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28"/>
  <workbookPr hidePivotFieldList="1" defaultThemeVersion="166925"/>
  <mc:AlternateContent xmlns:mc="http://schemas.openxmlformats.org/markup-compatibility/2006">
    <mc:Choice Requires="x15">
      <x15ac:absPath xmlns:x15ac="http://schemas.microsoft.com/office/spreadsheetml/2010/11/ac" url="C:\Users\24918\AppData\Local\Microsoft\Windows\INetCache\Content.Outlook\7YNCDXIJ\"/>
    </mc:Choice>
  </mc:AlternateContent>
  <bookViews>
    <workbookView xWindow="0" yWindow="0" windowWidth="28800" windowHeight="11760" tabRatio="777" xr2:uid="{00000000-000D-0000-FFFF-FFFF00000000}"/>
  </bookViews>
  <sheets>
    <sheet name="Table of Contents" sheetId="8" r:id="rId1"/>
    <sheet name="1. TEC ENERGY STAR Dataset" sheetId="1" r:id="rId2"/>
    <sheet name="2. TEC Mono MFD" sheetId="9" r:id="rId3"/>
    <sheet name="3. TEC Color MFD" sheetId="3" r:id="rId4"/>
    <sheet name="4. TEC Mono Printer" sheetId="6" r:id="rId5"/>
    <sheet name="5. TEC Color Printer" sheetId="5" r:id="rId6"/>
    <sheet name="TEC Savings" sheetId="7" state="hidden" r:id="rId7"/>
    <sheet name="6. OM ENERGY STAR Dataset" sheetId="11" r:id="rId8"/>
    <sheet name="V2.0 Requirements" sheetId="14" r:id="rId9"/>
  </sheets>
  <externalReferences>
    <externalReference r:id="rId10"/>
  </externalReferences>
  <definedNames>
    <definedName name="_xlnm._FilterDatabase" localSheetId="1" hidden="1">'1. TEC ENERGY STAR Dataset'!$A$1:$Q$993</definedName>
    <definedName name="A3_Annual">'[1]Table of Contents'!$Y$3</definedName>
    <definedName name="A3_Weekly">'Table of Contents'!$Y$3</definedName>
    <definedName name="Base_Adder_kWh">Table13[DFE Manufacturer Name]</definedName>
    <definedName name="Base_Bin.Name">Table13[Page Format Size]</definedName>
    <definedName name="CarEmissionsFactor">'TEC Savings'!$B$24</definedName>
    <definedName name="ColorCapability">Table1[Color Capability]</definedName>
    <definedName name="ColorCapabilityReq">'Table of Contents'!$P$3:$P$26</definedName>
    <definedName name="CommElecRate">'TEC Savings'!$B$19</definedName>
    <definedName name="CommElecRate2022">'TEC Savings'!$B$20</definedName>
    <definedName name="kWh2lbsCO2">'TEC Savings'!$B$22</definedName>
    <definedName name="kWh2TWh">'TEC Savings'!$B$21</definedName>
    <definedName name="lbs2MMT">'TEC Savings'!$B$23</definedName>
    <definedName name="MarkingTech">Table1[Marking Technology]</definedName>
    <definedName name="MFDorPrinter">Table1[MFD or Printer TEC Req?]</definedName>
    <definedName name="ScanCapabilityReq">'Table of Contents'!$Q$3:$Q$26</definedName>
    <definedName name="SegmentMax">'Table of Contents'!$S$3:$S$26</definedName>
    <definedName name="SegmentMin">'Table of Contents'!$R$3:$R$26</definedName>
    <definedName name="SizeFormat">Table1[Size Format]</definedName>
    <definedName name="Sleep_Power_kWh">Table13[Print/Copy Time from Previous Job (s)]</definedName>
    <definedName name="TEC">[1]!Table1[Typical Electricity Consumption (TEC) (kWh/yr)]</definedName>
    <definedName name="TEC_Req">Table1[Proposed V3.0 TEC Requirement (kWh/wk)]</definedName>
    <definedName name="TEC_Req_V2.0_PrintVolumeAdjusted">Table1[V2.0 TEC Requirement/3 to Reflect Lower Paper Use Assumptions Proposed in V3.0 (for savings calculations, kWh/yr)]</definedName>
    <definedName name="Type">Table1[Type]</definedName>
    <definedName name="V2_A3_Weekly">'V2.0 Requirements'!$B$36</definedName>
    <definedName name="V2ColorCapabilityReq">'V2.0 Requirements'!$B$41:$B$63</definedName>
    <definedName name="V2Intercept">'V2.0 Requirements'!$I$41:$I$63</definedName>
    <definedName name="V2ScanCapabilityReq">'V2.0 Requirements'!$C$41:$C$63</definedName>
    <definedName name="V2SegmentMax">'V2.0 Requirements'!$E$41:$E$63</definedName>
    <definedName name="V2SegmentMin">'V2.0 Requirements'!$D$41:$D$63</definedName>
    <definedName name="V2Slope">'V2.0 Requirements'!$H$41:$H$63</definedName>
    <definedName name="V3.0Intercept">'Table of Contents'!$W$3:$W$26</definedName>
    <definedName name="V3.0Slope">'Table of Contents'!$V$3:$V$26</definedName>
    <definedName name="WiFi_Weekly">'Table of Contents'!$AA$3</definedName>
  </definedNames>
  <calcPr calcId="171027"/>
  <pivotCaches>
    <pivotCache cacheId="71" r:id="rId11"/>
  </pivotCache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3" i="1" l="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M2" i="1" l="1" a="1"/>
  <c r="AM2" i="1" s="1"/>
  <c r="AM3" i="1" a="1"/>
  <c r="AM3" i="1" s="1"/>
  <c r="AM4" i="1" a="1"/>
  <c r="AM4" i="1" s="1"/>
  <c r="AM5" i="1" a="1"/>
  <c r="AM5" i="1" s="1"/>
  <c r="AM6" i="1" a="1"/>
  <c r="AM6" i="1" s="1"/>
  <c r="AM7" i="1" a="1"/>
  <c r="AM7" i="1" s="1"/>
  <c r="AM8" i="1" a="1"/>
  <c r="AM8" i="1" s="1"/>
  <c r="AM9" i="1" a="1"/>
  <c r="AM9" i="1" s="1"/>
  <c r="AM10" i="1" a="1"/>
  <c r="AM10" i="1" s="1"/>
  <c r="AM11" i="1" a="1"/>
  <c r="AM11" i="1" s="1"/>
  <c r="AM12" i="1" a="1"/>
  <c r="AM12" i="1" s="1"/>
  <c r="AM13" i="1" a="1"/>
  <c r="AM13" i="1" s="1"/>
  <c r="AM14" i="1" a="1"/>
  <c r="AM14" i="1" s="1"/>
  <c r="AM15" i="1" a="1"/>
  <c r="AM15" i="1" s="1"/>
  <c r="AM16" i="1" a="1"/>
  <c r="AM16" i="1" s="1"/>
  <c r="AM17" i="1" a="1"/>
  <c r="AM17" i="1" s="1"/>
  <c r="AM18" i="1" a="1"/>
  <c r="AM18" i="1" s="1"/>
  <c r="AM19" i="1" a="1"/>
  <c r="AM19" i="1" s="1"/>
  <c r="AM20" i="1" a="1"/>
  <c r="AM20" i="1" s="1"/>
  <c r="AM21" i="1" a="1"/>
  <c r="AM21" i="1" s="1"/>
  <c r="AM22" i="1" a="1"/>
  <c r="AM22" i="1" s="1"/>
  <c r="AM23" i="1" a="1"/>
  <c r="AM23" i="1" s="1"/>
  <c r="AM24" i="1" a="1"/>
  <c r="AM24" i="1" s="1"/>
  <c r="AM25" i="1" a="1"/>
  <c r="AM25" i="1" s="1"/>
  <c r="AM26" i="1" a="1"/>
  <c r="AM26" i="1" s="1"/>
  <c r="AM27" i="1" a="1"/>
  <c r="AM27" i="1" s="1"/>
  <c r="AM28" i="1" a="1"/>
  <c r="AM28" i="1" s="1"/>
  <c r="AM29" i="1" a="1"/>
  <c r="AM29" i="1" s="1"/>
  <c r="AM30" i="1" a="1"/>
  <c r="AM30" i="1" s="1"/>
  <c r="AM31" i="1" a="1"/>
  <c r="AM31" i="1" s="1"/>
  <c r="AM32" i="1" a="1"/>
  <c r="AM32" i="1" s="1"/>
  <c r="AM33" i="1" a="1"/>
  <c r="AM33" i="1" s="1"/>
  <c r="AM34" i="1" a="1"/>
  <c r="AM34" i="1" s="1"/>
  <c r="AM35" i="1" a="1"/>
  <c r="AM35" i="1" s="1"/>
  <c r="AM36" i="1" a="1"/>
  <c r="AM36" i="1" s="1"/>
  <c r="AM37" i="1" a="1"/>
  <c r="AM37" i="1" s="1"/>
  <c r="AM38" i="1" a="1"/>
  <c r="AM38" i="1" s="1"/>
  <c r="AM39" i="1" a="1"/>
  <c r="AM39" i="1" s="1"/>
  <c r="AM40" i="1" a="1"/>
  <c r="AM40" i="1" s="1"/>
  <c r="AM41" i="1" a="1"/>
  <c r="AM41" i="1" s="1"/>
  <c r="AM42" i="1" a="1"/>
  <c r="AM42" i="1" s="1"/>
  <c r="AM43" i="1" a="1"/>
  <c r="AM43" i="1" s="1"/>
  <c r="AM44" i="1" a="1"/>
  <c r="AM44" i="1" s="1"/>
  <c r="AM45" i="1" a="1"/>
  <c r="AM45" i="1" s="1"/>
  <c r="AM46" i="1" a="1"/>
  <c r="AM46" i="1" s="1"/>
  <c r="AM47" i="1" a="1"/>
  <c r="AM47" i="1" s="1"/>
  <c r="AM48" i="1" a="1"/>
  <c r="AM48" i="1" s="1"/>
  <c r="AM49" i="1" a="1"/>
  <c r="AM49" i="1" s="1"/>
  <c r="AM50" i="1" a="1"/>
  <c r="AM50" i="1" s="1"/>
  <c r="AM51" i="1" a="1"/>
  <c r="AM51" i="1" s="1"/>
  <c r="AM52" i="1" a="1"/>
  <c r="AM52" i="1" s="1"/>
  <c r="AM53" i="1" a="1"/>
  <c r="AM53" i="1" s="1"/>
  <c r="AM54" i="1" a="1"/>
  <c r="AM54" i="1" s="1"/>
  <c r="AM55" i="1" a="1"/>
  <c r="AM55" i="1" s="1"/>
  <c r="AM56" i="1" a="1"/>
  <c r="AM56" i="1" s="1"/>
  <c r="AM57" i="1" a="1"/>
  <c r="AM57" i="1" s="1"/>
  <c r="AM58" i="1" a="1"/>
  <c r="AM58" i="1" s="1"/>
  <c r="AM59" i="1" a="1"/>
  <c r="AM59" i="1" s="1"/>
  <c r="AM60" i="1" a="1"/>
  <c r="AM60" i="1" s="1"/>
  <c r="AM61" i="1" a="1"/>
  <c r="AM61" i="1" s="1"/>
  <c r="AM62" i="1" a="1"/>
  <c r="AM62" i="1" s="1"/>
  <c r="AM63" i="1" a="1"/>
  <c r="AM63" i="1" s="1"/>
  <c r="AM64" i="1" a="1"/>
  <c r="AM64" i="1" s="1"/>
  <c r="AM65" i="1" a="1"/>
  <c r="AM65" i="1" s="1"/>
  <c r="AM66" i="1" a="1"/>
  <c r="AM66" i="1" s="1"/>
  <c r="AM67" i="1" a="1"/>
  <c r="AM67" i="1" s="1"/>
  <c r="AM68" i="1" a="1"/>
  <c r="AM68" i="1" s="1"/>
  <c r="AM69" i="1" a="1"/>
  <c r="AM69" i="1" s="1"/>
  <c r="AM70" i="1" a="1"/>
  <c r="AM70" i="1" s="1"/>
  <c r="AM71" i="1" a="1"/>
  <c r="AM71" i="1" s="1"/>
  <c r="AM72" i="1" a="1"/>
  <c r="AM72" i="1" s="1"/>
  <c r="AM73" i="1" a="1"/>
  <c r="AM73" i="1" s="1"/>
  <c r="AM74" i="1" a="1"/>
  <c r="AM74" i="1" s="1"/>
  <c r="AM75" i="1" a="1"/>
  <c r="AM75" i="1" s="1"/>
  <c r="AM76" i="1" a="1"/>
  <c r="AM76" i="1" s="1"/>
  <c r="AM77" i="1" a="1"/>
  <c r="AM77" i="1" s="1"/>
  <c r="AM78" i="1" a="1"/>
  <c r="AM78" i="1" s="1"/>
  <c r="AM79" i="1" a="1"/>
  <c r="AM79" i="1" s="1"/>
  <c r="AM80" i="1" a="1"/>
  <c r="AM80" i="1" s="1"/>
  <c r="AM81" i="1" a="1"/>
  <c r="AM81" i="1" s="1"/>
  <c r="AM82" i="1" a="1"/>
  <c r="AM82" i="1" s="1"/>
  <c r="AM83" i="1" a="1"/>
  <c r="AM83" i="1" s="1"/>
  <c r="AM84" i="1" a="1"/>
  <c r="AM84" i="1" s="1"/>
  <c r="AM85" i="1" a="1"/>
  <c r="AM85" i="1" s="1"/>
  <c r="AM86" i="1" a="1"/>
  <c r="AM86" i="1" s="1"/>
  <c r="AM87" i="1" a="1"/>
  <c r="AM87" i="1" s="1"/>
  <c r="AM88" i="1" a="1"/>
  <c r="AM88" i="1" s="1"/>
  <c r="AM89" i="1" a="1"/>
  <c r="AM89" i="1" s="1"/>
  <c r="AM90" i="1" a="1"/>
  <c r="AM90" i="1" s="1"/>
  <c r="AM91" i="1" a="1"/>
  <c r="AM91" i="1" s="1"/>
  <c r="AM92" i="1" a="1"/>
  <c r="AM92" i="1" s="1"/>
  <c r="AM93" i="1" a="1"/>
  <c r="AM93" i="1" s="1"/>
  <c r="AM94" i="1" a="1"/>
  <c r="AM94" i="1" s="1"/>
  <c r="AM95" i="1" a="1"/>
  <c r="AM95" i="1" s="1"/>
  <c r="AM96" i="1" a="1"/>
  <c r="AM96" i="1" s="1"/>
  <c r="AM97" i="1" a="1"/>
  <c r="AM97" i="1" s="1"/>
  <c r="AM98" i="1" a="1"/>
  <c r="AM98" i="1" s="1"/>
  <c r="AM99" i="1" a="1"/>
  <c r="AM99" i="1" s="1"/>
  <c r="AM100" i="1" a="1"/>
  <c r="AM100" i="1" s="1"/>
  <c r="AM101" i="1" a="1"/>
  <c r="AM101" i="1" s="1"/>
  <c r="AM102" i="1" a="1"/>
  <c r="AM102" i="1" s="1"/>
  <c r="AM103" i="1" a="1"/>
  <c r="AM103" i="1" s="1"/>
  <c r="AM104" i="1" a="1"/>
  <c r="AM104" i="1" s="1"/>
  <c r="AM105" i="1" a="1"/>
  <c r="AM105" i="1" s="1"/>
  <c r="AM106" i="1" a="1"/>
  <c r="AM106" i="1" s="1"/>
  <c r="AM107" i="1" a="1"/>
  <c r="AM107" i="1" s="1"/>
  <c r="AM108" i="1" a="1"/>
  <c r="AM108" i="1" s="1"/>
  <c r="AM109" i="1" a="1"/>
  <c r="AM109" i="1" s="1"/>
  <c r="AM110" i="1" a="1"/>
  <c r="AM110" i="1" s="1"/>
  <c r="AM111" i="1" a="1"/>
  <c r="AM111" i="1" s="1"/>
  <c r="AM112" i="1" a="1"/>
  <c r="AM112" i="1" s="1"/>
  <c r="AM113" i="1" a="1"/>
  <c r="AM113" i="1" s="1"/>
  <c r="AM114" i="1" a="1"/>
  <c r="AM114" i="1" s="1"/>
  <c r="AM115" i="1" a="1"/>
  <c r="AM115" i="1" s="1"/>
  <c r="AM116" i="1" a="1"/>
  <c r="AM116" i="1" s="1"/>
  <c r="AM117" i="1" a="1"/>
  <c r="AM117" i="1" s="1"/>
  <c r="AM118" i="1" a="1"/>
  <c r="AM118" i="1" s="1"/>
  <c r="AM119" i="1" a="1"/>
  <c r="AM119" i="1" s="1"/>
  <c r="AM120" i="1" a="1"/>
  <c r="AM120" i="1" s="1"/>
  <c r="AM121" i="1" a="1"/>
  <c r="AM121" i="1" s="1"/>
  <c r="AM122" i="1" a="1"/>
  <c r="AM122" i="1" s="1"/>
  <c r="AM123" i="1" a="1"/>
  <c r="AM123" i="1" s="1"/>
  <c r="AM124" i="1" a="1"/>
  <c r="AM124" i="1" s="1"/>
  <c r="AM125" i="1" a="1"/>
  <c r="AM125" i="1" s="1"/>
  <c r="AM126" i="1" a="1"/>
  <c r="AM126" i="1" s="1"/>
  <c r="AM127" i="1" a="1"/>
  <c r="AM127" i="1" s="1"/>
  <c r="AM128" i="1" a="1"/>
  <c r="AM128" i="1" s="1"/>
  <c r="AM129" i="1" a="1"/>
  <c r="AM129" i="1" s="1"/>
  <c r="AM130" i="1" a="1"/>
  <c r="AM130" i="1" s="1"/>
  <c r="AM131" i="1" a="1"/>
  <c r="AM131" i="1" s="1"/>
  <c r="AM132" i="1" a="1"/>
  <c r="AM132" i="1" s="1"/>
  <c r="AM133" i="1" a="1"/>
  <c r="AM133" i="1" s="1"/>
  <c r="AM134" i="1" a="1"/>
  <c r="AM134" i="1" s="1"/>
  <c r="AM135" i="1" a="1"/>
  <c r="AM135" i="1" s="1"/>
  <c r="AM136" i="1" a="1"/>
  <c r="AM136" i="1" s="1"/>
  <c r="AM137" i="1" a="1"/>
  <c r="AM137" i="1" s="1"/>
  <c r="AM138" i="1" a="1"/>
  <c r="AM138" i="1" s="1"/>
  <c r="AM139" i="1" a="1"/>
  <c r="AM139" i="1" s="1"/>
  <c r="AM140" i="1" a="1"/>
  <c r="AM140" i="1" s="1"/>
  <c r="AM141" i="1" a="1"/>
  <c r="AM141" i="1" s="1"/>
  <c r="AM142" i="1" a="1"/>
  <c r="AM142" i="1" s="1"/>
  <c r="AM143" i="1" a="1"/>
  <c r="AM143" i="1" s="1"/>
  <c r="AM144" i="1" a="1"/>
  <c r="AM144" i="1" s="1"/>
  <c r="AM145" i="1" a="1"/>
  <c r="AM145" i="1" s="1"/>
  <c r="AM146" i="1" a="1"/>
  <c r="AM146" i="1" s="1"/>
  <c r="AM147" i="1" a="1"/>
  <c r="AM147" i="1" s="1"/>
  <c r="AM148" i="1" a="1"/>
  <c r="AM148" i="1" s="1"/>
  <c r="AM149" i="1" a="1"/>
  <c r="AM149" i="1" s="1"/>
  <c r="AM150" i="1" a="1"/>
  <c r="AM150" i="1" s="1"/>
  <c r="AM151" i="1" a="1"/>
  <c r="AM151" i="1" s="1"/>
  <c r="AM152" i="1" a="1"/>
  <c r="AM152" i="1" s="1"/>
  <c r="AM153" i="1" a="1"/>
  <c r="AM153" i="1" s="1"/>
  <c r="AM154" i="1" a="1"/>
  <c r="AM154" i="1" s="1"/>
  <c r="AM155" i="1" a="1"/>
  <c r="AM155" i="1" s="1"/>
  <c r="AM156" i="1" a="1"/>
  <c r="AM156" i="1" s="1"/>
  <c r="AM157" i="1" a="1"/>
  <c r="AM157" i="1" s="1"/>
  <c r="AM158" i="1" a="1"/>
  <c r="AM158" i="1" s="1"/>
  <c r="AM159" i="1" a="1"/>
  <c r="AM159" i="1" s="1"/>
  <c r="AM160" i="1" a="1"/>
  <c r="AM160" i="1" s="1"/>
  <c r="AM161" i="1" a="1"/>
  <c r="AM161" i="1" s="1"/>
  <c r="AM162" i="1" a="1"/>
  <c r="AM162" i="1" s="1"/>
  <c r="AM163" i="1" a="1"/>
  <c r="AM163" i="1" s="1"/>
  <c r="AM164" i="1" a="1"/>
  <c r="AM164" i="1" s="1"/>
  <c r="AM165" i="1" a="1"/>
  <c r="AM165" i="1" s="1"/>
  <c r="AM166" i="1" a="1"/>
  <c r="AM166" i="1" s="1"/>
  <c r="AM167" i="1" a="1"/>
  <c r="AM167" i="1"/>
  <c r="AM168" i="1" a="1"/>
  <c r="AM168" i="1" s="1"/>
  <c r="AM169" i="1" a="1"/>
  <c r="AM169" i="1" s="1"/>
  <c r="AM170" i="1" a="1"/>
  <c r="AM170" i="1" s="1"/>
  <c r="AM171" i="1" a="1"/>
  <c r="AM171" i="1" s="1"/>
  <c r="AM172" i="1" a="1"/>
  <c r="AM172" i="1"/>
  <c r="AM173" i="1" a="1"/>
  <c r="AM173" i="1" s="1"/>
  <c r="AM174" i="1" a="1"/>
  <c r="AM174" i="1" s="1"/>
  <c r="AM175" i="1" a="1"/>
  <c r="AM175" i="1" s="1"/>
  <c r="AM176" i="1" a="1"/>
  <c r="AM176" i="1" s="1"/>
  <c r="AM177" i="1" a="1"/>
  <c r="AM177" i="1" s="1"/>
  <c r="AM178" i="1" a="1"/>
  <c r="AM178" i="1" s="1"/>
  <c r="AM179" i="1" a="1"/>
  <c r="AM179" i="1" s="1"/>
  <c r="AM180" i="1" a="1"/>
  <c r="AM180" i="1" s="1"/>
  <c r="AM181" i="1" a="1"/>
  <c r="AM181" i="1" s="1"/>
  <c r="AM182" i="1" a="1"/>
  <c r="AM182" i="1" s="1"/>
  <c r="AM183" i="1" a="1"/>
  <c r="AM183" i="1" s="1"/>
  <c r="AM184" i="1" a="1"/>
  <c r="AM184" i="1" s="1"/>
  <c r="AM185" i="1" a="1"/>
  <c r="AM185" i="1" s="1"/>
  <c r="AM186" i="1" a="1"/>
  <c r="AM186" i="1" s="1"/>
  <c r="AM187" i="1" a="1"/>
  <c r="AM187" i="1" s="1"/>
  <c r="AM188" i="1" a="1"/>
  <c r="AM188" i="1" s="1"/>
  <c r="AM189" i="1" a="1"/>
  <c r="AM189" i="1" s="1"/>
  <c r="AM190" i="1" a="1"/>
  <c r="AM190" i="1" s="1"/>
  <c r="AM191" i="1" a="1"/>
  <c r="AM191" i="1" s="1"/>
  <c r="AM192" i="1" a="1"/>
  <c r="AM192" i="1" s="1"/>
  <c r="AM193" i="1" a="1"/>
  <c r="AM193" i="1" s="1"/>
  <c r="AM194" i="1" a="1"/>
  <c r="AM194" i="1" s="1"/>
  <c r="AM195" i="1" a="1"/>
  <c r="AM195" i="1" s="1"/>
  <c r="AM196" i="1" a="1"/>
  <c r="AM196" i="1" s="1"/>
  <c r="AM197" i="1" a="1"/>
  <c r="AM197" i="1" s="1"/>
  <c r="AM198" i="1" a="1"/>
  <c r="AM198" i="1" s="1"/>
  <c r="AM199" i="1" a="1"/>
  <c r="AM199" i="1" s="1"/>
  <c r="AM200" i="1" a="1"/>
  <c r="AM200" i="1" s="1"/>
  <c r="AM201" i="1" a="1"/>
  <c r="AM201" i="1" s="1"/>
  <c r="AM202" i="1" a="1"/>
  <c r="AM202" i="1" s="1"/>
  <c r="AM203" i="1" a="1"/>
  <c r="AM203" i="1" s="1"/>
  <c r="AM204" i="1" a="1"/>
  <c r="AM204" i="1" s="1"/>
  <c r="AM205" i="1" a="1"/>
  <c r="AM205" i="1" s="1"/>
  <c r="AM206" i="1" a="1"/>
  <c r="AM206" i="1" s="1"/>
  <c r="AM207" i="1" a="1"/>
  <c r="AM207" i="1" s="1"/>
  <c r="AM208" i="1" a="1"/>
  <c r="AM208" i="1" s="1"/>
  <c r="AM209" i="1" a="1"/>
  <c r="AM209" i="1" s="1"/>
  <c r="AM210" i="1" a="1"/>
  <c r="AM210" i="1" s="1"/>
  <c r="AM211" i="1" a="1"/>
  <c r="AM211" i="1" s="1"/>
  <c r="AM212" i="1" a="1"/>
  <c r="AM212" i="1" s="1"/>
  <c r="AM213" i="1" a="1"/>
  <c r="AM213" i="1" s="1"/>
  <c r="AM214" i="1" a="1"/>
  <c r="AM214" i="1" s="1"/>
  <c r="AM215" i="1" a="1"/>
  <c r="AM215" i="1" s="1"/>
  <c r="AM216" i="1" a="1"/>
  <c r="AM216" i="1" s="1"/>
  <c r="AM217" i="1" a="1"/>
  <c r="AM217" i="1" s="1"/>
  <c r="AM218" i="1" a="1"/>
  <c r="AM218" i="1" s="1"/>
  <c r="AM219" i="1" a="1"/>
  <c r="AM219" i="1" s="1"/>
  <c r="AM220" i="1" a="1"/>
  <c r="AM220" i="1" s="1"/>
  <c r="AM221" i="1" a="1"/>
  <c r="AM221" i="1" s="1"/>
  <c r="AM222" i="1" a="1"/>
  <c r="AM222" i="1" s="1"/>
  <c r="AM223" i="1" a="1"/>
  <c r="AM223" i="1" s="1"/>
  <c r="AM224" i="1" a="1"/>
  <c r="AM224" i="1" s="1"/>
  <c r="AM225" i="1" a="1"/>
  <c r="AM225" i="1" s="1"/>
  <c r="AM226" i="1" a="1"/>
  <c r="AM226" i="1" s="1"/>
  <c r="AM227" i="1" a="1"/>
  <c r="AM227" i="1" s="1"/>
  <c r="AM228" i="1" a="1"/>
  <c r="AM228" i="1" s="1"/>
  <c r="AM229" i="1" a="1"/>
  <c r="AM229" i="1" s="1"/>
  <c r="AM230" i="1" a="1"/>
  <c r="AM230" i="1" s="1"/>
  <c r="AM231" i="1" a="1"/>
  <c r="AM231" i="1" s="1"/>
  <c r="AM232" i="1" a="1"/>
  <c r="AM232" i="1" s="1"/>
  <c r="AM233" i="1" a="1"/>
  <c r="AM233" i="1" s="1"/>
  <c r="AM234" i="1" a="1"/>
  <c r="AM234" i="1" s="1"/>
  <c r="AM235" i="1" a="1"/>
  <c r="AM235" i="1" s="1"/>
  <c r="AM236" i="1" a="1"/>
  <c r="AM236" i="1" s="1"/>
  <c r="AM237" i="1" a="1"/>
  <c r="AM237" i="1" s="1"/>
  <c r="AM238" i="1" a="1"/>
  <c r="AM238" i="1" s="1"/>
  <c r="AM239" i="1" a="1"/>
  <c r="AM239" i="1" s="1"/>
  <c r="AM240" i="1" a="1"/>
  <c r="AM240" i="1" s="1"/>
  <c r="AM241" i="1" a="1"/>
  <c r="AM241" i="1" s="1"/>
  <c r="AM242" i="1" a="1"/>
  <c r="AM242" i="1" s="1"/>
  <c r="AM243" i="1" a="1"/>
  <c r="AM243" i="1" s="1"/>
  <c r="AM244" i="1" a="1"/>
  <c r="AM244" i="1" s="1"/>
  <c r="AM245" i="1" a="1"/>
  <c r="AM245" i="1" s="1"/>
  <c r="AM246" i="1" a="1"/>
  <c r="AM246" i="1" s="1"/>
  <c r="AM247" i="1" a="1"/>
  <c r="AM247" i="1" s="1"/>
  <c r="AM248" i="1" a="1"/>
  <c r="AM248" i="1" s="1"/>
  <c r="AM249" i="1" a="1"/>
  <c r="AM249" i="1" s="1"/>
  <c r="AM250" i="1" a="1"/>
  <c r="AM250" i="1" s="1"/>
  <c r="AM251" i="1" a="1"/>
  <c r="AM251" i="1" s="1"/>
  <c r="AM252" i="1" a="1"/>
  <c r="AM252" i="1" s="1"/>
  <c r="AM253" i="1" a="1"/>
  <c r="AM253" i="1" s="1"/>
  <c r="AM254" i="1" a="1"/>
  <c r="AM254" i="1" s="1"/>
  <c r="AM255" i="1" a="1"/>
  <c r="AM255" i="1" s="1"/>
  <c r="AM256" i="1" a="1"/>
  <c r="AM256" i="1" s="1"/>
  <c r="AM257" i="1" a="1"/>
  <c r="AM257" i="1" s="1"/>
  <c r="AM258" i="1" a="1"/>
  <c r="AM258" i="1" s="1"/>
  <c r="AM259" i="1" a="1"/>
  <c r="AM259" i="1" s="1"/>
  <c r="AM260" i="1" a="1"/>
  <c r="AM260" i="1" s="1"/>
  <c r="AM261" i="1" a="1"/>
  <c r="AM261" i="1" s="1"/>
  <c r="AM262" i="1" a="1"/>
  <c r="AM262" i="1" s="1"/>
  <c r="AM263" i="1" a="1"/>
  <c r="AM263" i="1" s="1"/>
  <c r="AM264" i="1" a="1"/>
  <c r="AM264" i="1" s="1"/>
  <c r="AM265" i="1" a="1"/>
  <c r="AM265" i="1" s="1"/>
  <c r="AM266" i="1" a="1"/>
  <c r="AM266" i="1" s="1"/>
  <c r="AM267" i="1" a="1"/>
  <c r="AM267" i="1" s="1"/>
  <c r="AM268" i="1" a="1"/>
  <c r="AM268" i="1" s="1"/>
  <c r="AM269" i="1" a="1"/>
  <c r="AM269" i="1" s="1"/>
  <c r="AM270" i="1" a="1"/>
  <c r="AM270" i="1" s="1"/>
  <c r="AM271" i="1" a="1"/>
  <c r="AM271" i="1" s="1"/>
  <c r="AM272" i="1" a="1"/>
  <c r="AM272" i="1" s="1"/>
  <c r="AM273" i="1" a="1"/>
  <c r="AM273" i="1" s="1"/>
  <c r="AM274" i="1" a="1"/>
  <c r="AM274" i="1" s="1"/>
  <c r="AM275" i="1" a="1"/>
  <c r="AM275" i="1" s="1"/>
  <c r="AM276" i="1" a="1"/>
  <c r="AM276" i="1" s="1"/>
  <c r="AM277" i="1" a="1"/>
  <c r="AM277" i="1" s="1"/>
  <c r="AM278" i="1" a="1"/>
  <c r="AM278" i="1" s="1"/>
  <c r="AM279" i="1" a="1"/>
  <c r="AM279" i="1" s="1"/>
  <c r="AM280" i="1" a="1"/>
  <c r="AM280" i="1" s="1"/>
  <c r="AM281" i="1" a="1"/>
  <c r="AM281" i="1" s="1"/>
  <c r="AM282" i="1" a="1"/>
  <c r="AM282" i="1" s="1"/>
  <c r="AM283" i="1" a="1"/>
  <c r="AM283" i="1" s="1"/>
  <c r="AM284" i="1" a="1"/>
  <c r="AM284" i="1" s="1"/>
  <c r="AM285" i="1" a="1"/>
  <c r="AM285" i="1" s="1"/>
  <c r="AM286" i="1" a="1"/>
  <c r="AM286" i="1" s="1"/>
  <c r="AM287" i="1" a="1"/>
  <c r="AM287" i="1" s="1"/>
  <c r="AM288" i="1" a="1"/>
  <c r="AM288" i="1" s="1"/>
  <c r="AM289" i="1" a="1"/>
  <c r="AM289" i="1" s="1"/>
  <c r="AM290" i="1" a="1"/>
  <c r="AM290" i="1" s="1"/>
  <c r="AM291" i="1" a="1"/>
  <c r="AM291" i="1" s="1"/>
  <c r="AM292" i="1" a="1"/>
  <c r="AM292" i="1" s="1"/>
  <c r="AM293" i="1" a="1"/>
  <c r="AM293" i="1" s="1"/>
  <c r="AM294" i="1" a="1"/>
  <c r="AM294" i="1" s="1"/>
  <c r="AM295" i="1" a="1"/>
  <c r="AM295" i="1" s="1"/>
  <c r="AM296" i="1" a="1"/>
  <c r="AM296" i="1" s="1"/>
  <c r="AM297" i="1" a="1"/>
  <c r="AM297" i="1" s="1"/>
  <c r="AM298" i="1" a="1"/>
  <c r="AM298" i="1" s="1"/>
  <c r="AM299" i="1" a="1"/>
  <c r="AM299" i="1" s="1"/>
  <c r="AM300" i="1" a="1"/>
  <c r="AM300" i="1" s="1"/>
  <c r="AM301" i="1" a="1"/>
  <c r="AM301" i="1" s="1"/>
  <c r="AM302" i="1" a="1"/>
  <c r="AM302" i="1" s="1"/>
  <c r="AM303" i="1" a="1"/>
  <c r="AM303" i="1" s="1"/>
  <c r="AM304" i="1" a="1"/>
  <c r="AM304" i="1" s="1"/>
  <c r="AM305" i="1" a="1"/>
  <c r="AM305" i="1" s="1"/>
  <c r="AM306" i="1" a="1"/>
  <c r="AM306" i="1" s="1"/>
  <c r="AM307" i="1" a="1"/>
  <c r="AM307" i="1" s="1"/>
  <c r="AM308" i="1" a="1"/>
  <c r="AM308" i="1" s="1"/>
  <c r="AM309" i="1" a="1"/>
  <c r="AM309" i="1" s="1"/>
  <c r="AM310" i="1" a="1"/>
  <c r="AM310" i="1" s="1"/>
  <c r="AM311" i="1" a="1"/>
  <c r="AM311" i="1" s="1"/>
  <c r="AM312" i="1" a="1"/>
  <c r="AM312" i="1" s="1"/>
  <c r="AM313" i="1" a="1"/>
  <c r="AM313" i="1" s="1"/>
  <c r="AM314" i="1" a="1"/>
  <c r="AM314" i="1" s="1"/>
  <c r="AM315" i="1" a="1"/>
  <c r="AM315" i="1" s="1"/>
  <c r="AM316" i="1" a="1"/>
  <c r="AM316" i="1" s="1"/>
  <c r="AM317" i="1" a="1"/>
  <c r="AM317" i="1" s="1"/>
  <c r="AM318" i="1" a="1"/>
  <c r="AM318" i="1" s="1"/>
  <c r="AM319" i="1" a="1"/>
  <c r="AM319" i="1" s="1"/>
  <c r="AM320" i="1" a="1"/>
  <c r="AM320" i="1" s="1"/>
  <c r="AM321" i="1" a="1"/>
  <c r="AM321" i="1" s="1"/>
  <c r="AM322" i="1" a="1"/>
  <c r="AM322" i="1" s="1"/>
  <c r="AM323" i="1" a="1"/>
  <c r="AM323" i="1" s="1"/>
  <c r="AM324" i="1" a="1"/>
  <c r="AM324" i="1" s="1"/>
  <c r="AM325" i="1" a="1"/>
  <c r="AM325" i="1" s="1"/>
  <c r="AM326" i="1" a="1"/>
  <c r="AM326" i="1" s="1"/>
  <c r="AM327" i="1" a="1"/>
  <c r="AM327" i="1" s="1"/>
  <c r="AM328" i="1" a="1"/>
  <c r="AM328" i="1" s="1"/>
  <c r="AM329" i="1" a="1"/>
  <c r="AM329" i="1" s="1"/>
  <c r="AM330" i="1" a="1"/>
  <c r="AM330" i="1" s="1"/>
  <c r="AM331" i="1" a="1"/>
  <c r="AM331" i="1" s="1"/>
  <c r="AM332" i="1" a="1"/>
  <c r="AM332" i="1" s="1"/>
  <c r="AM333" i="1" a="1"/>
  <c r="AM333" i="1" s="1"/>
  <c r="AM334" i="1" a="1"/>
  <c r="AM334" i="1" s="1"/>
  <c r="AM335" i="1" a="1"/>
  <c r="AM335" i="1" s="1"/>
  <c r="AM336" i="1" a="1"/>
  <c r="AM336" i="1" s="1"/>
  <c r="AM337" i="1" a="1"/>
  <c r="AM337" i="1" s="1"/>
  <c r="AM338" i="1" a="1"/>
  <c r="AM338" i="1" s="1"/>
  <c r="AM339" i="1" a="1"/>
  <c r="AM339" i="1" s="1"/>
  <c r="AM340" i="1" a="1"/>
  <c r="AM340" i="1"/>
  <c r="AM341" i="1" a="1"/>
  <c r="AM341" i="1" s="1"/>
  <c r="AM342" i="1" a="1"/>
  <c r="AM342" i="1" s="1"/>
  <c r="AM343" i="1" a="1"/>
  <c r="AM343" i="1" s="1"/>
  <c r="AM344" i="1" a="1"/>
  <c r="AM344" i="1" s="1"/>
  <c r="AM345" i="1" a="1"/>
  <c r="AM345" i="1" s="1"/>
  <c r="AM346" i="1" a="1"/>
  <c r="AM346" i="1"/>
  <c r="AM347" i="1" a="1"/>
  <c r="AM347" i="1" s="1"/>
  <c r="AM348" i="1" a="1"/>
  <c r="AM348" i="1"/>
  <c r="AM349" i="1" a="1"/>
  <c r="AM349" i="1" s="1"/>
  <c r="AM350" i="1" a="1"/>
  <c r="AM350" i="1" s="1"/>
  <c r="AM351" i="1" a="1"/>
  <c r="AM351" i="1" s="1"/>
  <c r="AM352" i="1" a="1"/>
  <c r="AM352" i="1" s="1"/>
  <c r="AM353" i="1" a="1"/>
  <c r="AM353" i="1" s="1"/>
  <c r="AM354" i="1" a="1"/>
  <c r="AM354" i="1"/>
  <c r="AM355" i="1" a="1"/>
  <c r="AM355" i="1" s="1"/>
  <c r="AM356" i="1" a="1"/>
  <c r="AM356" i="1"/>
  <c r="AM357" i="1" a="1"/>
  <c r="AM357" i="1" s="1"/>
  <c r="AM358" i="1" a="1"/>
  <c r="AM358" i="1" s="1"/>
  <c r="AM359" i="1" a="1"/>
  <c r="AM359" i="1" s="1"/>
  <c r="AM360" i="1" a="1"/>
  <c r="AM360" i="1" s="1"/>
  <c r="AM361" i="1" a="1"/>
  <c r="AM361" i="1" s="1"/>
  <c r="AM362" i="1" a="1"/>
  <c r="AM362" i="1"/>
  <c r="AM363" i="1" a="1"/>
  <c r="AM363" i="1" s="1"/>
  <c r="AM364" i="1" a="1"/>
  <c r="AM364" i="1"/>
  <c r="AM365" i="1" a="1"/>
  <c r="AM365" i="1" s="1"/>
  <c r="AM366" i="1" a="1"/>
  <c r="AM366" i="1" s="1"/>
  <c r="AM367" i="1" a="1"/>
  <c r="AM367" i="1" s="1"/>
  <c r="AM368" i="1" a="1"/>
  <c r="AM368" i="1" s="1"/>
  <c r="AM369" i="1" a="1"/>
  <c r="AM369" i="1" s="1"/>
  <c r="AM370" i="1" a="1"/>
  <c r="AM370" i="1"/>
  <c r="AM371" i="1" a="1"/>
  <c r="AM371" i="1" s="1"/>
  <c r="AM372" i="1" a="1"/>
  <c r="AM372" i="1"/>
  <c r="AM373" i="1" a="1"/>
  <c r="AM373" i="1" s="1"/>
  <c r="AM374" i="1" a="1"/>
  <c r="AM374" i="1" s="1"/>
  <c r="AM375" i="1" a="1"/>
  <c r="AM375" i="1" s="1"/>
  <c r="AM376" i="1" a="1"/>
  <c r="AM376" i="1" s="1"/>
  <c r="AM377" i="1" a="1"/>
  <c r="AM377" i="1" s="1"/>
  <c r="AM378" i="1" a="1"/>
  <c r="AM378" i="1"/>
  <c r="AM379" i="1" a="1"/>
  <c r="AM379" i="1" s="1"/>
  <c r="AM380" i="1" a="1"/>
  <c r="AM380" i="1"/>
  <c r="AM381" i="1" a="1"/>
  <c r="AM381" i="1" s="1"/>
  <c r="AM382" i="1" a="1"/>
  <c r="AM382" i="1" s="1"/>
  <c r="AM383" i="1" a="1"/>
  <c r="AM383" i="1" s="1"/>
  <c r="AM384" i="1" a="1"/>
  <c r="AM384" i="1" s="1"/>
  <c r="AM385" i="1" a="1"/>
  <c r="AM385" i="1" s="1"/>
  <c r="AM386" i="1" a="1"/>
  <c r="AM386" i="1"/>
  <c r="AM387" i="1" a="1"/>
  <c r="AM387" i="1" s="1"/>
  <c r="AM388" i="1" a="1"/>
  <c r="AM388" i="1"/>
  <c r="AM389" i="1" a="1"/>
  <c r="AM389" i="1" s="1"/>
  <c r="AM390" i="1" a="1"/>
  <c r="AM390" i="1" s="1"/>
  <c r="AM391" i="1" a="1"/>
  <c r="AM391" i="1" s="1"/>
  <c r="AM392" i="1" a="1"/>
  <c r="AM392" i="1" s="1"/>
  <c r="AM393" i="1" a="1"/>
  <c r="AM393" i="1" s="1"/>
  <c r="AM394" i="1" a="1"/>
  <c r="AM394" i="1"/>
  <c r="AM395" i="1" a="1"/>
  <c r="AM395" i="1" s="1"/>
  <c r="AM396" i="1" a="1"/>
  <c r="AM396" i="1"/>
  <c r="AM397" i="1" a="1"/>
  <c r="AM397" i="1" s="1"/>
  <c r="AM398" i="1" a="1"/>
  <c r="AM398" i="1" s="1"/>
  <c r="AM399" i="1" a="1"/>
  <c r="AM399" i="1" s="1"/>
  <c r="AM400" i="1" a="1"/>
  <c r="AM400" i="1" s="1"/>
  <c r="AM401" i="1" a="1"/>
  <c r="AM401" i="1" s="1"/>
  <c r="AM402" i="1" a="1"/>
  <c r="AM402" i="1"/>
  <c r="AM403" i="1" a="1"/>
  <c r="AM403" i="1" s="1"/>
  <c r="AM404" i="1" a="1"/>
  <c r="AM404" i="1"/>
  <c r="AM405" i="1" a="1"/>
  <c r="AM405" i="1" s="1"/>
  <c r="AM406" i="1" a="1"/>
  <c r="AM406" i="1" s="1"/>
  <c r="AM407" i="1" a="1"/>
  <c r="AM407" i="1" s="1"/>
  <c r="AM408" i="1" a="1"/>
  <c r="AM408" i="1" s="1"/>
  <c r="AM409" i="1" a="1"/>
  <c r="AM409" i="1" s="1"/>
  <c r="AM410" i="1" a="1"/>
  <c r="AM410" i="1"/>
  <c r="AM411" i="1" a="1"/>
  <c r="AM411" i="1" s="1"/>
  <c r="AM412" i="1" a="1"/>
  <c r="AM412" i="1"/>
  <c r="AM413" i="1" a="1"/>
  <c r="AM413" i="1" s="1"/>
  <c r="AM414" i="1" a="1"/>
  <c r="AM414" i="1" s="1"/>
  <c r="AM415" i="1" a="1"/>
  <c r="AM415" i="1" s="1"/>
  <c r="AM416" i="1" a="1"/>
  <c r="AM416" i="1" s="1"/>
  <c r="AM417" i="1" a="1"/>
  <c r="AM417" i="1" s="1"/>
  <c r="AM418" i="1" a="1"/>
  <c r="AM418" i="1"/>
  <c r="AM419" i="1" a="1"/>
  <c r="AM419" i="1" s="1"/>
  <c r="AM420" i="1" a="1"/>
  <c r="AM420" i="1"/>
  <c r="AM421" i="1" a="1"/>
  <c r="AM421" i="1" s="1"/>
  <c r="AM422" i="1" a="1"/>
  <c r="AM422" i="1" s="1"/>
  <c r="AM423" i="1" a="1"/>
  <c r="AM423" i="1" s="1"/>
  <c r="AM424" i="1" a="1"/>
  <c r="AM424" i="1" s="1"/>
  <c r="AM425" i="1" a="1"/>
  <c r="AM425" i="1" s="1"/>
  <c r="AM426" i="1" a="1"/>
  <c r="AM426" i="1"/>
  <c r="AM427" i="1" a="1"/>
  <c r="AM427" i="1" s="1"/>
  <c r="AM428" i="1" a="1"/>
  <c r="AM428" i="1"/>
  <c r="AM429" i="1" a="1"/>
  <c r="AM429" i="1" s="1"/>
  <c r="AM430" i="1" a="1"/>
  <c r="AM430" i="1" s="1"/>
  <c r="AM431" i="1" a="1"/>
  <c r="AM431" i="1" s="1"/>
  <c r="AM432" i="1" a="1"/>
  <c r="AM432" i="1" s="1"/>
  <c r="AM433" i="1" a="1"/>
  <c r="AM433" i="1" s="1"/>
  <c r="AM434" i="1" a="1"/>
  <c r="AM434" i="1"/>
  <c r="AM435" i="1" a="1"/>
  <c r="AM435" i="1" s="1"/>
  <c r="AM436" i="1" a="1"/>
  <c r="AM436" i="1"/>
  <c r="AM437" i="1" a="1"/>
  <c r="AM437" i="1" s="1"/>
  <c r="AM438" i="1" a="1"/>
  <c r="AM438" i="1" s="1"/>
  <c r="AM439" i="1" a="1"/>
  <c r="AM439" i="1" s="1"/>
  <c r="AM440" i="1" a="1"/>
  <c r="AM440" i="1" s="1"/>
  <c r="AM441" i="1" a="1"/>
  <c r="AM441" i="1" s="1"/>
  <c r="AM442" i="1" a="1"/>
  <c r="AM442" i="1"/>
  <c r="AM443" i="1" a="1"/>
  <c r="AM443" i="1" s="1"/>
  <c r="AM444" i="1" a="1"/>
  <c r="AM444" i="1"/>
  <c r="AM445" i="1" a="1"/>
  <c r="AM445" i="1" s="1"/>
  <c r="AM446" i="1" a="1"/>
  <c r="AM446" i="1" s="1"/>
  <c r="AM447" i="1" a="1"/>
  <c r="AM447" i="1" s="1"/>
  <c r="AM448" i="1" a="1"/>
  <c r="AM448" i="1" s="1"/>
  <c r="AM449" i="1" a="1"/>
  <c r="AM449" i="1" s="1"/>
  <c r="AM450" i="1" a="1"/>
  <c r="AM450" i="1"/>
  <c r="AM451" i="1" a="1"/>
  <c r="AM451" i="1" s="1"/>
  <c r="AM452" i="1" a="1"/>
  <c r="AM452" i="1"/>
  <c r="AM453" i="1" a="1"/>
  <c r="AM453" i="1" s="1"/>
  <c r="AM454" i="1" a="1"/>
  <c r="AM454" i="1" s="1"/>
  <c r="AM455" i="1" a="1"/>
  <c r="AM455" i="1" s="1"/>
  <c r="AM456" i="1" a="1"/>
  <c r="AM456" i="1" s="1"/>
  <c r="AM457" i="1" a="1"/>
  <c r="AM457" i="1" s="1"/>
  <c r="AM458" i="1" a="1"/>
  <c r="AM458" i="1"/>
  <c r="AM459" i="1" a="1"/>
  <c r="AM459" i="1" s="1"/>
  <c r="AM460" i="1" a="1"/>
  <c r="AM460" i="1"/>
  <c r="AM461" i="1" a="1"/>
  <c r="AM461" i="1" s="1"/>
  <c r="AM462" i="1" a="1"/>
  <c r="AM462" i="1" s="1"/>
  <c r="AM463" i="1" a="1"/>
  <c r="AM463" i="1" s="1"/>
  <c r="AM464" i="1" a="1"/>
  <c r="AM464" i="1" s="1"/>
  <c r="AM465" i="1" a="1"/>
  <c r="AM465" i="1" s="1"/>
  <c r="AM466" i="1" a="1"/>
  <c r="AM466" i="1"/>
  <c r="AM467" i="1" a="1"/>
  <c r="AM467" i="1" s="1"/>
  <c r="AM468" i="1" a="1"/>
  <c r="AM468" i="1"/>
  <c r="AM469" i="1" a="1"/>
  <c r="AM469" i="1" s="1"/>
  <c r="AM470" i="1" a="1"/>
  <c r="AM470" i="1" s="1"/>
  <c r="AM471" i="1" a="1"/>
  <c r="AM471" i="1" s="1"/>
  <c r="AM472" i="1" a="1"/>
  <c r="AM472" i="1" s="1"/>
  <c r="AM473" i="1" a="1"/>
  <c r="AM473" i="1" s="1"/>
  <c r="AM474" i="1" a="1"/>
  <c r="AM474" i="1"/>
  <c r="AM475" i="1" a="1"/>
  <c r="AM475" i="1" s="1"/>
  <c r="AM476" i="1" a="1"/>
  <c r="AM476" i="1"/>
  <c r="AM477" i="1" a="1"/>
  <c r="AM477" i="1" s="1"/>
  <c r="AM478" i="1" a="1"/>
  <c r="AM478" i="1" s="1"/>
  <c r="AM479" i="1" a="1"/>
  <c r="AM479" i="1" s="1"/>
  <c r="AM480" i="1" a="1"/>
  <c r="AM480" i="1" s="1"/>
  <c r="AM481" i="1" a="1"/>
  <c r="AM481" i="1" s="1"/>
  <c r="AM482" i="1" a="1"/>
  <c r="AM482" i="1"/>
  <c r="AM483" i="1" a="1"/>
  <c r="AM483" i="1" s="1"/>
  <c r="AM484" i="1" a="1"/>
  <c r="AM484" i="1"/>
  <c r="AM485" i="1" a="1"/>
  <c r="AM485" i="1" s="1"/>
  <c r="AM486" i="1" a="1"/>
  <c r="AM486" i="1" s="1"/>
  <c r="AM487" i="1" a="1"/>
  <c r="AM487" i="1" s="1"/>
  <c r="AM488" i="1" a="1"/>
  <c r="AM488" i="1"/>
  <c r="AM489" i="1" a="1"/>
  <c r="AM489" i="1" s="1"/>
  <c r="AM490" i="1" a="1"/>
  <c r="AM490" i="1"/>
  <c r="AM491" i="1" a="1"/>
  <c r="AM491" i="1" s="1"/>
  <c r="AM492" i="1" a="1"/>
  <c r="AM492" i="1"/>
  <c r="AM493" i="1" a="1"/>
  <c r="AM493" i="1" s="1"/>
  <c r="AM494" i="1" a="1"/>
  <c r="AM494" i="1" s="1"/>
  <c r="AM495" i="1" a="1"/>
  <c r="AM495" i="1" s="1"/>
  <c r="AM496" i="1" a="1"/>
  <c r="AM496" i="1"/>
  <c r="AM497" i="1" a="1"/>
  <c r="AM497" i="1" s="1"/>
  <c r="AM498" i="1" a="1"/>
  <c r="AM498" i="1"/>
  <c r="AM499" i="1" a="1"/>
  <c r="AM499" i="1" s="1"/>
  <c r="AM500" i="1" a="1"/>
  <c r="AM500" i="1"/>
  <c r="AM501" i="1" a="1"/>
  <c r="AM501" i="1" s="1"/>
  <c r="AM502" i="1" a="1"/>
  <c r="AM502" i="1" s="1"/>
  <c r="AM503" i="1" a="1"/>
  <c r="AM503" i="1" s="1"/>
  <c r="AM504" i="1" a="1"/>
  <c r="AM504" i="1"/>
  <c r="AM505" i="1" a="1"/>
  <c r="AM505" i="1" s="1"/>
  <c r="AM506" i="1" a="1"/>
  <c r="AM506" i="1"/>
  <c r="AM507" i="1" a="1"/>
  <c r="AM507" i="1" s="1"/>
  <c r="AM508" i="1" a="1"/>
  <c r="AM508" i="1"/>
  <c r="AM509" i="1" a="1"/>
  <c r="AM509" i="1"/>
  <c r="AM510" i="1" a="1"/>
  <c r="AM510" i="1" s="1"/>
  <c r="AM511" i="1" a="1"/>
  <c r="AM511" i="1" s="1"/>
  <c r="AM512" i="1" a="1"/>
  <c r="AM512" i="1" s="1"/>
  <c r="AM513" i="1" a="1"/>
  <c r="AM513" i="1"/>
  <c r="AM514" i="1" a="1"/>
  <c r="AM514" i="1" s="1"/>
  <c r="AM515" i="1" a="1"/>
  <c r="AM515" i="1" s="1"/>
  <c r="AM516" i="1" a="1"/>
  <c r="AM516" i="1" s="1"/>
  <c r="AM517" i="1" a="1"/>
  <c r="AM517" i="1" s="1"/>
  <c r="AM518" i="1" a="1"/>
  <c r="AM518" i="1" s="1"/>
  <c r="AM519" i="1" a="1"/>
  <c r="AM519" i="1" s="1"/>
  <c r="AM520" i="1" a="1"/>
  <c r="AM520" i="1" s="1"/>
  <c r="AM521" i="1" a="1"/>
  <c r="AM521" i="1" s="1"/>
  <c r="AM522" i="1" a="1"/>
  <c r="AM522" i="1" s="1"/>
  <c r="AM523" i="1" a="1"/>
  <c r="AM523" i="1" s="1"/>
  <c r="AM524" i="1" a="1"/>
  <c r="AM524" i="1" s="1"/>
  <c r="AM525" i="1" a="1"/>
  <c r="AM525" i="1" s="1"/>
  <c r="AM526" i="1" a="1"/>
  <c r="AM526" i="1" s="1"/>
  <c r="AM527" i="1" a="1"/>
  <c r="AM527" i="1" s="1"/>
  <c r="AM528" i="1" a="1"/>
  <c r="AM528" i="1" s="1"/>
  <c r="AM529" i="1" a="1"/>
  <c r="AM529" i="1" s="1"/>
  <c r="AM530" i="1" a="1"/>
  <c r="AM530" i="1" s="1"/>
  <c r="AM531" i="1" a="1"/>
  <c r="AM531" i="1" s="1"/>
  <c r="AM532" i="1" a="1"/>
  <c r="AM532" i="1" s="1"/>
  <c r="AM533" i="1" a="1"/>
  <c r="AM533" i="1" s="1"/>
  <c r="AM534" i="1" a="1"/>
  <c r="AM534" i="1" s="1"/>
  <c r="AM535" i="1" a="1"/>
  <c r="AM535" i="1" s="1"/>
  <c r="AM536" i="1" a="1"/>
  <c r="AM536" i="1" s="1"/>
  <c r="AM537" i="1" a="1"/>
  <c r="AM537" i="1" s="1"/>
  <c r="AM538" i="1" a="1"/>
  <c r="AM538" i="1" s="1"/>
  <c r="AM539" i="1" a="1"/>
  <c r="AM539" i="1" s="1"/>
  <c r="AM540" i="1" a="1"/>
  <c r="AM540" i="1" s="1"/>
  <c r="AM541" i="1" a="1"/>
  <c r="AM541" i="1" s="1"/>
  <c r="AM542" i="1" a="1"/>
  <c r="AM542" i="1" s="1"/>
  <c r="AM543" i="1" a="1"/>
  <c r="AM543" i="1" s="1"/>
  <c r="AM544" i="1" a="1"/>
  <c r="AM544" i="1" s="1"/>
  <c r="AM545" i="1" a="1"/>
  <c r="AM545" i="1" s="1"/>
  <c r="AM546" i="1" a="1"/>
  <c r="AM546" i="1" s="1"/>
  <c r="AM547" i="1" a="1"/>
  <c r="AM547" i="1" s="1"/>
  <c r="AM548" i="1" a="1"/>
  <c r="AM548" i="1" s="1"/>
  <c r="AM549" i="1" a="1"/>
  <c r="AM549" i="1" s="1"/>
  <c r="AM550" i="1" a="1"/>
  <c r="AM550" i="1" s="1"/>
  <c r="AM551" i="1" a="1"/>
  <c r="AM551" i="1" s="1"/>
  <c r="AM552" i="1" a="1"/>
  <c r="AM552" i="1" s="1"/>
  <c r="AM553" i="1" a="1"/>
  <c r="AM553" i="1" s="1"/>
  <c r="AM554" i="1" a="1"/>
  <c r="AM554" i="1" s="1"/>
  <c r="AM555" i="1" a="1"/>
  <c r="AM555" i="1" s="1"/>
  <c r="AM556" i="1" a="1"/>
  <c r="AM556" i="1" s="1"/>
  <c r="AM557" i="1" a="1"/>
  <c r="AM557" i="1" s="1"/>
  <c r="AM558" i="1" a="1"/>
  <c r="AM558" i="1" s="1"/>
  <c r="AM559" i="1" a="1"/>
  <c r="AM559" i="1" s="1"/>
  <c r="AM560" i="1" a="1"/>
  <c r="AM560" i="1" s="1"/>
  <c r="AM561" i="1" a="1"/>
  <c r="AM561" i="1" s="1"/>
  <c r="AM562" i="1" a="1"/>
  <c r="AM562" i="1" s="1"/>
  <c r="AM563" i="1" a="1"/>
  <c r="AM563" i="1" s="1"/>
  <c r="AM564" i="1" a="1"/>
  <c r="AM564" i="1" s="1"/>
  <c r="AM565" i="1" a="1"/>
  <c r="AM565" i="1" s="1"/>
  <c r="AM566" i="1" a="1"/>
  <c r="AM566" i="1" s="1"/>
  <c r="AM567" i="1" a="1"/>
  <c r="AM567" i="1" s="1"/>
  <c r="AM568" i="1" a="1"/>
  <c r="AM568" i="1" s="1"/>
  <c r="AM569" i="1" a="1"/>
  <c r="AM569" i="1" s="1"/>
  <c r="AM570" i="1" a="1"/>
  <c r="AM570" i="1" s="1"/>
  <c r="AM571" i="1" a="1"/>
  <c r="AM571" i="1" s="1"/>
  <c r="AM572" i="1" a="1"/>
  <c r="AM572" i="1" s="1"/>
  <c r="AM573" i="1" a="1"/>
  <c r="AM573" i="1" s="1"/>
  <c r="AM574" i="1" a="1"/>
  <c r="AM574" i="1" s="1"/>
  <c r="AM575" i="1" a="1"/>
  <c r="AM575" i="1" s="1"/>
  <c r="AM576" i="1" a="1"/>
  <c r="AM576" i="1" s="1"/>
  <c r="AM577" i="1" a="1"/>
  <c r="AM577" i="1" s="1"/>
  <c r="AM578" i="1" a="1"/>
  <c r="AM578" i="1" s="1"/>
  <c r="AM579" i="1" a="1"/>
  <c r="AM579" i="1" s="1"/>
  <c r="AM580" i="1" a="1"/>
  <c r="AM580" i="1" s="1"/>
  <c r="AM581" i="1" a="1"/>
  <c r="AM581" i="1" s="1"/>
  <c r="AM582" i="1" a="1"/>
  <c r="AM582" i="1" s="1"/>
  <c r="AM583" i="1" a="1"/>
  <c r="AM583" i="1" s="1"/>
  <c r="AM584" i="1" a="1"/>
  <c r="AM584" i="1" s="1"/>
  <c r="AM585" i="1" a="1"/>
  <c r="AM585" i="1" s="1"/>
  <c r="AM586" i="1" a="1"/>
  <c r="AM586" i="1" s="1"/>
  <c r="AM587" i="1" a="1"/>
  <c r="AM587" i="1" s="1"/>
  <c r="AM588" i="1" a="1"/>
  <c r="AM588" i="1" s="1"/>
  <c r="AM589" i="1" a="1"/>
  <c r="AM589" i="1" s="1"/>
  <c r="AM590" i="1" a="1"/>
  <c r="AM590" i="1" s="1"/>
  <c r="AM591" i="1" a="1"/>
  <c r="AM591" i="1"/>
  <c r="AM592" i="1" a="1"/>
  <c r="AM592" i="1" s="1"/>
  <c r="AM593" i="1" a="1"/>
  <c r="AM593" i="1" s="1"/>
  <c r="AM594" i="1" a="1"/>
  <c r="AM594" i="1" s="1"/>
  <c r="AM595" i="1" a="1"/>
  <c r="AM595" i="1" s="1"/>
  <c r="AM596" i="1" a="1"/>
  <c r="AM596" i="1" s="1"/>
  <c r="AM597" i="1" a="1"/>
  <c r="AM597" i="1" s="1"/>
  <c r="AM598" i="1" a="1"/>
  <c r="AM598" i="1" s="1"/>
  <c r="AM599" i="1" a="1"/>
  <c r="AM599" i="1"/>
  <c r="AM600" i="1" a="1"/>
  <c r="AM600" i="1" s="1"/>
  <c r="AM601" i="1" a="1"/>
  <c r="AM601" i="1" s="1"/>
  <c r="AM602" i="1" a="1"/>
  <c r="AM602" i="1" s="1"/>
  <c r="AM603" i="1" a="1"/>
  <c r="AM603" i="1"/>
  <c r="AM604" i="1" a="1"/>
  <c r="AM604" i="1" s="1"/>
  <c r="AM605" i="1" a="1"/>
  <c r="AM605" i="1" s="1"/>
  <c r="AM606" i="1" a="1"/>
  <c r="AM606" i="1" s="1"/>
  <c r="AM607" i="1" a="1"/>
  <c r="AM607" i="1"/>
  <c r="AM608" i="1" a="1"/>
  <c r="AM608" i="1" s="1"/>
  <c r="AM609" i="1" a="1"/>
  <c r="AM609" i="1" s="1"/>
  <c r="AM610" i="1" a="1"/>
  <c r="AM610" i="1" s="1"/>
  <c r="AM611" i="1" a="1"/>
  <c r="AM611" i="1"/>
  <c r="AM612" i="1" a="1"/>
  <c r="AM612" i="1" s="1"/>
  <c r="AM613" i="1" a="1"/>
  <c r="AM613" i="1" s="1"/>
  <c r="AM614" i="1" a="1"/>
  <c r="AM614" i="1" s="1"/>
  <c r="AM615" i="1" a="1"/>
  <c r="AM615" i="1"/>
  <c r="AM616" i="1" a="1"/>
  <c r="AM616" i="1" s="1"/>
  <c r="AM617" i="1" a="1"/>
  <c r="AM617" i="1" s="1"/>
  <c r="AM618" i="1" a="1"/>
  <c r="AM618" i="1" s="1"/>
  <c r="AM619" i="1" a="1"/>
  <c r="AM619" i="1"/>
  <c r="AM620" i="1" a="1"/>
  <c r="AM620" i="1" s="1"/>
  <c r="AM621" i="1" a="1"/>
  <c r="AM621" i="1" s="1"/>
  <c r="AM622" i="1" a="1"/>
  <c r="AM622" i="1" s="1"/>
  <c r="AM623" i="1" a="1"/>
  <c r="AM623" i="1"/>
  <c r="AM624" i="1" a="1"/>
  <c r="AM624" i="1" s="1"/>
  <c r="AM625" i="1" a="1"/>
  <c r="AM625" i="1" s="1"/>
  <c r="AM626" i="1" a="1"/>
  <c r="AM626" i="1" s="1"/>
  <c r="AM627" i="1" a="1"/>
  <c r="AM627" i="1"/>
  <c r="AM628" i="1" a="1"/>
  <c r="AM628" i="1" s="1"/>
  <c r="AM629" i="1" a="1"/>
  <c r="AM629" i="1" s="1"/>
  <c r="AM630" i="1" a="1"/>
  <c r="AM630" i="1" s="1"/>
  <c r="AM631" i="1" a="1"/>
  <c r="AM631" i="1"/>
  <c r="AM632" i="1" a="1"/>
  <c r="AM632" i="1" s="1"/>
  <c r="AM633" i="1" a="1"/>
  <c r="AM633" i="1" s="1"/>
  <c r="AM634" i="1" a="1"/>
  <c r="AM634" i="1" s="1"/>
  <c r="AM635" i="1" a="1"/>
  <c r="AM635" i="1"/>
  <c r="AM636" i="1" a="1"/>
  <c r="AM636" i="1" s="1"/>
  <c r="AM637" i="1" a="1"/>
  <c r="AM637" i="1" s="1"/>
  <c r="AM638" i="1" a="1"/>
  <c r="AM638" i="1" s="1"/>
  <c r="AM639" i="1" a="1"/>
  <c r="AM639" i="1"/>
  <c r="AM640" i="1" a="1"/>
  <c r="AM640" i="1" s="1"/>
  <c r="AM641" i="1" a="1"/>
  <c r="AM641" i="1" s="1"/>
  <c r="AM642" i="1" a="1"/>
  <c r="AM642" i="1" s="1"/>
  <c r="AM643" i="1" a="1"/>
  <c r="AM643" i="1"/>
  <c r="AM644" i="1" a="1"/>
  <c r="AM644" i="1" s="1"/>
  <c r="AM645" i="1" a="1"/>
  <c r="AM645" i="1" s="1"/>
  <c r="AM646" i="1" a="1"/>
  <c r="AM646" i="1" s="1"/>
  <c r="AM647" i="1" a="1"/>
  <c r="AM647" i="1"/>
  <c r="AM648" i="1" a="1"/>
  <c r="AM648" i="1" s="1"/>
  <c r="AM649" i="1" a="1"/>
  <c r="AM649" i="1" s="1"/>
  <c r="AM650" i="1" a="1"/>
  <c r="AM650" i="1" s="1"/>
  <c r="AM651" i="1" a="1"/>
  <c r="AM651" i="1"/>
  <c r="AM652" i="1" a="1"/>
  <c r="AM652" i="1" s="1"/>
  <c r="AM653" i="1" a="1"/>
  <c r="AM653" i="1" s="1"/>
  <c r="AM654" i="1" a="1"/>
  <c r="AM654" i="1" s="1"/>
  <c r="AM655" i="1" a="1"/>
  <c r="AM655" i="1"/>
  <c r="AM656" i="1" a="1"/>
  <c r="AM656" i="1" s="1"/>
  <c r="AM657" i="1" a="1"/>
  <c r="AM657" i="1" s="1"/>
  <c r="AM658" i="1" a="1"/>
  <c r="AM658" i="1" s="1"/>
  <c r="AM659" i="1" a="1"/>
  <c r="AM659" i="1" s="1"/>
  <c r="AM660" i="1" a="1"/>
  <c r="AM660" i="1" s="1"/>
  <c r="AM661" i="1" a="1"/>
  <c r="AM661" i="1" s="1"/>
  <c r="AM662" i="1" a="1"/>
  <c r="AM662" i="1" s="1"/>
  <c r="AM663" i="1" a="1"/>
  <c r="AM663" i="1"/>
  <c r="AM664" i="1" a="1"/>
  <c r="AM664" i="1" s="1"/>
  <c r="AM665" i="1" a="1"/>
  <c r="AM665" i="1" s="1"/>
  <c r="AM666" i="1" a="1"/>
  <c r="AM666" i="1" s="1"/>
  <c r="AM667" i="1" a="1"/>
  <c r="AM667" i="1" s="1"/>
  <c r="AM668" i="1" a="1"/>
  <c r="AM668" i="1" s="1"/>
  <c r="AM669" i="1" a="1"/>
  <c r="AM669" i="1" s="1"/>
  <c r="AM670" i="1" a="1"/>
  <c r="AM670" i="1" s="1"/>
  <c r="AM671" i="1" a="1"/>
  <c r="AM671" i="1"/>
  <c r="AM672" i="1" a="1"/>
  <c r="AM672" i="1" s="1"/>
  <c r="AM673" i="1" a="1"/>
  <c r="AM673" i="1" s="1"/>
  <c r="AM674" i="1" a="1"/>
  <c r="AM674" i="1" s="1"/>
  <c r="AM675" i="1" a="1"/>
  <c r="AM675" i="1" s="1"/>
  <c r="AM676" i="1" a="1"/>
  <c r="AM676" i="1" s="1"/>
  <c r="AM677" i="1" a="1"/>
  <c r="AM677" i="1" s="1"/>
  <c r="AM678" i="1" a="1"/>
  <c r="AM678" i="1" s="1"/>
  <c r="AM679" i="1" a="1"/>
  <c r="AM679" i="1"/>
  <c r="AM680" i="1" a="1"/>
  <c r="AM680" i="1" s="1"/>
  <c r="AM681" i="1" a="1"/>
  <c r="AM681" i="1" s="1"/>
  <c r="AM682" i="1" a="1"/>
  <c r="AM682" i="1" s="1"/>
  <c r="AM683" i="1" a="1"/>
  <c r="AM683" i="1" s="1"/>
  <c r="AM684" i="1" a="1"/>
  <c r="AM684" i="1" s="1"/>
  <c r="AM685" i="1" a="1"/>
  <c r="AM685" i="1" s="1"/>
  <c r="AM686" i="1" a="1"/>
  <c r="AM686" i="1" s="1"/>
  <c r="AM687" i="1" a="1"/>
  <c r="AM687" i="1"/>
  <c r="AM688" i="1" a="1"/>
  <c r="AM688" i="1" s="1"/>
  <c r="AM689" i="1" a="1"/>
  <c r="AM689" i="1" s="1"/>
  <c r="AM690" i="1" a="1"/>
  <c r="AM690" i="1" s="1"/>
  <c r="AM691" i="1" a="1"/>
  <c r="AM691" i="1" s="1"/>
  <c r="AM692" i="1" a="1"/>
  <c r="AM692" i="1" s="1"/>
  <c r="AM693" i="1" a="1"/>
  <c r="AM693" i="1" s="1"/>
  <c r="AM694" i="1" a="1"/>
  <c r="AM694" i="1" s="1"/>
  <c r="AM695" i="1" a="1"/>
  <c r="AM695" i="1"/>
  <c r="AM696" i="1" a="1"/>
  <c r="AM696" i="1" s="1"/>
  <c r="AM697" i="1" a="1"/>
  <c r="AM697" i="1" s="1"/>
  <c r="AM698" i="1" a="1"/>
  <c r="AM698" i="1" s="1"/>
  <c r="AM699" i="1" a="1"/>
  <c r="AM699" i="1" s="1"/>
  <c r="AM700" i="1" a="1"/>
  <c r="AM700" i="1" s="1"/>
  <c r="AM701" i="1" a="1"/>
  <c r="AM701" i="1" s="1"/>
  <c r="AM702" i="1" a="1"/>
  <c r="AM702" i="1" s="1"/>
  <c r="AM703" i="1" a="1"/>
  <c r="AM703" i="1"/>
  <c r="AM704" i="1" a="1"/>
  <c r="AM704" i="1" s="1"/>
  <c r="AM705" i="1" a="1"/>
  <c r="AM705" i="1" s="1"/>
  <c r="AM706" i="1" a="1"/>
  <c r="AM706" i="1" s="1"/>
  <c r="AM707" i="1" a="1"/>
  <c r="AM707" i="1" s="1"/>
  <c r="AM708" i="1" a="1"/>
  <c r="AM708" i="1" s="1"/>
  <c r="AM709" i="1" a="1"/>
  <c r="AM709" i="1" s="1"/>
  <c r="AM710" i="1" a="1"/>
  <c r="AM710" i="1" s="1"/>
  <c r="AM711" i="1" a="1"/>
  <c r="AM711" i="1"/>
  <c r="AM712" i="1" a="1"/>
  <c r="AM712" i="1" s="1"/>
  <c r="AM713" i="1" a="1"/>
  <c r="AM713" i="1" s="1"/>
  <c r="AM714" i="1" a="1"/>
  <c r="AM714" i="1" s="1"/>
  <c r="AM715" i="1" a="1"/>
  <c r="AM715" i="1" s="1"/>
  <c r="AM716" i="1" a="1"/>
  <c r="AM716" i="1" s="1"/>
  <c r="AM717" i="1" a="1"/>
  <c r="AM717" i="1" s="1"/>
  <c r="AM718" i="1" a="1"/>
  <c r="AM718" i="1" s="1"/>
  <c r="AM719" i="1" a="1"/>
  <c r="AM719" i="1"/>
  <c r="AM720" i="1" a="1"/>
  <c r="AM720" i="1" s="1"/>
  <c r="AM721" i="1" a="1"/>
  <c r="AM721" i="1" s="1"/>
  <c r="AM722" i="1" a="1"/>
  <c r="AM722" i="1" s="1"/>
  <c r="AM723" i="1" a="1"/>
  <c r="AM723" i="1" s="1"/>
  <c r="AM724" i="1" a="1"/>
  <c r="AM724" i="1" s="1"/>
  <c r="AM725" i="1" a="1"/>
  <c r="AM725" i="1" s="1"/>
  <c r="AM726" i="1" a="1"/>
  <c r="AM726" i="1" s="1"/>
  <c r="AM727" i="1" a="1"/>
  <c r="AM727" i="1"/>
  <c r="AM728" i="1" a="1"/>
  <c r="AM728" i="1" s="1"/>
  <c r="AM729" i="1" a="1"/>
  <c r="AM729" i="1" s="1"/>
  <c r="AM730" i="1" a="1"/>
  <c r="AM730" i="1" s="1"/>
  <c r="AM731" i="1" a="1"/>
  <c r="AM731" i="1" s="1"/>
  <c r="AM732" i="1" a="1"/>
  <c r="AM732" i="1" s="1"/>
  <c r="AM733" i="1" a="1"/>
  <c r="AM733" i="1" s="1"/>
  <c r="AM734" i="1" a="1"/>
  <c r="AM734" i="1" s="1"/>
  <c r="AM735" i="1" a="1"/>
  <c r="AM735" i="1"/>
  <c r="AM736" i="1" a="1"/>
  <c r="AM736" i="1" s="1"/>
  <c r="AM737" i="1" a="1"/>
  <c r="AM737" i="1" s="1"/>
  <c r="AM738" i="1" a="1"/>
  <c r="AM738" i="1" s="1"/>
  <c r="AM739" i="1" a="1"/>
  <c r="AM739" i="1" s="1"/>
  <c r="AM740" i="1" a="1"/>
  <c r="AM740" i="1" s="1"/>
  <c r="AM741" i="1" a="1"/>
  <c r="AM741" i="1" s="1"/>
  <c r="AM742" i="1" a="1"/>
  <c r="AM742" i="1" s="1"/>
  <c r="AM743" i="1" a="1"/>
  <c r="AM743" i="1"/>
  <c r="AM744" i="1" a="1"/>
  <c r="AM744" i="1" s="1"/>
  <c r="AM745" i="1" a="1"/>
  <c r="AM745" i="1" s="1"/>
  <c r="AM746" i="1" a="1"/>
  <c r="AM746" i="1" s="1"/>
  <c r="AM747" i="1" a="1"/>
  <c r="AM747" i="1" s="1"/>
  <c r="AM748" i="1" a="1"/>
  <c r="AM748" i="1" s="1"/>
  <c r="AM749" i="1" a="1"/>
  <c r="AM749" i="1" s="1"/>
  <c r="AM750" i="1" a="1"/>
  <c r="AM750" i="1" s="1"/>
  <c r="AM751" i="1" a="1"/>
  <c r="AM751" i="1"/>
  <c r="AM752" i="1" a="1"/>
  <c r="AM752" i="1" s="1"/>
  <c r="AM753" i="1" a="1"/>
  <c r="AM753" i="1" s="1"/>
  <c r="AM754" i="1" a="1"/>
  <c r="AM754" i="1" s="1"/>
  <c r="AM755" i="1" a="1"/>
  <c r="AM755" i="1" s="1"/>
  <c r="AM756" i="1" a="1"/>
  <c r="AM756" i="1" s="1"/>
  <c r="AM757" i="1" a="1"/>
  <c r="AM757" i="1" s="1"/>
  <c r="AM758" i="1" a="1"/>
  <c r="AM758" i="1" s="1"/>
  <c r="AM759" i="1" a="1"/>
  <c r="AM759" i="1"/>
  <c r="AM760" i="1" a="1"/>
  <c r="AM760" i="1" s="1"/>
  <c r="AM761" i="1" a="1"/>
  <c r="AM761" i="1" s="1"/>
  <c r="AM762" i="1" a="1"/>
  <c r="AM762" i="1" s="1"/>
  <c r="AM763" i="1" a="1"/>
  <c r="AM763" i="1" s="1"/>
  <c r="AM764" i="1" a="1"/>
  <c r="AM764" i="1" s="1"/>
  <c r="AM765" i="1" a="1"/>
  <c r="AM765" i="1" s="1"/>
  <c r="AM766" i="1" a="1"/>
  <c r="AM766" i="1" s="1"/>
  <c r="AM767" i="1" a="1"/>
  <c r="AM767" i="1"/>
  <c r="AM768" i="1" a="1"/>
  <c r="AM768" i="1" s="1"/>
  <c r="AM769" i="1" a="1"/>
  <c r="AM769" i="1" s="1"/>
  <c r="AM770" i="1" a="1"/>
  <c r="AM770" i="1" s="1"/>
  <c r="AM771" i="1" a="1"/>
  <c r="AM771" i="1" s="1"/>
  <c r="AM772" i="1" a="1"/>
  <c r="AM772" i="1" s="1"/>
  <c r="AM773" i="1" a="1"/>
  <c r="AM773" i="1" s="1"/>
  <c r="AM774" i="1" a="1"/>
  <c r="AM774" i="1" s="1"/>
  <c r="AM775" i="1" a="1"/>
  <c r="AM775" i="1"/>
  <c r="AM776" i="1" a="1"/>
  <c r="AM776" i="1" s="1"/>
  <c r="AM777" i="1" a="1"/>
  <c r="AM777" i="1" s="1"/>
  <c r="AM778" i="1" a="1"/>
  <c r="AM778" i="1" s="1"/>
  <c r="AM779" i="1" a="1"/>
  <c r="AM779" i="1" s="1"/>
  <c r="AM780" i="1" a="1"/>
  <c r="AM780" i="1" s="1"/>
  <c r="AM781" i="1" a="1"/>
  <c r="AM781" i="1" s="1"/>
  <c r="AM782" i="1" a="1"/>
  <c r="AM782" i="1" s="1"/>
  <c r="AM783" i="1" a="1"/>
  <c r="AM783" i="1"/>
  <c r="AM784" i="1" a="1"/>
  <c r="AM784" i="1" s="1"/>
  <c r="AM785" i="1" a="1"/>
  <c r="AM785" i="1" s="1"/>
  <c r="AM786" i="1" a="1"/>
  <c r="AM786" i="1" s="1"/>
  <c r="AM787" i="1" a="1"/>
  <c r="AM787" i="1" s="1"/>
  <c r="AM788" i="1" a="1"/>
  <c r="AM788" i="1" s="1"/>
  <c r="AM789" i="1" a="1"/>
  <c r="AM789" i="1" s="1"/>
  <c r="AM790" i="1" a="1"/>
  <c r="AM790" i="1" s="1"/>
  <c r="AM791" i="1" a="1"/>
  <c r="AM791" i="1"/>
  <c r="AM792" i="1" a="1"/>
  <c r="AM792" i="1" s="1"/>
  <c r="AM793" i="1" a="1"/>
  <c r="AM793" i="1" s="1"/>
  <c r="AM794" i="1" a="1"/>
  <c r="AM794" i="1" s="1"/>
  <c r="AM795" i="1" a="1"/>
  <c r="AM795" i="1" s="1"/>
  <c r="AM796" i="1" a="1"/>
  <c r="AM796" i="1" s="1"/>
  <c r="AM797" i="1" a="1"/>
  <c r="AM797" i="1" s="1"/>
  <c r="AM798" i="1" a="1"/>
  <c r="AM798" i="1" s="1"/>
  <c r="AM799" i="1" a="1"/>
  <c r="AM799" i="1"/>
  <c r="AM800" i="1" a="1"/>
  <c r="AM800" i="1" s="1"/>
  <c r="AM801" i="1" a="1"/>
  <c r="AM801" i="1" s="1"/>
  <c r="AM802" i="1" a="1"/>
  <c r="AM802" i="1" s="1"/>
  <c r="AM803" i="1" a="1"/>
  <c r="AM803" i="1" s="1"/>
  <c r="AM804" i="1" a="1"/>
  <c r="AM804" i="1" s="1"/>
  <c r="AM805" i="1" a="1"/>
  <c r="AM805" i="1" s="1"/>
  <c r="AM806" i="1" a="1"/>
  <c r="AM806" i="1" s="1"/>
  <c r="AM807" i="1" a="1"/>
  <c r="AM807" i="1"/>
  <c r="AM808" i="1" a="1"/>
  <c r="AM808" i="1" s="1"/>
  <c r="AM809" i="1" a="1"/>
  <c r="AM809" i="1" s="1"/>
  <c r="AM810" i="1" a="1"/>
  <c r="AM810" i="1" s="1"/>
  <c r="AM811" i="1" a="1"/>
  <c r="AM811" i="1" s="1"/>
  <c r="AM812" i="1" a="1"/>
  <c r="AM812" i="1" s="1"/>
  <c r="AM813" i="1" a="1"/>
  <c r="AM813" i="1" s="1"/>
  <c r="AM814" i="1" a="1"/>
  <c r="AM814" i="1" s="1"/>
  <c r="AM815" i="1" a="1"/>
  <c r="AM815" i="1"/>
  <c r="AM816" i="1" a="1"/>
  <c r="AM816" i="1" s="1"/>
  <c r="AM817" i="1" a="1"/>
  <c r="AM817" i="1" s="1"/>
  <c r="AM818" i="1" a="1"/>
  <c r="AM818" i="1" s="1"/>
  <c r="AM819" i="1" a="1"/>
  <c r="AM819" i="1" s="1"/>
  <c r="AM820" i="1" a="1"/>
  <c r="AM820" i="1" s="1"/>
  <c r="AM821" i="1" a="1"/>
  <c r="AM821" i="1" s="1"/>
  <c r="AM822" i="1" a="1"/>
  <c r="AM822" i="1" s="1"/>
  <c r="AM823" i="1" a="1"/>
  <c r="AM823" i="1"/>
  <c r="AM824" i="1" a="1"/>
  <c r="AM824" i="1" s="1"/>
  <c r="AM825" i="1" a="1"/>
  <c r="AM825" i="1" s="1"/>
  <c r="AM826" i="1" a="1"/>
  <c r="AM826" i="1" s="1"/>
  <c r="AM827" i="1" a="1"/>
  <c r="AM827" i="1" s="1"/>
  <c r="AM828" i="1" a="1"/>
  <c r="AM828" i="1" s="1"/>
  <c r="AM829" i="1" a="1"/>
  <c r="AM829" i="1" s="1"/>
  <c r="AM830" i="1" a="1"/>
  <c r="AM830" i="1" s="1"/>
  <c r="AM831" i="1" a="1"/>
  <c r="AM831" i="1"/>
  <c r="AM832" i="1" a="1"/>
  <c r="AM832" i="1" s="1"/>
  <c r="AM833" i="1" a="1"/>
  <c r="AM833" i="1" s="1"/>
  <c r="AM834" i="1" a="1"/>
  <c r="AM834" i="1" s="1"/>
  <c r="AM835" i="1" a="1"/>
  <c r="AM835" i="1" s="1"/>
  <c r="AM836" i="1" a="1"/>
  <c r="AM836" i="1" s="1"/>
  <c r="AM837" i="1" a="1"/>
  <c r="AM837" i="1"/>
  <c r="AM838" i="1" a="1"/>
  <c r="AM838" i="1" s="1"/>
  <c r="AM839" i="1" a="1"/>
  <c r="AM839" i="1"/>
  <c r="AM840" i="1" a="1"/>
  <c r="AM840" i="1" s="1"/>
  <c r="AM841" i="1" a="1"/>
  <c r="AM841" i="1" s="1"/>
  <c r="AM842" i="1" a="1"/>
  <c r="AM842" i="1" s="1"/>
  <c r="AM843" i="1" a="1"/>
  <c r="AM843" i="1"/>
  <c r="AM844" i="1" a="1"/>
  <c r="AM844" i="1" s="1"/>
  <c r="AM845" i="1" a="1"/>
  <c r="AM845" i="1" s="1"/>
  <c r="AM846" i="1" a="1"/>
  <c r="AM846" i="1" s="1"/>
  <c r="AM847" i="1" a="1"/>
  <c r="AM847" i="1"/>
  <c r="AM848" i="1" a="1"/>
  <c r="AM848" i="1" s="1"/>
  <c r="AM849" i="1" a="1"/>
  <c r="AM849" i="1" s="1"/>
  <c r="AM850" i="1" a="1"/>
  <c r="AM850" i="1"/>
  <c r="AM851" i="1" a="1"/>
  <c r="AM851" i="1" s="1"/>
  <c r="AM852" i="1" a="1"/>
  <c r="AM852" i="1" s="1"/>
  <c r="AM853" i="1" a="1"/>
  <c r="AM853" i="1" s="1"/>
  <c r="AM854" i="1" a="1"/>
  <c r="AM854" i="1"/>
  <c r="AM855" i="1" a="1"/>
  <c r="AM855" i="1" s="1"/>
  <c r="AM856" i="1" a="1"/>
  <c r="AM856" i="1" s="1"/>
  <c r="AM857" i="1" a="1"/>
  <c r="AM857" i="1" s="1"/>
  <c r="AM858" i="1" a="1"/>
  <c r="AM858" i="1"/>
  <c r="AM859" i="1" a="1"/>
  <c r="AM859" i="1" s="1"/>
  <c r="AM860" i="1" a="1"/>
  <c r="AM860" i="1" s="1"/>
  <c r="AM861" i="1" a="1"/>
  <c r="AM861" i="1" s="1"/>
  <c r="AM862" i="1" a="1"/>
  <c r="AM862" i="1"/>
  <c r="AM863" i="1" a="1"/>
  <c r="AM863" i="1" s="1"/>
  <c r="AM864" i="1" a="1"/>
  <c r="AM864" i="1" s="1"/>
  <c r="AM865" i="1" a="1"/>
  <c r="AM865" i="1" s="1"/>
  <c r="AM866" i="1" a="1"/>
  <c r="AM866" i="1"/>
  <c r="AM867" i="1" a="1"/>
  <c r="AM867" i="1" s="1"/>
  <c r="AM868" i="1" a="1"/>
  <c r="AM868" i="1" s="1"/>
  <c r="AM869" i="1" a="1"/>
  <c r="AM869" i="1" s="1"/>
  <c r="AM870" i="1" a="1"/>
  <c r="AM870" i="1"/>
  <c r="AM871" i="1" a="1"/>
  <c r="AM871" i="1" s="1"/>
  <c r="AM872" i="1" a="1"/>
  <c r="AM872" i="1" s="1"/>
  <c r="AM873" i="1" a="1"/>
  <c r="AM873" i="1" s="1"/>
  <c r="AM874" i="1" a="1"/>
  <c r="AM874" i="1"/>
  <c r="AM875" i="1" a="1"/>
  <c r="AM875" i="1" s="1"/>
  <c r="AM876" i="1" a="1"/>
  <c r="AM876" i="1" s="1"/>
  <c r="AM877" i="1" a="1"/>
  <c r="AM877" i="1" s="1"/>
  <c r="AM878" i="1" a="1"/>
  <c r="AM878" i="1"/>
  <c r="AM879" i="1" a="1"/>
  <c r="AM879" i="1" s="1"/>
  <c r="AM880" i="1" a="1"/>
  <c r="AM880" i="1" s="1"/>
  <c r="AM881" i="1" a="1"/>
  <c r="AM881" i="1" s="1"/>
  <c r="AM882" i="1" a="1"/>
  <c r="AM882" i="1"/>
  <c r="AM883" i="1" a="1"/>
  <c r="AM883" i="1" s="1"/>
  <c r="AM884" i="1" a="1"/>
  <c r="AM884" i="1" s="1"/>
  <c r="AM885" i="1" a="1"/>
  <c r="AM885" i="1" s="1"/>
  <c r="AM886" i="1" a="1"/>
  <c r="AM886" i="1"/>
  <c r="AM887" i="1" a="1"/>
  <c r="AM887" i="1" s="1"/>
  <c r="AM888" i="1" a="1"/>
  <c r="AM888" i="1" s="1"/>
  <c r="AM889" i="1" a="1"/>
  <c r="AM889" i="1" s="1"/>
  <c r="AM890" i="1" a="1"/>
  <c r="AM890" i="1" s="1"/>
  <c r="AM891" i="1" a="1"/>
  <c r="AM891" i="1" s="1"/>
  <c r="AM892" i="1" a="1"/>
  <c r="AM892" i="1" s="1"/>
  <c r="AM893" i="1" a="1"/>
  <c r="AM893" i="1" s="1"/>
  <c r="AM894" i="1" a="1"/>
  <c r="AM894" i="1"/>
  <c r="AM895" i="1" a="1"/>
  <c r="AM895" i="1" s="1"/>
  <c r="AM896" i="1" a="1"/>
  <c r="AM896" i="1" s="1"/>
  <c r="AM897" i="1" a="1"/>
  <c r="AM897" i="1" s="1"/>
  <c r="AM898" i="1" a="1"/>
  <c r="AM898" i="1" s="1"/>
  <c r="AM899" i="1" a="1"/>
  <c r="AM899" i="1" s="1"/>
  <c r="AM900" i="1" a="1"/>
  <c r="AM900" i="1" s="1"/>
  <c r="AM901" i="1" a="1"/>
  <c r="AM901" i="1" s="1"/>
  <c r="AM902" i="1" a="1"/>
  <c r="AM902" i="1"/>
  <c r="AM903" i="1" a="1"/>
  <c r="AM903" i="1" s="1"/>
  <c r="AM904" i="1" a="1"/>
  <c r="AM904" i="1" s="1"/>
  <c r="AM905" i="1" a="1"/>
  <c r="AM905" i="1" s="1"/>
  <c r="AM906" i="1" a="1"/>
  <c r="AM906" i="1" s="1"/>
  <c r="AM907" i="1" a="1"/>
  <c r="AM907" i="1" s="1"/>
  <c r="AM908" i="1" a="1"/>
  <c r="AM908" i="1" s="1"/>
  <c r="AM909" i="1" a="1"/>
  <c r="AM909" i="1" s="1"/>
  <c r="AM910" i="1" a="1"/>
  <c r="AM910" i="1"/>
  <c r="AM911" i="1" a="1"/>
  <c r="AM911" i="1" s="1"/>
  <c r="AM912" i="1" a="1"/>
  <c r="AM912" i="1" s="1"/>
  <c r="AM913" i="1" a="1"/>
  <c r="AM913" i="1" s="1"/>
  <c r="AM914" i="1" a="1"/>
  <c r="AM914" i="1" s="1"/>
  <c r="AM915" i="1" a="1"/>
  <c r="AM915" i="1" s="1"/>
  <c r="AM916" i="1" a="1"/>
  <c r="AM916" i="1" s="1"/>
  <c r="AM917" i="1" a="1"/>
  <c r="AM917" i="1" s="1"/>
  <c r="AM918" i="1" a="1"/>
  <c r="AM918" i="1"/>
  <c r="AM919" i="1" a="1"/>
  <c r="AM919" i="1" s="1"/>
  <c r="AM920" i="1" a="1"/>
  <c r="AM920" i="1" s="1"/>
  <c r="AM921" i="1" a="1"/>
  <c r="AM921" i="1" s="1"/>
  <c r="AM922" i="1" a="1"/>
  <c r="AM922" i="1" s="1"/>
  <c r="AM923" i="1" a="1"/>
  <c r="AM923" i="1" s="1"/>
  <c r="AM924" i="1" a="1"/>
  <c r="AM924" i="1" s="1"/>
  <c r="AM925" i="1" a="1"/>
  <c r="AM925" i="1" s="1"/>
  <c r="AM926" i="1" a="1"/>
  <c r="AM926" i="1"/>
  <c r="AM927" i="1" a="1"/>
  <c r="AM927" i="1" s="1"/>
  <c r="AM928" i="1" a="1"/>
  <c r="AM928" i="1" s="1"/>
  <c r="AM929" i="1" a="1"/>
  <c r="AM929" i="1" s="1"/>
  <c r="AM930" i="1" a="1"/>
  <c r="AM930" i="1" s="1"/>
  <c r="AM931" i="1" a="1"/>
  <c r="AM931" i="1" s="1"/>
  <c r="AM932" i="1" a="1"/>
  <c r="AM932" i="1" s="1"/>
  <c r="AM933" i="1" a="1"/>
  <c r="AM933" i="1" s="1"/>
  <c r="AM934" i="1" a="1"/>
  <c r="AM934" i="1"/>
  <c r="AM935" i="1" a="1"/>
  <c r="AM935" i="1" s="1"/>
  <c r="AM936" i="1" a="1"/>
  <c r="AM936" i="1" s="1"/>
  <c r="AM937" i="1" a="1"/>
  <c r="AM937" i="1" s="1"/>
  <c r="AM938" i="1" a="1"/>
  <c r="AM938" i="1" s="1"/>
  <c r="AM939" i="1" a="1"/>
  <c r="AM939" i="1" s="1"/>
  <c r="AM940" i="1" a="1"/>
  <c r="AM940" i="1" s="1"/>
  <c r="AM941" i="1" a="1"/>
  <c r="AM941" i="1" s="1"/>
  <c r="AM942" i="1" a="1"/>
  <c r="AM942" i="1" s="1"/>
  <c r="AM943" i="1" a="1"/>
  <c r="AM943" i="1" s="1"/>
  <c r="AM944" i="1" a="1"/>
  <c r="AM944" i="1" s="1"/>
  <c r="AM945" i="1" a="1"/>
  <c r="AM945" i="1" s="1"/>
  <c r="AM946" i="1" a="1"/>
  <c r="AM946" i="1" s="1"/>
  <c r="AM947" i="1" a="1"/>
  <c r="AM947" i="1" s="1"/>
  <c r="AM948" i="1" a="1"/>
  <c r="AM948" i="1" s="1"/>
  <c r="AM949" i="1" a="1"/>
  <c r="AM949" i="1" s="1"/>
  <c r="AM950" i="1" a="1"/>
  <c r="AM950" i="1" s="1"/>
  <c r="AM951" i="1" a="1"/>
  <c r="AM951" i="1" s="1"/>
  <c r="AM952" i="1" a="1"/>
  <c r="AM952" i="1" s="1"/>
  <c r="AM953" i="1" a="1"/>
  <c r="AM953" i="1" s="1"/>
  <c r="AM954" i="1" a="1"/>
  <c r="AM954" i="1" s="1"/>
  <c r="AM955" i="1" a="1"/>
  <c r="AM955" i="1" s="1"/>
  <c r="AM956" i="1" a="1"/>
  <c r="AM956" i="1" s="1"/>
  <c r="AM957" i="1" a="1"/>
  <c r="AM957" i="1" s="1"/>
  <c r="AM958" i="1" a="1"/>
  <c r="AM958" i="1" s="1"/>
  <c r="AM959" i="1" a="1"/>
  <c r="AM959" i="1" s="1"/>
  <c r="AM960" i="1" a="1"/>
  <c r="AM960" i="1" s="1"/>
  <c r="AM961" i="1" a="1"/>
  <c r="AM961" i="1" s="1"/>
  <c r="AM962" i="1" a="1"/>
  <c r="AM962" i="1" s="1"/>
  <c r="AM963" i="1" a="1"/>
  <c r="AM963" i="1" s="1"/>
  <c r="AM964" i="1" a="1"/>
  <c r="AM964" i="1" s="1"/>
  <c r="AM965" i="1" a="1"/>
  <c r="AM965" i="1" s="1"/>
  <c r="AM966" i="1" a="1"/>
  <c r="AM966" i="1" s="1"/>
  <c r="AM967" i="1" a="1"/>
  <c r="AM967" i="1" s="1"/>
  <c r="AM968" i="1" a="1"/>
  <c r="AM968" i="1" s="1"/>
  <c r="AM969" i="1" a="1"/>
  <c r="AM969" i="1" s="1"/>
  <c r="AM970" i="1" a="1"/>
  <c r="AM970" i="1" s="1"/>
  <c r="AM971" i="1" a="1"/>
  <c r="AM971" i="1" s="1"/>
  <c r="AM972" i="1" a="1"/>
  <c r="AM972" i="1" s="1"/>
  <c r="AM973" i="1" a="1"/>
  <c r="AM973" i="1" s="1"/>
  <c r="AM974" i="1" a="1"/>
  <c r="AM974" i="1" s="1"/>
  <c r="AM975" i="1" a="1"/>
  <c r="AM975" i="1" s="1"/>
  <c r="AM976" i="1" a="1"/>
  <c r="AM976" i="1" s="1"/>
  <c r="AM977" i="1" a="1"/>
  <c r="AM977" i="1" s="1"/>
  <c r="AM978" i="1" a="1"/>
  <c r="AM978" i="1" s="1"/>
  <c r="AM979" i="1" a="1"/>
  <c r="AM979" i="1" s="1"/>
  <c r="AM980" i="1" a="1"/>
  <c r="AM980" i="1" s="1"/>
  <c r="AM981" i="1" a="1"/>
  <c r="AM981" i="1" s="1"/>
  <c r="AM982" i="1" a="1"/>
  <c r="AM982" i="1" s="1"/>
  <c r="AM983" i="1" a="1"/>
  <c r="AM983" i="1" s="1"/>
  <c r="AM984" i="1" a="1"/>
  <c r="AM984" i="1" s="1"/>
  <c r="AM985" i="1" a="1"/>
  <c r="AM985" i="1" s="1"/>
  <c r="AM986" i="1" a="1"/>
  <c r="AM986" i="1" s="1"/>
  <c r="AM987" i="1" a="1"/>
  <c r="AM987" i="1" s="1"/>
  <c r="AM988" i="1" a="1"/>
  <c r="AM988" i="1" s="1"/>
  <c r="AM989" i="1" a="1"/>
  <c r="AM989" i="1" s="1"/>
  <c r="AM990" i="1" a="1"/>
  <c r="AM990" i="1" s="1"/>
  <c r="AM991" i="1" a="1"/>
  <c r="AM991" i="1" s="1"/>
  <c r="AM992" i="1" a="1"/>
  <c r="AM992" i="1" s="1"/>
  <c r="AM993" i="1" a="1"/>
  <c r="AM993" i="1" s="1"/>
  <c r="D63" i="14"/>
  <c r="D62" i="14"/>
  <c r="D61" i="14"/>
  <c r="D60" i="14"/>
  <c r="D59" i="14"/>
  <c r="D57" i="14"/>
  <c r="D56" i="14"/>
  <c r="D55" i="14"/>
  <c r="D54" i="14"/>
  <c r="D52" i="14"/>
  <c r="D51" i="14"/>
  <c r="D50" i="14"/>
  <c r="D49" i="14"/>
  <c r="D47" i="14"/>
  <c r="D46" i="14"/>
  <c r="D45" i="14"/>
  <c r="D44" i="14"/>
  <c r="D43" i="14"/>
  <c r="D42" i="14"/>
  <c r="B37" i="14"/>
  <c r="AK2" i="1" l="1"/>
  <c r="AG2" i="1" l="1"/>
  <c r="AJ2" i="1"/>
  <c r="AL2" i="1" a="1"/>
  <c r="AL2" i="1" s="1"/>
  <c r="AN2" i="1" s="1"/>
  <c r="AO2" i="1"/>
  <c r="AG3" i="1"/>
  <c r="AL3" i="1" a="1"/>
  <c r="AL3" i="1" s="1"/>
  <c r="AN3" i="1" s="1"/>
  <c r="AO3" i="1"/>
  <c r="AG4" i="1"/>
  <c r="AL4" i="1" a="1"/>
  <c r="AL4" i="1" s="1"/>
  <c r="AO4" i="1"/>
  <c r="AU4" i="1"/>
  <c r="AG5" i="1"/>
  <c r="AL5" i="1" a="1"/>
  <c r="AL5" i="1" s="1"/>
  <c r="AO5" i="1"/>
  <c r="AU5" i="1"/>
  <c r="BE5" i="1"/>
  <c r="AG6" i="1"/>
  <c r="AL6" i="1" a="1"/>
  <c r="AL6" i="1" s="1"/>
  <c r="AO6" i="1"/>
  <c r="AU6" i="1"/>
  <c r="BE6" i="1"/>
  <c r="AG7" i="1"/>
  <c r="AL7" i="1" a="1"/>
  <c r="AL7" i="1" s="1"/>
  <c r="AO7" i="1"/>
  <c r="AU7" i="1"/>
  <c r="BE7" i="1"/>
  <c r="AG8" i="1"/>
  <c r="AL8" i="1" a="1"/>
  <c r="AL8" i="1" s="1"/>
  <c r="AO8" i="1"/>
  <c r="AU8" i="1"/>
  <c r="BE8" i="1"/>
  <c r="AG9" i="1"/>
  <c r="AL9" i="1" a="1"/>
  <c r="AL9" i="1" s="1"/>
  <c r="AO9" i="1"/>
  <c r="AG10" i="1"/>
  <c r="AL10" i="1" a="1"/>
  <c r="AL10" i="1" s="1"/>
  <c r="AO10" i="1"/>
  <c r="AG11" i="1"/>
  <c r="AL11" i="1" a="1"/>
  <c r="AL11" i="1" s="1"/>
  <c r="AO11" i="1"/>
  <c r="AG12" i="1"/>
  <c r="AL12" i="1" a="1"/>
  <c r="AL12" i="1" s="1"/>
  <c r="AO12" i="1"/>
  <c r="AG13" i="1"/>
  <c r="AL13" i="1" a="1"/>
  <c r="AL13" i="1" s="1"/>
  <c r="AO13" i="1"/>
  <c r="AG14" i="1"/>
  <c r="AL14" i="1" a="1"/>
  <c r="AL14" i="1" s="1"/>
  <c r="AO14" i="1"/>
  <c r="AG15" i="1"/>
  <c r="AL15" i="1" a="1"/>
  <c r="AL15" i="1" s="1"/>
  <c r="AO15" i="1"/>
  <c r="AG16" i="1"/>
  <c r="AL16" i="1" a="1"/>
  <c r="AL16" i="1" s="1"/>
  <c r="AO16" i="1"/>
  <c r="AG17" i="1"/>
  <c r="AL17" i="1" a="1"/>
  <c r="AL17" i="1" s="1"/>
  <c r="AO17" i="1"/>
  <c r="AG18" i="1"/>
  <c r="AL18" i="1" a="1"/>
  <c r="AL18" i="1" s="1"/>
  <c r="AO18" i="1"/>
  <c r="AG19" i="1"/>
  <c r="AL19" i="1" a="1"/>
  <c r="AL19" i="1" s="1"/>
  <c r="AO19" i="1"/>
  <c r="AG20" i="1"/>
  <c r="AL20" i="1" a="1"/>
  <c r="AL20" i="1" s="1"/>
  <c r="AO20" i="1"/>
  <c r="AG21" i="1"/>
  <c r="AL21" i="1" a="1"/>
  <c r="AL21" i="1" s="1"/>
  <c r="AO21" i="1"/>
  <c r="AG22" i="1"/>
  <c r="AL22" i="1" a="1"/>
  <c r="AL22" i="1" s="1"/>
  <c r="AO22" i="1"/>
  <c r="AG23" i="1"/>
  <c r="AL23" i="1" a="1"/>
  <c r="AL23" i="1" s="1"/>
  <c r="AN23" i="1" s="1"/>
  <c r="AO23" i="1"/>
  <c r="AG24" i="1"/>
  <c r="AL24" i="1" a="1"/>
  <c r="AL24" i="1" s="1"/>
  <c r="AO24" i="1"/>
  <c r="AG25" i="1"/>
  <c r="AL25" i="1" a="1"/>
  <c r="AL25" i="1" s="1"/>
  <c r="AO25" i="1"/>
  <c r="AG26" i="1"/>
  <c r="AL26" i="1" a="1"/>
  <c r="AL26" i="1" s="1"/>
  <c r="AN26" i="1" s="1"/>
  <c r="AO26" i="1"/>
  <c r="AG27" i="1"/>
  <c r="AL27" i="1" a="1"/>
  <c r="AL27" i="1" s="1"/>
  <c r="AO27" i="1"/>
  <c r="AG28" i="1"/>
  <c r="AL28" i="1" a="1"/>
  <c r="AL28" i="1" s="1"/>
  <c r="AO28" i="1"/>
  <c r="AG29" i="1"/>
  <c r="AL29" i="1" a="1"/>
  <c r="AL29" i="1" s="1"/>
  <c r="AO29" i="1"/>
  <c r="AG30" i="1"/>
  <c r="AL30" i="1" a="1"/>
  <c r="AL30" i="1" s="1"/>
  <c r="AO30" i="1"/>
  <c r="AG31" i="1"/>
  <c r="AL31" i="1" a="1"/>
  <c r="AL31" i="1" s="1"/>
  <c r="AO31" i="1"/>
  <c r="AG32" i="1"/>
  <c r="AL32" i="1" a="1"/>
  <c r="AL32" i="1" s="1"/>
  <c r="AO32" i="1"/>
  <c r="AG33" i="1"/>
  <c r="AL33" i="1" a="1"/>
  <c r="AL33" i="1" s="1"/>
  <c r="AO33" i="1"/>
  <c r="AG34" i="1"/>
  <c r="AL34" i="1" a="1"/>
  <c r="AL34" i="1" s="1"/>
  <c r="AO34" i="1"/>
  <c r="AG35" i="1"/>
  <c r="AL35" i="1" a="1"/>
  <c r="AL35" i="1" s="1"/>
  <c r="AO35" i="1"/>
  <c r="AG36" i="1"/>
  <c r="AL36" i="1" a="1"/>
  <c r="AL36" i="1" s="1"/>
  <c r="AO36" i="1"/>
  <c r="AG37" i="1"/>
  <c r="AL37" i="1" a="1"/>
  <c r="AL37" i="1" s="1"/>
  <c r="AO37" i="1"/>
  <c r="AG38" i="1"/>
  <c r="AL38" i="1" a="1"/>
  <c r="AL38" i="1" s="1"/>
  <c r="AO38" i="1"/>
  <c r="AG39" i="1"/>
  <c r="AL39" i="1" a="1"/>
  <c r="AL39" i="1" s="1"/>
  <c r="AO39" i="1"/>
  <c r="AG40" i="1"/>
  <c r="AL40" i="1" a="1"/>
  <c r="AL40" i="1" s="1"/>
  <c r="AO40" i="1"/>
  <c r="AG41" i="1"/>
  <c r="AL41" i="1" a="1"/>
  <c r="AL41" i="1" s="1"/>
  <c r="AO41" i="1"/>
  <c r="AG42" i="1"/>
  <c r="AL42" i="1" a="1"/>
  <c r="AL42" i="1" s="1"/>
  <c r="AO42" i="1"/>
  <c r="AG43" i="1"/>
  <c r="AL43" i="1" a="1"/>
  <c r="AL43" i="1" s="1"/>
  <c r="AO43" i="1"/>
  <c r="AG44" i="1"/>
  <c r="AL44" i="1" a="1"/>
  <c r="AL44" i="1" s="1"/>
  <c r="AO44" i="1"/>
  <c r="AG45" i="1"/>
  <c r="AL45" i="1" a="1"/>
  <c r="AL45" i="1" s="1"/>
  <c r="AO45" i="1"/>
  <c r="AG46" i="1"/>
  <c r="AL46" i="1" a="1"/>
  <c r="AL46" i="1" s="1"/>
  <c r="AO46" i="1"/>
  <c r="AG47" i="1"/>
  <c r="AL47" i="1" a="1"/>
  <c r="AL47" i="1"/>
  <c r="AO47" i="1"/>
  <c r="AG48" i="1"/>
  <c r="AL48" i="1" a="1"/>
  <c r="AL48" i="1" s="1"/>
  <c r="AO48" i="1"/>
  <c r="AG49" i="1"/>
  <c r="AL49" i="1" a="1"/>
  <c r="AL49" i="1" s="1"/>
  <c r="AO49" i="1"/>
  <c r="AG50" i="1"/>
  <c r="AL50" i="1" a="1"/>
  <c r="AL50" i="1"/>
  <c r="AO50" i="1"/>
  <c r="AG51" i="1"/>
  <c r="AL51" i="1" a="1"/>
  <c r="AL51" i="1" s="1"/>
  <c r="AO51" i="1"/>
  <c r="AG52" i="1"/>
  <c r="AL52" i="1" a="1"/>
  <c r="AL52" i="1" s="1"/>
  <c r="AO52" i="1"/>
  <c r="AG53" i="1"/>
  <c r="AL53" i="1" a="1"/>
  <c r="AL53" i="1" s="1"/>
  <c r="AO53" i="1"/>
  <c r="AG54" i="1"/>
  <c r="AL54" i="1" a="1"/>
  <c r="AL54" i="1" s="1"/>
  <c r="AO54" i="1"/>
  <c r="AG55" i="1"/>
  <c r="AL55" i="1" a="1"/>
  <c r="AL55" i="1" s="1"/>
  <c r="AO55" i="1"/>
  <c r="AG56" i="1"/>
  <c r="AL56" i="1" a="1"/>
  <c r="AL56" i="1" s="1"/>
  <c r="AN56" i="1" s="1"/>
  <c r="AO56" i="1"/>
  <c r="AG57" i="1"/>
  <c r="AL57" i="1" a="1"/>
  <c r="AL57" i="1" s="1"/>
  <c r="AO57" i="1"/>
  <c r="AG58" i="1"/>
  <c r="AL58" i="1" a="1"/>
  <c r="AL58" i="1" s="1"/>
  <c r="AO58" i="1"/>
  <c r="AG59" i="1"/>
  <c r="AL59" i="1" a="1"/>
  <c r="AL59" i="1" s="1"/>
  <c r="AO59" i="1"/>
  <c r="AG60" i="1"/>
  <c r="AL60" i="1" a="1"/>
  <c r="AL60" i="1" s="1"/>
  <c r="AO60" i="1"/>
  <c r="AG61" i="1"/>
  <c r="AL61" i="1" a="1"/>
  <c r="AL61" i="1" s="1"/>
  <c r="AO61" i="1"/>
  <c r="AG62" i="1"/>
  <c r="AL62" i="1" a="1"/>
  <c r="AL62" i="1" s="1"/>
  <c r="AO62" i="1"/>
  <c r="AG63" i="1"/>
  <c r="AL63" i="1" a="1"/>
  <c r="AL63" i="1" s="1"/>
  <c r="AO63" i="1"/>
  <c r="AG64" i="1"/>
  <c r="AL64" i="1" a="1"/>
  <c r="AL64" i="1" s="1"/>
  <c r="AO64" i="1"/>
  <c r="AG65" i="1"/>
  <c r="AL65" i="1" a="1"/>
  <c r="AL65" i="1" s="1"/>
  <c r="AO65" i="1"/>
  <c r="AG66" i="1"/>
  <c r="AL66" i="1" a="1"/>
  <c r="AL66" i="1" s="1"/>
  <c r="AO66" i="1"/>
  <c r="AG67" i="1"/>
  <c r="AL67" i="1" a="1"/>
  <c r="AL67" i="1" s="1"/>
  <c r="AO67" i="1"/>
  <c r="AG68" i="1"/>
  <c r="AL68" i="1" a="1"/>
  <c r="AL68" i="1" s="1"/>
  <c r="AO68" i="1"/>
  <c r="AG69" i="1"/>
  <c r="AL69" i="1" a="1"/>
  <c r="AL69" i="1" s="1"/>
  <c r="AN69" i="1" s="1"/>
  <c r="AO69" i="1"/>
  <c r="AG70" i="1"/>
  <c r="AL70" i="1" a="1"/>
  <c r="AL70" i="1" s="1"/>
  <c r="AN70" i="1" s="1"/>
  <c r="AO70" i="1"/>
  <c r="AG71" i="1"/>
  <c r="AL71" i="1" a="1"/>
  <c r="AL71" i="1" s="1"/>
  <c r="AN71" i="1" s="1"/>
  <c r="AO71" i="1"/>
  <c r="AG72" i="1"/>
  <c r="AL72" i="1" a="1"/>
  <c r="AL72" i="1" s="1"/>
  <c r="AO72" i="1"/>
  <c r="AG73" i="1"/>
  <c r="AL73" i="1" a="1"/>
  <c r="AL73" i="1" s="1"/>
  <c r="AO73" i="1"/>
  <c r="AG74" i="1"/>
  <c r="AL74" i="1" a="1"/>
  <c r="AL74" i="1" s="1"/>
  <c r="AN74" i="1" s="1"/>
  <c r="AO74" i="1"/>
  <c r="AG75" i="1"/>
  <c r="AL75" i="1" a="1"/>
  <c r="AL75" i="1" s="1"/>
  <c r="AN75" i="1" s="1"/>
  <c r="AO75" i="1"/>
  <c r="AG76" i="1"/>
  <c r="AL76" i="1" a="1"/>
  <c r="AL76" i="1" s="1"/>
  <c r="AO76" i="1"/>
  <c r="AG77" i="1"/>
  <c r="AL77" i="1" a="1"/>
  <c r="AL77" i="1" s="1"/>
  <c r="AO77" i="1"/>
  <c r="AG78" i="1"/>
  <c r="AL78" i="1" a="1"/>
  <c r="AL78" i="1" s="1"/>
  <c r="AO78" i="1"/>
  <c r="AG79" i="1"/>
  <c r="AL79" i="1" a="1"/>
  <c r="AL79" i="1" s="1"/>
  <c r="AO79" i="1"/>
  <c r="AG80" i="1"/>
  <c r="AL80" i="1" a="1"/>
  <c r="AL80" i="1" s="1"/>
  <c r="AO80" i="1"/>
  <c r="AG81" i="1"/>
  <c r="AL81" i="1" a="1"/>
  <c r="AL81" i="1" s="1"/>
  <c r="AO81" i="1"/>
  <c r="AG82" i="1"/>
  <c r="AL82" i="1" a="1"/>
  <c r="AL82" i="1" s="1"/>
  <c r="AO82" i="1"/>
  <c r="AG83" i="1"/>
  <c r="AL83" i="1" a="1"/>
  <c r="AL83" i="1" s="1"/>
  <c r="AO83" i="1"/>
  <c r="AG84" i="1"/>
  <c r="AL84" i="1" a="1"/>
  <c r="AL84" i="1" s="1"/>
  <c r="AO84" i="1"/>
  <c r="AG85" i="1"/>
  <c r="AL85" i="1" a="1"/>
  <c r="AL85" i="1" s="1"/>
  <c r="AO85" i="1"/>
  <c r="AG86" i="1"/>
  <c r="AL86" i="1" a="1"/>
  <c r="AL86" i="1" s="1"/>
  <c r="AO86" i="1"/>
  <c r="AG87" i="1"/>
  <c r="AL87" i="1" a="1"/>
  <c r="AL87" i="1" s="1"/>
  <c r="AO87" i="1"/>
  <c r="AG88" i="1"/>
  <c r="AL88" i="1" a="1"/>
  <c r="AL88" i="1" s="1"/>
  <c r="AN88" i="1" s="1"/>
  <c r="AO88" i="1"/>
  <c r="AG89" i="1"/>
  <c r="AL89" i="1" a="1"/>
  <c r="AL89" i="1" s="1"/>
  <c r="AO89" i="1"/>
  <c r="AG90" i="1"/>
  <c r="AL90" i="1" a="1"/>
  <c r="AL90" i="1" s="1"/>
  <c r="AN90" i="1" s="1"/>
  <c r="AO90" i="1"/>
  <c r="AG91" i="1"/>
  <c r="AL91" i="1" a="1"/>
  <c r="AL91" i="1" s="1"/>
  <c r="AO91" i="1"/>
  <c r="AG92" i="1"/>
  <c r="AL92" i="1" a="1"/>
  <c r="AL92" i="1" s="1"/>
  <c r="AN92" i="1" s="1"/>
  <c r="AO92" i="1"/>
  <c r="AG93" i="1"/>
  <c r="AL93" i="1" a="1"/>
  <c r="AL93" i="1" s="1"/>
  <c r="AN93" i="1" s="1"/>
  <c r="AO93" i="1"/>
  <c r="AG94" i="1"/>
  <c r="AL94" i="1" a="1"/>
  <c r="AL94" i="1" s="1"/>
  <c r="AN94" i="1" s="1"/>
  <c r="AO94" i="1"/>
  <c r="AG95" i="1"/>
  <c r="AL95" i="1" a="1"/>
  <c r="AL95" i="1" s="1"/>
  <c r="AN95" i="1" s="1"/>
  <c r="AO95" i="1"/>
  <c r="AG96" i="1"/>
  <c r="AL96" i="1" a="1"/>
  <c r="AL96" i="1" s="1"/>
  <c r="AN96" i="1" s="1"/>
  <c r="AO96" i="1"/>
  <c r="AG97" i="1"/>
  <c r="AL97" i="1" a="1"/>
  <c r="AL97" i="1" s="1"/>
  <c r="AN97" i="1" s="1"/>
  <c r="AO97" i="1"/>
  <c r="AG98" i="1"/>
  <c r="AL98" i="1" a="1"/>
  <c r="AL98" i="1" s="1"/>
  <c r="AN98" i="1" s="1"/>
  <c r="AO98" i="1"/>
  <c r="AG99" i="1"/>
  <c r="AL99" i="1" a="1"/>
  <c r="AL99" i="1" s="1"/>
  <c r="AN99" i="1" s="1"/>
  <c r="AO99" i="1"/>
  <c r="AG100" i="1"/>
  <c r="AL100" i="1" a="1"/>
  <c r="AL100" i="1" s="1"/>
  <c r="AN100" i="1" s="1"/>
  <c r="AO100" i="1"/>
  <c r="AG101" i="1"/>
  <c r="AL101" i="1" a="1"/>
  <c r="AL101" i="1" s="1"/>
  <c r="AN101" i="1" s="1"/>
  <c r="AO101" i="1"/>
  <c r="AG102" i="1"/>
  <c r="AL102" i="1" a="1"/>
  <c r="AL102" i="1" s="1"/>
  <c r="AN102" i="1" s="1"/>
  <c r="AO102" i="1"/>
  <c r="AG103" i="1"/>
  <c r="AL103" i="1" a="1"/>
  <c r="AL103" i="1" s="1"/>
  <c r="AN103" i="1" s="1"/>
  <c r="AO103" i="1"/>
  <c r="AG104" i="1"/>
  <c r="AL104" i="1" a="1"/>
  <c r="AL104" i="1" s="1"/>
  <c r="AN104" i="1" s="1"/>
  <c r="AO104" i="1"/>
  <c r="AG105" i="1"/>
  <c r="AL105" i="1" a="1"/>
  <c r="AL105" i="1" s="1"/>
  <c r="AN105" i="1" s="1"/>
  <c r="AO105" i="1"/>
  <c r="AG106" i="1"/>
  <c r="AL106" i="1" a="1"/>
  <c r="AL106" i="1" s="1"/>
  <c r="AN106" i="1" s="1"/>
  <c r="AO106" i="1"/>
  <c r="AG107" i="1"/>
  <c r="AL107" i="1" a="1"/>
  <c r="AL107" i="1" s="1"/>
  <c r="AN107" i="1" s="1"/>
  <c r="AO107" i="1"/>
  <c r="AG108" i="1"/>
  <c r="AL108" i="1" a="1"/>
  <c r="AL108" i="1"/>
  <c r="AN108" i="1" s="1"/>
  <c r="AO108" i="1"/>
  <c r="AG109" i="1"/>
  <c r="AL109" i="1" a="1"/>
  <c r="AL109" i="1" s="1"/>
  <c r="AN109" i="1" s="1"/>
  <c r="AO109" i="1"/>
  <c r="AG110" i="1"/>
  <c r="AL110" i="1" a="1"/>
  <c r="AL110" i="1" s="1"/>
  <c r="AN110" i="1" s="1"/>
  <c r="AO110" i="1"/>
  <c r="AG111" i="1"/>
  <c r="AL111" i="1" a="1"/>
  <c r="AL111" i="1" s="1"/>
  <c r="AO111" i="1"/>
  <c r="AG112" i="1"/>
  <c r="AL112" i="1" a="1"/>
  <c r="AL112" i="1" s="1"/>
  <c r="AO112" i="1"/>
  <c r="AG113" i="1"/>
  <c r="AL113" i="1" a="1"/>
  <c r="AL113" i="1" s="1"/>
  <c r="AO113" i="1"/>
  <c r="AG114" i="1"/>
  <c r="AL114" i="1" a="1"/>
  <c r="AL114" i="1" s="1"/>
  <c r="AO114" i="1"/>
  <c r="AG115" i="1"/>
  <c r="AL115" i="1" a="1"/>
  <c r="AL115" i="1" s="1"/>
  <c r="AO115" i="1"/>
  <c r="AG116" i="1"/>
  <c r="AL116" i="1" a="1"/>
  <c r="AL116" i="1"/>
  <c r="AO116" i="1"/>
  <c r="AG117" i="1"/>
  <c r="AL117" i="1" a="1"/>
  <c r="AL117" i="1" s="1"/>
  <c r="AO117" i="1"/>
  <c r="AG118" i="1"/>
  <c r="AL118" i="1" a="1"/>
  <c r="AL118" i="1" s="1"/>
  <c r="AO118" i="1"/>
  <c r="AG119" i="1"/>
  <c r="AL119" i="1" a="1"/>
  <c r="AL119" i="1" s="1"/>
  <c r="AO119" i="1"/>
  <c r="AG120" i="1"/>
  <c r="AL120" i="1" a="1"/>
  <c r="AL120" i="1" s="1"/>
  <c r="AO120" i="1"/>
  <c r="AG121" i="1"/>
  <c r="AL121" i="1" a="1"/>
  <c r="AL121" i="1" s="1"/>
  <c r="AO121" i="1"/>
  <c r="AG122" i="1"/>
  <c r="AL122" i="1" a="1"/>
  <c r="AL122" i="1" s="1"/>
  <c r="AO122" i="1"/>
  <c r="AG123" i="1"/>
  <c r="AL123" i="1" a="1"/>
  <c r="AL123" i="1" s="1"/>
  <c r="AO123" i="1"/>
  <c r="AG124" i="1"/>
  <c r="AL124" i="1" a="1"/>
  <c r="AL124" i="1" s="1"/>
  <c r="AO124" i="1"/>
  <c r="AG125" i="1"/>
  <c r="AL125" i="1" a="1"/>
  <c r="AL125" i="1" s="1"/>
  <c r="AO125" i="1"/>
  <c r="AG126" i="1"/>
  <c r="AL126" i="1" a="1"/>
  <c r="AL126" i="1" s="1"/>
  <c r="AO126" i="1"/>
  <c r="AG127" i="1"/>
  <c r="AL127" i="1" a="1"/>
  <c r="AL127" i="1" s="1"/>
  <c r="AO127" i="1"/>
  <c r="AG128" i="1"/>
  <c r="AL128" i="1" a="1"/>
  <c r="AL128" i="1" s="1"/>
  <c r="AO128" i="1"/>
  <c r="AG129" i="1"/>
  <c r="AL129" i="1" a="1"/>
  <c r="AL129" i="1" s="1"/>
  <c r="AO129" i="1"/>
  <c r="AG130" i="1"/>
  <c r="AL130" i="1" a="1"/>
  <c r="AL130" i="1" s="1"/>
  <c r="AO130" i="1"/>
  <c r="AG131" i="1"/>
  <c r="AL131" i="1" a="1"/>
  <c r="AL131" i="1" s="1"/>
  <c r="AO131" i="1"/>
  <c r="AG132" i="1"/>
  <c r="AL132" i="1" a="1"/>
  <c r="AL132" i="1" s="1"/>
  <c r="AO132" i="1"/>
  <c r="AG133" i="1"/>
  <c r="AL133" i="1" a="1"/>
  <c r="AL133" i="1" s="1"/>
  <c r="AO133" i="1"/>
  <c r="AG134" i="1"/>
  <c r="AL134" i="1" a="1"/>
  <c r="AL134" i="1" s="1"/>
  <c r="AO134" i="1"/>
  <c r="AG135" i="1"/>
  <c r="AL135" i="1" a="1"/>
  <c r="AL135" i="1" s="1"/>
  <c r="AO135" i="1"/>
  <c r="AG136" i="1"/>
  <c r="AL136" i="1" a="1"/>
  <c r="AL136" i="1" s="1"/>
  <c r="AO136" i="1"/>
  <c r="AG137" i="1"/>
  <c r="AL137" i="1" a="1"/>
  <c r="AL137" i="1" s="1"/>
  <c r="AN137" i="1" s="1"/>
  <c r="AO137" i="1"/>
  <c r="AG138" i="1"/>
  <c r="AL138" i="1" a="1"/>
  <c r="AL138" i="1" s="1"/>
  <c r="AN138" i="1" s="1"/>
  <c r="AO138" i="1"/>
  <c r="AG139" i="1"/>
  <c r="AL139" i="1" a="1"/>
  <c r="AL139" i="1" s="1"/>
  <c r="AN139" i="1" s="1"/>
  <c r="AO139" i="1"/>
  <c r="AG140" i="1"/>
  <c r="AL140" i="1" a="1"/>
  <c r="AL140" i="1" s="1"/>
  <c r="AO140" i="1"/>
  <c r="AG141" i="1"/>
  <c r="AL141" i="1" a="1"/>
  <c r="AL141" i="1" s="1"/>
  <c r="AO141" i="1"/>
  <c r="AG142" i="1"/>
  <c r="AL142" i="1" a="1"/>
  <c r="AL142" i="1" s="1"/>
  <c r="AO142" i="1"/>
  <c r="AG143" i="1"/>
  <c r="AL143" i="1" a="1"/>
  <c r="AL143" i="1" s="1"/>
  <c r="AO143" i="1"/>
  <c r="AG144" i="1"/>
  <c r="AL144" i="1" a="1"/>
  <c r="AL144" i="1" s="1"/>
  <c r="AO144" i="1"/>
  <c r="AG145" i="1"/>
  <c r="AL145" i="1" a="1"/>
  <c r="AL145" i="1" s="1"/>
  <c r="AO145" i="1"/>
  <c r="AG146" i="1"/>
  <c r="AL146" i="1" a="1"/>
  <c r="AL146" i="1" s="1"/>
  <c r="AO146" i="1"/>
  <c r="AG147" i="1"/>
  <c r="AL147" i="1" a="1"/>
  <c r="AL147" i="1" s="1"/>
  <c r="AO147" i="1"/>
  <c r="AG148" i="1"/>
  <c r="AL148" i="1" a="1"/>
  <c r="AL148" i="1" s="1"/>
  <c r="AO148" i="1"/>
  <c r="AG149" i="1"/>
  <c r="AL149" i="1" a="1"/>
  <c r="AL149" i="1" s="1"/>
  <c r="AO149" i="1"/>
  <c r="AG150" i="1"/>
  <c r="AL150" i="1" a="1"/>
  <c r="AL150" i="1" s="1"/>
  <c r="AO150" i="1"/>
  <c r="AG151" i="1"/>
  <c r="AL151" i="1" a="1"/>
  <c r="AL151" i="1" s="1"/>
  <c r="AO151" i="1"/>
  <c r="AG152" i="1"/>
  <c r="AL152" i="1" a="1"/>
  <c r="AL152" i="1" s="1"/>
  <c r="AO152" i="1"/>
  <c r="AG153" i="1"/>
  <c r="AL153" i="1" a="1"/>
  <c r="AL153" i="1" s="1"/>
  <c r="AO153" i="1"/>
  <c r="AG154" i="1"/>
  <c r="AL154" i="1" a="1"/>
  <c r="AL154" i="1" s="1"/>
  <c r="AO154" i="1"/>
  <c r="AG155" i="1"/>
  <c r="AL155" i="1" a="1"/>
  <c r="AL155" i="1" s="1"/>
  <c r="AO155" i="1"/>
  <c r="AG156" i="1"/>
  <c r="AL156" i="1" a="1"/>
  <c r="AL156" i="1" s="1"/>
  <c r="AO156" i="1"/>
  <c r="AG157" i="1"/>
  <c r="AL157" i="1" a="1"/>
  <c r="AL157" i="1" s="1"/>
  <c r="AO157" i="1"/>
  <c r="AG158" i="1"/>
  <c r="AL158" i="1" a="1"/>
  <c r="AL158" i="1" s="1"/>
  <c r="AO158" i="1"/>
  <c r="AG159" i="1"/>
  <c r="AL159" i="1" a="1"/>
  <c r="AL159" i="1" s="1"/>
  <c r="AO159" i="1"/>
  <c r="AG160" i="1"/>
  <c r="AL160" i="1" a="1"/>
  <c r="AL160" i="1" s="1"/>
  <c r="AO160" i="1"/>
  <c r="AG161" i="1"/>
  <c r="AL161" i="1" a="1"/>
  <c r="AL161" i="1" s="1"/>
  <c r="AO161" i="1"/>
  <c r="AG162" i="1"/>
  <c r="AL162" i="1" a="1"/>
  <c r="AL162" i="1" s="1"/>
  <c r="AO162" i="1"/>
  <c r="AG163" i="1"/>
  <c r="AL163" i="1" a="1"/>
  <c r="AL163" i="1" s="1"/>
  <c r="AO163" i="1"/>
  <c r="AG164" i="1"/>
  <c r="AL164" i="1" a="1"/>
  <c r="AL164" i="1" s="1"/>
  <c r="AO164" i="1"/>
  <c r="AG165" i="1"/>
  <c r="AL165" i="1" a="1"/>
  <c r="AL165" i="1" s="1"/>
  <c r="AO165" i="1"/>
  <c r="AG166" i="1"/>
  <c r="AL166" i="1" a="1"/>
  <c r="AL166" i="1" s="1"/>
  <c r="AO166" i="1"/>
  <c r="AG167" i="1"/>
  <c r="AL167" i="1" a="1"/>
  <c r="AL167" i="1" s="1"/>
  <c r="AO167" i="1"/>
  <c r="AG168" i="1"/>
  <c r="AL168" i="1" a="1"/>
  <c r="AL168" i="1" s="1"/>
  <c r="AN168" i="1" s="1"/>
  <c r="AO168" i="1"/>
  <c r="AG169" i="1"/>
  <c r="AL169" i="1" a="1"/>
  <c r="AL169" i="1" s="1"/>
  <c r="AO169" i="1"/>
  <c r="AG170" i="1"/>
  <c r="AL170" i="1" a="1"/>
  <c r="AL170" i="1" s="1"/>
  <c r="AO170" i="1"/>
  <c r="AG171" i="1"/>
  <c r="AL171" i="1" a="1"/>
  <c r="AL171" i="1" s="1"/>
  <c r="AO171" i="1"/>
  <c r="AG172" i="1"/>
  <c r="AL172" i="1" a="1"/>
  <c r="AL172" i="1" s="1"/>
  <c r="AN172" i="1" s="1"/>
  <c r="AO172" i="1"/>
  <c r="AG173" i="1"/>
  <c r="AL173" i="1" a="1"/>
  <c r="AL173" i="1" s="1"/>
  <c r="AN173" i="1" s="1"/>
  <c r="AO173" i="1"/>
  <c r="AG174" i="1"/>
  <c r="AL174" i="1" a="1"/>
  <c r="AL174" i="1" s="1"/>
  <c r="AO174" i="1"/>
  <c r="AG175" i="1"/>
  <c r="AL175" i="1" a="1"/>
  <c r="AL175" i="1" s="1"/>
  <c r="AN175" i="1" s="1"/>
  <c r="AO175" i="1"/>
  <c r="AG176" i="1"/>
  <c r="AL176" i="1" a="1"/>
  <c r="AL176" i="1" s="1"/>
  <c r="AO176" i="1"/>
  <c r="AG177" i="1"/>
  <c r="AL177" i="1" a="1"/>
  <c r="AL177" i="1" s="1"/>
  <c r="AO177" i="1"/>
  <c r="AG178" i="1"/>
  <c r="AL178" i="1" a="1"/>
  <c r="AL178" i="1" s="1"/>
  <c r="AO178" i="1"/>
  <c r="AG179" i="1"/>
  <c r="AL179" i="1" a="1"/>
  <c r="AL179" i="1" s="1"/>
  <c r="AO179" i="1"/>
  <c r="AG180" i="1"/>
  <c r="AL180" i="1" a="1"/>
  <c r="AL180" i="1" s="1"/>
  <c r="AO180" i="1"/>
  <c r="AG181" i="1"/>
  <c r="AL181" i="1" a="1"/>
  <c r="AL181" i="1" s="1"/>
  <c r="AN181" i="1" s="1"/>
  <c r="AO181" i="1"/>
  <c r="AG182" i="1"/>
  <c r="AL182" i="1" a="1"/>
  <c r="AL182" i="1" s="1"/>
  <c r="AN182" i="1" s="1"/>
  <c r="AO182" i="1"/>
  <c r="AG183" i="1"/>
  <c r="AL183" i="1" a="1"/>
  <c r="AL183" i="1" s="1"/>
  <c r="AN183" i="1"/>
  <c r="AO183" i="1"/>
  <c r="AG184" i="1"/>
  <c r="AL184" i="1" a="1"/>
  <c r="AL184" i="1" s="1"/>
  <c r="AN184" i="1" s="1"/>
  <c r="AO184" i="1"/>
  <c r="AG185" i="1"/>
  <c r="AL185" i="1" a="1"/>
  <c r="AL185" i="1" s="1"/>
  <c r="AO185" i="1"/>
  <c r="AG186" i="1"/>
  <c r="AL186" i="1" a="1"/>
  <c r="AL186" i="1" s="1"/>
  <c r="AO186" i="1"/>
  <c r="AG187" i="1"/>
  <c r="AL187" i="1" a="1"/>
  <c r="AL187" i="1" s="1"/>
  <c r="AO187" i="1"/>
  <c r="AG188" i="1"/>
  <c r="AL188" i="1" a="1"/>
  <c r="AL188" i="1" s="1"/>
  <c r="AN188" i="1" s="1"/>
  <c r="AO188" i="1"/>
  <c r="AG189" i="1"/>
  <c r="AL189" i="1" a="1"/>
  <c r="AL189" i="1" s="1"/>
  <c r="AO189" i="1"/>
  <c r="AG190" i="1"/>
  <c r="AL190" i="1" a="1"/>
  <c r="AL190" i="1" s="1"/>
  <c r="AO190" i="1"/>
  <c r="AG191" i="1"/>
  <c r="AL191" i="1" a="1"/>
  <c r="AL191" i="1" s="1"/>
  <c r="AO191" i="1"/>
  <c r="AG192" i="1"/>
  <c r="AL192" i="1" a="1"/>
  <c r="AL192" i="1" s="1"/>
  <c r="AN192" i="1" s="1"/>
  <c r="AO192" i="1"/>
  <c r="AG193" i="1"/>
  <c r="AL193" i="1" a="1"/>
  <c r="AL193" i="1" s="1"/>
  <c r="AN193" i="1" s="1"/>
  <c r="AO193" i="1"/>
  <c r="AG194" i="1"/>
  <c r="AL194" i="1" a="1"/>
  <c r="AL194" i="1" s="1"/>
  <c r="AN194" i="1" s="1"/>
  <c r="AO194" i="1"/>
  <c r="AG195" i="1"/>
  <c r="AL195" i="1" a="1"/>
  <c r="AL195" i="1" s="1"/>
  <c r="AO195" i="1"/>
  <c r="AG196" i="1"/>
  <c r="AL196" i="1" a="1"/>
  <c r="AL196" i="1" s="1"/>
  <c r="AN196" i="1" s="1"/>
  <c r="AO196" i="1"/>
  <c r="AG197" i="1"/>
  <c r="AL197" i="1" a="1"/>
  <c r="AL197" i="1" s="1"/>
  <c r="AO197" i="1"/>
  <c r="AG198" i="1"/>
  <c r="AL198" i="1" a="1"/>
  <c r="AL198" i="1" s="1"/>
  <c r="AO198" i="1"/>
  <c r="AG199" i="1"/>
  <c r="AL199" i="1" a="1"/>
  <c r="AL199" i="1" s="1"/>
  <c r="AN199" i="1" s="1"/>
  <c r="AO199" i="1"/>
  <c r="AG200" i="1"/>
  <c r="AL200" i="1" a="1"/>
  <c r="AL200" i="1" s="1"/>
  <c r="AN200" i="1" s="1"/>
  <c r="AO200" i="1"/>
  <c r="AG201" i="1"/>
  <c r="AL201" i="1" a="1"/>
  <c r="AL201" i="1" s="1"/>
  <c r="AN201" i="1" s="1"/>
  <c r="AO201" i="1"/>
  <c r="AG202" i="1"/>
  <c r="AL202" i="1" a="1"/>
  <c r="AL202" i="1" s="1"/>
  <c r="AO202" i="1"/>
  <c r="AG203" i="1"/>
  <c r="AL203" i="1" a="1"/>
  <c r="AL203" i="1" s="1"/>
  <c r="AN203" i="1" s="1"/>
  <c r="AO203" i="1"/>
  <c r="AG204" i="1"/>
  <c r="AL204" i="1" a="1"/>
  <c r="AL204" i="1" s="1"/>
  <c r="AO204" i="1"/>
  <c r="AG205" i="1"/>
  <c r="AL205" i="1" a="1"/>
  <c r="AL205" i="1" s="1"/>
  <c r="AN205" i="1" s="1"/>
  <c r="AO205" i="1"/>
  <c r="AG206" i="1"/>
  <c r="AL206" i="1" a="1"/>
  <c r="AL206" i="1" s="1"/>
  <c r="AO206" i="1"/>
  <c r="AG207" i="1"/>
  <c r="AL207" i="1" a="1"/>
  <c r="AL207" i="1" s="1"/>
  <c r="AN207" i="1" s="1"/>
  <c r="AO207" i="1"/>
  <c r="AG208" i="1"/>
  <c r="AH208" i="1"/>
  <c r="AL208" i="1" a="1"/>
  <c r="AL208" i="1" s="1"/>
  <c r="AO208" i="1"/>
  <c r="AG209" i="1"/>
  <c r="AL209" i="1" a="1"/>
  <c r="AL209" i="1" s="1"/>
  <c r="AN209" i="1" s="1"/>
  <c r="AO209" i="1"/>
  <c r="AG210" i="1"/>
  <c r="AL210" i="1" a="1"/>
  <c r="AL210" i="1" s="1"/>
  <c r="AO210" i="1"/>
  <c r="AG211" i="1"/>
  <c r="AL211" i="1" a="1"/>
  <c r="AL211" i="1" s="1"/>
  <c r="AN211" i="1" s="1"/>
  <c r="AO211" i="1"/>
  <c r="AG212" i="1"/>
  <c r="AL212" i="1" a="1"/>
  <c r="AL212" i="1" s="1"/>
  <c r="AN212" i="1" s="1"/>
  <c r="AO212" i="1"/>
  <c r="AG213" i="1"/>
  <c r="AL213" i="1" a="1"/>
  <c r="AL213" i="1" s="1"/>
  <c r="AO213" i="1"/>
  <c r="AG214" i="1"/>
  <c r="AL214" i="1" a="1"/>
  <c r="AL214" i="1" s="1"/>
  <c r="AO214" i="1"/>
  <c r="AG215" i="1"/>
  <c r="AL215" i="1" a="1"/>
  <c r="AL215" i="1" s="1"/>
  <c r="AN215" i="1" s="1"/>
  <c r="AO215" i="1"/>
  <c r="AG216" i="1"/>
  <c r="AL216" i="1" a="1"/>
  <c r="AL216" i="1" s="1"/>
  <c r="AN216" i="1" s="1"/>
  <c r="AO216" i="1"/>
  <c r="AG217" i="1"/>
  <c r="AL217" i="1" a="1"/>
  <c r="AL217" i="1" s="1"/>
  <c r="AO217" i="1"/>
  <c r="AG218" i="1"/>
  <c r="AL218" i="1" a="1"/>
  <c r="AL218" i="1" s="1"/>
  <c r="AN218" i="1"/>
  <c r="AO218" i="1"/>
  <c r="AG219" i="1"/>
  <c r="AL219" i="1" a="1"/>
  <c r="AL219" i="1" s="1"/>
  <c r="AO219" i="1"/>
  <c r="AG220" i="1"/>
  <c r="AL220" i="1" a="1"/>
  <c r="AL220" i="1" s="1"/>
  <c r="AO220" i="1"/>
  <c r="AG221" i="1"/>
  <c r="AL221" i="1" a="1"/>
  <c r="AL221" i="1" s="1"/>
  <c r="AO221" i="1"/>
  <c r="AG222" i="1"/>
  <c r="AL222" i="1" a="1"/>
  <c r="AL222" i="1" s="1"/>
  <c r="AO222" i="1"/>
  <c r="AG223" i="1"/>
  <c r="AL223" i="1" a="1"/>
  <c r="AL223" i="1" s="1"/>
  <c r="AO223" i="1"/>
  <c r="AG224" i="1"/>
  <c r="AL224" i="1" a="1"/>
  <c r="AL224" i="1" s="1"/>
  <c r="AO224" i="1"/>
  <c r="AG225" i="1"/>
  <c r="AL225" i="1" a="1"/>
  <c r="AL225" i="1" s="1"/>
  <c r="AO225" i="1"/>
  <c r="AG226" i="1"/>
  <c r="AL226" i="1" a="1"/>
  <c r="AL226" i="1" s="1"/>
  <c r="AO226" i="1"/>
  <c r="AG227" i="1"/>
  <c r="AL227" i="1" a="1"/>
  <c r="AL227" i="1" s="1"/>
  <c r="AO227" i="1"/>
  <c r="AG228" i="1"/>
  <c r="AL228" i="1" a="1"/>
  <c r="AL228" i="1" s="1"/>
  <c r="AO228" i="1"/>
  <c r="AG229" i="1"/>
  <c r="AL229" i="1" a="1"/>
  <c r="AL229" i="1" s="1"/>
  <c r="AO229" i="1"/>
  <c r="AG230" i="1"/>
  <c r="AL230" i="1" a="1"/>
  <c r="AL230" i="1" s="1"/>
  <c r="AO230" i="1"/>
  <c r="AG231" i="1"/>
  <c r="AL231" i="1" a="1"/>
  <c r="AL231" i="1" s="1"/>
  <c r="AO231" i="1"/>
  <c r="AG232" i="1"/>
  <c r="AL232" i="1" a="1"/>
  <c r="AL232" i="1" s="1"/>
  <c r="AO232" i="1"/>
  <c r="AG233" i="1"/>
  <c r="AL233" i="1" a="1"/>
  <c r="AL233" i="1" s="1"/>
  <c r="AO233" i="1"/>
  <c r="AG234" i="1"/>
  <c r="AL234" i="1" a="1"/>
  <c r="AL234" i="1" s="1"/>
  <c r="AO234" i="1"/>
  <c r="AG235" i="1"/>
  <c r="AL235" i="1" a="1"/>
  <c r="AL235" i="1" s="1"/>
  <c r="AO235" i="1"/>
  <c r="AG236" i="1"/>
  <c r="AL236" i="1" a="1"/>
  <c r="AL236" i="1" s="1"/>
  <c r="AO236" i="1"/>
  <c r="AG237" i="1"/>
  <c r="AL237" i="1" a="1"/>
  <c r="AL237" i="1" s="1"/>
  <c r="AO237" i="1"/>
  <c r="AG238" i="1"/>
  <c r="AL238" i="1" a="1"/>
  <c r="AL238" i="1" s="1"/>
  <c r="AN238" i="1" s="1"/>
  <c r="AO238" i="1"/>
  <c r="AG239" i="1"/>
  <c r="AL239" i="1" a="1"/>
  <c r="AL239" i="1" s="1"/>
  <c r="AO239" i="1"/>
  <c r="AG240" i="1"/>
  <c r="AL240" i="1" a="1"/>
  <c r="AL240" i="1" s="1"/>
  <c r="AN240" i="1" s="1"/>
  <c r="AO240" i="1"/>
  <c r="AG241" i="1"/>
  <c r="AL241" i="1" a="1"/>
  <c r="AL241" i="1" s="1"/>
  <c r="AO241" i="1"/>
  <c r="AG242" i="1"/>
  <c r="AL242" i="1" a="1"/>
  <c r="AL242" i="1" s="1"/>
  <c r="AO242" i="1"/>
  <c r="AG243" i="1"/>
  <c r="AL243" i="1" a="1"/>
  <c r="AL243" i="1" s="1"/>
  <c r="AO243" i="1"/>
  <c r="AG244" i="1"/>
  <c r="AL244" i="1" a="1"/>
  <c r="AL244" i="1" s="1"/>
  <c r="AO244" i="1"/>
  <c r="AG245" i="1"/>
  <c r="AL245" i="1" a="1"/>
  <c r="AL245" i="1" s="1"/>
  <c r="AO245" i="1"/>
  <c r="AG246" i="1"/>
  <c r="AL246" i="1" a="1"/>
  <c r="AL246" i="1" s="1"/>
  <c r="AO246" i="1"/>
  <c r="AG247" i="1"/>
  <c r="AL247" i="1" a="1"/>
  <c r="AL247" i="1" s="1"/>
  <c r="AN247" i="1"/>
  <c r="AO247" i="1"/>
  <c r="AG248" i="1"/>
  <c r="AL248" i="1" a="1"/>
  <c r="AL248" i="1" s="1"/>
  <c r="AO248" i="1"/>
  <c r="AG249" i="1"/>
  <c r="AL249" i="1" a="1"/>
  <c r="AL249" i="1" s="1"/>
  <c r="AO249" i="1"/>
  <c r="AG250" i="1"/>
  <c r="AL250" i="1" a="1"/>
  <c r="AL250" i="1" s="1"/>
  <c r="AO250" i="1"/>
  <c r="AG251" i="1"/>
  <c r="AL251" i="1" a="1"/>
  <c r="AL251" i="1" s="1"/>
  <c r="AO251" i="1"/>
  <c r="AG252" i="1"/>
  <c r="AL252" i="1" a="1"/>
  <c r="AL252" i="1" s="1"/>
  <c r="AO252" i="1"/>
  <c r="AG253" i="1"/>
  <c r="AL253" i="1" a="1"/>
  <c r="AL253" i="1" s="1"/>
  <c r="AO253" i="1"/>
  <c r="AG254" i="1"/>
  <c r="AL254" i="1" a="1"/>
  <c r="AL254" i="1" s="1"/>
  <c r="AO254" i="1"/>
  <c r="AG255" i="1"/>
  <c r="AL255" i="1" a="1"/>
  <c r="AL255" i="1" s="1"/>
  <c r="AO255" i="1"/>
  <c r="AG256" i="1"/>
  <c r="AL256" i="1" a="1"/>
  <c r="AL256" i="1" s="1"/>
  <c r="AO256" i="1"/>
  <c r="AG257" i="1"/>
  <c r="AL257" i="1" a="1"/>
  <c r="AL257" i="1" s="1"/>
  <c r="AO257" i="1"/>
  <c r="AG258" i="1"/>
  <c r="AL258" i="1" a="1"/>
  <c r="AL258" i="1" s="1"/>
  <c r="AO258" i="1"/>
  <c r="AG259" i="1"/>
  <c r="AL259" i="1" a="1"/>
  <c r="AL259" i="1" s="1"/>
  <c r="AO259" i="1"/>
  <c r="AG260" i="1"/>
  <c r="AL260" i="1" a="1"/>
  <c r="AL260" i="1" s="1"/>
  <c r="AO260" i="1"/>
  <c r="AG261" i="1"/>
  <c r="AL261" i="1" a="1"/>
  <c r="AL261" i="1" s="1"/>
  <c r="AO261" i="1"/>
  <c r="AG262" i="1"/>
  <c r="AL262" i="1" a="1"/>
  <c r="AL262" i="1" s="1"/>
  <c r="AO262" i="1"/>
  <c r="AG263" i="1"/>
  <c r="AL263" i="1" a="1"/>
  <c r="AL263" i="1" s="1"/>
  <c r="AO263" i="1"/>
  <c r="AG264" i="1"/>
  <c r="AL264" i="1" a="1"/>
  <c r="AL264" i="1" s="1"/>
  <c r="AO264" i="1"/>
  <c r="AG265" i="1"/>
  <c r="AL265" i="1" a="1"/>
  <c r="AL265" i="1" s="1"/>
  <c r="AO265" i="1"/>
  <c r="AG266" i="1"/>
  <c r="AL266" i="1" a="1"/>
  <c r="AL266" i="1" s="1"/>
  <c r="AO266" i="1"/>
  <c r="AG267" i="1"/>
  <c r="AL267" i="1" a="1"/>
  <c r="AL267" i="1" s="1"/>
  <c r="AO267" i="1"/>
  <c r="AG268" i="1"/>
  <c r="AL268" i="1" a="1"/>
  <c r="AL268" i="1" s="1"/>
  <c r="AO268" i="1"/>
  <c r="AG269" i="1"/>
  <c r="AL269" i="1" a="1"/>
  <c r="AL269" i="1" s="1"/>
  <c r="AO269" i="1"/>
  <c r="AG270" i="1"/>
  <c r="AL270" i="1" a="1"/>
  <c r="AL270" i="1" s="1"/>
  <c r="AN270" i="1" s="1"/>
  <c r="AO270" i="1"/>
  <c r="AG271" i="1"/>
  <c r="AL271" i="1" a="1"/>
  <c r="AL271" i="1" s="1"/>
  <c r="AO271" i="1"/>
  <c r="AG272" i="1"/>
  <c r="AL272" i="1" a="1"/>
  <c r="AL272" i="1" s="1"/>
  <c r="AO272" i="1"/>
  <c r="AG273" i="1"/>
  <c r="AL273" i="1" a="1"/>
  <c r="AL273" i="1" s="1"/>
  <c r="AO273" i="1"/>
  <c r="AG274" i="1"/>
  <c r="AL274" i="1" a="1"/>
  <c r="AL274" i="1" s="1"/>
  <c r="AO274" i="1"/>
  <c r="AG275" i="1"/>
  <c r="AL275" i="1" a="1"/>
  <c r="AL275" i="1" s="1"/>
  <c r="AO275" i="1"/>
  <c r="AG276" i="1"/>
  <c r="AL276" i="1" a="1"/>
  <c r="AL276" i="1" s="1"/>
  <c r="AO276" i="1"/>
  <c r="AG277" i="1"/>
  <c r="AL277" i="1" a="1"/>
  <c r="AL277" i="1" s="1"/>
  <c r="AO277" i="1"/>
  <c r="AG278" i="1"/>
  <c r="AL278" i="1" a="1"/>
  <c r="AL278" i="1" s="1"/>
  <c r="AN278" i="1" s="1"/>
  <c r="AO278" i="1"/>
  <c r="AG279" i="1"/>
  <c r="AL279" i="1" a="1"/>
  <c r="AL279" i="1" s="1"/>
  <c r="AN279" i="1" s="1"/>
  <c r="AO279" i="1"/>
  <c r="AG280" i="1"/>
  <c r="AL280" i="1" a="1"/>
  <c r="AL280" i="1" s="1"/>
  <c r="AN280" i="1" s="1"/>
  <c r="AO280" i="1"/>
  <c r="AG281" i="1"/>
  <c r="AL281" i="1" a="1"/>
  <c r="AL281" i="1" s="1"/>
  <c r="AO281" i="1"/>
  <c r="AG282" i="1"/>
  <c r="AL282" i="1" a="1"/>
  <c r="AL282" i="1" s="1"/>
  <c r="AO282" i="1"/>
  <c r="AG283" i="1"/>
  <c r="AL283" i="1" a="1"/>
  <c r="AL283" i="1" s="1"/>
  <c r="AO283" i="1"/>
  <c r="AG284" i="1"/>
  <c r="AL284" i="1" a="1"/>
  <c r="AL284" i="1" s="1"/>
  <c r="AO284" i="1"/>
  <c r="AG285" i="1"/>
  <c r="AL285" i="1" a="1"/>
  <c r="AL285" i="1" s="1"/>
  <c r="AO285" i="1"/>
  <c r="AG286" i="1"/>
  <c r="AL286" i="1" a="1"/>
  <c r="AL286" i="1" s="1"/>
  <c r="AN286" i="1" s="1"/>
  <c r="AO286" i="1"/>
  <c r="AG287" i="1"/>
  <c r="AL287" i="1" a="1"/>
  <c r="AL287" i="1" s="1"/>
  <c r="AO287" i="1"/>
  <c r="AG288" i="1"/>
  <c r="AL288" i="1" a="1"/>
  <c r="AL288" i="1" s="1"/>
  <c r="AN288" i="1" s="1"/>
  <c r="AO288" i="1"/>
  <c r="AG289" i="1"/>
  <c r="AL289" i="1" a="1"/>
  <c r="AL289" i="1" s="1"/>
  <c r="AO289" i="1"/>
  <c r="AG290" i="1"/>
  <c r="AL290" i="1" a="1"/>
  <c r="AL290" i="1" s="1"/>
  <c r="AO290" i="1"/>
  <c r="AG291" i="1"/>
  <c r="AL291" i="1" a="1"/>
  <c r="AL291" i="1" s="1"/>
  <c r="AO291" i="1"/>
  <c r="AG292" i="1"/>
  <c r="AL292" i="1" a="1"/>
  <c r="AL292" i="1" s="1"/>
  <c r="AO292" i="1"/>
  <c r="AG293" i="1"/>
  <c r="AL293" i="1" a="1"/>
  <c r="AL293" i="1" s="1"/>
  <c r="AO293" i="1"/>
  <c r="AG294" i="1"/>
  <c r="AL294" i="1" a="1"/>
  <c r="AL294" i="1" s="1"/>
  <c r="AN294" i="1" s="1"/>
  <c r="AO294" i="1"/>
  <c r="AG295" i="1"/>
  <c r="AL295" i="1" a="1"/>
  <c r="AL295" i="1" s="1"/>
  <c r="AO295" i="1"/>
  <c r="AG296" i="1"/>
  <c r="AL296" i="1" a="1"/>
  <c r="AL296" i="1" s="1"/>
  <c r="AN296" i="1" s="1"/>
  <c r="AO296" i="1"/>
  <c r="AG297" i="1"/>
  <c r="AL297" i="1" a="1"/>
  <c r="AL297" i="1" s="1"/>
  <c r="AN297" i="1" s="1"/>
  <c r="AO297" i="1"/>
  <c r="AG298" i="1"/>
  <c r="AL298" i="1" a="1"/>
  <c r="AL298" i="1" s="1"/>
  <c r="AN298" i="1" s="1"/>
  <c r="AO298" i="1"/>
  <c r="AG299" i="1"/>
  <c r="AL299" i="1" a="1"/>
  <c r="AL299" i="1" s="1"/>
  <c r="AO299" i="1"/>
  <c r="AG300" i="1"/>
  <c r="AL300" i="1" a="1"/>
  <c r="AL300" i="1" s="1"/>
  <c r="AN300" i="1" s="1"/>
  <c r="AO300" i="1"/>
  <c r="AG301" i="1"/>
  <c r="AL301" i="1" a="1"/>
  <c r="AL301" i="1" s="1"/>
  <c r="AO301" i="1"/>
  <c r="AG302" i="1"/>
  <c r="AL302" i="1" a="1"/>
  <c r="AL302" i="1" s="1"/>
  <c r="AN302" i="1" s="1"/>
  <c r="AO302" i="1"/>
  <c r="AG303" i="1"/>
  <c r="AL303" i="1" a="1"/>
  <c r="AL303" i="1" s="1"/>
  <c r="AN303" i="1" s="1"/>
  <c r="AO303" i="1"/>
  <c r="AG304" i="1"/>
  <c r="AL304" i="1" a="1"/>
  <c r="AL304" i="1" s="1"/>
  <c r="AN304" i="1" s="1"/>
  <c r="AO304" i="1"/>
  <c r="AG305" i="1"/>
  <c r="AL305" i="1" a="1"/>
  <c r="AL305" i="1" s="1"/>
  <c r="AN305" i="1" s="1"/>
  <c r="AO305" i="1"/>
  <c r="AG306" i="1"/>
  <c r="AL306" i="1" a="1"/>
  <c r="AL306" i="1" s="1"/>
  <c r="AN306" i="1" s="1"/>
  <c r="AO306" i="1"/>
  <c r="AG307" i="1"/>
  <c r="AL307" i="1" a="1"/>
  <c r="AL307" i="1" s="1"/>
  <c r="AO307" i="1"/>
  <c r="AG308" i="1"/>
  <c r="AL308" i="1" a="1"/>
  <c r="AL308" i="1" s="1"/>
  <c r="AN308" i="1" s="1"/>
  <c r="AO308" i="1"/>
  <c r="AG309" i="1"/>
  <c r="AL309" i="1" a="1"/>
  <c r="AL309" i="1" s="1"/>
  <c r="AO309" i="1"/>
  <c r="AG310" i="1"/>
  <c r="AL310" i="1" a="1"/>
  <c r="AL310" i="1" s="1"/>
  <c r="AN310" i="1" s="1"/>
  <c r="AO310" i="1"/>
  <c r="AG311" i="1"/>
  <c r="AL311" i="1" a="1"/>
  <c r="AL311" i="1" s="1"/>
  <c r="AN311" i="1" s="1"/>
  <c r="AO311" i="1"/>
  <c r="AG312" i="1"/>
  <c r="AL312" i="1" a="1"/>
  <c r="AL312" i="1" s="1"/>
  <c r="AN312" i="1" s="1"/>
  <c r="AO312" i="1"/>
  <c r="AG313" i="1"/>
  <c r="AL313" i="1" a="1"/>
  <c r="AL313" i="1" s="1"/>
  <c r="AN313" i="1" s="1"/>
  <c r="AO313" i="1"/>
  <c r="AG314" i="1"/>
  <c r="AL314" i="1" a="1"/>
  <c r="AL314" i="1" s="1"/>
  <c r="AN314" i="1" s="1"/>
  <c r="AO314" i="1"/>
  <c r="AG315" i="1"/>
  <c r="AL315" i="1" a="1"/>
  <c r="AL315" i="1" s="1"/>
  <c r="AO315" i="1"/>
  <c r="AG316" i="1"/>
  <c r="AH316" i="1"/>
  <c r="AL316" i="1" a="1"/>
  <c r="AL316" i="1" s="1"/>
  <c r="AN316" i="1" s="1"/>
  <c r="AO316" i="1"/>
  <c r="AG317" i="1"/>
  <c r="AL317" i="1" a="1"/>
  <c r="AL317" i="1" s="1"/>
  <c r="AO317" i="1"/>
  <c r="AG318" i="1"/>
  <c r="AL318" i="1" a="1"/>
  <c r="AL318" i="1" s="1"/>
  <c r="AN318" i="1" s="1"/>
  <c r="AO318" i="1"/>
  <c r="AG319" i="1"/>
  <c r="AL319" i="1" a="1"/>
  <c r="AL319" i="1" s="1"/>
  <c r="AN319" i="1" s="1"/>
  <c r="AO319" i="1"/>
  <c r="AG320" i="1"/>
  <c r="AL320" i="1" a="1"/>
  <c r="AL320" i="1" s="1"/>
  <c r="AO320" i="1"/>
  <c r="AG321" i="1"/>
  <c r="AL321" i="1" a="1"/>
  <c r="AL321" i="1" s="1"/>
  <c r="AN321" i="1" s="1"/>
  <c r="AO321" i="1"/>
  <c r="AG322" i="1"/>
  <c r="AL322" i="1" a="1"/>
  <c r="AL322" i="1" s="1"/>
  <c r="AN322" i="1" s="1"/>
  <c r="AO322" i="1"/>
  <c r="AG323" i="1"/>
  <c r="AL323" i="1" a="1"/>
  <c r="AL323" i="1" s="1"/>
  <c r="AO323" i="1"/>
  <c r="AG324" i="1"/>
  <c r="AL324" i="1" a="1"/>
  <c r="AL324" i="1" s="1"/>
  <c r="AO324" i="1"/>
  <c r="AG325" i="1"/>
  <c r="AL325" i="1" a="1"/>
  <c r="AL325" i="1" s="1"/>
  <c r="AO325" i="1"/>
  <c r="AG326" i="1"/>
  <c r="AL326" i="1" a="1"/>
  <c r="AL326" i="1" s="1"/>
  <c r="AO326" i="1"/>
  <c r="AG327" i="1"/>
  <c r="AL327" i="1" a="1"/>
  <c r="AL327" i="1" s="1"/>
  <c r="AO327" i="1"/>
  <c r="AG328" i="1"/>
  <c r="AL328" i="1" a="1"/>
  <c r="AL328" i="1" s="1"/>
  <c r="AO328" i="1"/>
  <c r="AG329" i="1"/>
  <c r="AL329" i="1" a="1"/>
  <c r="AL329" i="1" s="1"/>
  <c r="AO329" i="1"/>
  <c r="AG330" i="1"/>
  <c r="AL330" i="1" a="1"/>
  <c r="AL330" i="1" s="1"/>
  <c r="AO330" i="1"/>
  <c r="AG331" i="1"/>
  <c r="AL331" i="1" a="1"/>
  <c r="AL331" i="1" s="1"/>
  <c r="AO331" i="1"/>
  <c r="AG332" i="1"/>
  <c r="AL332" i="1" a="1"/>
  <c r="AL332" i="1" s="1"/>
  <c r="AO332" i="1"/>
  <c r="AG333" i="1"/>
  <c r="AL333" i="1" a="1"/>
  <c r="AL333" i="1" s="1"/>
  <c r="AO333" i="1"/>
  <c r="AG334" i="1"/>
  <c r="AL334" i="1" a="1"/>
  <c r="AL334" i="1" s="1"/>
  <c r="AN334" i="1" s="1"/>
  <c r="AO334" i="1"/>
  <c r="AG335" i="1"/>
  <c r="AL335" i="1" a="1"/>
  <c r="AL335" i="1" s="1"/>
  <c r="AO335" i="1"/>
  <c r="AG336" i="1"/>
  <c r="AL336" i="1" a="1"/>
  <c r="AL336" i="1" s="1"/>
  <c r="AO336" i="1"/>
  <c r="AG337" i="1"/>
  <c r="AL337" i="1" a="1"/>
  <c r="AL337" i="1" s="1"/>
  <c r="AO337" i="1"/>
  <c r="AG338" i="1"/>
  <c r="AL338" i="1" a="1"/>
  <c r="AL338" i="1" s="1"/>
  <c r="AO338" i="1"/>
  <c r="AG339" i="1"/>
  <c r="AL339" i="1" a="1"/>
  <c r="AL339" i="1" s="1"/>
  <c r="AO339" i="1"/>
  <c r="AG340" i="1"/>
  <c r="AL340" i="1" a="1"/>
  <c r="AL340" i="1" s="1"/>
  <c r="AN340" i="1" s="1"/>
  <c r="AO340" i="1"/>
  <c r="AG341" i="1"/>
  <c r="AL341" i="1" a="1"/>
  <c r="AL341" i="1" s="1"/>
  <c r="AO341" i="1"/>
  <c r="AG342" i="1"/>
  <c r="AL342" i="1" a="1"/>
  <c r="AL342" i="1" s="1"/>
  <c r="AN342" i="1" s="1"/>
  <c r="AO342" i="1"/>
  <c r="AG343" i="1"/>
  <c r="AL343" i="1" a="1"/>
  <c r="AL343" i="1" s="1"/>
  <c r="AO343" i="1"/>
  <c r="AG344" i="1"/>
  <c r="AL344" i="1" a="1"/>
  <c r="AL344" i="1" s="1"/>
  <c r="AN344" i="1" s="1"/>
  <c r="AO344" i="1"/>
  <c r="AG345" i="1"/>
  <c r="AL345" i="1" a="1"/>
  <c r="AL345" i="1" s="1"/>
  <c r="AN345" i="1" s="1"/>
  <c r="AO345" i="1"/>
  <c r="AG346" i="1"/>
  <c r="AL346" i="1" a="1"/>
  <c r="AL346" i="1" s="1"/>
  <c r="AN346" i="1" s="1"/>
  <c r="AO346" i="1"/>
  <c r="AG347" i="1"/>
  <c r="AL347" i="1" a="1"/>
  <c r="AL347" i="1" s="1"/>
  <c r="AN347" i="1" s="1"/>
  <c r="AO347" i="1"/>
  <c r="AG348" i="1"/>
  <c r="AH348" i="1"/>
  <c r="AI348" i="1" s="1"/>
  <c r="AL348" i="1" a="1"/>
  <c r="AL348" i="1" s="1"/>
  <c r="AO348" i="1"/>
  <c r="AG349" i="1"/>
  <c r="AL349" i="1" a="1"/>
  <c r="AL349" i="1" s="1"/>
  <c r="AN349" i="1" s="1"/>
  <c r="AO349" i="1"/>
  <c r="AG350" i="1"/>
  <c r="AL350" i="1" a="1"/>
  <c r="AL350" i="1" s="1"/>
  <c r="AO350" i="1"/>
  <c r="AG351" i="1"/>
  <c r="AL351" i="1" a="1"/>
  <c r="AL351" i="1"/>
  <c r="AN351" i="1" s="1"/>
  <c r="AO351" i="1"/>
  <c r="AG352" i="1"/>
  <c r="AL352" i="1" a="1"/>
  <c r="AL352" i="1" s="1"/>
  <c r="AN352" i="1" s="1"/>
  <c r="AO352" i="1"/>
  <c r="AG353" i="1"/>
  <c r="AL353" i="1" a="1"/>
  <c r="AL353" i="1" s="1"/>
  <c r="AN353" i="1" s="1"/>
  <c r="AO353" i="1"/>
  <c r="AG354" i="1"/>
  <c r="AL354" i="1" a="1"/>
  <c r="AL354" i="1" s="1"/>
  <c r="AO354" i="1"/>
  <c r="AG355" i="1"/>
  <c r="AL355" i="1" a="1"/>
  <c r="AL355" i="1" s="1"/>
  <c r="AN355" i="1" s="1"/>
  <c r="AO355" i="1"/>
  <c r="AG356" i="1"/>
  <c r="AL356" i="1" a="1"/>
  <c r="AL356" i="1" s="1"/>
  <c r="AN356" i="1" s="1"/>
  <c r="AO356" i="1"/>
  <c r="AG357" i="1"/>
  <c r="AL357" i="1" a="1"/>
  <c r="AL357" i="1" s="1"/>
  <c r="AN357" i="1" s="1"/>
  <c r="AO357" i="1"/>
  <c r="AG358" i="1"/>
  <c r="AL358" i="1" a="1"/>
  <c r="AL358" i="1" s="1"/>
  <c r="AO358" i="1"/>
  <c r="AG359" i="1"/>
  <c r="AL359" i="1" a="1"/>
  <c r="AL359" i="1" s="1"/>
  <c r="AN359" i="1" s="1"/>
  <c r="AO359" i="1"/>
  <c r="AG360" i="1"/>
  <c r="AL360" i="1" a="1"/>
  <c r="AL360" i="1"/>
  <c r="AN360" i="1" s="1"/>
  <c r="AO360" i="1"/>
  <c r="AG361" i="1"/>
  <c r="AL361" i="1" a="1"/>
  <c r="AL361" i="1" s="1"/>
  <c r="AN361" i="1" s="1"/>
  <c r="AO361" i="1"/>
  <c r="AG362" i="1"/>
  <c r="AL362" i="1" a="1"/>
  <c r="AL362" i="1" s="1"/>
  <c r="AO362" i="1"/>
  <c r="AG363" i="1"/>
  <c r="AL363" i="1" a="1"/>
  <c r="AL363" i="1" s="1"/>
  <c r="AN363" i="1" s="1"/>
  <c r="AO363" i="1"/>
  <c r="AG364" i="1"/>
  <c r="AH364" i="1"/>
  <c r="AL364" i="1" a="1"/>
  <c r="AL364" i="1" s="1"/>
  <c r="AN364" i="1" s="1"/>
  <c r="AO364" i="1"/>
  <c r="AG365" i="1"/>
  <c r="AL365" i="1" a="1"/>
  <c r="AL365" i="1" s="1"/>
  <c r="AN365" i="1" s="1"/>
  <c r="AO365" i="1"/>
  <c r="AG366" i="1"/>
  <c r="AL366" i="1" a="1"/>
  <c r="AL366" i="1" s="1"/>
  <c r="AO366" i="1"/>
  <c r="AG367" i="1"/>
  <c r="AL367" i="1" a="1"/>
  <c r="AL367" i="1" s="1"/>
  <c r="AN367" i="1" s="1"/>
  <c r="AO367" i="1"/>
  <c r="AG368" i="1"/>
  <c r="AL368" i="1" a="1"/>
  <c r="AL368" i="1" s="1"/>
  <c r="AO368" i="1"/>
  <c r="AG369" i="1"/>
  <c r="AL369" i="1" a="1"/>
  <c r="AL369" i="1" s="1"/>
  <c r="AN369" i="1" s="1"/>
  <c r="AO369" i="1"/>
  <c r="AG370" i="1"/>
  <c r="AL370" i="1" a="1"/>
  <c r="AL370" i="1" s="1"/>
  <c r="AN370" i="1" s="1"/>
  <c r="AO370" i="1"/>
  <c r="AG371" i="1"/>
  <c r="AL371" i="1" a="1"/>
  <c r="AL371" i="1" s="1"/>
  <c r="AN371" i="1" s="1"/>
  <c r="AO371" i="1"/>
  <c r="AG372" i="1"/>
  <c r="AL372" i="1" a="1"/>
  <c r="AL372" i="1" s="1"/>
  <c r="AO372" i="1"/>
  <c r="AG373" i="1"/>
  <c r="AL373" i="1" a="1"/>
  <c r="AL373" i="1" s="1"/>
  <c r="AN373" i="1" s="1"/>
  <c r="AO373" i="1"/>
  <c r="AG374" i="1"/>
  <c r="AL374" i="1" a="1"/>
  <c r="AL374" i="1" s="1"/>
  <c r="AO374" i="1"/>
  <c r="AG375" i="1"/>
  <c r="AL375" i="1" a="1"/>
  <c r="AL375" i="1" s="1"/>
  <c r="AN375" i="1" s="1"/>
  <c r="AO375" i="1"/>
  <c r="AG376" i="1"/>
  <c r="AL376" i="1" a="1"/>
  <c r="AL376" i="1" s="1"/>
  <c r="AO376" i="1"/>
  <c r="AG377" i="1"/>
  <c r="AL377" i="1" a="1"/>
  <c r="AL377" i="1" s="1"/>
  <c r="AN377" i="1" s="1"/>
  <c r="AO377" i="1"/>
  <c r="AG378" i="1"/>
  <c r="AL378" i="1" a="1"/>
  <c r="AL378" i="1" s="1"/>
  <c r="AN378" i="1" s="1"/>
  <c r="AO378" i="1"/>
  <c r="AG379" i="1"/>
  <c r="AL379" i="1" a="1"/>
  <c r="AL379" i="1" s="1"/>
  <c r="AO379" i="1"/>
  <c r="AG380" i="1"/>
  <c r="AL380" i="1" a="1"/>
  <c r="AL380" i="1" s="1"/>
  <c r="AO380" i="1"/>
  <c r="AG381" i="1"/>
  <c r="AL381" i="1" a="1"/>
  <c r="AL381" i="1" s="1"/>
  <c r="AO381" i="1"/>
  <c r="AG382" i="1"/>
  <c r="AL382" i="1" a="1"/>
  <c r="AL382" i="1" s="1"/>
  <c r="AO382" i="1"/>
  <c r="AG383" i="1"/>
  <c r="AL383" i="1" a="1"/>
  <c r="AL383" i="1" s="1"/>
  <c r="AO383" i="1"/>
  <c r="AG384" i="1"/>
  <c r="AL384" i="1" a="1"/>
  <c r="AL384" i="1" s="1"/>
  <c r="AO384" i="1"/>
  <c r="AG385" i="1"/>
  <c r="AL385" i="1" a="1"/>
  <c r="AL385" i="1" s="1"/>
  <c r="AO385" i="1"/>
  <c r="AG386" i="1"/>
  <c r="AL386" i="1" a="1"/>
  <c r="AL386" i="1" s="1"/>
  <c r="AO386" i="1"/>
  <c r="AG387" i="1"/>
  <c r="AL387" i="1" a="1"/>
  <c r="AL387" i="1" s="1"/>
  <c r="AO387" i="1"/>
  <c r="AG388" i="1"/>
  <c r="AL388" i="1" a="1"/>
  <c r="AL388" i="1" s="1"/>
  <c r="AO388" i="1"/>
  <c r="AG389" i="1"/>
  <c r="AL389" i="1" a="1"/>
  <c r="AL389" i="1" s="1"/>
  <c r="AO389" i="1"/>
  <c r="AG390" i="1"/>
  <c r="AL390" i="1" a="1"/>
  <c r="AL390" i="1" s="1"/>
  <c r="AO390" i="1"/>
  <c r="AG391" i="1"/>
  <c r="AL391" i="1" a="1"/>
  <c r="AL391" i="1" s="1"/>
  <c r="AO391" i="1"/>
  <c r="AG392" i="1"/>
  <c r="AL392" i="1" a="1"/>
  <c r="AL392" i="1" s="1"/>
  <c r="AO392" i="1"/>
  <c r="AG393" i="1"/>
  <c r="AL393" i="1" a="1"/>
  <c r="AL393" i="1" s="1"/>
  <c r="AO393" i="1"/>
  <c r="AG394" i="1"/>
  <c r="AL394" i="1" a="1"/>
  <c r="AL394" i="1" s="1"/>
  <c r="AO394" i="1"/>
  <c r="AG395" i="1"/>
  <c r="AL395" i="1" a="1"/>
  <c r="AL395" i="1" s="1"/>
  <c r="AO395" i="1"/>
  <c r="AG396" i="1"/>
  <c r="AL396" i="1" a="1"/>
  <c r="AL396" i="1" s="1"/>
  <c r="AO396" i="1"/>
  <c r="AG397" i="1"/>
  <c r="AL397" i="1" a="1"/>
  <c r="AL397" i="1" s="1"/>
  <c r="AO397" i="1"/>
  <c r="AG398" i="1"/>
  <c r="AL398" i="1" a="1"/>
  <c r="AL398" i="1" s="1"/>
  <c r="AO398" i="1"/>
  <c r="AG399" i="1"/>
  <c r="AL399" i="1" a="1"/>
  <c r="AL399" i="1" s="1"/>
  <c r="AO399" i="1"/>
  <c r="AG400" i="1"/>
  <c r="AL400" i="1" a="1"/>
  <c r="AL400" i="1" s="1"/>
  <c r="AO400" i="1"/>
  <c r="AG401" i="1"/>
  <c r="AL401" i="1" a="1"/>
  <c r="AL401" i="1" s="1"/>
  <c r="AO401" i="1"/>
  <c r="AG402" i="1"/>
  <c r="AL402" i="1" a="1"/>
  <c r="AL402" i="1" s="1"/>
  <c r="AO402" i="1"/>
  <c r="AG403" i="1"/>
  <c r="AL403" i="1" a="1"/>
  <c r="AL403" i="1" s="1"/>
  <c r="AO403" i="1"/>
  <c r="AG404" i="1"/>
  <c r="AL404" i="1" a="1"/>
  <c r="AL404" i="1" s="1"/>
  <c r="AO404" i="1"/>
  <c r="AG405" i="1"/>
  <c r="AL405" i="1" a="1"/>
  <c r="AL405" i="1" s="1"/>
  <c r="AO405" i="1"/>
  <c r="AG406" i="1"/>
  <c r="AL406" i="1" a="1"/>
  <c r="AL406" i="1" s="1"/>
  <c r="AO406" i="1"/>
  <c r="AG407" i="1"/>
  <c r="AH407" i="1"/>
  <c r="AL407" i="1" a="1"/>
  <c r="AL407" i="1" s="1"/>
  <c r="AO407" i="1"/>
  <c r="AG408" i="1"/>
  <c r="AL408" i="1" a="1"/>
  <c r="AL408" i="1" s="1"/>
  <c r="AO408" i="1"/>
  <c r="AG409" i="1"/>
  <c r="AL409" i="1" a="1"/>
  <c r="AL409" i="1" s="1"/>
  <c r="AO409" i="1"/>
  <c r="AG410" i="1"/>
  <c r="AL410" i="1" a="1"/>
  <c r="AL410" i="1" s="1"/>
  <c r="AO410" i="1"/>
  <c r="AG411" i="1"/>
  <c r="AL411" i="1" a="1"/>
  <c r="AL411" i="1" s="1"/>
  <c r="AO411" i="1"/>
  <c r="AG412" i="1"/>
  <c r="AL412" i="1" a="1"/>
  <c r="AL412" i="1" s="1"/>
  <c r="AO412" i="1"/>
  <c r="AG413" i="1"/>
  <c r="AL413" i="1" a="1"/>
  <c r="AL413" i="1" s="1"/>
  <c r="AO413" i="1"/>
  <c r="AG414" i="1"/>
  <c r="AL414" i="1" a="1"/>
  <c r="AL414" i="1" s="1"/>
  <c r="AO414" i="1"/>
  <c r="AG415" i="1"/>
  <c r="AH415" i="1"/>
  <c r="AL415" i="1" a="1"/>
  <c r="AL415" i="1" s="1"/>
  <c r="AO415" i="1"/>
  <c r="AG416" i="1"/>
  <c r="AL416" i="1" a="1"/>
  <c r="AL416" i="1" s="1"/>
  <c r="AO416" i="1"/>
  <c r="AG417" i="1"/>
  <c r="AL417" i="1" a="1"/>
  <c r="AL417" i="1" s="1"/>
  <c r="AO417" i="1"/>
  <c r="AG418" i="1"/>
  <c r="AL418" i="1" a="1"/>
  <c r="AL418" i="1" s="1"/>
  <c r="AO418" i="1"/>
  <c r="AG419" i="1"/>
  <c r="AL419" i="1" a="1"/>
  <c r="AL419" i="1" s="1"/>
  <c r="AO419" i="1"/>
  <c r="AG420" i="1"/>
  <c r="AL420" i="1" a="1"/>
  <c r="AL420" i="1" s="1"/>
  <c r="AO420" i="1"/>
  <c r="AG421" i="1"/>
  <c r="AL421" i="1" a="1"/>
  <c r="AL421" i="1" s="1"/>
  <c r="AO421" i="1"/>
  <c r="AG422" i="1"/>
  <c r="AL422" i="1" a="1"/>
  <c r="AL422" i="1" s="1"/>
  <c r="AO422" i="1"/>
  <c r="AG423" i="1"/>
  <c r="AL423" i="1" a="1"/>
  <c r="AL423" i="1" s="1"/>
  <c r="AO423" i="1"/>
  <c r="AG424" i="1"/>
  <c r="AL424" i="1" a="1"/>
  <c r="AL424" i="1" s="1"/>
  <c r="AO424" i="1"/>
  <c r="AG425" i="1"/>
  <c r="AL425" i="1" a="1"/>
  <c r="AL425" i="1" s="1"/>
  <c r="AO425" i="1"/>
  <c r="AG426" i="1"/>
  <c r="AL426" i="1" a="1"/>
  <c r="AL426" i="1" s="1"/>
  <c r="AO426" i="1"/>
  <c r="AG427" i="1"/>
  <c r="AL427" i="1" a="1"/>
  <c r="AL427" i="1" s="1"/>
  <c r="AO427" i="1"/>
  <c r="AG428" i="1"/>
  <c r="AL428" i="1" a="1"/>
  <c r="AL428" i="1" s="1"/>
  <c r="AO428" i="1"/>
  <c r="AG429" i="1"/>
  <c r="AL429" i="1" a="1"/>
  <c r="AL429" i="1" s="1"/>
  <c r="AO429" i="1"/>
  <c r="AG430" i="1"/>
  <c r="AL430" i="1" a="1"/>
  <c r="AL430" i="1" s="1"/>
  <c r="AO430" i="1"/>
  <c r="AG431" i="1"/>
  <c r="AL431" i="1" a="1"/>
  <c r="AL431" i="1" s="1"/>
  <c r="AO431" i="1"/>
  <c r="AG432" i="1"/>
  <c r="AL432" i="1" a="1"/>
  <c r="AL432" i="1" s="1"/>
  <c r="AO432" i="1"/>
  <c r="AG433" i="1"/>
  <c r="AL433" i="1" a="1"/>
  <c r="AL433" i="1" s="1"/>
  <c r="AO433" i="1"/>
  <c r="AG434" i="1"/>
  <c r="AL434" i="1" a="1"/>
  <c r="AL434" i="1" s="1"/>
  <c r="AO434" i="1"/>
  <c r="AG435" i="1"/>
  <c r="AL435" i="1" a="1"/>
  <c r="AL435" i="1" s="1"/>
  <c r="AO435" i="1"/>
  <c r="AG436" i="1"/>
  <c r="AL436" i="1" a="1"/>
  <c r="AL436" i="1" s="1"/>
  <c r="AO436" i="1"/>
  <c r="AG437" i="1"/>
  <c r="AL437" i="1" a="1"/>
  <c r="AL437" i="1" s="1"/>
  <c r="AO437" i="1"/>
  <c r="AG438" i="1"/>
  <c r="AL438" i="1" a="1"/>
  <c r="AL438" i="1" s="1"/>
  <c r="AO438" i="1"/>
  <c r="AG439" i="1"/>
  <c r="AH439" i="1"/>
  <c r="AL439" i="1" a="1"/>
  <c r="AL439" i="1" s="1"/>
  <c r="AO439" i="1"/>
  <c r="AG440" i="1"/>
  <c r="AL440" i="1" a="1"/>
  <c r="AL440" i="1" s="1"/>
  <c r="AO440" i="1"/>
  <c r="AG441" i="1"/>
  <c r="AL441" i="1" a="1"/>
  <c r="AL441" i="1" s="1"/>
  <c r="AO441" i="1"/>
  <c r="AG442" i="1"/>
  <c r="AL442" i="1" a="1"/>
  <c r="AL442" i="1" s="1"/>
  <c r="AO442" i="1"/>
  <c r="AG443" i="1"/>
  <c r="AL443" i="1" a="1"/>
  <c r="AL443" i="1" s="1"/>
  <c r="AO443" i="1"/>
  <c r="AG444" i="1"/>
  <c r="AL444" i="1" a="1"/>
  <c r="AL444" i="1" s="1"/>
  <c r="AO444" i="1"/>
  <c r="AG445" i="1"/>
  <c r="AL445" i="1" a="1"/>
  <c r="AL445" i="1" s="1"/>
  <c r="AO445" i="1"/>
  <c r="AG446" i="1"/>
  <c r="AL446" i="1" a="1"/>
  <c r="AL446" i="1" s="1"/>
  <c r="AO446" i="1"/>
  <c r="AG447" i="1"/>
  <c r="AL447" i="1" a="1"/>
  <c r="AL447" i="1" s="1"/>
  <c r="AO447" i="1"/>
  <c r="AG448" i="1"/>
  <c r="AL448" i="1" a="1"/>
  <c r="AL448" i="1" s="1"/>
  <c r="AO448" i="1"/>
  <c r="AG449" i="1"/>
  <c r="AL449" i="1" a="1"/>
  <c r="AL449" i="1" s="1"/>
  <c r="AO449" i="1"/>
  <c r="AG450" i="1"/>
  <c r="AL450" i="1" a="1"/>
  <c r="AL450" i="1" s="1"/>
  <c r="AO450" i="1"/>
  <c r="AG451" i="1"/>
  <c r="AL451" i="1" a="1"/>
  <c r="AL451" i="1" s="1"/>
  <c r="AO451" i="1"/>
  <c r="AG452" i="1"/>
  <c r="AL452" i="1" a="1"/>
  <c r="AL452" i="1" s="1"/>
  <c r="AO452" i="1"/>
  <c r="AG453" i="1"/>
  <c r="AL453" i="1" a="1"/>
  <c r="AL453" i="1" s="1"/>
  <c r="AO453" i="1"/>
  <c r="AG454" i="1"/>
  <c r="AL454" i="1" a="1"/>
  <c r="AL454" i="1" s="1"/>
  <c r="AO454" i="1"/>
  <c r="AG455" i="1"/>
  <c r="AL455" i="1" a="1"/>
  <c r="AL455" i="1" s="1"/>
  <c r="AO455" i="1"/>
  <c r="AG456" i="1"/>
  <c r="AL456" i="1" a="1"/>
  <c r="AL456" i="1" s="1"/>
  <c r="AO456" i="1"/>
  <c r="AG457" i="1"/>
  <c r="AL457" i="1" a="1"/>
  <c r="AL457" i="1" s="1"/>
  <c r="AO457" i="1"/>
  <c r="AG458" i="1"/>
  <c r="AL458" i="1" a="1"/>
  <c r="AL458" i="1" s="1"/>
  <c r="AO458" i="1"/>
  <c r="AG459" i="1"/>
  <c r="AL459" i="1" a="1"/>
  <c r="AL459" i="1" s="1"/>
  <c r="AO459" i="1"/>
  <c r="AG460" i="1"/>
  <c r="AL460" i="1" a="1"/>
  <c r="AL460" i="1" s="1"/>
  <c r="AO460" i="1"/>
  <c r="AG461" i="1"/>
  <c r="AL461" i="1" a="1"/>
  <c r="AL461" i="1" s="1"/>
  <c r="AO461" i="1"/>
  <c r="AG462" i="1"/>
  <c r="AL462" i="1" a="1"/>
  <c r="AL462" i="1" s="1"/>
  <c r="AO462" i="1"/>
  <c r="AG463" i="1"/>
  <c r="AL463" i="1" a="1"/>
  <c r="AL463" i="1" s="1"/>
  <c r="AN463" i="1" s="1"/>
  <c r="AO463" i="1"/>
  <c r="AG464" i="1"/>
  <c r="AL464" i="1" a="1"/>
  <c r="AL464" i="1" s="1"/>
  <c r="AO464" i="1"/>
  <c r="AG465" i="1"/>
  <c r="AL465" i="1" a="1"/>
  <c r="AL465" i="1" s="1"/>
  <c r="AO465" i="1"/>
  <c r="AG466" i="1"/>
  <c r="AL466" i="1" a="1"/>
  <c r="AL466" i="1" s="1"/>
  <c r="AO466" i="1"/>
  <c r="AG467" i="1"/>
  <c r="AL467" i="1" a="1"/>
  <c r="AL467" i="1" s="1"/>
  <c r="AN467" i="1" s="1"/>
  <c r="AO467" i="1"/>
  <c r="AG468" i="1"/>
  <c r="AL468" i="1" a="1"/>
  <c r="AL468" i="1" s="1"/>
  <c r="AO468" i="1"/>
  <c r="AG469" i="1"/>
  <c r="AL469" i="1" a="1"/>
  <c r="AL469" i="1" s="1"/>
  <c r="AO469" i="1"/>
  <c r="AG470" i="1"/>
  <c r="AL470" i="1" a="1"/>
  <c r="AL470" i="1" s="1"/>
  <c r="AN470" i="1" s="1"/>
  <c r="AO470" i="1"/>
  <c r="AG471" i="1"/>
  <c r="AL471" i="1" a="1"/>
  <c r="AL471" i="1" s="1"/>
  <c r="AO471" i="1"/>
  <c r="AG472" i="1"/>
  <c r="AL472" i="1" a="1"/>
  <c r="AL472" i="1" s="1"/>
  <c r="AO472" i="1"/>
  <c r="AG473" i="1"/>
  <c r="AL473" i="1" a="1"/>
  <c r="AL473" i="1" s="1"/>
  <c r="AO473" i="1"/>
  <c r="AG474" i="1"/>
  <c r="AL474" i="1" a="1"/>
  <c r="AL474" i="1" s="1"/>
  <c r="AO474" i="1"/>
  <c r="AG475" i="1"/>
  <c r="AL475" i="1" a="1"/>
  <c r="AL475" i="1" s="1"/>
  <c r="AO475" i="1"/>
  <c r="AG476" i="1"/>
  <c r="AL476" i="1" a="1"/>
  <c r="AL476" i="1" s="1"/>
  <c r="AO476" i="1"/>
  <c r="AG477" i="1"/>
  <c r="AL477" i="1" a="1"/>
  <c r="AL477" i="1" s="1"/>
  <c r="AO477" i="1"/>
  <c r="AG478" i="1"/>
  <c r="AL478" i="1" a="1"/>
  <c r="AL478" i="1" s="1"/>
  <c r="AN478" i="1" s="1"/>
  <c r="AO478" i="1"/>
  <c r="AG479" i="1"/>
  <c r="AL479" i="1" a="1"/>
  <c r="AL479" i="1"/>
  <c r="AO479" i="1"/>
  <c r="AG480" i="1"/>
  <c r="AL480" i="1" a="1"/>
  <c r="AL480" i="1" s="1"/>
  <c r="AO480" i="1"/>
  <c r="AG481" i="1"/>
  <c r="AL481" i="1" a="1"/>
  <c r="AL481" i="1" s="1"/>
  <c r="AO481" i="1"/>
  <c r="AG482" i="1"/>
  <c r="AL482" i="1" a="1"/>
  <c r="AL482" i="1" s="1"/>
  <c r="AO482" i="1"/>
  <c r="AG483" i="1"/>
  <c r="AL483" i="1" a="1"/>
  <c r="AL483" i="1" s="1"/>
  <c r="AO483" i="1"/>
  <c r="AG484" i="1"/>
  <c r="AL484" i="1" a="1"/>
  <c r="AL484" i="1" s="1"/>
  <c r="AO484" i="1"/>
  <c r="AG485" i="1"/>
  <c r="AL485" i="1" a="1"/>
  <c r="AL485" i="1" s="1"/>
  <c r="AO485" i="1"/>
  <c r="AG486" i="1"/>
  <c r="AL486" i="1" a="1"/>
  <c r="AL486" i="1" s="1"/>
  <c r="AN486" i="1" s="1"/>
  <c r="AO486" i="1"/>
  <c r="AG487" i="1"/>
  <c r="AL487" i="1" a="1"/>
  <c r="AL487" i="1" s="1"/>
  <c r="AO487" i="1"/>
  <c r="AG488" i="1"/>
  <c r="AL488" i="1" a="1"/>
  <c r="AL488" i="1" s="1"/>
  <c r="AO488" i="1"/>
  <c r="AG489" i="1"/>
  <c r="AL489" i="1" a="1"/>
  <c r="AL489" i="1" s="1"/>
  <c r="AO489" i="1"/>
  <c r="AG490" i="1"/>
  <c r="AL490" i="1" a="1"/>
  <c r="AL490" i="1" s="1"/>
  <c r="AO490" i="1"/>
  <c r="AG491" i="1"/>
  <c r="AL491" i="1" a="1"/>
  <c r="AL491" i="1" s="1"/>
  <c r="AN491" i="1" s="1"/>
  <c r="AO491" i="1"/>
  <c r="AG492" i="1"/>
  <c r="AL492" i="1" a="1"/>
  <c r="AL492" i="1" s="1"/>
  <c r="AO492" i="1"/>
  <c r="AG493" i="1"/>
  <c r="AL493" i="1" a="1"/>
  <c r="AL493" i="1" s="1"/>
  <c r="AO493" i="1"/>
  <c r="AG494" i="1"/>
  <c r="AL494" i="1" a="1"/>
  <c r="AL494" i="1" s="1"/>
  <c r="AN494" i="1" s="1"/>
  <c r="AO494" i="1"/>
  <c r="AG495" i="1"/>
  <c r="AL495" i="1" a="1"/>
  <c r="AL495" i="1" s="1"/>
  <c r="AO495" i="1"/>
  <c r="AG496" i="1"/>
  <c r="AL496" i="1" a="1"/>
  <c r="AL496" i="1" s="1"/>
  <c r="AO496" i="1"/>
  <c r="AG497" i="1"/>
  <c r="AL497" i="1" a="1"/>
  <c r="AL497" i="1" s="1"/>
  <c r="AO497" i="1"/>
  <c r="AG498" i="1"/>
  <c r="AL498" i="1" a="1"/>
  <c r="AL498" i="1" s="1"/>
  <c r="AO498" i="1"/>
  <c r="AG499" i="1"/>
  <c r="AL499" i="1" a="1"/>
  <c r="AL499" i="1" s="1"/>
  <c r="AO499" i="1"/>
  <c r="AG500" i="1"/>
  <c r="AL500" i="1" a="1"/>
  <c r="AL500" i="1" s="1"/>
  <c r="AN500" i="1" s="1"/>
  <c r="AO500" i="1"/>
  <c r="AG501" i="1"/>
  <c r="AL501" i="1" a="1"/>
  <c r="AL501" i="1" s="1"/>
  <c r="AO501" i="1"/>
  <c r="AG502" i="1"/>
  <c r="AL502" i="1" a="1"/>
  <c r="AL502" i="1" s="1"/>
  <c r="AO502" i="1"/>
  <c r="AG503" i="1"/>
  <c r="AL503" i="1" a="1"/>
  <c r="AL503" i="1" s="1"/>
  <c r="AO503" i="1"/>
  <c r="AG504" i="1"/>
  <c r="AL504" i="1" a="1"/>
  <c r="AL504" i="1" s="1"/>
  <c r="AO504" i="1"/>
  <c r="AG505" i="1"/>
  <c r="AL505" i="1" a="1"/>
  <c r="AL505" i="1" s="1"/>
  <c r="AO505" i="1"/>
  <c r="AG506" i="1"/>
  <c r="AL506" i="1" a="1"/>
  <c r="AL506" i="1" s="1"/>
  <c r="AO506" i="1"/>
  <c r="AG507" i="1"/>
  <c r="AL507" i="1" a="1"/>
  <c r="AL507" i="1" s="1"/>
  <c r="AO507" i="1"/>
  <c r="AG508" i="1"/>
  <c r="AL508" i="1" a="1"/>
  <c r="AL508" i="1" s="1"/>
  <c r="AO508" i="1"/>
  <c r="AG509" i="1"/>
  <c r="AL509" i="1" a="1"/>
  <c r="AL509" i="1" s="1"/>
  <c r="AO509" i="1"/>
  <c r="AG510" i="1"/>
  <c r="AL510" i="1" a="1"/>
  <c r="AL510" i="1" s="1"/>
  <c r="AO510" i="1"/>
  <c r="AG511" i="1"/>
  <c r="AL511" i="1" a="1"/>
  <c r="AL511" i="1" s="1"/>
  <c r="AO511" i="1"/>
  <c r="AG512" i="1"/>
  <c r="AL512" i="1" a="1"/>
  <c r="AL512" i="1" s="1"/>
  <c r="AO512" i="1"/>
  <c r="AG513" i="1"/>
  <c r="AL513" i="1" a="1"/>
  <c r="AL513" i="1" s="1"/>
  <c r="AO513" i="1"/>
  <c r="AG514" i="1"/>
  <c r="AL514" i="1" a="1"/>
  <c r="AL514" i="1" s="1"/>
  <c r="AO514" i="1"/>
  <c r="AG515" i="1"/>
  <c r="AL515" i="1" a="1"/>
  <c r="AL515" i="1" s="1"/>
  <c r="AO515" i="1"/>
  <c r="AG516" i="1"/>
  <c r="AL516" i="1" a="1"/>
  <c r="AL516" i="1" s="1"/>
  <c r="AO516" i="1"/>
  <c r="AG517" i="1"/>
  <c r="AL517" i="1" a="1"/>
  <c r="AL517" i="1" s="1"/>
  <c r="AO517" i="1"/>
  <c r="AG518" i="1"/>
  <c r="AL518" i="1" a="1"/>
  <c r="AL518" i="1" s="1"/>
  <c r="AO518" i="1"/>
  <c r="AG519" i="1"/>
  <c r="AL519" i="1" a="1"/>
  <c r="AL519" i="1" s="1"/>
  <c r="AO519" i="1"/>
  <c r="AG520" i="1"/>
  <c r="AL520" i="1" a="1"/>
  <c r="AL520" i="1" s="1"/>
  <c r="AO520" i="1"/>
  <c r="AG521" i="1"/>
  <c r="AL521" i="1" a="1"/>
  <c r="AL521" i="1" s="1"/>
  <c r="AO521" i="1"/>
  <c r="AG522" i="1"/>
  <c r="AL522" i="1" a="1"/>
  <c r="AL522" i="1" s="1"/>
  <c r="AO522" i="1"/>
  <c r="AG523" i="1"/>
  <c r="AL523" i="1" a="1"/>
  <c r="AL523" i="1" s="1"/>
  <c r="AO523" i="1"/>
  <c r="AG524" i="1"/>
  <c r="AL524" i="1" a="1"/>
  <c r="AL524" i="1" s="1"/>
  <c r="AO524" i="1"/>
  <c r="AG525" i="1"/>
  <c r="AL525" i="1" a="1"/>
  <c r="AL525" i="1" s="1"/>
  <c r="AO525" i="1"/>
  <c r="AG526" i="1"/>
  <c r="AL526" i="1" a="1"/>
  <c r="AL526" i="1" s="1"/>
  <c r="AO526" i="1"/>
  <c r="AG527" i="1"/>
  <c r="AL527" i="1" a="1"/>
  <c r="AL527" i="1" s="1"/>
  <c r="AO527" i="1"/>
  <c r="AG528" i="1"/>
  <c r="AL528" i="1" a="1"/>
  <c r="AL528" i="1" s="1"/>
  <c r="AO528" i="1"/>
  <c r="AG529" i="1"/>
  <c r="AL529" i="1" a="1"/>
  <c r="AL529" i="1" s="1"/>
  <c r="AO529" i="1"/>
  <c r="AG530" i="1"/>
  <c r="AL530" i="1" a="1"/>
  <c r="AL530" i="1" s="1"/>
  <c r="AO530" i="1"/>
  <c r="AG531" i="1"/>
  <c r="AL531" i="1" a="1"/>
  <c r="AL531" i="1" s="1"/>
  <c r="AO531" i="1"/>
  <c r="AG532" i="1"/>
  <c r="AL532" i="1" a="1"/>
  <c r="AL532" i="1" s="1"/>
  <c r="AO532" i="1"/>
  <c r="AG533" i="1"/>
  <c r="AL533" i="1" a="1"/>
  <c r="AL533" i="1" s="1"/>
  <c r="AO533" i="1"/>
  <c r="AG534" i="1"/>
  <c r="AL534" i="1" a="1"/>
  <c r="AL534" i="1" s="1"/>
  <c r="AO534" i="1"/>
  <c r="AG535" i="1"/>
  <c r="AL535" i="1" a="1"/>
  <c r="AL535" i="1" s="1"/>
  <c r="AO535" i="1"/>
  <c r="AG536" i="1"/>
  <c r="AL536" i="1" a="1"/>
  <c r="AL536" i="1" s="1"/>
  <c r="AO536" i="1"/>
  <c r="AG537" i="1"/>
  <c r="AL537" i="1" a="1"/>
  <c r="AL537" i="1" s="1"/>
  <c r="AO537" i="1"/>
  <c r="AG538" i="1"/>
  <c r="AL538" i="1" a="1"/>
  <c r="AL538" i="1" s="1"/>
  <c r="AO538" i="1"/>
  <c r="AG539" i="1"/>
  <c r="AL539" i="1" a="1"/>
  <c r="AL539" i="1" s="1"/>
  <c r="AO539" i="1"/>
  <c r="AG540" i="1"/>
  <c r="AL540" i="1" a="1"/>
  <c r="AL540" i="1" s="1"/>
  <c r="AO540" i="1"/>
  <c r="AG541" i="1"/>
  <c r="AL541" i="1" a="1"/>
  <c r="AL541" i="1" s="1"/>
  <c r="AN541" i="1" s="1"/>
  <c r="AO541" i="1"/>
  <c r="AG542" i="1"/>
  <c r="AL542" i="1" a="1"/>
  <c r="AL542" i="1" s="1"/>
  <c r="AO542" i="1"/>
  <c r="AG543" i="1"/>
  <c r="AL543" i="1" a="1"/>
  <c r="AL543" i="1" s="1"/>
  <c r="AO543" i="1"/>
  <c r="AG544" i="1"/>
  <c r="AL544" i="1" a="1"/>
  <c r="AL544" i="1" s="1"/>
  <c r="AO544" i="1"/>
  <c r="AG545" i="1"/>
  <c r="AL545" i="1" a="1"/>
  <c r="AL545" i="1" s="1"/>
  <c r="AN545" i="1" s="1"/>
  <c r="AO545" i="1"/>
  <c r="AG546" i="1"/>
  <c r="AL546" i="1" a="1"/>
  <c r="AL546" i="1" s="1"/>
  <c r="AO546" i="1"/>
  <c r="AG547" i="1"/>
  <c r="AL547" i="1" a="1"/>
  <c r="AL547" i="1" s="1"/>
  <c r="AO547" i="1"/>
  <c r="AG548" i="1"/>
  <c r="AL548" i="1" a="1"/>
  <c r="AL548" i="1" s="1"/>
  <c r="AO548" i="1"/>
  <c r="AG549" i="1"/>
  <c r="AL549" i="1" a="1"/>
  <c r="AL549" i="1" s="1"/>
  <c r="AN549" i="1" s="1"/>
  <c r="AO549" i="1"/>
  <c r="AG550" i="1"/>
  <c r="AL550" i="1" a="1"/>
  <c r="AL550" i="1" s="1"/>
  <c r="AO550" i="1"/>
  <c r="AG551" i="1"/>
  <c r="AL551" i="1" a="1"/>
  <c r="AL551" i="1" s="1"/>
  <c r="AO551" i="1"/>
  <c r="AG552" i="1"/>
  <c r="AL552" i="1" a="1"/>
  <c r="AL552" i="1" s="1"/>
  <c r="AO552" i="1"/>
  <c r="AG553" i="1"/>
  <c r="AL553" i="1" a="1"/>
  <c r="AL553" i="1" s="1"/>
  <c r="AO553" i="1"/>
  <c r="AG554" i="1"/>
  <c r="AL554" i="1" a="1"/>
  <c r="AL554" i="1" s="1"/>
  <c r="AO554" i="1"/>
  <c r="AG555" i="1"/>
  <c r="AL555" i="1" a="1"/>
  <c r="AL555" i="1" s="1"/>
  <c r="AO555" i="1"/>
  <c r="AG556" i="1"/>
  <c r="AL556" i="1" a="1"/>
  <c r="AL556" i="1" s="1"/>
  <c r="AN556" i="1" s="1"/>
  <c r="AO556" i="1"/>
  <c r="AG557" i="1"/>
  <c r="AL557" i="1" a="1"/>
  <c r="AL557" i="1" s="1"/>
  <c r="AO557" i="1"/>
  <c r="AG558" i="1"/>
  <c r="AL558" i="1" a="1"/>
  <c r="AL558" i="1"/>
  <c r="AO558" i="1"/>
  <c r="AG559" i="1"/>
  <c r="AL559" i="1" a="1"/>
  <c r="AL559" i="1" s="1"/>
  <c r="AO559" i="1"/>
  <c r="AG560" i="1"/>
  <c r="AL560" i="1" a="1"/>
  <c r="AL560" i="1" s="1"/>
  <c r="AN560" i="1" s="1"/>
  <c r="AO560" i="1"/>
  <c r="AG561" i="1"/>
  <c r="AL561" i="1" a="1"/>
  <c r="AL561" i="1" s="1"/>
  <c r="AO561" i="1"/>
  <c r="AG562" i="1"/>
  <c r="AH562" i="1"/>
  <c r="AL562" i="1" a="1"/>
  <c r="AL562" i="1" s="1"/>
  <c r="AN562" i="1" s="1"/>
  <c r="AO562" i="1"/>
  <c r="AG563" i="1"/>
  <c r="AL563" i="1" a="1"/>
  <c r="AL563" i="1" s="1"/>
  <c r="AO563" i="1"/>
  <c r="AG564" i="1"/>
  <c r="AL564" i="1" a="1"/>
  <c r="AL564" i="1" s="1"/>
  <c r="AN564" i="1" s="1"/>
  <c r="AO564" i="1"/>
  <c r="AG565" i="1"/>
  <c r="AL565" i="1" a="1"/>
  <c r="AL565" i="1" s="1"/>
  <c r="AO565" i="1"/>
  <c r="AG566" i="1"/>
  <c r="AL566" i="1" a="1"/>
  <c r="AL566" i="1" s="1"/>
  <c r="AO566" i="1"/>
  <c r="AG567" i="1"/>
  <c r="AL567" i="1" a="1"/>
  <c r="AL567" i="1" s="1"/>
  <c r="AO567" i="1"/>
  <c r="AG568" i="1"/>
  <c r="AL568" i="1" a="1"/>
  <c r="AL568" i="1" s="1"/>
  <c r="AN568" i="1" s="1"/>
  <c r="AO568" i="1"/>
  <c r="AG569" i="1"/>
  <c r="AL569" i="1" a="1"/>
  <c r="AL569" i="1" s="1"/>
  <c r="AO569" i="1"/>
  <c r="AG570" i="1"/>
  <c r="AL570" i="1" a="1"/>
  <c r="AL570" i="1" s="1"/>
  <c r="AN570" i="1" s="1"/>
  <c r="AO570" i="1"/>
  <c r="AG571" i="1"/>
  <c r="AL571" i="1" a="1"/>
  <c r="AL571" i="1" s="1"/>
  <c r="AO571" i="1"/>
  <c r="AG572" i="1"/>
  <c r="AL572" i="1" a="1"/>
  <c r="AL572" i="1" s="1"/>
  <c r="AN572" i="1" s="1"/>
  <c r="AO572" i="1"/>
  <c r="AG573" i="1"/>
  <c r="AL573" i="1" a="1"/>
  <c r="AL573" i="1" s="1"/>
  <c r="AO573" i="1"/>
  <c r="AG574" i="1"/>
  <c r="AL574" i="1" a="1"/>
  <c r="AL574" i="1"/>
  <c r="AN574" i="1" s="1"/>
  <c r="AO574" i="1"/>
  <c r="AG575" i="1"/>
  <c r="AL575" i="1" a="1"/>
  <c r="AL575" i="1" s="1"/>
  <c r="AO575" i="1"/>
  <c r="AG576" i="1"/>
  <c r="AL576" i="1" a="1"/>
  <c r="AL576" i="1" s="1"/>
  <c r="AN576" i="1" s="1"/>
  <c r="AO576" i="1"/>
  <c r="AG577" i="1"/>
  <c r="AL577" i="1" a="1"/>
  <c r="AL577" i="1" s="1"/>
  <c r="AO577" i="1"/>
  <c r="AG578" i="1"/>
  <c r="AL578" i="1" a="1"/>
  <c r="AL578" i="1"/>
  <c r="AN578" i="1" s="1"/>
  <c r="AO578" i="1"/>
  <c r="AG579" i="1"/>
  <c r="AL579" i="1" a="1"/>
  <c r="AL579" i="1" s="1"/>
  <c r="AO579" i="1"/>
  <c r="AG580" i="1"/>
  <c r="AL580" i="1" a="1"/>
  <c r="AL580" i="1" s="1"/>
  <c r="AN580" i="1" s="1"/>
  <c r="AO580" i="1"/>
  <c r="AG581" i="1"/>
  <c r="AL581" i="1" a="1"/>
  <c r="AL581" i="1" s="1"/>
  <c r="AN581" i="1" s="1"/>
  <c r="AO581" i="1"/>
  <c r="AG582" i="1"/>
  <c r="AL582" i="1" a="1"/>
  <c r="AL582" i="1" s="1"/>
  <c r="AN582" i="1" s="1"/>
  <c r="AO582" i="1"/>
  <c r="AG583" i="1"/>
  <c r="AL583" i="1" a="1"/>
  <c r="AL583" i="1" s="1"/>
  <c r="AN583" i="1" s="1"/>
  <c r="AO583" i="1"/>
  <c r="AG584" i="1"/>
  <c r="AL584" i="1" a="1"/>
  <c r="AL584" i="1" s="1"/>
  <c r="AN584" i="1" s="1"/>
  <c r="AO584" i="1"/>
  <c r="AG585" i="1"/>
  <c r="AL585" i="1" a="1"/>
  <c r="AL585" i="1" s="1"/>
  <c r="AN585" i="1" s="1"/>
  <c r="AO585" i="1"/>
  <c r="AG586" i="1"/>
  <c r="AH586" i="1"/>
  <c r="AL586" i="1" a="1"/>
  <c r="AL586" i="1" s="1"/>
  <c r="AN586" i="1" s="1"/>
  <c r="AO586" i="1"/>
  <c r="AG587" i="1"/>
  <c r="AL587" i="1" a="1"/>
  <c r="AL587" i="1" s="1"/>
  <c r="AN587" i="1" s="1"/>
  <c r="AO587" i="1"/>
  <c r="AG588" i="1"/>
  <c r="AL588" i="1" a="1"/>
  <c r="AL588" i="1" s="1"/>
  <c r="AN588" i="1" s="1"/>
  <c r="AO588" i="1"/>
  <c r="AG589" i="1"/>
  <c r="AL589" i="1" a="1"/>
  <c r="AL589" i="1" s="1"/>
  <c r="AN589" i="1" s="1"/>
  <c r="AO589" i="1"/>
  <c r="AG590" i="1"/>
  <c r="AL590" i="1" a="1"/>
  <c r="AL590" i="1" s="1"/>
  <c r="AN590" i="1" s="1"/>
  <c r="AO590" i="1"/>
  <c r="AG591" i="1"/>
  <c r="AL591" i="1" a="1"/>
  <c r="AL591" i="1" s="1"/>
  <c r="AN591" i="1" s="1"/>
  <c r="AO591" i="1"/>
  <c r="AG592" i="1"/>
  <c r="AL592" i="1" a="1"/>
  <c r="AL592" i="1" s="1"/>
  <c r="AN592" i="1" s="1"/>
  <c r="AO592" i="1"/>
  <c r="AG593" i="1"/>
  <c r="AL593" i="1" a="1"/>
  <c r="AL593" i="1" s="1"/>
  <c r="AN593" i="1" s="1"/>
  <c r="AO593" i="1"/>
  <c r="AG594" i="1"/>
  <c r="AL594" i="1" a="1"/>
  <c r="AL594" i="1" s="1"/>
  <c r="AN594" i="1" s="1"/>
  <c r="AO594" i="1"/>
  <c r="AG595" i="1"/>
  <c r="AL595" i="1" a="1"/>
  <c r="AL595" i="1" s="1"/>
  <c r="AN595" i="1" s="1"/>
  <c r="AO595" i="1"/>
  <c r="AG596" i="1"/>
  <c r="AL596" i="1" a="1"/>
  <c r="AL596" i="1" s="1"/>
  <c r="AN596" i="1" s="1"/>
  <c r="AO596" i="1"/>
  <c r="AG597" i="1"/>
  <c r="AL597" i="1" a="1"/>
  <c r="AL597" i="1" s="1"/>
  <c r="AN597" i="1" s="1"/>
  <c r="AO597" i="1"/>
  <c r="AG598" i="1"/>
  <c r="AL598" i="1" a="1"/>
  <c r="AL598" i="1" s="1"/>
  <c r="AN598" i="1" s="1"/>
  <c r="AO598" i="1"/>
  <c r="AG599" i="1"/>
  <c r="AL599" i="1" a="1"/>
  <c r="AL599" i="1" s="1"/>
  <c r="AN599" i="1" s="1"/>
  <c r="AO599" i="1"/>
  <c r="AG600" i="1"/>
  <c r="AL600" i="1" a="1"/>
  <c r="AL600" i="1" s="1"/>
  <c r="AN600" i="1" s="1"/>
  <c r="AO600" i="1"/>
  <c r="AG601" i="1"/>
  <c r="AL601" i="1" a="1"/>
  <c r="AL601" i="1" s="1"/>
  <c r="AN601" i="1" s="1"/>
  <c r="AO601" i="1"/>
  <c r="AG602" i="1"/>
  <c r="AL602" i="1" a="1"/>
  <c r="AL602" i="1" s="1"/>
  <c r="AN602" i="1" s="1"/>
  <c r="AO602" i="1"/>
  <c r="AG603" i="1"/>
  <c r="AL603" i="1" a="1"/>
  <c r="AL603" i="1" s="1"/>
  <c r="AN603" i="1" s="1"/>
  <c r="AO603" i="1"/>
  <c r="AG604" i="1"/>
  <c r="AL604" i="1" a="1"/>
  <c r="AL604" i="1" s="1"/>
  <c r="AN604" i="1" s="1"/>
  <c r="AO604" i="1"/>
  <c r="AG605" i="1"/>
  <c r="AL605" i="1" a="1"/>
  <c r="AL605" i="1" s="1"/>
  <c r="AN605" i="1" s="1"/>
  <c r="AO605" i="1"/>
  <c r="AG606" i="1"/>
  <c r="AL606" i="1" a="1"/>
  <c r="AL606" i="1" s="1"/>
  <c r="AN606" i="1" s="1"/>
  <c r="AO606" i="1"/>
  <c r="AG607" i="1"/>
  <c r="AL607" i="1" a="1"/>
  <c r="AL607" i="1" s="1"/>
  <c r="AN607" i="1" s="1"/>
  <c r="AO607" i="1"/>
  <c r="AG608" i="1"/>
  <c r="AL608" i="1" a="1"/>
  <c r="AL608" i="1" s="1"/>
  <c r="AN608" i="1" s="1"/>
  <c r="AO608" i="1"/>
  <c r="AG609" i="1"/>
  <c r="AL609" i="1" a="1"/>
  <c r="AL609" i="1" s="1"/>
  <c r="AN609" i="1" s="1"/>
  <c r="AO609" i="1"/>
  <c r="AG610" i="1"/>
  <c r="AL610" i="1" a="1"/>
  <c r="AL610" i="1" s="1"/>
  <c r="AN610" i="1" s="1"/>
  <c r="AO610" i="1"/>
  <c r="AG611" i="1"/>
  <c r="AL611" i="1" a="1"/>
  <c r="AL611" i="1" s="1"/>
  <c r="AN611" i="1" s="1"/>
  <c r="AO611" i="1"/>
  <c r="AG612" i="1"/>
  <c r="AL612" i="1" a="1"/>
  <c r="AL612" i="1" s="1"/>
  <c r="AN612" i="1" s="1"/>
  <c r="AO612" i="1"/>
  <c r="AG613" i="1"/>
  <c r="AL613" i="1" a="1"/>
  <c r="AL613" i="1" s="1"/>
  <c r="AN613" i="1" s="1"/>
  <c r="AO613" i="1"/>
  <c r="AG614" i="1"/>
  <c r="AL614" i="1" a="1"/>
  <c r="AL614" i="1" s="1"/>
  <c r="AN614" i="1" s="1"/>
  <c r="AO614" i="1"/>
  <c r="AG615" i="1"/>
  <c r="AL615" i="1" a="1"/>
  <c r="AL615" i="1" s="1"/>
  <c r="AN615" i="1" s="1"/>
  <c r="AO615" i="1"/>
  <c r="AG616" i="1"/>
  <c r="AL616" i="1" a="1"/>
  <c r="AL616" i="1" s="1"/>
  <c r="AN616" i="1" s="1"/>
  <c r="AO616" i="1"/>
  <c r="AG617" i="1"/>
  <c r="AL617" i="1" a="1"/>
  <c r="AL617" i="1" s="1"/>
  <c r="AN617" i="1" s="1"/>
  <c r="AO617" i="1"/>
  <c r="AG618" i="1"/>
  <c r="AL618" i="1" a="1"/>
  <c r="AL618" i="1" s="1"/>
  <c r="AN618" i="1" s="1"/>
  <c r="AO618" i="1"/>
  <c r="AG619" i="1"/>
  <c r="AL619" i="1" a="1"/>
  <c r="AL619" i="1" s="1"/>
  <c r="AN619" i="1" s="1"/>
  <c r="AO619" i="1"/>
  <c r="AG620" i="1"/>
  <c r="AL620" i="1" a="1"/>
  <c r="AL620" i="1" s="1"/>
  <c r="AN620" i="1" s="1"/>
  <c r="AO620" i="1"/>
  <c r="AG621" i="1"/>
  <c r="AL621" i="1" a="1"/>
  <c r="AL621" i="1" s="1"/>
  <c r="AN621" i="1" s="1"/>
  <c r="AO621" i="1"/>
  <c r="AG622" i="1"/>
  <c r="AL622" i="1" a="1"/>
  <c r="AL622" i="1" s="1"/>
  <c r="AN622" i="1" s="1"/>
  <c r="AO622" i="1"/>
  <c r="AG623" i="1"/>
  <c r="AL623" i="1" a="1"/>
  <c r="AL623" i="1" s="1"/>
  <c r="AN623" i="1" s="1"/>
  <c r="AO623" i="1"/>
  <c r="AG624" i="1"/>
  <c r="AL624" i="1" a="1"/>
  <c r="AL624" i="1" s="1"/>
  <c r="AN624" i="1" s="1"/>
  <c r="AO624" i="1"/>
  <c r="AG625" i="1"/>
  <c r="AL625" i="1" a="1"/>
  <c r="AL625" i="1" s="1"/>
  <c r="AN625" i="1" s="1"/>
  <c r="AO625" i="1"/>
  <c r="AG626" i="1"/>
  <c r="AL626" i="1" a="1"/>
  <c r="AL626" i="1" s="1"/>
  <c r="AN626" i="1" s="1"/>
  <c r="AO626" i="1"/>
  <c r="AG627" i="1"/>
  <c r="AL627" i="1" a="1"/>
  <c r="AL627" i="1" s="1"/>
  <c r="AN627" i="1" s="1"/>
  <c r="AO627" i="1"/>
  <c r="AG628" i="1"/>
  <c r="AL628" i="1" a="1"/>
  <c r="AL628" i="1" s="1"/>
  <c r="AN628" i="1" s="1"/>
  <c r="AO628" i="1"/>
  <c r="AG629" i="1"/>
  <c r="AL629" i="1" a="1"/>
  <c r="AL629" i="1" s="1"/>
  <c r="AN629" i="1" s="1"/>
  <c r="AO629" i="1"/>
  <c r="AG630" i="1"/>
  <c r="AL630" i="1" a="1"/>
  <c r="AL630" i="1" s="1"/>
  <c r="AN630" i="1" s="1"/>
  <c r="AO630" i="1"/>
  <c r="AG631" i="1"/>
  <c r="AL631" i="1" a="1"/>
  <c r="AL631" i="1" s="1"/>
  <c r="AN631" i="1" s="1"/>
  <c r="AO631" i="1"/>
  <c r="AG632" i="1"/>
  <c r="AL632" i="1" a="1"/>
  <c r="AL632" i="1" s="1"/>
  <c r="AN632" i="1" s="1"/>
  <c r="AO632" i="1"/>
  <c r="AG633" i="1"/>
  <c r="AL633" i="1" a="1"/>
  <c r="AL633" i="1" s="1"/>
  <c r="AN633" i="1" s="1"/>
  <c r="AO633" i="1"/>
  <c r="AG634" i="1"/>
  <c r="AL634" i="1" a="1"/>
  <c r="AL634" i="1" s="1"/>
  <c r="AN634" i="1" s="1"/>
  <c r="AO634" i="1"/>
  <c r="AG635" i="1"/>
  <c r="AL635" i="1" a="1"/>
  <c r="AL635" i="1" s="1"/>
  <c r="AN635" i="1" s="1"/>
  <c r="AO635" i="1"/>
  <c r="AG636" i="1"/>
  <c r="AL636" i="1" a="1"/>
  <c r="AL636" i="1" s="1"/>
  <c r="AN636" i="1" s="1"/>
  <c r="AO636" i="1"/>
  <c r="AG637" i="1"/>
  <c r="AL637" i="1" a="1"/>
  <c r="AL637" i="1" s="1"/>
  <c r="AN637" i="1" s="1"/>
  <c r="AO637" i="1"/>
  <c r="AG638" i="1"/>
  <c r="AL638" i="1" a="1"/>
  <c r="AL638" i="1" s="1"/>
  <c r="AN638" i="1" s="1"/>
  <c r="AO638" i="1"/>
  <c r="AG639" i="1"/>
  <c r="AL639" i="1" a="1"/>
  <c r="AL639" i="1" s="1"/>
  <c r="AN639" i="1" s="1"/>
  <c r="AO639" i="1"/>
  <c r="AG640" i="1"/>
  <c r="AL640" i="1" a="1"/>
  <c r="AL640" i="1" s="1"/>
  <c r="AN640" i="1" s="1"/>
  <c r="AO640" i="1"/>
  <c r="AG641" i="1"/>
  <c r="AL641" i="1" a="1"/>
  <c r="AL641" i="1" s="1"/>
  <c r="AO641" i="1"/>
  <c r="AG642" i="1"/>
  <c r="AL642" i="1" a="1"/>
  <c r="AL642" i="1" s="1"/>
  <c r="AO642" i="1"/>
  <c r="AG643" i="1"/>
  <c r="AL643" i="1" a="1"/>
  <c r="AL643" i="1" s="1"/>
  <c r="AO643" i="1"/>
  <c r="AG644" i="1"/>
  <c r="AL644" i="1" a="1"/>
  <c r="AL644" i="1" s="1"/>
  <c r="AO644" i="1"/>
  <c r="AG645" i="1"/>
  <c r="AL645" i="1" a="1"/>
  <c r="AL645" i="1" s="1"/>
  <c r="AO645" i="1"/>
  <c r="AG646" i="1"/>
  <c r="AL646" i="1" a="1"/>
  <c r="AL646" i="1" s="1"/>
  <c r="AO646" i="1"/>
  <c r="AG647" i="1"/>
  <c r="AL647" i="1" a="1"/>
  <c r="AL647" i="1" s="1"/>
  <c r="AO647" i="1"/>
  <c r="AG648" i="1"/>
  <c r="AL648" i="1" a="1"/>
  <c r="AL648" i="1" s="1"/>
  <c r="AO648" i="1"/>
  <c r="AG649" i="1"/>
  <c r="AL649" i="1" a="1"/>
  <c r="AL649" i="1" s="1"/>
  <c r="AO649" i="1"/>
  <c r="AG650" i="1"/>
  <c r="AL650" i="1" a="1"/>
  <c r="AL650" i="1" s="1"/>
  <c r="AO650" i="1"/>
  <c r="AG651" i="1"/>
  <c r="AL651" i="1" a="1"/>
  <c r="AL651" i="1" s="1"/>
  <c r="AO651" i="1"/>
  <c r="AG652" i="1"/>
  <c r="AL652" i="1" a="1"/>
  <c r="AL652" i="1" s="1"/>
  <c r="AO652" i="1"/>
  <c r="AG653" i="1"/>
  <c r="AL653" i="1" a="1"/>
  <c r="AL653" i="1" s="1"/>
  <c r="AO653" i="1"/>
  <c r="AG654" i="1"/>
  <c r="AL654" i="1" a="1"/>
  <c r="AL654" i="1" s="1"/>
  <c r="AO654" i="1"/>
  <c r="AG655" i="1"/>
  <c r="AL655" i="1" a="1"/>
  <c r="AL655" i="1" s="1"/>
  <c r="AO655" i="1"/>
  <c r="AG656" i="1"/>
  <c r="AL656" i="1" a="1"/>
  <c r="AL656" i="1" s="1"/>
  <c r="AO656" i="1"/>
  <c r="AG657" i="1"/>
  <c r="AL657" i="1" a="1"/>
  <c r="AL657" i="1" s="1"/>
  <c r="AO657" i="1"/>
  <c r="AG658" i="1"/>
  <c r="AL658" i="1" a="1"/>
  <c r="AL658" i="1" s="1"/>
  <c r="AO658" i="1"/>
  <c r="AG659" i="1"/>
  <c r="AL659" i="1" a="1"/>
  <c r="AL659" i="1" s="1"/>
  <c r="AO659" i="1"/>
  <c r="AG660" i="1"/>
  <c r="AL660" i="1" a="1"/>
  <c r="AL660" i="1" s="1"/>
  <c r="AO660" i="1"/>
  <c r="AG661" i="1"/>
  <c r="AL661" i="1" a="1"/>
  <c r="AL661" i="1" s="1"/>
  <c r="AO661" i="1"/>
  <c r="AG662" i="1"/>
  <c r="AL662" i="1" a="1"/>
  <c r="AL662" i="1" s="1"/>
  <c r="AO662" i="1"/>
  <c r="AG663" i="1"/>
  <c r="AL663" i="1" a="1"/>
  <c r="AL663" i="1" s="1"/>
  <c r="AN663" i="1" s="1"/>
  <c r="AO663" i="1"/>
  <c r="AG664" i="1"/>
  <c r="AH664" i="1"/>
  <c r="AL664" i="1" a="1"/>
  <c r="AL664" i="1" s="1"/>
  <c r="AO664" i="1"/>
  <c r="AG665" i="1"/>
  <c r="AH665" i="1"/>
  <c r="AI665" i="1" s="1"/>
  <c r="AL665" i="1" a="1"/>
  <c r="AL665" i="1" s="1"/>
  <c r="AO665" i="1"/>
  <c r="AG666" i="1"/>
  <c r="AH666" i="1"/>
  <c r="AL666" i="1" a="1"/>
  <c r="AL666" i="1" s="1"/>
  <c r="AN666" i="1" s="1"/>
  <c r="AO666" i="1"/>
  <c r="AG667" i="1"/>
  <c r="AH667" i="1"/>
  <c r="AI667" i="1" s="1"/>
  <c r="AL667" i="1" a="1"/>
  <c r="AL667" i="1" s="1"/>
  <c r="AN667" i="1" s="1"/>
  <c r="AO667" i="1"/>
  <c r="AG668" i="1"/>
  <c r="AL668" i="1" a="1"/>
  <c r="AL668" i="1" s="1"/>
  <c r="AN668" i="1" s="1"/>
  <c r="AO668" i="1"/>
  <c r="AG669" i="1"/>
  <c r="AL669" i="1" a="1"/>
  <c r="AL669" i="1" s="1"/>
  <c r="AO669" i="1"/>
  <c r="AG670" i="1"/>
  <c r="AL670" i="1" a="1"/>
  <c r="AL670" i="1" s="1"/>
  <c r="AO670" i="1"/>
  <c r="AG671" i="1"/>
  <c r="AL671" i="1" a="1"/>
  <c r="AL671" i="1" s="1"/>
  <c r="AO671" i="1"/>
  <c r="AG672" i="1"/>
  <c r="AL672" i="1" a="1"/>
  <c r="AL672" i="1" s="1"/>
  <c r="AN672" i="1" s="1"/>
  <c r="AO672" i="1"/>
  <c r="AG673" i="1"/>
  <c r="AL673" i="1" a="1"/>
  <c r="AL673" i="1" s="1"/>
  <c r="AO673" i="1"/>
  <c r="AG674" i="1"/>
  <c r="AL674" i="1" a="1"/>
  <c r="AL674" i="1" s="1"/>
  <c r="AO674" i="1"/>
  <c r="AG675" i="1"/>
  <c r="AL675" i="1" a="1"/>
  <c r="AL675" i="1" s="1"/>
  <c r="AO675" i="1"/>
  <c r="AG676" i="1"/>
  <c r="AL676" i="1" a="1"/>
  <c r="AL676" i="1" s="1"/>
  <c r="AN676" i="1" s="1"/>
  <c r="AO676" i="1"/>
  <c r="AG677" i="1"/>
  <c r="AL677" i="1" a="1"/>
  <c r="AL677" i="1" s="1"/>
  <c r="AO677" i="1"/>
  <c r="AG678" i="1"/>
  <c r="AL678" i="1" a="1"/>
  <c r="AL678" i="1" s="1"/>
  <c r="AO678" i="1"/>
  <c r="AG679" i="1"/>
  <c r="AL679" i="1" a="1"/>
  <c r="AL679" i="1" s="1"/>
  <c r="AO679" i="1"/>
  <c r="AG680" i="1"/>
  <c r="AL680" i="1" a="1"/>
  <c r="AL680" i="1" s="1"/>
  <c r="AO680" i="1"/>
  <c r="AG681" i="1"/>
  <c r="AH681" i="1"/>
  <c r="AL681" i="1" a="1"/>
  <c r="AL681" i="1" s="1"/>
  <c r="AO681" i="1"/>
  <c r="AG682" i="1"/>
  <c r="AL682" i="1" a="1"/>
  <c r="AL682" i="1" s="1"/>
  <c r="AO682" i="1"/>
  <c r="AG683" i="1"/>
  <c r="AH683" i="1"/>
  <c r="AL683" i="1" a="1"/>
  <c r="AL683" i="1" s="1"/>
  <c r="AO683" i="1"/>
  <c r="AG684" i="1"/>
  <c r="AL684" i="1" a="1"/>
  <c r="AL684" i="1" s="1"/>
  <c r="AO684" i="1"/>
  <c r="AG685" i="1"/>
  <c r="AH685" i="1"/>
  <c r="AL685" i="1" a="1"/>
  <c r="AL685" i="1" s="1"/>
  <c r="AN685" i="1" s="1"/>
  <c r="AO685" i="1"/>
  <c r="AG686" i="1"/>
  <c r="AL686" i="1" a="1"/>
  <c r="AL686" i="1" s="1"/>
  <c r="AO686" i="1"/>
  <c r="AG687" i="1"/>
  <c r="AH687" i="1"/>
  <c r="AL687" i="1" a="1"/>
  <c r="AL687" i="1" s="1"/>
  <c r="AN687" i="1" s="1"/>
  <c r="AO687" i="1"/>
  <c r="AG688" i="1"/>
  <c r="AL688" i="1" a="1"/>
  <c r="AL688" i="1" s="1"/>
  <c r="AO688" i="1"/>
  <c r="AG689" i="1"/>
  <c r="AH689" i="1"/>
  <c r="AL689" i="1" a="1"/>
  <c r="AL689" i="1" s="1"/>
  <c r="AN689" i="1" s="1"/>
  <c r="AO689" i="1"/>
  <c r="AG690" i="1"/>
  <c r="AL690" i="1" a="1"/>
  <c r="AL690" i="1" s="1"/>
  <c r="AO690" i="1"/>
  <c r="AG691" i="1"/>
  <c r="AH691" i="1"/>
  <c r="AL691" i="1" a="1"/>
  <c r="AL691" i="1" s="1"/>
  <c r="AO691" i="1"/>
  <c r="AG692" i="1"/>
  <c r="AH692" i="1"/>
  <c r="AL692" i="1" a="1"/>
  <c r="AL692" i="1" s="1"/>
  <c r="AO692" i="1"/>
  <c r="AG693" i="1"/>
  <c r="AH693" i="1"/>
  <c r="AL693" i="1" a="1"/>
  <c r="AL693" i="1" s="1"/>
  <c r="AO693" i="1"/>
  <c r="AG694" i="1"/>
  <c r="AH694" i="1"/>
  <c r="AL694" i="1" a="1"/>
  <c r="AL694" i="1" s="1"/>
  <c r="AO694" i="1"/>
  <c r="AG695" i="1"/>
  <c r="AH695" i="1"/>
  <c r="AL695" i="1" a="1"/>
  <c r="AL695" i="1" s="1"/>
  <c r="AN695" i="1" s="1"/>
  <c r="AO695" i="1"/>
  <c r="AG696" i="1"/>
  <c r="AH696" i="1"/>
  <c r="AL696" i="1" a="1"/>
  <c r="AL696" i="1" s="1"/>
  <c r="AO696" i="1"/>
  <c r="AG697" i="1"/>
  <c r="AH697" i="1"/>
  <c r="AL697" i="1" a="1"/>
  <c r="AL697" i="1" s="1"/>
  <c r="AO697" i="1"/>
  <c r="AG698" i="1"/>
  <c r="AH698" i="1"/>
  <c r="AL698" i="1" a="1"/>
  <c r="AL698" i="1" s="1"/>
  <c r="AO698" i="1"/>
  <c r="AG699" i="1"/>
  <c r="AH699" i="1"/>
  <c r="AL699" i="1" a="1"/>
  <c r="AL699" i="1" s="1"/>
  <c r="AO699" i="1"/>
  <c r="AG700" i="1"/>
  <c r="AH700" i="1"/>
  <c r="AL700" i="1" a="1"/>
  <c r="AL700" i="1" s="1"/>
  <c r="AO700" i="1"/>
  <c r="AG701" i="1"/>
  <c r="AH701" i="1"/>
  <c r="AL701" i="1" a="1"/>
  <c r="AL701" i="1" s="1"/>
  <c r="AO701" i="1"/>
  <c r="AG702" i="1"/>
  <c r="AH702" i="1"/>
  <c r="AL702" i="1" a="1"/>
  <c r="AL702" i="1" s="1"/>
  <c r="AO702" i="1"/>
  <c r="AG703" i="1"/>
  <c r="AH703" i="1"/>
  <c r="AL703" i="1" a="1"/>
  <c r="AL703" i="1" s="1"/>
  <c r="AO703" i="1"/>
  <c r="AG704" i="1"/>
  <c r="AH704" i="1"/>
  <c r="AL704" i="1" a="1"/>
  <c r="AL704" i="1" s="1"/>
  <c r="AO704" i="1"/>
  <c r="AG705" i="1"/>
  <c r="AH705" i="1"/>
  <c r="AL705" i="1" a="1"/>
  <c r="AL705" i="1" s="1"/>
  <c r="AO705" i="1"/>
  <c r="AG706" i="1"/>
  <c r="AH706" i="1"/>
  <c r="AL706" i="1" a="1"/>
  <c r="AL706" i="1" s="1"/>
  <c r="AO706" i="1"/>
  <c r="AG707" i="1"/>
  <c r="AH707" i="1"/>
  <c r="AL707" i="1" a="1"/>
  <c r="AL707" i="1" s="1"/>
  <c r="AO707" i="1"/>
  <c r="AG708" i="1"/>
  <c r="AH708" i="1"/>
  <c r="AL708" i="1" a="1"/>
  <c r="AL708" i="1" s="1"/>
  <c r="AO708" i="1"/>
  <c r="AG709" i="1"/>
  <c r="AH709" i="1"/>
  <c r="AL709" i="1" a="1"/>
  <c r="AL709" i="1" s="1"/>
  <c r="AO709" i="1"/>
  <c r="AG710" i="1"/>
  <c r="AH710" i="1"/>
  <c r="AL710" i="1" a="1"/>
  <c r="AL710" i="1" s="1"/>
  <c r="AO710" i="1"/>
  <c r="AG711" i="1"/>
  <c r="AH711" i="1"/>
  <c r="AL711" i="1" a="1"/>
  <c r="AL711" i="1" s="1"/>
  <c r="AO711" i="1"/>
  <c r="AG712" i="1"/>
  <c r="AH712" i="1"/>
  <c r="AL712" i="1" a="1"/>
  <c r="AL712" i="1" s="1"/>
  <c r="AO712" i="1"/>
  <c r="AG713" i="1"/>
  <c r="AH713" i="1"/>
  <c r="AL713" i="1" a="1"/>
  <c r="AL713" i="1" s="1"/>
  <c r="AO713" i="1"/>
  <c r="AG714" i="1"/>
  <c r="AH714" i="1"/>
  <c r="AL714" i="1" a="1"/>
  <c r="AL714" i="1" s="1"/>
  <c r="AO714" i="1"/>
  <c r="AG715" i="1"/>
  <c r="AH715" i="1"/>
  <c r="AL715" i="1" a="1"/>
  <c r="AL715" i="1" s="1"/>
  <c r="AO715" i="1"/>
  <c r="AG716" i="1"/>
  <c r="AH716" i="1"/>
  <c r="AL716" i="1" a="1"/>
  <c r="AL716" i="1" s="1"/>
  <c r="AO716" i="1"/>
  <c r="AG717" i="1"/>
  <c r="AH717" i="1"/>
  <c r="AL717" i="1" a="1"/>
  <c r="AL717" i="1" s="1"/>
  <c r="AO717" i="1"/>
  <c r="AG718" i="1"/>
  <c r="AH718" i="1"/>
  <c r="AL718" i="1" a="1"/>
  <c r="AL718" i="1" s="1"/>
  <c r="AO718" i="1"/>
  <c r="AG719" i="1"/>
  <c r="AH719" i="1"/>
  <c r="AL719" i="1" a="1"/>
  <c r="AL719" i="1" s="1"/>
  <c r="AO719" i="1"/>
  <c r="AG720" i="1"/>
  <c r="AH720" i="1"/>
  <c r="AL720" i="1" a="1"/>
  <c r="AL720" i="1" s="1"/>
  <c r="AO720" i="1"/>
  <c r="AG721" i="1"/>
  <c r="AH721" i="1"/>
  <c r="AL721" i="1" a="1"/>
  <c r="AL721" i="1" s="1"/>
  <c r="AO721" i="1"/>
  <c r="AG722" i="1"/>
  <c r="AH722" i="1"/>
  <c r="AL722" i="1" a="1"/>
  <c r="AL722" i="1" s="1"/>
  <c r="AO722" i="1"/>
  <c r="AG723" i="1"/>
  <c r="AH723" i="1"/>
  <c r="AL723" i="1" a="1"/>
  <c r="AL723" i="1" s="1"/>
  <c r="AO723" i="1"/>
  <c r="AG724" i="1"/>
  <c r="AH724" i="1"/>
  <c r="AL724" i="1" a="1"/>
  <c r="AL724" i="1" s="1"/>
  <c r="AO724" i="1"/>
  <c r="AG725" i="1"/>
  <c r="AH725" i="1"/>
  <c r="AL725" i="1" a="1"/>
  <c r="AL725" i="1" s="1"/>
  <c r="AO725" i="1"/>
  <c r="AG726" i="1"/>
  <c r="AH726" i="1"/>
  <c r="AL726" i="1" a="1"/>
  <c r="AL726" i="1" s="1"/>
  <c r="AO726" i="1"/>
  <c r="AG727" i="1"/>
  <c r="AH727" i="1"/>
  <c r="AL727" i="1" a="1"/>
  <c r="AL727" i="1" s="1"/>
  <c r="AO727" i="1"/>
  <c r="AG728" i="1"/>
  <c r="AH728" i="1"/>
  <c r="AL728" i="1" a="1"/>
  <c r="AL728" i="1" s="1"/>
  <c r="AO728" i="1"/>
  <c r="AG729" i="1"/>
  <c r="AH729" i="1"/>
  <c r="AL729" i="1" a="1"/>
  <c r="AL729" i="1" s="1"/>
  <c r="AO729" i="1"/>
  <c r="AG730" i="1"/>
  <c r="AH730" i="1"/>
  <c r="AL730" i="1" a="1"/>
  <c r="AL730" i="1" s="1"/>
  <c r="AO730" i="1"/>
  <c r="AG731" i="1"/>
  <c r="AH731" i="1"/>
  <c r="AL731" i="1" a="1"/>
  <c r="AL731" i="1" s="1"/>
  <c r="AO731" i="1"/>
  <c r="AG732" i="1"/>
  <c r="AH732" i="1"/>
  <c r="AL732" i="1" a="1"/>
  <c r="AL732" i="1" s="1"/>
  <c r="AO732" i="1"/>
  <c r="AG733" i="1"/>
  <c r="AH733" i="1"/>
  <c r="AL733" i="1" a="1"/>
  <c r="AL733" i="1" s="1"/>
  <c r="AO733" i="1"/>
  <c r="AG734" i="1"/>
  <c r="AH734" i="1"/>
  <c r="AL734" i="1" a="1"/>
  <c r="AL734" i="1" s="1"/>
  <c r="AO734" i="1"/>
  <c r="AG735" i="1"/>
  <c r="AH735" i="1"/>
  <c r="AL735" i="1" a="1"/>
  <c r="AL735" i="1" s="1"/>
  <c r="AO735" i="1"/>
  <c r="AG736" i="1"/>
  <c r="AH736" i="1"/>
  <c r="AL736" i="1" a="1"/>
  <c r="AL736" i="1" s="1"/>
  <c r="AO736" i="1"/>
  <c r="AG737" i="1"/>
  <c r="AH737" i="1"/>
  <c r="AL737" i="1" a="1"/>
  <c r="AL737" i="1" s="1"/>
  <c r="AO737" i="1"/>
  <c r="AG738" i="1"/>
  <c r="AH738" i="1"/>
  <c r="AL738" i="1" a="1"/>
  <c r="AL738" i="1" s="1"/>
  <c r="AO738" i="1"/>
  <c r="AG739" i="1"/>
  <c r="AH739" i="1"/>
  <c r="AL739" i="1" a="1"/>
  <c r="AL739" i="1" s="1"/>
  <c r="AO739" i="1"/>
  <c r="AG740" i="1"/>
  <c r="AH740" i="1"/>
  <c r="AL740" i="1" a="1"/>
  <c r="AL740" i="1" s="1"/>
  <c r="AO740" i="1"/>
  <c r="AG741" i="1"/>
  <c r="AH741" i="1"/>
  <c r="AL741" i="1" a="1"/>
  <c r="AL741" i="1" s="1"/>
  <c r="AO741" i="1"/>
  <c r="AG742" i="1"/>
  <c r="AH742" i="1"/>
  <c r="AL742" i="1" a="1"/>
  <c r="AL742" i="1" s="1"/>
  <c r="AO742" i="1"/>
  <c r="AG743" i="1"/>
  <c r="AH743" i="1"/>
  <c r="AL743" i="1" a="1"/>
  <c r="AL743" i="1" s="1"/>
  <c r="AO743" i="1"/>
  <c r="AG744" i="1"/>
  <c r="AH744" i="1"/>
  <c r="AL744" i="1" a="1"/>
  <c r="AL744" i="1" s="1"/>
  <c r="AO744" i="1"/>
  <c r="AG745" i="1"/>
  <c r="AH745" i="1"/>
  <c r="AL745" i="1" a="1"/>
  <c r="AL745" i="1" s="1"/>
  <c r="AO745" i="1"/>
  <c r="AG746" i="1"/>
  <c r="AH746" i="1"/>
  <c r="AL746" i="1" a="1"/>
  <c r="AL746" i="1" s="1"/>
  <c r="AO746" i="1"/>
  <c r="AG747" i="1"/>
  <c r="AH747" i="1"/>
  <c r="AL747" i="1" a="1"/>
  <c r="AL747" i="1" s="1"/>
  <c r="AO747" i="1"/>
  <c r="AG748" i="1"/>
  <c r="AH748" i="1"/>
  <c r="AL748" i="1" a="1"/>
  <c r="AL748" i="1" s="1"/>
  <c r="AO748" i="1"/>
  <c r="AG749" i="1"/>
  <c r="AH749" i="1"/>
  <c r="AL749" i="1" a="1"/>
  <c r="AL749" i="1" s="1"/>
  <c r="AO749" i="1"/>
  <c r="AG750" i="1"/>
  <c r="AH750" i="1"/>
  <c r="AL750" i="1" a="1"/>
  <c r="AL750" i="1" s="1"/>
  <c r="AO750" i="1"/>
  <c r="AG751" i="1"/>
  <c r="AH751" i="1"/>
  <c r="AL751" i="1" a="1"/>
  <c r="AL751" i="1" s="1"/>
  <c r="AO751" i="1"/>
  <c r="AG752" i="1"/>
  <c r="AH752" i="1"/>
  <c r="AL752" i="1" a="1"/>
  <c r="AL752" i="1" s="1"/>
  <c r="AO752" i="1"/>
  <c r="AG753" i="1"/>
  <c r="AH753" i="1"/>
  <c r="AL753" i="1" a="1"/>
  <c r="AL753" i="1" s="1"/>
  <c r="AO753" i="1"/>
  <c r="AG754" i="1"/>
  <c r="AH754" i="1"/>
  <c r="AL754" i="1" a="1"/>
  <c r="AL754" i="1" s="1"/>
  <c r="AO754" i="1"/>
  <c r="AG755" i="1"/>
  <c r="AH755" i="1"/>
  <c r="AL755" i="1" a="1"/>
  <c r="AL755" i="1" s="1"/>
  <c r="AO755" i="1"/>
  <c r="AG756" i="1"/>
  <c r="AH756" i="1"/>
  <c r="AL756" i="1" a="1"/>
  <c r="AL756" i="1" s="1"/>
  <c r="AO756" i="1"/>
  <c r="AG757" i="1"/>
  <c r="AH757" i="1"/>
  <c r="AL757" i="1" a="1"/>
  <c r="AL757" i="1" s="1"/>
  <c r="AO757" i="1"/>
  <c r="AG758" i="1"/>
  <c r="AH758" i="1"/>
  <c r="AL758" i="1" a="1"/>
  <c r="AL758" i="1" s="1"/>
  <c r="AO758" i="1"/>
  <c r="AG759" i="1"/>
  <c r="AH759" i="1"/>
  <c r="AL759" i="1" a="1"/>
  <c r="AL759" i="1" s="1"/>
  <c r="AO759" i="1"/>
  <c r="AG760" i="1"/>
  <c r="AH760" i="1"/>
  <c r="AL760" i="1" a="1"/>
  <c r="AL760" i="1" s="1"/>
  <c r="AO760" i="1"/>
  <c r="AG761" i="1"/>
  <c r="AH761" i="1"/>
  <c r="AL761" i="1" a="1"/>
  <c r="AL761" i="1" s="1"/>
  <c r="AO761" i="1"/>
  <c r="AG762" i="1"/>
  <c r="AH762" i="1"/>
  <c r="AL762" i="1" a="1"/>
  <c r="AL762" i="1" s="1"/>
  <c r="AO762" i="1"/>
  <c r="AG763" i="1"/>
  <c r="AH763" i="1"/>
  <c r="AL763" i="1" a="1"/>
  <c r="AL763" i="1" s="1"/>
  <c r="AO763" i="1"/>
  <c r="AG764" i="1"/>
  <c r="AH764" i="1"/>
  <c r="AL764" i="1" a="1"/>
  <c r="AL764" i="1" s="1"/>
  <c r="AO764" i="1"/>
  <c r="AG765" i="1"/>
  <c r="AH765" i="1"/>
  <c r="AL765" i="1" a="1"/>
  <c r="AL765" i="1" s="1"/>
  <c r="AO765" i="1"/>
  <c r="AG766" i="1"/>
  <c r="AH766" i="1"/>
  <c r="AL766" i="1" a="1"/>
  <c r="AL766" i="1" s="1"/>
  <c r="AO766" i="1"/>
  <c r="AG767" i="1"/>
  <c r="AH767" i="1"/>
  <c r="AL767" i="1" a="1"/>
  <c r="AL767" i="1" s="1"/>
  <c r="AO767" i="1"/>
  <c r="AG768" i="1"/>
  <c r="AH768" i="1"/>
  <c r="AL768" i="1" a="1"/>
  <c r="AL768" i="1" s="1"/>
  <c r="AO768" i="1"/>
  <c r="AG769" i="1"/>
  <c r="AH769" i="1"/>
  <c r="AL769" i="1" a="1"/>
  <c r="AL769" i="1" s="1"/>
  <c r="AO769" i="1"/>
  <c r="AG770" i="1"/>
  <c r="AH770" i="1"/>
  <c r="AL770" i="1" a="1"/>
  <c r="AL770" i="1" s="1"/>
  <c r="AO770" i="1"/>
  <c r="AG771" i="1"/>
  <c r="AH771" i="1"/>
  <c r="AL771" i="1" a="1"/>
  <c r="AL771" i="1" s="1"/>
  <c r="AO771" i="1"/>
  <c r="AG772" i="1"/>
  <c r="AH772" i="1"/>
  <c r="AL772" i="1" a="1"/>
  <c r="AL772" i="1" s="1"/>
  <c r="AO772" i="1"/>
  <c r="AG773" i="1"/>
  <c r="AH773" i="1"/>
  <c r="AL773" i="1" a="1"/>
  <c r="AL773" i="1" s="1"/>
  <c r="AO773" i="1"/>
  <c r="AG774" i="1"/>
  <c r="AH774" i="1"/>
  <c r="AL774" i="1" a="1"/>
  <c r="AL774" i="1" s="1"/>
  <c r="AO774" i="1"/>
  <c r="AG775" i="1"/>
  <c r="AH775" i="1"/>
  <c r="AL775" i="1" a="1"/>
  <c r="AL775" i="1" s="1"/>
  <c r="AO775" i="1"/>
  <c r="AG776" i="1"/>
  <c r="AH776" i="1"/>
  <c r="AL776" i="1" a="1"/>
  <c r="AL776" i="1" s="1"/>
  <c r="AO776" i="1"/>
  <c r="AG777" i="1"/>
  <c r="AH777" i="1"/>
  <c r="AL777" i="1" a="1"/>
  <c r="AL777" i="1" s="1"/>
  <c r="AO777" i="1"/>
  <c r="AG778" i="1"/>
  <c r="AH778" i="1"/>
  <c r="AL778" i="1" a="1"/>
  <c r="AL778" i="1" s="1"/>
  <c r="AO778" i="1"/>
  <c r="AG779" i="1"/>
  <c r="AH779" i="1"/>
  <c r="AL779" i="1" a="1"/>
  <c r="AL779" i="1" s="1"/>
  <c r="AO779" i="1"/>
  <c r="AG780" i="1"/>
  <c r="AH780" i="1"/>
  <c r="AL780" i="1" a="1"/>
  <c r="AL780" i="1" s="1"/>
  <c r="AO780" i="1"/>
  <c r="AG781" i="1"/>
  <c r="AH781" i="1"/>
  <c r="AL781" i="1" a="1"/>
  <c r="AL781" i="1" s="1"/>
  <c r="AO781" i="1"/>
  <c r="AG782" i="1"/>
  <c r="AH782" i="1"/>
  <c r="AL782" i="1" a="1"/>
  <c r="AL782" i="1" s="1"/>
  <c r="AO782" i="1"/>
  <c r="AG783" i="1"/>
  <c r="AH783" i="1"/>
  <c r="AL783" i="1" a="1"/>
  <c r="AL783" i="1" s="1"/>
  <c r="AO783" i="1"/>
  <c r="AG784" i="1"/>
  <c r="AH784" i="1"/>
  <c r="AL784" i="1" a="1"/>
  <c r="AL784" i="1" s="1"/>
  <c r="AO784" i="1"/>
  <c r="AG785" i="1"/>
  <c r="AH785" i="1"/>
  <c r="AL785" i="1" a="1"/>
  <c r="AL785" i="1" s="1"/>
  <c r="AO785" i="1"/>
  <c r="AG786" i="1"/>
  <c r="AH786" i="1"/>
  <c r="AL786" i="1" a="1"/>
  <c r="AL786" i="1" s="1"/>
  <c r="AO786" i="1"/>
  <c r="AG787" i="1"/>
  <c r="AH787" i="1"/>
  <c r="AL787" i="1" a="1"/>
  <c r="AL787" i="1" s="1"/>
  <c r="AO787" i="1"/>
  <c r="AG788" i="1"/>
  <c r="AH788" i="1"/>
  <c r="AL788" i="1" a="1"/>
  <c r="AL788" i="1" s="1"/>
  <c r="AO788" i="1"/>
  <c r="AG789" i="1"/>
  <c r="AH789" i="1"/>
  <c r="AL789" i="1" a="1"/>
  <c r="AL789" i="1" s="1"/>
  <c r="AO789" i="1"/>
  <c r="AG790" i="1"/>
  <c r="AH790" i="1"/>
  <c r="AL790" i="1" a="1"/>
  <c r="AL790" i="1" s="1"/>
  <c r="AO790" i="1"/>
  <c r="AG791" i="1"/>
  <c r="AH791" i="1"/>
  <c r="AL791" i="1" a="1"/>
  <c r="AL791" i="1" s="1"/>
  <c r="AO791" i="1"/>
  <c r="AG792" i="1"/>
  <c r="AH792" i="1"/>
  <c r="AL792" i="1" a="1"/>
  <c r="AL792" i="1" s="1"/>
  <c r="AO792" i="1"/>
  <c r="AG793" i="1"/>
  <c r="AH793" i="1"/>
  <c r="AL793" i="1" a="1"/>
  <c r="AL793" i="1" s="1"/>
  <c r="AO793" i="1"/>
  <c r="AG794" i="1"/>
  <c r="AH794" i="1"/>
  <c r="AL794" i="1" a="1"/>
  <c r="AL794" i="1" s="1"/>
  <c r="AO794" i="1"/>
  <c r="AG795" i="1"/>
  <c r="AH795" i="1"/>
  <c r="AL795" i="1" a="1"/>
  <c r="AL795" i="1" s="1"/>
  <c r="AO795" i="1"/>
  <c r="AG796" i="1"/>
  <c r="AH796" i="1"/>
  <c r="AL796" i="1" a="1"/>
  <c r="AL796" i="1" s="1"/>
  <c r="AO796" i="1"/>
  <c r="AG797" i="1"/>
  <c r="AH797" i="1"/>
  <c r="AL797" i="1" a="1"/>
  <c r="AL797" i="1" s="1"/>
  <c r="AO797" i="1"/>
  <c r="AG798" i="1"/>
  <c r="AH798" i="1"/>
  <c r="AL798" i="1" a="1"/>
  <c r="AL798" i="1" s="1"/>
  <c r="AO798" i="1"/>
  <c r="AG799" i="1"/>
  <c r="AH799" i="1"/>
  <c r="AL799" i="1" a="1"/>
  <c r="AL799" i="1" s="1"/>
  <c r="AO799" i="1"/>
  <c r="AG800" i="1"/>
  <c r="AH800" i="1"/>
  <c r="AL800" i="1" a="1"/>
  <c r="AL800" i="1" s="1"/>
  <c r="AO800" i="1"/>
  <c r="AG801" i="1"/>
  <c r="AH801" i="1"/>
  <c r="AL801" i="1" a="1"/>
  <c r="AL801" i="1" s="1"/>
  <c r="AN801" i="1" s="1"/>
  <c r="AO801" i="1"/>
  <c r="AG802" i="1"/>
  <c r="AH802" i="1"/>
  <c r="AL802" i="1" a="1"/>
  <c r="AL802" i="1" s="1"/>
  <c r="AO802" i="1"/>
  <c r="AG803" i="1"/>
  <c r="AH803" i="1"/>
  <c r="AL803" i="1" a="1"/>
  <c r="AL803" i="1" s="1"/>
  <c r="AN803" i="1" s="1"/>
  <c r="AO803" i="1"/>
  <c r="AG804" i="1"/>
  <c r="AH804" i="1"/>
  <c r="AL804" i="1" a="1"/>
  <c r="AL804" i="1" s="1"/>
  <c r="AN804" i="1" s="1"/>
  <c r="AO804" i="1"/>
  <c r="AG805" i="1"/>
  <c r="AH805" i="1"/>
  <c r="AL805" i="1" a="1"/>
  <c r="AL805" i="1" s="1"/>
  <c r="AN805" i="1" s="1"/>
  <c r="AO805" i="1"/>
  <c r="AG806" i="1"/>
  <c r="AH806" i="1"/>
  <c r="AL806" i="1" a="1"/>
  <c r="AL806" i="1" s="1"/>
  <c r="AN806" i="1" s="1"/>
  <c r="AO806" i="1"/>
  <c r="AG807" i="1"/>
  <c r="AH807" i="1"/>
  <c r="AL807" i="1" a="1"/>
  <c r="AL807" i="1" s="1"/>
  <c r="AN807" i="1" s="1"/>
  <c r="AO807" i="1"/>
  <c r="AG808" i="1"/>
  <c r="AH808" i="1"/>
  <c r="AL808" i="1" a="1"/>
  <c r="AL808" i="1" s="1"/>
  <c r="AN808" i="1" s="1"/>
  <c r="AO808" i="1"/>
  <c r="AG809" i="1"/>
  <c r="AH809" i="1"/>
  <c r="AL809" i="1" a="1"/>
  <c r="AL809" i="1" s="1"/>
  <c r="AO809" i="1"/>
  <c r="AG810" i="1"/>
  <c r="AH810" i="1"/>
  <c r="AL810" i="1" a="1"/>
  <c r="AL810" i="1" s="1"/>
  <c r="AO810" i="1"/>
  <c r="AG811" i="1"/>
  <c r="AH811" i="1"/>
  <c r="AL811" i="1" a="1"/>
  <c r="AL811" i="1" s="1"/>
  <c r="AN811" i="1" s="1"/>
  <c r="AO811" i="1"/>
  <c r="AG812" i="1"/>
  <c r="AH812" i="1"/>
  <c r="AL812" i="1" a="1"/>
  <c r="AL812" i="1" s="1"/>
  <c r="AN812" i="1" s="1"/>
  <c r="AO812" i="1"/>
  <c r="AG813" i="1"/>
  <c r="AH813" i="1"/>
  <c r="AL813" i="1" a="1"/>
  <c r="AL813" i="1" s="1"/>
  <c r="AN813" i="1" s="1"/>
  <c r="AO813" i="1"/>
  <c r="AG814" i="1"/>
  <c r="AH814" i="1"/>
  <c r="AL814" i="1" a="1"/>
  <c r="AL814" i="1" s="1"/>
  <c r="AN814" i="1" s="1"/>
  <c r="AO814" i="1"/>
  <c r="AG815" i="1"/>
  <c r="AH815" i="1"/>
  <c r="AL815" i="1" a="1"/>
  <c r="AL815" i="1" s="1"/>
  <c r="AN815" i="1" s="1"/>
  <c r="AO815" i="1"/>
  <c r="AG816" i="1"/>
  <c r="AH816" i="1"/>
  <c r="AL816" i="1" a="1"/>
  <c r="AL816" i="1" s="1"/>
  <c r="AN816" i="1" s="1"/>
  <c r="AO816" i="1"/>
  <c r="AG817" i="1"/>
  <c r="AH817" i="1"/>
  <c r="AL817" i="1" a="1"/>
  <c r="AL817" i="1" s="1"/>
  <c r="AN817" i="1" s="1"/>
  <c r="AO817" i="1"/>
  <c r="AG818" i="1"/>
  <c r="AH818" i="1"/>
  <c r="AL818" i="1" a="1"/>
  <c r="AL818" i="1" s="1"/>
  <c r="AO818" i="1"/>
  <c r="AG819" i="1"/>
  <c r="AH819" i="1"/>
  <c r="AL819" i="1" a="1"/>
  <c r="AL819" i="1" s="1"/>
  <c r="AN819" i="1" s="1"/>
  <c r="AO819" i="1"/>
  <c r="AG820" i="1"/>
  <c r="AH820" i="1"/>
  <c r="AL820" i="1" a="1"/>
  <c r="AL820" i="1" s="1"/>
  <c r="AN820" i="1" s="1"/>
  <c r="AO820" i="1"/>
  <c r="AG821" i="1"/>
  <c r="AH821" i="1"/>
  <c r="AL821" i="1" a="1"/>
  <c r="AL821" i="1" s="1"/>
  <c r="AN821" i="1" s="1"/>
  <c r="AO821" i="1"/>
  <c r="AG822" i="1"/>
  <c r="AH822" i="1"/>
  <c r="AL822" i="1" a="1"/>
  <c r="AL822" i="1" s="1"/>
  <c r="AO822" i="1"/>
  <c r="AG823" i="1"/>
  <c r="AH823" i="1"/>
  <c r="AL823" i="1" a="1"/>
  <c r="AL823" i="1" s="1"/>
  <c r="AN823" i="1" s="1"/>
  <c r="AO823" i="1"/>
  <c r="AG824" i="1"/>
  <c r="AH824" i="1"/>
  <c r="AL824" i="1" a="1"/>
  <c r="AL824" i="1" s="1"/>
  <c r="AN824" i="1" s="1"/>
  <c r="AO824" i="1"/>
  <c r="AG825" i="1"/>
  <c r="AH825" i="1"/>
  <c r="AL825" i="1" a="1"/>
  <c r="AL825" i="1" s="1"/>
  <c r="AO825" i="1"/>
  <c r="AG826" i="1"/>
  <c r="AH826" i="1"/>
  <c r="AL826" i="1" a="1"/>
  <c r="AL826" i="1" s="1"/>
  <c r="AO826" i="1"/>
  <c r="AG827" i="1"/>
  <c r="AH827" i="1"/>
  <c r="AL827" i="1" a="1"/>
  <c r="AL827" i="1" s="1"/>
  <c r="AN827" i="1" s="1"/>
  <c r="AO827" i="1"/>
  <c r="AG828" i="1"/>
  <c r="AH828" i="1"/>
  <c r="AL828" i="1" a="1"/>
  <c r="AL828" i="1" s="1"/>
  <c r="AN828" i="1" s="1"/>
  <c r="AO828" i="1"/>
  <c r="AG829" i="1"/>
  <c r="AH829" i="1"/>
  <c r="AL829" i="1" a="1"/>
  <c r="AL829" i="1" s="1"/>
  <c r="AN829" i="1" s="1"/>
  <c r="AO829" i="1"/>
  <c r="AG830" i="1"/>
  <c r="AH830" i="1"/>
  <c r="AL830" i="1" a="1"/>
  <c r="AL830" i="1" s="1"/>
  <c r="AN830" i="1" s="1"/>
  <c r="AO830" i="1"/>
  <c r="AG831" i="1"/>
  <c r="AH831" i="1"/>
  <c r="AL831" i="1" a="1"/>
  <c r="AL831" i="1" s="1"/>
  <c r="AN831" i="1" s="1"/>
  <c r="AO831" i="1"/>
  <c r="AG832" i="1"/>
  <c r="AH832" i="1"/>
  <c r="AI832" i="1" s="1"/>
  <c r="AL832" i="1" a="1"/>
  <c r="AL832" i="1" s="1"/>
  <c r="AN832" i="1" s="1"/>
  <c r="AO832" i="1"/>
  <c r="AG833" i="1"/>
  <c r="AH833" i="1"/>
  <c r="AL833" i="1" a="1"/>
  <c r="AL833" i="1" s="1"/>
  <c r="AN833" i="1" s="1"/>
  <c r="AO833" i="1"/>
  <c r="AG834" i="1"/>
  <c r="AH834" i="1"/>
  <c r="AL834" i="1" a="1"/>
  <c r="AL834" i="1" s="1"/>
  <c r="AN834" i="1" s="1"/>
  <c r="AO834" i="1"/>
  <c r="AG835" i="1"/>
  <c r="AH835" i="1"/>
  <c r="AL835" i="1" a="1"/>
  <c r="AL835" i="1" s="1"/>
  <c r="AN835" i="1" s="1"/>
  <c r="AO835" i="1"/>
  <c r="AG836" i="1"/>
  <c r="AH836" i="1"/>
  <c r="AL836" i="1" a="1"/>
  <c r="AL836" i="1" s="1"/>
  <c r="AN836" i="1" s="1"/>
  <c r="AO836" i="1"/>
  <c r="AG837" i="1"/>
  <c r="AH837" i="1"/>
  <c r="AL837" i="1" a="1"/>
  <c r="AL837" i="1" s="1"/>
  <c r="AN837" i="1" s="1"/>
  <c r="AO837" i="1"/>
  <c r="AG838" i="1"/>
  <c r="AH838" i="1"/>
  <c r="AL838" i="1" a="1"/>
  <c r="AL838" i="1" s="1"/>
  <c r="AN838" i="1" s="1"/>
  <c r="AO838" i="1"/>
  <c r="AG839" i="1"/>
  <c r="AH839" i="1"/>
  <c r="AL839" i="1" a="1"/>
  <c r="AL839" i="1" s="1"/>
  <c r="AO839" i="1"/>
  <c r="AG840" i="1"/>
  <c r="AH840" i="1"/>
  <c r="AL840" i="1" a="1"/>
  <c r="AL840" i="1" s="1"/>
  <c r="AN840" i="1" s="1"/>
  <c r="AO840" i="1"/>
  <c r="AG841" i="1"/>
  <c r="AH841" i="1"/>
  <c r="AL841" i="1" a="1"/>
  <c r="AL841" i="1" s="1"/>
  <c r="AN841" i="1" s="1"/>
  <c r="AO841" i="1"/>
  <c r="AG842" i="1"/>
  <c r="AH842" i="1"/>
  <c r="AI842" i="1" s="1"/>
  <c r="AL842" i="1" a="1"/>
  <c r="AL842" i="1" s="1"/>
  <c r="AN842" i="1" s="1"/>
  <c r="AO842" i="1"/>
  <c r="AG843" i="1"/>
  <c r="AH843" i="1"/>
  <c r="AL843" i="1" a="1"/>
  <c r="AL843" i="1" s="1"/>
  <c r="AN843" i="1" s="1"/>
  <c r="AO843" i="1"/>
  <c r="AG844" i="1"/>
  <c r="AH844" i="1"/>
  <c r="AL844" i="1" a="1"/>
  <c r="AL844" i="1" s="1"/>
  <c r="AN844" i="1" s="1"/>
  <c r="AO844" i="1"/>
  <c r="AG845" i="1"/>
  <c r="AH845" i="1"/>
  <c r="AL845" i="1" a="1"/>
  <c r="AL845" i="1" s="1"/>
  <c r="AN845" i="1" s="1"/>
  <c r="AO845" i="1"/>
  <c r="AG846" i="1"/>
  <c r="AH846" i="1"/>
  <c r="AL846" i="1" a="1"/>
  <c r="AL846" i="1" s="1"/>
  <c r="AO846" i="1"/>
  <c r="AG847" i="1"/>
  <c r="AH847" i="1"/>
  <c r="AL847" i="1" a="1"/>
  <c r="AL847" i="1" s="1"/>
  <c r="AO847" i="1"/>
  <c r="AG848" i="1"/>
  <c r="AH848" i="1"/>
  <c r="AL848" i="1" a="1"/>
  <c r="AL848" i="1" s="1"/>
  <c r="AN848" i="1" s="1"/>
  <c r="AO848" i="1"/>
  <c r="AG849" i="1"/>
  <c r="AH849" i="1"/>
  <c r="AL849" i="1" a="1"/>
  <c r="AL849" i="1" s="1"/>
  <c r="AN849" i="1" s="1"/>
  <c r="AO849" i="1"/>
  <c r="AG850" i="1"/>
  <c r="AH850" i="1"/>
  <c r="AL850" i="1" a="1"/>
  <c r="AL850" i="1" s="1"/>
  <c r="AN850" i="1" s="1"/>
  <c r="AO850" i="1"/>
  <c r="AG851" i="1"/>
  <c r="AH851" i="1"/>
  <c r="AL851" i="1" a="1"/>
  <c r="AL851" i="1" s="1"/>
  <c r="AN851" i="1" s="1"/>
  <c r="AO851" i="1"/>
  <c r="AG852" i="1"/>
  <c r="AH852" i="1"/>
  <c r="AL852" i="1" a="1"/>
  <c r="AL852" i="1" s="1"/>
  <c r="AN852" i="1" s="1"/>
  <c r="AO852" i="1"/>
  <c r="AG853" i="1"/>
  <c r="AH853" i="1"/>
  <c r="AL853" i="1" a="1"/>
  <c r="AL853" i="1" s="1"/>
  <c r="AN853" i="1" s="1"/>
  <c r="AO853" i="1"/>
  <c r="AG854" i="1"/>
  <c r="AH854" i="1"/>
  <c r="AL854" i="1" a="1"/>
  <c r="AL854" i="1" s="1"/>
  <c r="AN854" i="1" s="1"/>
  <c r="AO854" i="1"/>
  <c r="AG855" i="1"/>
  <c r="AH855" i="1"/>
  <c r="AL855" i="1" a="1"/>
  <c r="AL855" i="1" s="1"/>
  <c r="AO855" i="1"/>
  <c r="AG856" i="1"/>
  <c r="AH856" i="1"/>
  <c r="AL856" i="1" a="1"/>
  <c r="AL856" i="1" s="1"/>
  <c r="AN856" i="1" s="1"/>
  <c r="AO856" i="1"/>
  <c r="AG857" i="1"/>
  <c r="AH857" i="1"/>
  <c r="AL857" i="1" a="1"/>
  <c r="AL857" i="1" s="1"/>
  <c r="AN857" i="1" s="1"/>
  <c r="AO857" i="1"/>
  <c r="AG858" i="1"/>
  <c r="AH858" i="1"/>
  <c r="AL858" i="1" a="1"/>
  <c r="AL858" i="1" s="1"/>
  <c r="AN858" i="1" s="1"/>
  <c r="AO858" i="1"/>
  <c r="AG859" i="1"/>
  <c r="AH859" i="1"/>
  <c r="AL859" i="1" a="1"/>
  <c r="AL859" i="1" s="1"/>
  <c r="AN859" i="1" s="1"/>
  <c r="AO859" i="1"/>
  <c r="AG860" i="1"/>
  <c r="AH860" i="1"/>
  <c r="AL860" i="1" a="1"/>
  <c r="AL860" i="1" s="1"/>
  <c r="AN860" i="1" s="1"/>
  <c r="AO860" i="1"/>
  <c r="AG861" i="1"/>
  <c r="AH861" i="1"/>
  <c r="AL861" i="1" a="1"/>
  <c r="AL861" i="1" s="1"/>
  <c r="AN861" i="1" s="1"/>
  <c r="AO861" i="1"/>
  <c r="AG862" i="1"/>
  <c r="AH862" i="1"/>
  <c r="AL862" i="1" a="1"/>
  <c r="AL862" i="1" s="1"/>
  <c r="AN862" i="1" s="1"/>
  <c r="AO862" i="1"/>
  <c r="AG863" i="1"/>
  <c r="AH863" i="1"/>
  <c r="AL863" i="1" a="1"/>
  <c r="AL863" i="1" s="1"/>
  <c r="AO863" i="1"/>
  <c r="AG864" i="1"/>
  <c r="AH864" i="1"/>
  <c r="AL864" i="1" a="1"/>
  <c r="AL864" i="1" s="1"/>
  <c r="AN864" i="1" s="1"/>
  <c r="AO864" i="1"/>
  <c r="AG865" i="1"/>
  <c r="AH865" i="1"/>
  <c r="AL865" i="1" a="1"/>
  <c r="AL865" i="1" s="1"/>
  <c r="AN865" i="1" s="1"/>
  <c r="AO865" i="1"/>
  <c r="AG866" i="1"/>
  <c r="AH866" i="1"/>
  <c r="AL866" i="1" a="1"/>
  <c r="AL866" i="1" s="1"/>
  <c r="AN866" i="1" s="1"/>
  <c r="AO866" i="1"/>
  <c r="AG867" i="1"/>
  <c r="AH867" i="1"/>
  <c r="AL867" i="1" a="1"/>
  <c r="AL867" i="1" s="1"/>
  <c r="AN867" i="1" s="1"/>
  <c r="AO867" i="1"/>
  <c r="AG868" i="1"/>
  <c r="AH868" i="1"/>
  <c r="AL868" i="1" a="1"/>
  <c r="AL868" i="1" s="1"/>
  <c r="AN868" i="1" s="1"/>
  <c r="AO868" i="1"/>
  <c r="AG869" i="1"/>
  <c r="AH869" i="1"/>
  <c r="AL869" i="1" a="1"/>
  <c r="AL869" i="1" s="1"/>
  <c r="AN869" i="1" s="1"/>
  <c r="AO869" i="1"/>
  <c r="AG870" i="1"/>
  <c r="AH870" i="1"/>
  <c r="AL870" i="1" a="1"/>
  <c r="AL870" i="1" s="1"/>
  <c r="AN870" i="1" s="1"/>
  <c r="AO870" i="1"/>
  <c r="AG871" i="1"/>
  <c r="AH871" i="1"/>
  <c r="AL871" i="1" a="1"/>
  <c r="AL871" i="1" s="1"/>
  <c r="AO871" i="1"/>
  <c r="AG872" i="1"/>
  <c r="AH872" i="1"/>
  <c r="AL872" i="1" a="1"/>
  <c r="AL872" i="1" s="1"/>
  <c r="AN872" i="1" s="1"/>
  <c r="AO872" i="1"/>
  <c r="AG873" i="1"/>
  <c r="AH873" i="1"/>
  <c r="AL873" i="1" a="1"/>
  <c r="AL873" i="1" s="1"/>
  <c r="AN873" i="1" s="1"/>
  <c r="AO873" i="1"/>
  <c r="AG874" i="1"/>
  <c r="AH874" i="1"/>
  <c r="AL874" i="1" a="1"/>
  <c r="AL874" i="1" s="1"/>
  <c r="AN874" i="1" s="1"/>
  <c r="AO874" i="1"/>
  <c r="AG875" i="1"/>
  <c r="AH875" i="1"/>
  <c r="AL875" i="1" a="1"/>
  <c r="AL875" i="1" s="1"/>
  <c r="AN875" i="1" s="1"/>
  <c r="AO875" i="1"/>
  <c r="AG876" i="1"/>
  <c r="AH876" i="1"/>
  <c r="AL876" i="1" a="1"/>
  <c r="AL876" i="1" s="1"/>
  <c r="AN876" i="1" s="1"/>
  <c r="AO876" i="1"/>
  <c r="AG877" i="1"/>
  <c r="AH877" i="1"/>
  <c r="AL877" i="1" a="1"/>
  <c r="AL877" i="1" s="1"/>
  <c r="AN877" i="1" s="1"/>
  <c r="AO877" i="1"/>
  <c r="AG878" i="1"/>
  <c r="AH878" i="1"/>
  <c r="AL878" i="1" a="1"/>
  <c r="AL878" i="1" s="1"/>
  <c r="AN878" i="1" s="1"/>
  <c r="AO878" i="1"/>
  <c r="AG879" i="1"/>
  <c r="AH879" i="1"/>
  <c r="AL879" i="1" a="1"/>
  <c r="AL879" i="1" s="1"/>
  <c r="AO879" i="1"/>
  <c r="AG880" i="1"/>
  <c r="AH880" i="1"/>
  <c r="AL880" i="1" a="1"/>
  <c r="AL880" i="1" s="1"/>
  <c r="AN880" i="1" s="1"/>
  <c r="AO880" i="1"/>
  <c r="AG881" i="1"/>
  <c r="AH881" i="1"/>
  <c r="AL881" i="1" a="1"/>
  <c r="AL881" i="1" s="1"/>
  <c r="AN881" i="1" s="1"/>
  <c r="AO881" i="1"/>
  <c r="AG882" i="1"/>
  <c r="AH882" i="1"/>
  <c r="AL882" i="1" a="1"/>
  <c r="AL882" i="1" s="1"/>
  <c r="AO882" i="1"/>
  <c r="AG883" i="1"/>
  <c r="AH883" i="1"/>
  <c r="AL883" i="1" a="1"/>
  <c r="AL883" i="1" s="1"/>
  <c r="AN883" i="1" s="1"/>
  <c r="AO883" i="1"/>
  <c r="AG884" i="1"/>
  <c r="AH884" i="1"/>
  <c r="AL884" i="1" a="1"/>
  <c r="AL884" i="1" s="1"/>
  <c r="AN884" i="1" s="1"/>
  <c r="AO884" i="1"/>
  <c r="AG885" i="1"/>
  <c r="AH885" i="1"/>
  <c r="AL885" i="1" a="1"/>
  <c r="AL885" i="1" s="1"/>
  <c r="AN885" i="1" s="1"/>
  <c r="AO885" i="1"/>
  <c r="AG886" i="1"/>
  <c r="AH886" i="1"/>
  <c r="AL886" i="1" a="1"/>
  <c r="AL886" i="1" s="1"/>
  <c r="AN886" i="1" s="1"/>
  <c r="AO886" i="1"/>
  <c r="AG887" i="1"/>
  <c r="AH887" i="1"/>
  <c r="AL887" i="1" a="1"/>
  <c r="AL887" i="1" s="1"/>
  <c r="AO887" i="1"/>
  <c r="AG888" i="1"/>
  <c r="AH888" i="1"/>
  <c r="AL888" i="1" a="1"/>
  <c r="AL888" i="1" s="1"/>
  <c r="AN888" i="1" s="1"/>
  <c r="AO888" i="1"/>
  <c r="AG889" i="1"/>
  <c r="AH889" i="1"/>
  <c r="AL889" i="1" a="1"/>
  <c r="AL889" i="1" s="1"/>
  <c r="AN889" i="1" s="1"/>
  <c r="AO889" i="1"/>
  <c r="AG890" i="1"/>
  <c r="AH890" i="1"/>
  <c r="AL890" i="1" a="1"/>
  <c r="AL890" i="1" s="1"/>
  <c r="AN890" i="1" s="1"/>
  <c r="AO890" i="1"/>
  <c r="AG891" i="1"/>
  <c r="AH891" i="1"/>
  <c r="AL891" i="1" a="1"/>
  <c r="AL891" i="1" s="1"/>
  <c r="AN891" i="1" s="1"/>
  <c r="AO891" i="1"/>
  <c r="AG892" i="1"/>
  <c r="AH892" i="1"/>
  <c r="AL892" i="1" a="1"/>
  <c r="AL892" i="1" s="1"/>
  <c r="AN892" i="1" s="1"/>
  <c r="AO892" i="1"/>
  <c r="AG893" i="1"/>
  <c r="AH893" i="1"/>
  <c r="AL893" i="1" a="1"/>
  <c r="AL893" i="1" s="1"/>
  <c r="AN893" i="1" s="1"/>
  <c r="AO893" i="1"/>
  <c r="AG894" i="1"/>
  <c r="AH894" i="1"/>
  <c r="AL894" i="1" a="1"/>
  <c r="AL894" i="1" s="1"/>
  <c r="AN894" i="1" s="1"/>
  <c r="AO894" i="1"/>
  <c r="AG895" i="1"/>
  <c r="AH895" i="1"/>
  <c r="AL895" i="1" a="1"/>
  <c r="AL895" i="1" s="1"/>
  <c r="AO895" i="1"/>
  <c r="AG896" i="1"/>
  <c r="AH896" i="1"/>
  <c r="AL896" i="1" a="1"/>
  <c r="AL896" i="1" s="1"/>
  <c r="AN896" i="1" s="1"/>
  <c r="AO896" i="1"/>
  <c r="AG897" i="1"/>
  <c r="AH897" i="1"/>
  <c r="AL897" i="1" a="1"/>
  <c r="AL897" i="1" s="1"/>
  <c r="AN897" i="1" s="1"/>
  <c r="AO897" i="1"/>
  <c r="AG898" i="1"/>
  <c r="AH898" i="1"/>
  <c r="AI898" i="1" s="1"/>
  <c r="AL898" i="1" a="1"/>
  <c r="AL898" i="1" s="1"/>
  <c r="AO898" i="1"/>
  <c r="AG899" i="1"/>
  <c r="AH899" i="1"/>
  <c r="AL899" i="1" a="1"/>
  <c r="AL899" i="1" s="1"/>
  <c r="AN899" i="1" s="1"/>
  <c r="AO899" i="1"/>
  <c r="AG900" i="1"/>
  <c r="AH900" i="1"/>
  <c r="AL900" i="1" a="1"/>
  <c r="AL900" i="1" s="1"/>
  <c r="AN900" i="1" s="1"/>
  <c r="AO900" i="1"/>
  <c r="AG901" i="1"/>
  <c r="AH901" i="1"/>
  <c r="AL901" i="1" a="1"/>
  <c r="AL901" i="1" s="1"/>
  <c r="AN901" i="1" s="1"/>
  <c r="AO901" i="1"/>
  <c r="AG902" i="1"/>
  <c r="AH902" i="1"/>
  <c r="AL902" i="1" a="1"/>
  <c r="AL902" i="1" s="1"/>
  <c r="AN902" i="1" s="1"/>
  <c r="AO902" i="1"/>
  <c r="AG903" i="1"/>
  <c r="AH903" i="1"/>
  <c r="AL903" i="1" a="1"/>
  <c r="AL903" i="1"/>
  <c r="AN903" i="1" s="1"/>
  <c r="AO903" i="1"/>
  <c r="AG904" i="1"/>
  <c r="AH904" i="1"/>
  <c r="AL904" i="1" a="1"/>
  <c r="AL904" i="1" s="1"/>
  <c r="AN904" i="1" s="1"/>
  <c r="AO904" i="1"/>
  <c r="AG905" i="1"/>
  <c r="AH905" i="1"/>
  <c r="AL905" i="1" a="1"/>
  <c r="AL905" i="1" s="1"/>
  <c r="AN905" i="1" s="1"/>
  <c r="AO905" i="1"/>
  <c r="AG906" i="1"/>
  <c r="AH906" i="1"/>
  <c r="AL906" i="1" a="1"/>
  <c r="AL906" i="1" s="1"/>
  <c r="AN906" i="1" s="1"/>
  <c r="AO906" i="1"/>
  <c r="AG907" i="1"/>
  <c r="AI907" i="1" s="1"/>
  <c r="AH907" i="1"/>
  <c r="AL907" i="1" a="1"/>
  <c r="AL907" i="1" s="1"/>
  <c r="AN907" i="1" s="1"/>
  <c r="AO907" i="1"/>
  <c r="AG908" i="1"/>
  <c r="AH908" i="1"/>
  <c r="AL908" i="1" a="1"/>
  <c r="AL908" i="1" s="1"/>
  <c r="AN908" i="1" s="1"/>
  <c r="AO908" i="1"/>
  <c r="AG909" i="1"/>
  <c r="AH909" i="1"/>
  <c r="AL909" i="1" a="1"/>
  <c r="AL909" i="1" s="1"/>
  <c r="AN909" i="1" s="1"/>
  <c r="AO909" i="1"/>
  <c r="AG910" i="1"/>
  <c r="AH910" i="1"/>
  <c r="AL910" i="1" a="1"/>
  <c r="AL910" i="1" s="1"/>
  <c r="AN910" i="1" s="1"/>
  <c r="AO910" i="1"/>
  <c r="AG911" i="1"/>
  <c r="AH911" i="1"/>
  <c r="AL911" i="1" a="1"/>
  <c r="AL911" i="1" s="1"/>
  <c r="AN911" i="1" s="1"/>
  <c r="AO911" i="1"/>
  <c r="AG912" i="1"/>
  <c r="AH912" i="1"/>
  <c r="AL912" i="1" a="1"/>
  <c r="AL912" i="1" s="1"/>
  <c r="AN912" i="1" s="1"/>
  <c r="AO912" i="1"/>
  <c r="AG913" i="1"/>
  <c r="AH913" i="1"/>
  <c r="AL913" i="1" a="1"/>
  <c r="AL913" i="1" s="1"/>
  <c r="AN913" i="1" s="1"/>
  <c r="AO913" i="1"/>
  <c r="AG914" i="1"/>
  <c r="AH914" i="1"/>
  <c r="AL914" i="1" a="1"/>
  <c r="AL914" i="1" s="1"/>
  <c r="AN914" i="1" s="1"/>
  <c r="AO914" i="1"/>
  <c r="AG915" i="1"/>
  <c r="AH915" i="1"/>
  <c r="AL915" i="1" a="1"/>
  <c r="AL915" i="1" s="1"/>
  <c r="AN915" i="1" s="1"/>
  <c r="AO915" i="1"/>
  <c r="AG916" i="1"/>
  <c r="AH916" i="1"/>
  <c r="AL916" i="1" a="1"/>
  <c r="AL916" i="1"/>
  <c r="AN916" i="1" s="1"/>
  <c r="AO916" i="1"/>
  <c r="AG917" i="1"/>
  <c r="AH917" i="1"/>
  <c r="AL917" i="1" a="1"/>
  <c r="AL917" i="1" s="1"/>
  <c r="AN917" i="1" s="1"/>
  <c r="AO917" i="1"/>
  <c r="AG918" i="1"/>
  <c r="AH918" i="1"/>
  <c r="AL918" i="1" a="1"/>
  <c r="AL918" i="1" s="1"/>
  <c r="AN918" i="1" s="1"/>
  <c r="AO918" i="1"/>
  <c r="AG919" i="1"/>
  <c r="AH919" i="1"/>
  <c r="AL919" i="1" a="1"/>
  <c r="AL919" i="1" s="1"/>
  <c r="AN919" i="1" s="1"/>
  <c r="AO919" i="1"/>
  <c r="AG920" i="1"/>
  <c r="AH920" i="1"/>
  <c r="AL920" i="1" a="1"/>
  <c r="AL920" i="1" s="1"/>
  <c r="AN920" i="1" s="1"/>
  <c r="AO920" i="1"/>
  <c r="AG921" i="1"/>
  <c r="AH921" i="1"/>
  <c r="AL921" i="1" a="1"/>
  <c r="AL921" i="1" s="1"/>
  <c r="AN921" i="1" s="1"/>
  <c r="AO921" i="1"/>
  <c r="AG922" i="1"/>
  <c r="AH922" i="1"/>
  <c r="AL922" i="1" a="1"/>
  <c r="AL922" i="1" s="1"/>
  <c r="AN922" i="1" s="1"/>
  <c r="AO922" i="1"/>
  <c r="AG923" i="1"/>
  <c r="AH923" i="1"/>
  <c r="AL923" i="1" a="1"/>
  <c r="AL923" i="1" s="1"/>
  <c r="AN923" i="1" s="1"/>
  <c r="AO923" i="1"/>
  <c r="AG924" i="1"/>
  <c r="AH924" i="1"/>
  <c r="AL924" i="1" a="1"/>
  <c r="AL924" i="1" s="1"/>
  <c r="AN924" i="1" s="1"/>
  <c r="AO924" i="1"/>
  <c r="AG925" i="1"/>
  <c r="AH925" i="1"/>
  <c r="AL925" i="1" a="1"/>
  <c r="AL925" i="1" s="1"/>
  <c r="AN925" i="1" s="1"/>
  <c r="AO925" i="1"/>
  <c r="AG926" i="1"/>
  <c r="AH926" i="1"/>
  <c r="AL926" i="1" a="1"/>
  <c r="AL926" i="1" s="1"/>
  <c r="AN926" i="1" s="1"/>
  <c r="AO926" i="1"/>
  <c r="AG927" i="1"/>
  <c r="AH927" i="1"/>
  <c r="AL927" i="1" a="1"/>
  <c r="AL927" i="1" s="1"/>
  <c r="AN927" i="1" s="1"/>
  <c r="AO927" i="1"/>
  <c r="AG928" i="1"/>
  <c r="AH928" i="1"/>
  <c r="AL928" i="1" a="1"/>
  <c r="AL928" i="1" s="1"/>
  <c r="AN928" i="1" s="1"/>
  <c r="AO928" i="1"/>
  <c r="AG929" i="1"/>
  <c r="AH929" i="1"/>
  <c r="AL929" i="1" a="1"/>
  <c r="AL929" i="1" s="1"/>
  <c r="AN929" i="1" s="1"/>
  <c r="AO929" i="1"/>
  <c r="AG930" i="1"/>
  <c r="AI930" i="1" s="1"/>
  <c r="AH930" i="1"/>
  <c r="AL930" i="1" a="1"/>
  <c r="AL930" i="1" s="1"/>
  <c r="AN930" i="1" s="1"/>
  <c r="AO930" i="1"/>
  <c r="AG931" i="1"/>
  <c r="AH931" i="1"/>
  <c r="AL931" i="1" a="1"/>
  <c r="AL931" i="1" s="1"/>
  <c r="AN931" i="1" s="1"/>
  <c r="AO931" i="1"/>
  <c r="AG932" i="1"/>
  <c r="AH932" i="1"/>
  <c r="AL932" i="1" a="1"/>
  <c r="AL932" i="1" s="1"/>
  <c r="AN932" i="1" s="1"/>
  <c r="AO932" i="1"/>
  <c r="AG933" i="1"/>
  <c r="AH933" i="1"/>
  <c r="AL933" i="1" a="1"/>
  <c r="AL933" i="1" s="1"/>
  <c r="AN933" i="1" s="1"/>
  <c r="AO933" i="1"/>
  <c r="AG934" i="1"/>
  <c r="AH934" i="1"/>
  <c r="AL934" i="1" a="1"/>
  <c r="AL934" i="1" s="1"/>
  <c r="AN934" i="1" s="1"/>
  <c r="AO934" i="1"/>
  <c r="AG935" i="1"/>
  <c r="AH935" i="1"/>
  <c r="AL935" i="1" a="1"/>
  <c r="AL935" i="1" s="1"/>
  <c r="AN935" i="1" s="1"/>
  <c r="AO935" i="1"/>
  <c r="AG936" i="1"/>
  <c r="AH936" i="1"/>
  <c r="AL936" i="1" a="1"/>
  <c r="AL936" i="1" s="1"/>
  <c r="AN936" i="1" s="1"/>
  <c r="AO936" i="1"/>
  <c r="AG937" i="1"/>
  <c r="AH937" i="1"/>
  <c r="AL937" i="1" a="1"/>
  <c r="AL937" i="1" s="1"/>
  <c r="AN937" i="1" s="1"/>
  <c r="AO937" i="1"/>
  <c r="AG938" i="1"/>
  <c r="AH938" i="1"/>
  <c r="AL938" i="1" a="1"/>
  <c r="AL938" i="1" s="1"/>
  <c r="AN938" i="1" s="1"/>
  <c r="AO938" i="1"/>
  <c r="AG939" i="1"/>
  <c r="AH939" i="1"/>
  <c r="AL939" i="1" a="1"/>
  <c r="AL939" i="1" s="1"/>
  <c r="AN939" i="1" s="1"/>
  <c r="AO939" i="1"/>
  <c r="AG940" i="1"/>
  <c r="AH940" i="1"/>
  <c r="AL940" i="1" a="1"/>
  <c r="AL940" i="1" s="1"/>
  <c r="AN940" i="1" s="1"/>
  <c r="AO940" i="1"/>
  <c r="AG941" i="1"/>
  <c r="AH941" i="1"/>
  <c r="AI941" i="1" s="1"/>
  <c r="AL941" i="1" a="1"/>
  <c r="AL941" i="1" s="1"/>
  <c r="AN941" i="1" s="1"/>
  <c r="AO941" i="1"/>
  <c r="AG942" i="1"/>
  <c r="AH942" i="1"/>
  <c r="AI942" i="1" s="1"/>
  <c r="AL942" i="1" a="1"/>
  <c r="AL942" i="1" s="1"/>
  <c r="AN942" i="1" s="1"/>
  <c r="AO942" i="1"/>
  <c r="AG943" i="1"/>
  <c r="AH943" i="1"/>
  <c r="AI943" i="1" s="1"/>
  <c r="AL943" i="1" a="1"/>
  <c r="AL943" i="1" s="1"/>
  <c r="AN943" i="1" s="1"/>
  <c r="AO943" i="1"/>
  <c r="AG944" i="1"/>
  <c r="AH944" i="1"/>
  <c r="AI944" i="1" s="1"/>
  <c r="AL944" i="1" a="1"/>
  <c r="AL944" i="1" s="1"/>
  <c r="AN944" i="1" s="1"/>
  <c r="AO944" i="1"/>
  <c r="AG945" i="1"/>
  <c r="AH945" i="1"/>
  <c r="AI945" i="1" s="1"/>
  <c r="AL945" i="1" a="1"/>
  <c r="AL945" i="1" s="1"/>
  <c r="AN945" i="1" s="1"/>
  <c r="AO945" i="1"/>
  <c r="AG946" i="1"/>
  <c r="AH946" i="1"/>
  <c r="AI946" i="1" s="1"/>
  <c r="AL946" i="1" a="1"/>
  <c r="AL946" i="1" s="1"/>
  <c r="AN946" i="1" s="1"/>
  <c r="AO946" i="1"/>
  <c r="AG947" i="1"/>
  <c r="AH947" i="1"/>
  <c r="AI947" i="1" s="1"/>
  <c r="AL947" i="1" a="1"/>
  <c r="AL947" i="1" s="1"/>
  <c r="AN947" i="1" s="1"/>
  <c r="AO947" i="1"/>
  <c r="AG948" i="1"/>
  <c r="AH948" i="1"/>
  <c r="AI948" i="1" s="1"/>
  <c r="AL948" i="1" a="1"/>
  <c r="AL948" i="1" s="1"/>
  <c r="AN948" i="1" s="1"/>
  <c r="AO948" i="1"/>
  <c r="AG949" i="1"/>
  <c r="AH949" i="1"/>
  <c r="AI949" i="1" s="1"/>
  <c r="AL949" i="1" a="1"/>
  <c r="AL949" i="1" s="1"/>
  <c r="AN949" i="1" s="1"/>
  <c r="AO949" i="1"/>
  <c r="AG950" i="1"/>
  <c r="AH950" i="1"/>
  <c r="AI950" i="1" s="1"/>
  <c r="AL950" i="1" a="1"/>
  <c r="AL950" i="1" s="1"/>
  <c r="AN950" i="1" s="1"/>
  <c r="AO950" i="1"/>
  <c r="AG951" i="1"/>
  <c r="AH951" i="1"/>
  <c r="AI951" i="1" s="1"/>
  <c r="AL951" i="1" a="1"/>
  <c r="AL951" i="1" s="1"/>
  <c r="AN951" i="1" s="1"/>
  <c r="AO951" i="1"/>
  <c r="AG952" i="1"/>
  <c r="AH952" i="1"/>
  <c r="AI952" i="1" s="1"/>
  <c r="AL952" i="1" a="1"/>
  <c r="AL952" i="1" s="1"/>
  <c r="AN952" i="1" s="1"/>
  <c r="AO952" i="1"/>
  <c r="AG953" i="1"/>
  <c r="AH953" i="1"/>
  <c r="AI953" i="1" s="1"/>
  <c r="AL953" i="1" a="1"/>
  <c r="AL953" i="1" s="1"/>
  <c r="AN953" i="1" s="1"/>
  <c r="AO953" i="1"/>
  <c r="AG954" i="1"/>
  <c r="AH954" i="1"/>
  <c r="AI954" i="1" s="1"/>
  <c r="AL954" i="1" a="1"/>
  <c r="AL954" i="1" s="1"/>
  <c r="AN954" i="1" s="1"/>
  <c r="AO954" i="1"/>
  <c r="AG955" i="1"/>
  <c r="AH955" i="1"/>
  <c r="AI955" i="1" s="1"/>
  <c r="AL955" i="1" a="1"/>
  <c r="AL955" i="1" s="1"/>
  <c r="AN955" i="1" s="1"/>
  <c r="AO955" i="1"/>
  <c r="AG956" i="1"/>
  <c r="AH956" i="1"/>
  <c r="AI956" i="1" s="1"/>
  <c r="AL956" i="1" a="1"/>
  <c r="AL956" i="1" s="1"/>
  <c r="AN956" i="1" s="1"/>
  <c r="AO956" i="1"/>
  <c r="AG957" i="1"/>
  <c r="AH957" i="1"/>
  <c r="AI957" i="1" s="1"/>
  <c r="AL957" i="1" a="1"/>
  <c r="AL957" i="1" s="1"/>
  <c r="AN957" i="1" s="1"/>
  <c r="AO957" i="1"/>
  <c r="AG958" i="1"/>
  <c r="AH958" i="1"/>
  <c r="AI958" i="1" s="1"/>
  <c r="AL958" i="1" a="1"/>
  <c r="AL958" i="1" s="1"/>
  <c r="AN958" i="1" s="1"/>
  <c r="AO958" i="1"/>
  <c r="AG959" i="1"/>
  <c r="AH959" i="1"/>
  <c r="AI959" i="1" s="1"/>
  <c r="AL959" i="1" a="1"/>
  <c r="AL959" i="1" s="1"/>
  <c r="AN959" i="1" s="1"/>
  <c r="AO959" i="1"/>
  <c r="AG960" i="1"/>
  <c r="AH960" i="1"/>
  <c r="AI960" i="1" s="1"/>
  <c r="AL960" i="1" a="1"/>
  <c r="AL960" i="1" s="1"/>
  <c r="AN960" i="1" s="1"/>
  <c r="AO960" i="1"/>
  <c r="AG961" i="1"/>
  <c r="AH961" i="1"/>
  <c r="AI961" i="1" s="1"/>
  <c r="AL961" i="1" a="1"/>
  <c r="AL961" i="1" s="1"/>
  <c r="AN961" i="1" s="1"/>
  <c r="AO961" i="1"/>
  <c r="AG962" i="1"/>
  <c r="AH962" i="1"/>
  <c r="AI962" i="1" s="1"/>
  <c r="AL962" i="1" a="1"/>
  <c r="AL962" i="1" s="1"/>
  <c r="AN962" i="1" s="1"/>
  <c r="AO962" i="1"/>
  <c r="AG963" i="1"/>
  <c r="AH963" i="1"/>
  <c r="AL963" i="1" a="1"/>
  <c r="AL963" i="1" s="1"/>
  <c r="AN963" i="1" s="1"/>
  <c r="AO963" i="1"/>
  <c r="AG964" i="1"/>
  <c r="AH964" i="1"/>
  <c r="AL964" i="1" a="1"/>
  <c r="AL964" i="1" s="1"/>
  <c r="AN964" i="1" s="1"/>
  <c r="AO964" i="1"/>
  <c r="AG965" i="1"/>
  <c r="AH965" i="1"/>
  <c r="AL965" i="1" a="1"/>
  <c r="AL965" i="1"/>
  <c r="AN965" i="1" s="1"/>
  <c r="AO965" i="1"/>
  <c r="AG966" i="1"/>
  <c r="AH966" i="1"/>
  <c r="AL966" i="1" a="1"/>
  <c r="AL966" i="1" s="1"/>
  <c r="AN966" i="1" s="1"/>
  <c r="AO966" i="1"/>
  <c r="AG967" i="1"/>
  <c r="AH967" i="1"/>
  <c r="AL967" i="1" a="1"/>
  <c r="AL967" i="1" s="1"/>
  <c r="AN967" i="1" s="1"/>
  <c r="AO967" i="1"/>
  <c r="AG968" i="1"/>
  <c r="AH968" i="1"/>
  <c r="AL968" i="1" a="1"/>
  <c r="AL968" i="1" s="1"/>
  <c r="AN968" i="1" s="1"/>
  <c r="AO968" i="1"/>
  <c r="AG969" i="1"/>
  <c r="AH969" i="1"/>
  <c r="AL969" i="1" a="1"/>
  <c r="AL969" i="1" s="1"/>
  <c r="AN969" i="1" s="1"/>
  <c r="AO969" i="1"/>
  <c r="AG970" i="1"/>
  <c r="AH970" i="1"/>
  <c r="AL970" i="1" a="1"/>
  <c r="AL970" i="1" s="1"/>
  <c r="AN970" i="1" s="1"/>
  <c r="AO970" i="1"/>
  <c r="AG971" i="1"/>
  <c r="AH971" i="1"/>
  <c r="AL971" i="1" a="1"/>
  <c r="AL971" i="1" s="1"/>
  <c r="AN971" i="1" s="1"/>
  <c r="AO971" i="1"/>
  <c r="AG972" i="1"/>
  <c r="AH972" i="1"/>
  <c r="AL972" i="1" a="1"/>
  <c r="AL972" i="1" s="1"/>
  <c r="AN972" i="1" s="1"/>
  <c r="AO972" i="1"/>
  <c r="AG973" i="1"/>
  <c r="AH973" i="1"/>
  <c r="AL973" i="1" a="1"/>
  <c r="AL973" i="1" s="1"/>
  <c r="AN973" i="1" s="1"/>
  <c r="AO973" i="1"/>
  <c r="AG974" i="1"/>
  <c r="AH974" i="1"/>
  <c r="AL974" i="1" a="1"/>
  <c r="AL974" i="1" s="1"/>
  <c r="AN974" i="1" s="1"/>
  <c r="AO974" i="1"/>
  <c r="AG975" i="1"/>
  <c r="AH975" i="1"/>
  <c r="AL975" i="1" a="1"/>
  <c r="AL975" i="1" s="1"/>
  <c r="AN975" i="1" s="1"/>
  <c r="AO975" i="1"/>
  <c r="AG976" i="1"/>
  <c r="AH976" i="1"/>
  <c r="AL976" i="1" a="1"/>
  <c r="AL976" i="1" s="1"/>
  <c r="AN976" i="1" s="1"/>
  <c r="AO976" i="1"/>
  <c r="AG977" i="1"/>
  <c r="AH977" i="1"/>
  <c r="AL977" i="1" a="1"/>
  <c r="AL977" i="1" s="1"/>
  <c r="AN977" i="1" s="1"/>
  <c r="AO977" i="1"/>
  <c r="AG978" i="1"/>
  <c r="AH978" i="1"/>
  <c r="AL978" i="1" a="1"/>
  <c r="AL978" i="1" s="1"/>
  <c r="AN978" i="1" s="1"/>
  <c r="AO978" i="1"/>
  <c r="AG979" i="1"/>
  <c r="AH979" i="1"/>
  <c r="AL979" i="1" a="1"/>
  <c r="AL979" i="1" s="1"/>
  <c r="AN979" i="1" s="1"/>
  <c r="AO979" i="1"/>
  <c r="AG980" i="1"/>
  <c r="AH980" i="1"/>
  <c r="AL980" i="1" a="1"/>
  <c r="AL980" i="1" s="1"/>
  <c r="AN980" i="1" s="1"/>
  <c r="AO980" i="1"/>
  <c r="AG981" i="1"/>
  <c r="AH981" i="1"/>
  <c r="AL981" i="1" a="1"/>
  <c r="AL981" i="1" s="1"/>
  <c r="AN981" i="1" s="1"/>
  <c r="AO981" i="1"/>
  <c r="AG982" i="1"/>
  <c r="AH982" i="1"/>
  <c r="AL982" i="1" a="1"/>
  <c r="AL982" i="1" s="1"/>
  <c r="AN982" i="1" s="1"/>
  <c r="AO982" i="1"/>
  <c r="AG983" i="1"/>
  <c r="AH983" i="1"/>
  <c r="AL983" i="1" a="1"/>
  <c r="AL983" i="1" s="1"/>
  <c r="AN983" i="1" s="1"/>
  <c r="AO983" i="1"/>
  <c r="AG984" i="1"/>
  <c r="AH984" i="1"/>
  <c r="AL984" i="1" a="1"/>
  <c r="AL984" i="1" s="1"/>
  <c r="AN984" i="1" s="1"/>
  <c r="AO984" i="1"/>
  <c r="AG985" i="1"/>
  <c r="AH985" i="1"/>
  <c r="AL985" i="1" a="1"/>
  <c r="AL985" i="1" s="1"/>
  <c r="AN985" i="1" s="1"/>
  <c r="AO985" i="1"/>
  <c r="AG986" i="1"/>
  <c r="AH986" i="1"/>
  <c r="AI986" i="1" s="1"/>
  <c r="AL986" i="1" a="1"/>
  <c r="AL986" i="1" s="1"/>
  <c r="AN986" i="1" s="1"/>
  <c r="AO986" i="1"/>
  <c r="AG987" i="1"/>
  <c r="AH987" i="1"/>
  <c r="AI987" i="1" s="1"/>
  <c r="AL987" i="1" a="1"/>
  <c r="AL987" i="1" s="1"/>
  <c r="AN987" i="1" s="1"/>
  <c r="AO987" i="1"/>
  <c r="AG988" i="1"/>
  <c r="AH988" i="1"/>
  <c r="AI988" i="1"/>
  <c r="AL988" i="1" a="1"/>
  <c r="AL988" i="1" s="1"/>
  <c r="AN988" i="1" s="1"/>
  <c r="AO988" i="1"/>
  <c r="AG989" i="1"/>
  <c r="AH989" i="1"/>
  <c r="AI989" i="1" s="1"/>
  <c r="AL989" i="1" a="1"/>
  <c r="AL989" i="1" s="1"/>
  <c r="AN989" i="1" s="1"/>
  <c r="AO989" i="1"/>
  <c r="AG990" i="1"/>
  <c r="AH990" i="1"/>
  <c r="AI990" i="1" s="1"/>
  <c r="AL990" i="1" a="1"/>
  <c r="AL990" i="1" s="1"/>
  <c r="AN990" i="1" s="1"/>
  <c r="AO990" i="1"/>
  <c r="AG991" i="1"/>
  <c r="AH991" i="1"/>
  <c r="AI991" i="1" s="1"/>
  <c r="AL991" i="1" a="1"/>
  <c r="AL991" i="1" s="1"/>
  <c r="AN991" i="1" s="1"/>
  <c r="AO991" i="1"/>
  <c r="AG992" i="1"/>
  <c r="AH992" i="1"/>
  <c r="AI992" i="1" s="1"/>
  <c r="AL992" i="1" a="1"/>
  <c r="AL992" i="1" s="1"/>
  <c r="AO992" i="1"/>
  <c r="AG993" i="1"/>
  <c r="AH993" i="1"/>
  <c r="AI993" i="1" s="1"/>
  <c r="AL993" i="1" a="1"/>
  <c r="AL993" i="1" s="1"/>
  <c r="AO993" i="1"/>
  <c r="R26" i="8"/>
  <c r="R25" i="8"/>
  <c r="R24" i="8"/>
  <c r="R23" i="8"/>
  <c r="R22" i="8"/>
  <c r="R20" i="8"/>
  <c r="R19" i="8"/>
  <c r="R18" i="8"/>
  <c r="R17" i="8"/>
  <c r="R16" i="8"/>
  <c r="R13" i="8"/>
  <c r="R12" i="8"/>
  <c r="R11" i="8"/>
  <c r="R10" i="8"/>
  <c r="R8" i="8"/>
  <c r="R7" i="8"/>
  <c r="R6" i="8"/>
  <c r="R5" i="8"/>
  <c r="R4" i="8"/>
  <c r="AI899" i="1" l="1"/>
  <c r="AI895" i="1"/>
  <c r="AI879" i="1"/>
  <c r="AI863" i="1"/>
  <c r="AI847" i="1"/>
  <c r="AI801" i="1"/>
  <c r="AI799" i="1"/>
  <c r="AI797" i="1"/>
  <c r="AI795" i="1"/>
  <c r="AI793" i="1"/>
  <c r="AI791" i="1"/>
  <c r="AI789" i="1"/>
  <c r="AI787" i="1"/>
  <c r="AI785" i="1"/>
  <c r="AI783" i="1"/>
  <c r="AI781" i="1"/>
  <c r="AI779" i="1"/>
  <c r="AI562" i="1"/>
  <c r="AI364" i="1"/>
  <c r="AI666" i="1"/>
  <c r="AI664" i="1"/>
  <c r="AI918" i="1"/>
  <c r="AI827" i="1"/>
  <c r="AI819" i="1"/>
  <c r="AI811" i="1"/>
  <c r="AI803" i="1"/>
  <c r="AI777" i="1"/>
  <c r="AI775" i="1"/>
  <c r="AI773" i="1"/>
  <c r="AI771" i="1"/>
  <c r="AI769" i="1"/>
  <c r="AI767" i="1"/>
  <c r="AI765" i="1"/>
  <c r="AI763" i="1"/>
  <c r="AI761" i="1"/>
  <c r="AI759" i="1"/>
  <c r="AI757" i="1"/>
  <c r="AI755" i="1"/>
  <c r="AI753" i="1"/>
  <c r="AI751" i="1"/>
  <c r="AI749" i="1"/>
  <c r="AI747" i="1"/>
  <c r="AI745" i="1"/>
  <c r="AI743" i="1"/>
  <c r="AI741" i="1"/>
  <c r="AI739" i="1"/>
  <c r="AI737" i="1"/>
  <c r="AI735" i="1"/>
  <c r="AI733" i="1"/>
  <c r="AI731" i="1"/>
  <c r="AI729" i="1"/>
  <c r="AI727" i="1"/>
  <c r="AI725" i="1"/>
  <c r="AI723" i="1"/>
  <c r="AI721" i="1"/>
  <c r="AI719" i="1"/>
  <c r="AI717" i="1"/>
  <c r="AI715" i="1"/>
  <c r="AI713" i="1"/>
  <c r="AI711" i="1"/>
  <c r="AI709" i="1"/>
  <c r="AI707" i="1"/>
  <c r="AI705" i="1"/>
  <c r="AI703" i="1"/>
  <c r="AI701" i="1"/>
  <c r="AI699" i="1"/>
  <c r="AI697" i="1"/>
  <c r="AH36" i="1"/>
  <c r="AH61" i="1"/>
  <c r="AH95" i="1"/>
  <c r="AH100" i="1"/>
  <c r="AH103" i="1"/>
  <c r="AH108" i="1"/>
  <c r="AH113" i="1"/>
  <c r="AI113" i="1" s="1"/>
  <c r="AH122" i="1"/>
  <c r="AH185" i="1"/>
  <c r="AH191" i="1"/>
  <c r="AH193" i="1"/>
  <c r="AH195" i="1"/>
  <c r="AH197" i="1"/>
  <c r="AH199" i="1"/>
  <c r="AH201" i="1"/>
  <c r="AH220" i="1"/>
  <c r="AH226" i="1"/>
  <c r="AI226" i="1" s="1"/>
  <c r="AH228" i="1"/>
  <c r="AH234" i="1"/>
  <c r="AI234" i="1" s="1"/>
  <c r="AH236" i="1"/>
  <c r="AH238" i="1"/>
  <c r="AH240" i="1"/>
  <c r="AI240" i="1" s="1"/>
  <c r="AH242" i="1"/>
  <c r="AI242" i="1" s="1"/>
  <c r="AH244" i="1"/>
  <c r="AH255" i="1"/>
  <c r="AH257" i="1"/>
  <c r="AI257" i="1" s="1"/>
  <c r="AH259" i="1"/>
  <c r="AH267" i="1"/>
  <c r="AI267" i="1" s="1"/>
  <c r="AH271" i="1"/>
  <c r="AH273" i="1"/>
  <c r="AI273" i="1" s="1"/>
  <c r="AH275" i="1"/>
  <c r="AH277" i="1"/>
  <c r="AH279" i="1"/>
  <c r="AI279" i="1" s="1"/>
  <c r="AH281" i="1"/>
  <c r="AH283" i="1"/>
  <c r="AI283" i="1" s="1"/>
  <c r="AH285" i="1"/>
  <c r="AH70" i="1"/>
  <c r="AI70" i="1" s="1"/>
  <c r="AH74" i="1"/>
  <c r="AH77" i="1"/>
  <c r="AH79" i="1"/>
  <c r="AH83" i="1"/>
  <c r="AH87" i="1"/>
  <c r="AH89" i="1"/>
  <c r="AI89" i="1" s="1"/>
  <c r="AH91" i="1"/>
  <c r="AI91" i="1" s="1"/>
  <c r="AH93" i="1"/>
  <c r="AI93" i="1" s="1"/>
  <c r="AH101" i="1"/>
  <c r="AI101" i="1" s="1"/>
  <c r="AH111" i="1"/>
  <c r="AH114" i="1"/>
  <c r="AI114" i="1" s="1"/>
  <c r="AH126" i="1"/>
  <c r="AI126" i="1" s="1"/>
  <c r="AH136" i="1"/>
  <c r="AH140" i="1"/>
  <c r="AH142" i="1"/>
  <c r="AH144" i="1"/>
  <c r="AI144" i="1" s="1"/>
  <c r="AH148" i="1"/>
  <c r="AH150" i="1"/>
  <c r="AI150" i="1" s="1"/>
  <c r="AH154" i="1"/>
  <c r="AH156" i="1"/>
  <c r="AI156" i="1" s="1"/>
  <c r="AH160" i="1"/>
  <c r="AH162" i="1"/>
  <c r="AI162" i="1" s="1"/>
  <c r="AH164" i="1"/>
  <c r="AI164" i="1" s="1"/>
  <c r="AH166" i="1"/>
  <c r="AI166" i="1" s="1"/>
  <c r="AH170" i="1"/>
  <c r="AH172" i="1"/>
  <c r="AH176" i="1"/>
  <c r="AH178" i="1"/>
  <c r="AI178" i="1" s="1"/>
  <c r="AH180" i="1"/>
  <c r="AI180" i="1" s="1"/>
  <c r="AH182" i="1"/>
  <c r="AH203" i="1"/>
  <c r="AH205" i="1"/>
  <c r="AI205" i="1" s="1"/>
  <c r="AH207" i="1"/>
  <c r="AH209" i="1"/>
  <c r="AH217" i="1"/>
  <c r="AH246" i="1"/>
  <c r="AI246" i="1" s="1"/>
  <c r="AH299" i="1"/>
  <c r="AH301" i="1"/>
  <c r="AH303" i="1"/>
  <c r="AI303" i="1" s="1"/>
  <c r="AH305" i="1"/>
  <c r="AI305" i="1" s="1"/>
  <c r="AH313" i="1"/>
  <c r="AH315" i="1"/>
  <c r="AH317" i="1"/>
  <c r="AH319" i="1"/>
  <c r="AI319" i="1" s="1"/>
  <c r="AH321" i="1"/>
  <c r="AH323" i="1"/>
  <c r="AH325" i="1"/>
  <c r="AH327" i="1"/>
  <c r="AI327" i="1" s="1"/>
  <c r="AH329" i="1"/>
  <c r="AH331" i="1"/>
  <c r="AI331" i="1" s="1"/>
  <c r="AH333" i="1"/>
  <c r="AI333" i="1" s="1"/>
  <c r="AH335" i="1"/>
  <c r="AI335" i="1" s="1"/>
  <c r="AH337" i="1"/>
  <c r="AH339" i="1"/>
  <c r="AH341" i="1"/>
  <c r="AH343" i="1"/>
  <c r="AI343" i="1" s="1"/>
  <c r="AH345" i="1"/>
  <c r="AH347" i="1"/>
  <c r="AH351" i="1"/>
  <c r="AI351" i="1" s="1"/>
  <c r="AH34" i="1"/>
  <c r="AI34" i="1" s="1"/>
  <c r="AH38" i="1"/>
  <c r="AI38" i="1" s="1"/>
  <c r="AH42" i="1"/>
  <c r="AI42" i="1" s="1"/>
  <c r="AH59" i="1"/>
  <c r="AH63" i="1"/>
  <c r="AI63" i="1" s="1"/>
  <c r="AH67" i="1"/>
  <c r="AH99" i="1"/>
  <c r="AI99" i="1" s="1"/>
  <c r="AH104" i="1"/>
  <c r="AI104" i="1" s="1"/>
  <c r="AH107" i="1"/>
  <c r="AI107" i="1" s="1"/>
  <c r="AH109" i="1"/>
  <c r="AI109" i="1" s="1"/>
  <c r="AH115" i="1"/>
  <c r="AI115" i="1" s="1"/>
  <c r="AH137" i="1"/>
  <c r="AH184" i="1"/>
  <c r="AI184" i="1" s="1"/>
  <c r="AH190" i="1"/>
  <c r="AH192" i="1"/>
  <c r="AH194" i="1"/>
  <c r="AH196" i="1"/>
  <c r="AI196" i="1" s="1"/>
  <c r="AH198" i="1"/>
  <c r="AH200" i="1"/>
  <c r="AH202" i="1"/>
  <c r="AI202" i="1" s="1"/>
  <c r="AH219" i="1"/>
  <c r="AI219" i="1" s="1"/>
  <c r="AH221" i="1"/>
  <c r="AH227" i="1"/>
  <c r="AH229" i="1"/>
  <c r="AH233" i="1"/>
  <c r="AI233" i="1" s="1"/>
  <c r="AH235" i="1"/>
  <c r="AH237" i="1"/>
  <c r="AH243" i="1"/>
  <c r="AH245" i="1"/>
  <c r="AI245" i="1" s="1"/>
  <c r="AH248" i="1"/>
  <c r="AH254" i="1"/>
  <c r="AH256" i="1"/>
  <c r="AI256" i="1" s="1"/>
  <c r="AH258" i="1"/>
  <c r="AI258" i="1" s="1"/>
  <c r="AH260" i="1"/>
  <c r="AI260" i="1" s="1"/>
  <c r="AH266" i="1"/>
  <c r="AH268" i="1"/>
  <c r="AI268" i="1" s="1"/>
  <c r="AH272" i="1"/>
  <c r="AI272" i="1" s="1"/>
  <c r="AH274" i="1"/>
  <c r="AH276" i="1"/>
  <c r="AH278" i="1"/>
  <c r="AH280" i="1"/>
  <c r="AI280" i="1" s="1"/>
  <c r="AH282" i="1"/>
  <c r="AH284" i="1"/>
  <c r="AH78" i="1"/>
  <c r="AH86" i="1"/>
  <c r="AI86" i="1" s="1"/>
  <c r="AH155" i="1"/>
  <c r="AI155" i="1" s="1"/>
  <c r="AH163" i="1"/>
  <c r="AH171" i="1"/>
  <c r="AH179" i="1"/>
  <c r="AI179" i="1" s="1"/>
  <c r="AH206" i="1"/>
  <c r="AI206" i="1" s="1"/>
  <c r="AH298" i="1"/>
  <c r="AH314" i="1"/>
  <c r="AH322" i="1"/>
  <c r="AI322" i="1" s="1"/>
  <c r="AH330" i="1"/>
  <c r="AH338" i="1"/>
  <c r="AI338" i="1" s="1"/>
  <c r="AH346" i="1"/>
  <c r="AH353" i="1"/>
  <c r="AI353" i="1" s="1"/>
  <c r="AH355" i="1"/>
  <c r="AI355" i="1" s="1"/>
  <c r="AH357" i="1"/>
  <c r="AI357" i="1" s="1"/>
  <c r="AH359" i="1"/>
  <c r="AI359" i="1" s="1"/>
  <c r="AH368" i="1"/>
  <c r="AI368" i="1" s="1"/>
  <c r="AH372" i="1"/>
  <c r="AH378" i="1"/>
  <c r="AH386" i="1"/>
  <c r="AI386" i="1" s="1"/>
  <c r="AH388" i="1"/>
  <c r="AI388" i="1" s="1"/>
  <c r="AH390" i="1"/>
  <c r="AH392" i="1"/>
  <c r="AH394" i="1"/>
  <c r="AH396" i="1"/>
  <c r="AI396" i="1" s="1"/>
  <c r="AH398" i="1"/>
  <c r="AH400" i="1"/>
  <c r="AH447" i="1"/>
  <c r="AH449" i="1"/>
  <c r="AI449" i="1" s="1"/>
  <c r="AH451" i="1"/>
  <c r="AH453" i="1"/>
  <c r="AH459" i="1"/>
  <c r="AI459" i="1" s="1"/>
  <c r="AH461" i="1"/>
  <c r="AI461" i="1" s="1"/>
  <c r="AH463" i="1"/>
  <c r="AH465" i="1"/>
  <c r="AH467" i="1"/>
  <c r="AH480" i="1"/>
  <c r="AI480" i="1" s="1"/>
  <c r="AH484" i="1"/>
  <c r="AI484" i="1" s="1"/>
  <c r="AH486" i="1"/>
  <c r="AH488" i="1"/>
  <c r="AI488" i="1" s="1"/>
  <c r="AH490" i="1"/>
  <c r="AI490" i="1" s="1"/>
  <c r="AH492" i="1"/>
  <c r="AI492" i="1" s="1"/>
  <c r="AH494" i="1"/>
  <c r="AI494" i="1" s="1"/>
  <c r="AH496" i="1"/>
  <c r="AH498" i="1"/>
  <c r="AI498" i="1" s="1"/>
  <c r="AH500" i="1"/>
  <c r="AH502" i="1"/>
  <c r="AH504" i="1"/>
  <c r="AI504" i="1" s="1"/>
  <c r="AH506" i="1"/>
  <c r="AI506" i="1" s="1"/>
  <c r="AH508" i="1"/>
  <c r="AH510" i="1"/>
  <c r="AI510" i="1" s="1"/>
  <c r="AH512" i="1"/>
  <c r="AI512" i="1" s="1"/>
  <c r="AH514" i="1"/>
  <c r="AI514" i="1" s="1"/>
  <c r="AH516" i="1"/>
  <c r="AH518" i="1"/>
  <c r="AI518" i="1" s="1"/>
  <c r="AH520" i="1"/>
  <c r="AH559" i="1"/>
  <c r="AI559" i="1" s="1"/>
  <c r="AH561" i="1"/>
  <c r="AH563" i="1"/>
  <c r="AH565" i="1"/>
  <c r="AH576" i="1"/>
  <c r="AI576" i="1" s="1"/>
  <c r="AH578" i="1"/>
  <c r="AI578" i="1" s="1"/>
  <c r="AH579" i="1"/>
  <c r="AH581" i="1"/>
  <c r="AH583" i="1"/>
  <c r="AI583" i="1" s="1"/>
  <c r="AH585" i="1"/>
  <c r="AH587" i="1"/>
  <c r="AH46" i="1"/>
  <c r="AH76" i="1"/>
  <c r="AI76" i="1" s="1"/>
  <c r="AH92" i="1"/>
  <c r="AH105" i="1"/>
  <c r="AI105" i="1" s="1"/>
  <c r="AH112" i="1"/>
  <c r="AI112" i="1" s="1"/>
  <c r="AH128" i="1"/>
  <c r="AI128" i="1" s="1"/>
  <c r="AH161" i="1"/>
  <c r="AH169" i="1"/>
  <c r="AH177" i="1"/>
  <c r="AH204" i="1"/>
  <c r="AI204" i="1" s="1"/>
  <c r="AH304" i="1"/>
  <c r="AI304" i="1" s="1"/>
  <c r="AH312" i="1"/>
  <c r="AI312" i="1" s="1"/>
  <c r="AH320" i="1"/>
  <c r="AI320" i="1" s="1"/>
  <c r="AH328" i="1"/>
  <c r="AI328" i="1" s="1"/>
  <c r="AH336" i="1"/>
  <c r="AH344" i="1"/>
  <c r="AH361" i="1"/>
  <c r="AI361" i="1" s="1"/>
  <c r="AH363" i="1"/>
  <c r="AI363" i="1" s="1"/>
  <c r="AH365" i="1"/>
  <c r="AI365" i="1" s="1"/>
  <c r="AH402" i="1"/>
  <c r="AI402" i="1" s="1"/>
  <c r="AH404" i="1"/>
  <c r="AH406" i="1"/>
  <c r="AI406" i="1" s="1"/>
  <c r="AH408" i="1"/>
  <c r="AH410" i="1"/>
  <c r="AH412" i="1"/>
  <c r="AH414" i="1"/>
  <c r="AI414" i="1" s="1"/>
  <c r="AH416" i="1"/>
  <c r="AH422" i="1"/>
  <c r="AH424" i="1"/>
  <c r="AH426" i="1"/>
  <c r="AI426" i="1" s="1"/>
  <c r="AH428" i="1"/>
  <c r="AH430" i="1"/>
  <c r="AH432" i="1"/>
  <c r="AH440" i="1"/>
  <c r="AI440" i="1" s="1"/>
  <c r="AH444" i="1"/>
  <c r="AH473" i="1"/>
  <c r="AH477" i="1"/>
  <c r="AH479" i="1"/>
  <c r="AI479" i="1" s="1"/>
  <c r="AH72" i="1"/>
  <c r="AH90" i="1"/>
  <c r="AH116" i="1"/>
  <c r="AI116" i="1" s="1"/>
  <c r="AH134" i="1"/>
  <c r="AI134" i="1" s="1"/>
  <c r="AH143" i="1"/>
  <c r="AH151" i="1"/>
  <c r="AH167" i="1"/>
  <c r="AH183" i="1"/>
  <c r="AI183" i="1" s="1"/>
  <c r="AH218" i="1"/>
  <c r="AI218" i="1" s="1"/>
  <c r="AH247" i="1"/>
  <c r="AI247" i="1" s="1"/>
  <c r="AH302" i="1"/>
  <c r="AH310" i="1"/>
  <c r="AI310" i="1" s="1"/>
  <c r="AH318" i="1"/>
  <c r="AH326" i="1"/>
  <c r="AH334" i="1"/>
  <c r="AI334" i="1" s="1"/>
  <c r="AH342" i="1"/>
  <c r="AI342" i="1" s="1"/>
  <c r="AH350" i="1"/>
  <c r="AI350" i="1" s="1"/>
  <c r="AH352" i="1"/>
  <c r="AI352" i="1" s="1"/>
  <c r="AH354" i="1"/>
  <c r="AI354" i="1" s="1"/>
  <c r="AH356" i="1"/>
  <c r="AI356" i="1" s="1"/>
  <c r="AH358" i="1"/>
  <c r="AH360" i="1"/>
  <c r="AI360" i="1" s="1"/>
  <c r="AH367" i="1"/>
  <c r="AI367" i="1" s="1"/>
  <c r="AH369" i="1"/>
  <c r="AI369" i="1" s="1"/>
  <c r="AH375" i="1"/>
  <c r="AI375" i="1" s="1"/>
  <c r="AH379" i="1"/>
  <c r="AI379" i="1" s="1"/>
  <c r="AH385" i="1"/>
  <c r="AH387" i="1"/>
  <c r="AI387" i="1" s="1"/>
  <c r="AH389" i="1"/>
  <c r="AH391" i="1"/>
  <c r="AH393" i="1"/>
  <c r="AH395" i="1"/>
  <c r="AI395" i="1" s="1"/>
  <c r="AH397" i="1"/>
  <c r="AH399" i="1"/>
  <c r="AH448" i="1"/>
  <c r="AH450" i="1"/>
  <c r="AI450" i="1" s="1"/>
  <c r="AH452" i="1"/>
  <c r="AH454" i="1"/>
  <c r="AH460" i="1"/>
  <c r="AH462" i="1"/>
  <c r="AI462" i="1" s="1"/>
  <c r="AH464" i="1"/>
  <c r="AH466" i="1"/>
  <c r="AI466" i="1" s="1"/>
  <c r="AH468" i="1"/>
  <c r="AI468" i="1" s="1"/>
  <c r="AH481" i="1"/>
  <c r="AI481" i="1" s="1"/>
  <c r="AH483" i="1"/>
  <c r="AH485" i="1"/>
  <c r="AH487" i="1"/>
  <c r="AH491" i="1"/>
  <c r="AI491" i="1" s="1"/>
  <c r="AH493" i="1"/>
  <c r="AH495" i="1"/>
  <c r="AH497" i="1"/>
  <c r="AH499" i="1"/>
  <c r="AI499" i="1" s="1"/>
  <c r="AH501" i="1"/>
  <c r="AH503" i="1"/>
  <c r="AH505" i="1"/>
  <c r="AH507" i="1"/>
  <c r="AI507" i="1" s="1"/>
  <c r="AH509" i="1"/>
  <c r="AI509" i="1" s="1"/>
  <c r="AH511" i="1"/>
  <c r="AH513" i="1"/>
  <c r="AH515" i="1"/>
  <c r="AI515" i="1" s="1"/>
  <c r="AH517" i="1"/>
  <c r="AI517" i="1" s="1"/>
  <c r="AH519" i="1"/>
  <c r="AH521" i="1"/>
  <c r="AH165" i="1"/>
  <c r="AI165" i="1" s="1"/>
  <c r="AH362" i="1"/>
  <c r="AH405" i="1"/>
  <c r="AH413" i="1"/>
  <c r="AH429" i="1"/>
  <c r="AI429" i="1" s="1"/>
  <c r="AH474" i="1"/>
  <c r="AI474" i="1" s="1"/>
  <c r="AH522" i="1"/>
  <c r="AH524" i="1"/>
  <c r="AH526" i="1"/>
  <c r="AI526" i="1" s="1"/>
  <c r="AH528" i="1"/>
  <c r="AI528" i="1" s="1"/>
  <c r="AH532" i="1"/>
  <c r="AH534" i="1"/>
  <c r="AI534" i="1" s="1"/>
  <c r="AH536" i="1"/>
  <c r="AI536" i="1" s="1"/>
  <c r="AH538" i="1"/>
  <c r="AH540" i="1"/>
  <c r="AI540" i="1" s="1"/>
  <c r="AH542" i="1"/>
  <c r="AH544" i="1"/>
  <c r="AI544" i="1" s="1"/>
  <c r="AH546" i="1"/>
  <c r="AH548" i="1"/>
  <c r="AH550" i="1"/>
  <c r="AH552" i="1"/>
  <c r="AI552" i="1" s="1"/>
  <c r="AH554" i="1"/>
  <c r="AI554" i="1" s="1"/>
  <c r="AH556" i="1"/>
  <c r="AH558" i="1"/>
  <c r="AI558" i="1" s="1"/>
  <c r="AH560" i="1"/>
  <c r="AI560" i="1" s="1"/>
  <c r="AH567" i="1"/>
  <c r="AI567" i="1" s="1"/>
  <c r="AH569" i="1"/>
  <c r="AH571" i="1"/>
  <c r="AH573" i="1"/>
  <c r="AI573" i="1" s="1"/>
  <c r="AH577" i="1"/>
  <c r="AH584" i="1"/>
  <c r="AH589" i="1"/>
  <c r="AH591" i="1"/>
  <c r="AI591" i="1" s="1"/>
  <c r="AH593" i="1"/>
  <c r="AI593" i="1" s="1"/>
  <c r="AH597" i="1"/>
  <c r="AI597" i="1" s="1"/>
  <c r="AH601" i="1"/>
  <c r="AI601" i="1" s="1"/>
  <c r="AH603" i="1"/>
  <c r="AI603" i="1" s="1"/>
  <c r="AH605" i="1"/>
  <c r="AI605" i="1" s="1"/>
  <c r="AH607" i="1"/>
  <c r="AI607" i="1" s="1"/>
  <c r="AH609" i="1"/>
  <c r="AI609" i="1" s="1"/>
  <c r="AH611" i="1"/>
  <c r="AI611" i="1" s="1"/>
  <c r="AH613" i="1"/>
  <c r="AI613" i="1" s="1"/>
  <c r="AH615" i="1"/>
  <c r="AI615" i="1" s="1"/>
  <c r="AH617" i="1"/>
  <c r="AI617" i="1" s="1"/>
  <c r="AH619" i="1"/>
  <c r="AI619" i="1" s="1"/>
  <c r="AH621" i="1"/>
  <c r="AH623" i="1"/>
  <c r="AH629" i="1"/>
  <c r="AH633" i="1"/>
  <c r="AI633" i="1" s="1"/>
  <c r="AH635" i="1"/>
  <c r="AH637" i="1"/>
  <c r="AH639" i="1"/>
  <c r="AH641" i="1"/>
  <c r="AI641" i="1" s="1"/>
  <c r="AH643" i="1"/>
  <c r="AH645" i="1"/>
  <c r="AH647" i="1"/>
  <c r="AH653" i="1"/>
  <c r="AI653" i="1" s="1"/>
  <c r="AH655" i="1"/>
  <c r="AH657" i="1"/>
  <c r="AH659" i="1"/>
  <c r="AH661" i="1"/>
  <c r="AI661" i="1" s="1"/>
  <c r="AH663" i="1"/>
  <c r="AH668" i="1"/>
  <c r="AI668" i="1" s="1"/>
  <c r="AH670" i="1"/>
  <c r="AH672" i="1"/>
  <c r="AI672" i="1" s="1"/>
  <c r="AH674" i="1"/>
  <c r="AH676" i="1"/>
  <c r="AH678" i="1"/>
  <c r="AI678" i="1" s="1"/>
  <c r="AH680" i="1"/>
  <c r="AI680" i="1" s="1"/>
  <c r="AH682" i="1"/>
  <c r="AH684" i="1"/>
  <c r="AH686" i="1"/>
  <c r="AH688" i="1"/>
  <c r="AI688" i="1" s="1"/>
  <c r="AH690" i="1"/>
  <c r="AH141" i="1"/>
  <c r="AH173" i="1"/>
  <c r="AH300" i="1"/>
  <c r="AI300" i="1" s="1"/>
  <c r="AH332" i="1"/>
  <c r="AH403" i="1"/>
  <c r="AH411" i="1"/>
  <c r="AI411" i="1" s="1"/>
  <c r="AH427" i="1"/>
  <c r="AI427" i="1" s="1"/>
  <c r="AH435" i="1"/>
  <c r="AH472" i="1"/>
  <c r="AH566" i="1"/>
  <c r="AI566" i="1" s="1"/>
  <c r="AH575" i="1"/>
  <c r="AI575" i="1" s="1"/>
  <c r="AH582" i="1"/>
  <c r="AH80" i="1"/>
  <c r="AH149" i="1"/>
  <c r="AH181" i="1"/>
  <c r="AI181" i="1" s="1"/>
  <c r="AH308" i="1"/>
  <c r="AH340" i="1"/>
  <c r="AI340" i="1" s="1"/>
  <c r="AH366" i="1"/>
  <c r="AI366" i="1" s="1"/>
  <c r="AH401" i="1"/>
  <c r="AI401" i="1" s="1"/>
  <c r="AH409" i="1"/>
  <c r="AH417" i="1"/>
  <c r="AH425" i="1"/>
  <c r="AH433" i="1"/>
  <c r="AI433" i="1" s="1"/>
  <c r="AH441" i="1"/>
  <c r="AH470" i="1"/>
  <c r="AH478" i="1"/>
  <c r="AH523" i="1"/>
  <c r="AI523" i="1" s="1"/>
  <c r="AH525" i="1"/>
  <c r="AH527" i="1"/>
  <c r="AH529" i="1"/>
  <c r="AH533" i="1"/>
  <c r="AI533" i="1" s="1"/>
  <c r="AH535" i="1"/>
  <c r="AH537" i="1"/>
  <c r="AH539" i="1"/>
  <c r="AI539" i="1" s="1"/>
  <c r="AH541" i="1"/>
  <c r="AI541" i="1" s="1"/>
  <c r="AH543" i="1"/>
  <c r="AI543" i="1" s="1"/>
  <c r="AH545" i="1"/>
  <c r="AH547" i="1"/>
  <c r="AI547" i="1" s="1"/>
  <c r="AH549" i="1"/>
  <c r="AI549" i="1" s="1"/>
  <c r="AH553" i="1"/>
  <c r="AH555" i="1"/>
  <c r="AH557" i="1"/>
  <c r="AH564" i="1"/>
  <c r="AI564" i="1" s="1"/>
  <c r="AH568" i="1"/>
  <c r="AH570" i="1"/>
  <c r="AH572" i="1"/>
  <c r="AI572" i="1" s="1"/>
  <c r="AH574" i="1"/>
  <c r="AI574" i="1" s="1"/>
  <c r="AH580" i="1"/>
  <c r="AH588" i="1"/>
  <c r="AH590" i="1"/>
  <c r="AH592" i="1"/>
  <c r="AI592" i="1" s="1"/>
  <c r="AH596" i="1"/>
  <c r="AH600" i="1"/>
  <c r="AH602" i="1"/>
  <c r="AH604" i="1"/>
  <c r="AI604" i="1" s="1"/>
  <c r="AH606" i="1"/>
  <c r="AH608" i="1"/>
  <c r="AH610" i="1"/>
  <c r="AH612" i="1"/>
  <c r="AI612" i="1" s="1"/>
  <c r="AH614" i="1"/>
  <c r="AH616" i="1"/>
  <c r="AH618" i="1"/>
  <c r="AH620" i="1"/>
  <c r="AI620" i="1" s="1"/>
  <c r="AH622" i="1"/>
  <c r="AH624" i="1"/>
  <c r="AH628" i="1"/>
  <c r="AH634" i="1"/>
  <c r="AI634" i="1" s="1"/>
  <c r="AH636" i="1"/>
  <c r="AH638" i="1"/>
  <c r="AH640" i="1"/>
  <c r="AH642" i="1"/>
  <c r="AI642" i="1" s="1"/>
  <c r="AH644" i="1"/>
  <c r="AH646" i="1"/>
  <c r="AH652" i="1"/>
  <c r="AH654" i="1"/>
  <c r="AI654" i="1" s="1"/>
  <c r="AH656" i="1"/>
  <c r="AH658" i="1"/>
  <c r="AH660" i="1"/>
  <c r="AH662" i="1"/>
  <c r="AI662" i="1" s="1"/>
  <c r="AH669" i="1"/>
  <c r="AI669" i="1" s="1"/>
  <c r="AH671" i="1"/>
  <c r="AH673" i="1"/>
  <c r="AH675" i="1"/>
  <c r="AI675" i="1" s="1"/>
  <c r="AH677" i="1"/>
  <c r="AH679" i="1"/>
  <c r="AH28" i="1"/>
  <c r="AI28" i="1" s="1"/>
  <c r="AH32" i="1"/>
  <c r="AI32" i="1" s="1"/>
  <c r="AH40" i="1"/>
  <c r="AH43" i="1"/>
  <c r="AI43" i="1" s="1"/>
  <c r="AH47" i="1"/>
  <c r="AI47" i="1" s="1"/>
  <c r="AH50" i="1"/>
  <c r="AI50" i="1" s="1"/>
  <c r="AH53" i="1"/>
  <c r="AH57" i="1"/>
  <c r="AH65" i="1"/>
  <c r="AH132" i="1"/>
  <c r="AI132" i="1" s="1"/>
  <c r="AH187" i="1"/>
  <c r="AH189" i="1"/>
  <c r="AH222" i="1"/>
  <c r="AH224" i="1"/>
  <c r="AI224" i="1" s="1"/>
  <c r="AH230" i="1"/>
  <c r="AH232" i="1"/>
  <c r="AI232" i="1" s="1"/>
  <c r="AH249" i="1"/>
  <c r="AH251" i="1"/>
  <c r="AI251" i="1" s="1"/>
  <c r="AH253" i="1"/>
  <c r="AH261" i="1"/>
  <c r="AI261" i="1" s="1"/>
  <c r="AH263" i="1"/>
  <c r="AH265" i="1"/>
  <c r="AI265" i="1" s="1"/>
  <c r="AH269" i="1"/>
  <c r="AH287" i="1"/>
  <c r="AH44" i="1"/>
  <c r="AH81" i="1"/>
  <c r="AI81" i="1" s="1"/>
  <c r="AH85" i="1"/>
  <c r="AH120" i="1"/>
  <c r="AI120" i="1" s="1"/>
  <c r="AH123" i="1"/>
  <c r="AH129" i="1"/>
  <c r="AI129" i="1" s="1"/>
  <c r="AH146" i="1"/>
  <c r="AH152" i="1"/>
  <c r="AH158" i="1"/>
  <c r="AH168" i="1"/>
  <c r="AI168" i="1" s="1"/>
  <c r="AH174" i="1"/>
  <c r="AH211" i="1"/>
  <c r="AH213" i="1"/>
  <c r="AH215" i="1"/>
  <c r="AI215" i="1" s="1"/>
  <c r="AH289" i="1"/>
  <c r="AH291" i="1"/>
  <c r="AH293" i="1"/>
  <c r="AH295" i="1"/>
  <c r="AI295" i="1" s="1"/>
  <c r="AH297" i="1"/>
  <c r="AH307" i="1"/>
  <c r="AH309" i="1"/>
  <c r="AH311" i="1"/>
  <c r="AI311" i="1" s="1"/>
  <c r="AH349" i="1"/>
  <c r="AH30" i="1"/>
  <c r="AI30" i="1" s="1"/>
  <c r="AH55" i="1"/>
  <c r="AH96" i="1"/>
  <c r="AI96" i="1" s="1"/>
  <c r="AH124" i="1"/>
  <c r="AI124" i="1" s="1"/>
  <c r="AH130" i="1"/>
  <c r="AI130" i="1" s="1"/>
  <c r="AH186" i="1"/>
  <c r="AH188" i="1"/>
  <c r="AI188" i="1" s="1"/>
  <c r="AH223" i="1"/>
  <c r="AH225" i="1"/>
  <c r="AH231" i="1"/>
  <c r="AH239" i="1"/>
  <c r="AI239" i="1" s="1"/>
  <c r="AH241" i="1"/>
  <c r="AI241" i="1" s="1"/>
  <c r="AH250" i="1"/>
  <c r="AH252" i="1"/>
  <c r="AH262" i="1"/>
  <c r="AI262" i="1" s="1"/>
  <c r="AH264" i="1"/>
  <c r="AH270" i="1"/>
  <c r="AI270" i="1" s="1"/>
  <c r="AH286" i="1"/>
  <c r="AI286" i="1" s="1"/>
  <c r="AH49" i="1"/>
  <c r="AI49" i="1" s="1"/>
  <c r="AH147" i="1"/>
  <c r="AH214" i="1"/>
  <c r="AI214" i="1" s="1"/>
  <c r="AH290" i="1"/>
  <c r="AI290" i="1" s="1"/>
  <c r="AH306" i="1"/>
  <c r="AI306" i="1" s="1"/>
  <c r="AH370" i="1"/>
  <c r="AH374" i="1"/>
  <c r="AH376" i="1"/>
  <c r="AH380" i="1"/>
  <c r="AI380" i="1" s="1"/>
  <c r="AH382" i="1"/>
  <c r="AH384" i="1"/>
  <c r="AH445" i="1"/>
  <c r="AH455" i="1"/>
  <c r="AI455" i="1" s="1"/>
  <c r="AH457" i="1"/>
  <c r="AH482" i="1"/>
  <c r="AH84" i="1"/>
  <c r="AH121" i="1"/>
  <c r="AI121" i="1" s="1"/>
  <c r="AH145" i="1"/>
  <c r="AH153" i="1"/>
  <c r="AH212" i="1"/>
  <c r="AH288" i="1"/>
  <c r="AI288" i="1" s="1"/>
  <c r="AH296" i="1"/>
  <c r="AI296" i="1" s="1"/>
  <c r="AH418" i="1"/>
  <c r="AI418" i="1" s="1"/>
  <c r="AH420" i="1"/>
  <c r="AH434" i="1"/>
  <c r="AI434" i="1" s="1"/>
  <c r="AH436" i="1"/>
  <c r="AH438" i="1"/>
  <c r="AH442" i="1"/>
  <c r="AH469" i="1"/>
  <c r="AI469" i="1" s="1"/>
  <c r="AH471" i="1"/>
  <c r="AH475" i="1"/>
  <c r="AH82" i="1"/>
  <c r="AH97" i="1"/>
  <c r="AI97" i="1" s="1"/>
  <c r="AH118" i="1"/>
  <c r="AH159" i="1"/>
  <c r="AH175" i="1"/>
  <c r="AH210" i="1"/>
  <c r="AI210" i="1" s="1"/>
  <c r="AH294" i="1"/>
  <c r="AH371" i="1"/>
  <c r="AH373" i="1"/>
  <c r="AH377" i="1"/>
  <c r="AI377" i="1" s="1"/>
  <c r="AH381" i="1"/>
  <c r="AH383" i="1"/>
  <c r="AH446" i="1"/>
  <c r="AH456" i="1"/>
  <c r="AI456" i="1" s="1"/>
  <c r="AH458" i="1"/>
  <c r="AH489" i="1"/>
  <c r="AH216" i="1"/>
  <c r="AH292" i="1"/>
  <c r="AH324" i="1"/>
  <c r="AH421" i="1"/>
  <c r="AH437" i="1"/>
  <c r="AH530" i="1"/>
  <c r="AI530" i="1" s="1"/>
  <c r="AH595" i="1"/>
  <c r="AI595" i="1" s="1"/>
  <c r="AH599" i="1"/>
  <c r="AI599" i="1" s="1"/>
  <c r="AH625" i="1"/>
  <c r="AH627" i="1"/>
  <c r="AI627" i="1" s="1"/>
  <c r="AH631" i="1"/>
  <c r="AH649" i="1"/>
  <c r="AH651" i="1"/>
  <c r="AH68" i="1"/>
  <c r="AI68" i="1" s="1"/>
  <c r="AH419" i="1"/>
  <c r="AH443" i="1"/>
  <c r="AI443" i="1" s="1"/>
  <c r="AH131" i="1"/>
  <c r="AI131" i="1" s="1"/>
  <c r="AH531" i="1"/>
  <c r="AI531" i="1" s="1"/>
  <c r="AH551" i="1"/>
  <c r="AI551" i="1" s="1"/>
  <c r="AH594" i="1"/>
  <c r="AH598" i="1"/>
  <c r="AH626" i="1"/>
  <c r="AI626" i="1" s="1"/>
  <c r="AH630" i="1"/>
  <c r="AH632" i="1"/>
  <c r="AH648" i="1"/>
  <c r="AH650" i="1"/>
  <c r="AI650" i="1" s="1"/>
  <c r="AI980" i="1"/>
  <c r="AI906" i="1"/>
  <c r="AI904" i="1"/>
  <c r="AI890" i="1"/>
  <c r="AI874" i="1"/>
  <c r="AI858" i="1"/>
  <c r="AH476" i="1"/>
  <c r="AI476" i="1" s="1"/>
  <c r="AH431" i="1"/>
  <c r="AH157" i="1"/>
  <c r="AI157" i="1" s="1"/>
  <c r="AI828" i="1"/>
  <c r="AI824" i="1"/>
  <c r="AI820" i="1"/>
  <c r="AI816" i="1"/>
  <c r="AI812" i="1"/>
  <c r="AI808" i="1"/>
  <c r="AI804" i="1"/>
  <c r="AH423" i="1"/>
  <c r="AH88" i="1"/>
  <c r="AI582" i="1"/>
  <c r="AN521" i="1"/>
  <c r="AN287" i="1"/>
  <c r="AI483" i="1"/>
  <c r="AN202" i="1"/>
  <c r="AI984" i="1"/>
  <c r="AI938" i="1"/>
  <c r="AI936" i="1"/>
  <c r="AN825" i="1"/>
  <c r="AN230" i="1"/>
  <c r="AN208" i="1"/>
  <c r="AI972" i="1"/>
  <c r="AI939" i="1"/>
  <c r="AI926" i="1"/>
  <c r="AI684" i="1"/>
  <c r="AI682" i="1"/>
  <c r="AN335" i="1"/>
  <c r="AN190" i="1"/>
  <c r="AN161" i="1"/>
  <c r="AN693" i="1"/>
  <c r="AI976" i="1"/>
  <c r="AI974" i="1"/>
  <c r="AI964" i="1"/>
  <c r="AI923" i="1"/>
  <c r="AI914" i="1"/>
  <c r="AI902" i="1"/>
  <c r="AI590" i="1"/>
  <c r="AN543" i="1"/>
  <c r="AN509" i="1"/>
  <c r="AN333" i="1"/>
  <c r="AN295" i="1"/>
  <c r="AN214" i="1"/>
  <c r="AN204" i="1"/>
  <c r="AN145" i="1"/>
  <c r="AN121" i="1"/>
  <c r="AI977" i="1"/>
  <c r="AI968" i="1"/>
  <c r="AI934" i="1"/>
  <c r="AI922" i="1"/>
  <c r="AI920" i="1"/>
  <c r="AI910" i="1"/>
  <c r="AI556" i="1"/>
  <c r="AN533" i="1"/>
  <c r="AN343" i="1"/>
  <c r="AN285" i="1"/>
  <c r="AN263" i="1"/>
  <c r="AN222" i="1"/>
  <c r="AN198" i="1"/>
  <c r="AN186" i="1"/>
  <c r="AN24" i="1"/>
  <c r="AN495" i="1"/>
  <c r="AN487" i="1"/>
  <c r="AN471" i="1"/>
  <c r="AN809" i="1"/>
  <c r="AN551" i="1"/>
  <c r="AN531" i="1"/>
  <c r="AN517" i="1"/>
  <c r="AN507" i="1"/>
  <c r="AN341" i="1"/>
  <c r="AN329" i="1"/>
  <c r="AN539" i="1"/>
  <c r="AN529" i="1"/>
  <c r="AN515" i="1"/>
  <c r="AN291" i="1"/>
  <c r="AN283" i="1"/>
  <c r="AN273" i="1"/>
  <c r="AN255" i="1"/>
  <c r="AN243" i="1"/>
  <c r="AN226" i="1"/>
  <c r="AN206" i="1"/>
  <c r="AN170" i="1"/>
  <c r="AN157" i="1"/>
  <c r="AN122" i="1"/>
  <c r="AN547" i="1"/>
  <c r="AN537" i="1"/>
  <c r="AN523" i="1"/>
  <c r="AN513" i="1"/>
  <c r="AN289" i="1"/>
  <c r="AN267" i="1"/>
  <c r="AN251" i="1"/>
  <c r="AN234" i="1"/>
  <c r="AN210" i="1"/>
  <c r="AN197" i="1"/>
  <c r="AN179" i="1"/>
  <c r="AN149" i="1"/>
  <c r="AN4" i="1"/>
  <c r="AN882" i="1"/>
  <c r="AN670" i="1"/>
  <c r="AI981" i="1"/>
  <c r="AN898" i="1"/>
  <c r="AI894" i="1"/>
  <c r="AI883" i="1"/>
  <c r="AI965" i="1"/>
  <c r="AI940" i="1"/>
  <c r="AI924" i="1"/>
  <c r="AI982" i="1"/>
  <c r="AI969" i="1"/>
  <c r="AI931" i="1"/>
  <c r="AI928" i="1"/>
  <c r="AI915" i="1"/>
  <c r="AI912" i="1"/>
  <c r="AN846" i="1"/>
  <c r="AN681" i="1"/>
  <c r="AN691" i="1"/>
  <c r="AI985" i="1"/>
  <c r="AI978" i="1"/>
  <c r="AI927" i="1"/>
  <c r="AI911" i="1"/>
  <c r="AI908" i="1"/>
  <c r="AI966" i="1"/>
  <c r="AI973" i="1"/>
  <c r="AI970" i="1"/>
  <c r="AI935" i="1"/>
  <c r="AI932" i="1"/>
  <c r="AI919" i="1"/>
  <c r="AI916" i="1"/>
  <c r="AI903" i="1"/>
  <c r="AN822" i="1"/>
  <c r="AN664" i="1"/>
  <c r="AN678" i="1"/>
  <c r="AI580" i="1"/>
  <c r="AN566" i="1"/>
  <c r="AN554" i="1"/>
  <c r="AN511" i="1"/>
  <c r="AN501" i="1"/>
  <c r="AN479" i="1"/>
  <c r="AN317" i="1"/>
  <c r="AN301" i="1"/>
  <c r="AN177" i="1"/>
  <c r="AN171" i="1"/>
  <c r="AI983" i="1"/>
  <c r="AI979" i="1"/>
  <c r="AI975" i="1"/>
  <c r="AI971" i="1"/>
  <c r="AI967" i="1"/>
  <c r="AI963" i="1"/>
  <c r="AI937" i="1"/>
  <c r="AI933" i="1"/>
  <c r="AI929" i="1"/>
  <c r="AI925" i="1"/>
  <c r="AI921" i="1"/>
  <c r="AI917" i="1"/>
  <c r="AI913" i="1"/>
  <c r="AI909" i="1"/>
  <c r="AI905" i="1"/>
  <c r="AN826" i="1"/>
  <c r="AN810" i="1"/>
  <c r="AI690" i="1"/>
  <c r="AI679" i="1"/>
  <c r="AI670" i="1"/>
  <c r="AI663" i="1"/>
  <c r="AI659" i="1"/>
  <c r="AI657" i="1"/>
  <c r="AI655" i="1"/>
  <c r="AI651" i="1"/>
  <c r="AI649" i="1"/>
  <c r="AI647" i="1"/>
  <c r="AI645" i="1"/>
  <c r="AI643" i="1"/>
  <c r="AI639" i="1"/>
  <c r="AI637" i="1"/>
  <c r="AI635" i="1"/>
  <c r="AI631" i="1"/>
  <c r="AI629" i="1"/>
  <c r="AI625" i="1"/>
  <c r="AI623" i="1"/>
  <c r="AI621" i="1"/>
  <c r="AI588" i="1"/>
  <c r="AN558" i="1"/>
  <c r="AN519" i="1"/>
  <c r="AN490" i="1"/>
  <c r="AN482" i="1"/>
  <c r="AN475" i="1"/>
  <c r="AN374" i="1"/>
  <c r="AN272" i="1"/>
  <c r="AN165" i="1"/>
  <c r="AN113" i="1"/>
  <c r="AN683" i="1"/>
  <c r="AN674" i="1"/>
  <c r="AI570" i="1"/>
  <c r="AI548" i="1"/>
  <c r="AN527" i="1"/>
  <c r="AN525" i="1"/>
  <c r="AI525" i="1"/>
  <c r="AI520" i="1"/>
  <c r="AN505" i="1"/>
  <c r="AN348" i="1"/>
  <c r="AN337" i="1"/>
  <c r="AN325" i="1"/>
  <c r="AN309" i="1"/>
  <c r="AN293" i="1"/>
  <c r="AN277" i="1"/>
  <c r="AN259" i="1"/>
  <c r="AN191" i="1"/>
  <c r="AN178" i="1"/>
  <c r="AN174" i="1"/>
  <c r="AN141" i="1"/>
  <c r="AN130" i="1"/>
  <c r="AI878" i="1"/>
  <c r="AI867" i="1"/>
  <c r="AI862" i="1"/>
  <c r="AI851" i="1"/>
  <c r="AI846" i="1"/>
  <c r="AI835" i="1"/>
  <c r="AN818" i="1"/>
  <c r="AN802" i="1"/>
  <c r="AI692" i="1"/>
  <c r="AI674" i="1"/>
  <c r="AN535" i="1"/>
  <c r="AN498" i="1"/>
  <c r="AN483" i="1"/>
  <c r="AN474" i="1"/>
  <c r="AN466" i="1"/>
  <c r="AN281" i="1"/>
  <c r="AN271" i="1"/>
  <c r="AN187" i="1"/>
  <c r="AN153" i="1"/>
  <c r="AI152" i="1"/>
  <c r="AI140" i="1"/>
  <c r="AN136" i="1"/>
  <c r="AN129" i="1"/>
  <c r="AI122" i="1"/>
  <c r="AN114" i="1"/>
  <c r="AN112" i="1"/>
  <c r="AI108" i="1"/>
  <c r="AI103" i="1"/>
  <c r="AN67" i="1"/>
  <c r="AI46" i="1"/>
  <c r="AI453" i="1"/>
  <c r="AI437" i="1"/>
  <c r="AI421" i="1"/>
  <c r="AI405" i="1"/>
  <c r="AI389" i="1"/>
  <c r="AI694" i="1"/>
  <c r="AI686" i="1"/>
  <c r="AI676" i="1"/>
  <c r="AI673" i="1"/>
  <c r="AI584" i="1"/>
  <c r="AI568" i="1"/>
  <c r="AI502" i="1"/>
  <c r="AI493" i="1"/>
  <c r="AI482" i="1"/>
  <c r="AI470" i="1"/>
  <c r="AI463" i="1"/>
  <c r="AI454" i="1"/>
  <c r="AI447" i="1"/>
  <c r="AI438" i="1"/>
  <c r="AI431" i="1"/>
  <c r="AI422" i="1"/>
  <c r="AI417" i="1"/>
  <c r="AI415" i="1"/>
  <c r="AI399" i="1"/>
  <c r="AI390" i="1"/>
  <c r="AI385" i="1"/>
  <c r="AI383" i="1"/>
  <c r="AI374" i="1"/>
  <c r="AI372" i="1"/>
  <c r="AI370" i="1"/>
  <c r="AI362" i="1"/>
  <c r="AI358" i="1"/>
  <c r="AI349" i="1"/>
  <c r="AI347" i="1"/>
  <c r="AI345" i="1"/>
  <c r="AI337" i="1"/>
  <c r="AI326" i="1"/>
  <c r="AI325" i="1"/>
  <c r="AI323" i="1"/>
  <c r="AI317" i="1"/>
  <c r="AI315" i="1"/>
  <c r="AI309" i="1"/>
  <c r="AI307" i="1"/>
  <c r="AI301" i="1"/>
  <c r="AI299" i="1"/>
  <c r="AI293" i="1"/>
  <c r="AI284" i="1"/>
  <c r="AI281" i="1"/>
  <c r="AI277" i="1"/>
  <c r="AI275" i="1"/>
  <c r="AI269" i="1"/>
  <c r="AI264" i="1"/>
  <c r="AI259" i="1"/>
  <c r="AI254" i="1"/>
  <c r="AI252" i="1"/>
  <c r="AI249" i="1"/>
  <c r="AI177" i="1"/>
  <c r="AI175" i="1"/>
  <c r="AI123" i="1"/>
  <c r="AI111" i="1"/>
  <c r="AI100" i="1"/>
  <c r="AI95" i="1"/>
  <c r="AH6" i="1"/>
  <c r="AI6" i="1" s="1"/>
  <c r="AH27" i="1"/>
  <c r="AH29" i="1"/>
  <c r="AI29" i="1" s="1"/>
  <c r="AH31" i="1"/>
  <c r="AI31" i="1" s="1"/>
  <c r="AH33" i="1"/>
  <c r="AI33" i="1" s="1"/>
  <c r="AH35" i="1"/>
  <c r="AI35" i="1" s="1"/>
  <c r="AH37" i="1"/>
  <c r="AI37" i="1" s="1"/>
  <c r="AH39" i="1"/>
  <c r="AI39" i="1" s="1"/>
  <c r="AH41" i="1"/>
  <c r="AI41" i="1" s="1"/>
  <c r="AH45" i="1"/>
  <c r="AI45" i="1" s="1"/>
  <c r="AH52" i="1"/>
  <c r="AI52" i="1" s="1"/>
  <c r="AH69" i="1"/>
  <c r="AH71" i="1"/>
  <c r="AI71" i="1" s="1"/>
  <c r="AH73" i="1"/>
  <c r="AH75" i="1"/>
  <c r="AI75" i="1" s="1"/>
  <c r="AH94" i="1"/>
  <c r="AI94" i="1" s="1"/>
  <c r="AH98" i="1"/>
  <c r="AI98" i="1" s="1"/>
  <c r="AH102" i="1"/>
  <c r="AI102" i="1" s="1"/>
  <c r="AH106" i="1"/>
  <c r="AI106" i="1" s="1"/>
  <c r="AH110" i="1"/>
  <c r="AI110" i="1" s="1"/>
  <c r="AH117" i="1"/>
  <c r="AI117" i="1" s="1"/>
  <c r="AH119" i="1"/>
  <c r="AI119" i="1" s="1"/>
  <c r="AH125" i="1"/>
  <c r="AI125" i="1" s="1"/>
  <c r="AH127" i="1"/>
  <c r="AI127" i="1" s="1"/>
  <c r="AH133" i="1"/>
  <c r="AI133" i="1" s="1"/>
  <c r="AH135" i="1"/>
  <c r="AI135" i="1" s="1"/>
  <c r="AH138" i="1"/>
  <c r="AI138" i="1" s="1"/>
  <c r="AH139" i="1"/>
  <c r="AH2" i="1"/>
  <c r="AI2" i="1" s="1"/>
  <c r="AH48" i="1"/>
  <c r="AI48" i="1" s="1"/>
  <c r="AH51" i="1"/>
  <c r="AI51" i="1" s="1"/>
  <c r="AH54" i="1"/>
  <c r="AH56" i="1"/>
  <c r="AI56" i="1" s="1"/>
  <c r="AH58" i="1"/>
  <c r="AH60" i="1"/>
  <c r="AH62" i="1"/>
  <c r="AH64" i="1"/>
  <c r="AH66" i="1"/>
  <c r="AI44" i="1"/>
  <c r="AN20" i="1"/>
  <c r="AH7" i="1"/>
  <c r="AI7" i="1" s="1"/>
  <c r="AI54" i="1"/>
  <c r="AI887" i="1"/>
  <c r="AI882" i="1"/>
  <c r="AI871" i="1"/>
  <c r="AI866" i="1"/>
  <c r="AI855" i="1"/>
  <c r="AI850" i="1"/>
  <c r="AI839" i="1"/>
  <c r="AI834" i="1"/>
  <c r="AI833" i="1"/>
  <c r="AI831" i="1"/>
  <c r="AI826" i="1"/>
  <c r="AI825" i="1"/>
  <c r="AI823" i="1"/>
  <c r="AI818" i="1"/>
  <c r="AI817" i="1"/>
  <c r="AI815" i="1"/>
  <c r="AI810" i="1"/>
  <c r="AI809" i="1"/>
  <c r="AI807" i="1"/>
  <c r="AI802" i="1"/>
  <c r="AI800" i="1"/>
  <c r="AI798" i="1"/>
  <c r="AI796" i="1"/>
  <c r="AI794" i="1"/>
  <c r="AI792" i="1"/>
  <c r="AI790" i="1"/>
  <c r="AI788" i="1"/>
  <c r="AI786" i="1"/>
  <c r="AI784" i="1"/>
  <c r="AI782" i="1"/>
  <c r="AI780" i="1"/>
  <c r="AI778" i="1"/>
  <c r="AI776" i="1"/>
  <c r="AI774" i="1"/>
  <c r="AI772" i="1"/>
  <c r="AI770" i="1"/>
  <c r="AI768" i="1"/>
  <c r="AI766" i="1"/>
  <c r="AI764" i="1"/>
  <c r="AI762" i="1"/>
  <c r="AI760" i="1"/>
  <c r="AI758" i="1"/>
  <c r="AI756" i="1"/>
  <c r="AI754" i="1"/>
  <c r="AI752" i="1"/>
  <c r="AI750" i="1"/>
  <c r="AI748" i="1"/>
  <c r="AI746" i="1"/>
  <c r="AI744" i="1"/>
  <c r="AI742" i="1"/>
  <c r="AI740" i="1"/>
  <c r="AI738" i="1"/>
  <c r="AI736" i="1"/>
  <c r="AI734" i="1"/>
  <c r="AI732" i="1"/>
  <c r="AI730" i="1"/>
  <c r="AI728" i="1"/>
  <c r="AI726" i="1"/>
  <c r="AI724" i="1"/>
  <c r="AI722" i="1"/>
  <c r="AI720" i="1"/>
  <c r="AI718" i="1"/>
  <c r="AI716" i="1"/>
  <c r="AI714" i="1"/>
  <c r="AI712" i="1"/>
  <c r="AI710" i="1"/>
  <c r="AI708" i="1"/>
  <c r="AI706" i="1"/>
  <c r="AI704" i="1"/>
  <c r="AI702" i="1"/>
  <c r="AI700" i="1"/>
  <c r="AI698" i="1"/>
  <c r="AI696" i="1"/>
  <c r="AI677" i="1"/>
  <c r="AI577" i="1"/>
  <c r="AI571" i="1"/>
  <c r="AI565" i="1"/>
  <c r="AI561" i="1"/>
  <c r="AI555" i="1"/>
  <c r="AI485" i="1"/>
  <c r="AI475" i="1"/>
  <c r="AI465" i="1"/>
  <c r="AI445" i="1"/>
  <c r="AI413" i="1"/>
  <c r="AI397" i="1"/>
  <c r="AI381" i="1"/>
  <c r="AI586" i="1"/>
  <c r="AI579" i="1"/>
  <c r="AI569" i="1"/>
  <c r="AI563" i="1"/>
  <c r="AI557" i="1"/>
  <c r="AI537" i="1"/>
  <c r="AI532" i="1"/>
  <c r="AI529" i="1"/>
  <c r="AI524" i="1"/>
  <c r="AI521" i="1"/>
  <c r="AI516" i="1"/>
  <c r="AI513" i="1"/>
  <c r="AI508" i="1"/>
  <c r="AI486" i="1"/>
  <c r="AI477" i="1"/>
  <c r="AI472" i="1"/>
  <c r="AI467" i="1"/>
  <c r="AI464" i="1"/>
  <c r="AI457" i="1"/>
  <c r="AI446" i="1"/>
  <c r="AI441" i="1"/>
  <c r="AI439" i="1"/>
  <c r="AI430" i="1"/>
  <c r="AI425" i="1"/>
  <c r="AI423" i="1"/>
  <c r="AI409" i="1"/>
  <c r="AI407" i="1"/>
  <c r="AI398" i="1"/>
  <c r="AI393" i="1"/>
  <c r="AI391" i="1"/>
  <c r="AI382" i="1"/>
  <c r="AI373" i="1"/>
  <c r="AI371" i="1"/>
  <c r="AI346" i="1"/>
  <c r="AI344" i="1"/>
  <c r="AI336" i="1"/>
  <c r="AI891" i="1"/>
  <c r="AI886" i="1"/>
  <c r="AI875" i="1"/>
  <c r="AI870" i="1"/>
  <c r="AI859" i="1"/>
  <c r="AI854" i="1"/>
  <c r="AI843" i="1"/>
  <c r="AI838" i="1"/>
  <c r="AI830" i="1"/>
  <c r="AI829" i="1"/>
  <c r="AI822" i="1"/>
  <c r="AI821" i="1"/>
  <c r="AI814" i="1"/>
  <c r="AI813" i="1"/>
  <c r="AI806" i="1"/>
  <c r="AI805" i="1"/>
  <c r="AI671" i="1"/>
  <c r="AI660" i="1"/>
  <c r="AI658" i="1"/>
  <c r="AI656" i="1"/>
  <c r="AI652" i="1"/>
  <c r="AI648" i="1"/>
  <c r="AI646" i="1"/>
  <c r="AI644" i="1"/>
  <c r="AI640" i="1"/>
  <c r="AI638" i="1"/>
  <c r="AI636" i="1"/>
  <c r="AI632" i="1"/>
  <c r="AI630" i="1"/>
  <c r="AI628" i="1"/>
  <c r="AI624" i="1"/>
  <c r="AI622" i="1"/>
  <c r="AI618" i="1"/>
  <c r="AI616" i="1"/>
  <c r="AI614" i="1"/>
  <c r="AI610" i="1"/>
  <c r="AI608" i="1"/>
  <c r="AI606" i="1"/>
  <c r="AI602" i="1"/>
  <c r="AI600" i="1"/>
  <c r="AI598" i="1"/>
  <c r="AI596" i="1"/>
  <c r="AI594" i="1"/>
  <c r="AI553" i="1"/>
  <c r="AI550" i="1"/>
  <c r="AI546" i="1"/>
  <c r="AI545" i="1"/>
  <c r="AI542" i="1"/>
  <c r="AI538" i="1"/>
  <c r="AI535" i="1"/>
  <c r="AI527" i="1"/>
  <c r="AI522" i="1"/>
  <c r="AI519" i="1"/>
  <c r="AI511" i="1"/>
  <c r="AI500" i="1"/>
  <c r="AI496" i="1"/>
  <c r="AI478" i="1"/>
  <c r="AI458" i="1"/>
  <c r="AI451" i="1"/>
  <c r="AI442" i="1"/>
  <c r="AI435" i="1"/>
  <c r="AI419" i="1"/>
  <c r="AI410" i="1"/>
  <c r="AI403" i="1"/>
  <c r="AI394" i="1"/>
  <c r="AI378" i="1"/>
  <c r="AI376" i="1"/>
  <c r="AI341" i="1"/>
  <c r="AI339" i="1"/>
  <c r="AI332" i="1"/>
  <c r="AI330" i="1"/>
  <c r="AI329" i="1"/>
  <c r="AI324" i="1"/>
  <c r="AI316" i="1"/>
  <c r="AI314" i="1"/>
  <c r="AI308" i="1"/>
  <c r="AI298" i="1"/>
  <c r="AI292" i="1"/>
  <c r="AI289" i="1"/>
  <c r="AI285" i="1"/>
  <c r="AI276" i="1"/>
  <c r="AI274" i="1"/>
  <c r="AI253" i="1"/>
  <c r="AI248" i="1"/>
  <c r="AI198" i="1"/>
  <c r="AI197" i="1"/>
  <c r="AI195" i="1"/>
  <c r="AI192" i="1"/>
  <c r="AI189" i="1"/>
  <c r="AI185" i="1"/>
  <c r="AI174" i="1"/>
  <c r="AI169" i="1"/>
  <c r="AI167" i="1"/>
  <c r="AI160" i="1"/>
  <c r="AI158" i="1"/>
  <c r="AI148" i="1"/>
  <c r="AI146" i="1"/>
  <c r="AI145" i="1"/>
  <c r="AI143" i="1"/>
  <c r="AI137" i="1"/>
  <c r="AI136" i="1"/>
  <c r="AI40" i="1"/>
  <c r="AI36" i="1"/>
  <c r="AI321" i="1"/>
  <c r="AI318" i="1"/>
  <c r="AI313" i="1"/>
  <c r="AI302" i="1"/>
  <c r="AI297" i="1"/>
  <c r="AI294" i="1"/>
  <c r="AI291" i="1"/>
  <c r="AI287" i="1"/>
  <c r="AI282" i="1"/>
  <c r="AI278" i="1"/>
  <c r="AI271" i="1"/>
  <c r="AI266" i="1"/>
  <c r="AI263" i="1"/>
  <c r="AI255" i="1"/>
  <c r="AI250" i="1"/>
  <c r="AI244" i="1"/>
  <c r="AI243" i="1"/>
  <c r="AI191" i="1"/>
  <c r="AI187" i="1"/>
  <c r="AI182" i="1"/>
  <c r="AI176" i="1"/>
  <c r="AI172" i="1"/>
  <c r="AI171" i="1"/>
  <c r="AI163" i="1"/>
  <c r="AI154" i="1"/>
  <c r="AI153" i="1"/>
  <c r="AI151" i="1"/>
  <c r="AI141" i="1"/>
  <c r="AI118" i="1"/>
  <c r="AI238" i="1"/>
  <c r="AI236" i="1"/>
  <c r="AI230" i="1"/>
  <c r="AI228" i="1"/>
  <c r="AI222" i="1"/>
  <c r="AI220" i="1"/>
  <c r="AI216" i="1"/>
  <c r="AI212" i="1"/>
  <c r="AI208" i="1"/>
  <c r="AI200" i="1"/>
  <c r="AI194" i="1"/>
  <c r="AI193" i="1"/>
  <c r="AI190" i="1"/>
  <c r="AI186" i="1"/>
  <c r="AI173" i="1"/>
  <c r="AI170" i="1"/>
  <c r="AI161" i="1"/>
  <c r="AI159" i="1"/>
  <c r="AI149" i="1"/>
  <c r="AI147" i="1"/>
  <c r="AI142" i="1"/>
  <c r="AI139" i="1"/>
  <c r="AI72" i="1"/>
  <c r="AI67" i="1"/>
  <c r="AI65" i="1"/>
  <c r="AI61" i="1"/>
  <c r="AI59" i="1"/>
  <c r="AI57" i="1"/>
  <c r="AI55" i="1"/>
  <c r="AI53" i="1"/>
  <c r="AI27" i="1"/>
  <c r="AN992" i="1"/>
  <c r="AN671" i="1"/>
  <c r="AN662" i="1"/>
  <c r="AN993" i="1"/>
  <c r="AN677" i="1"/>
  <c r="AN679" i="1"/>
  <c r="AN673" i="1"/>
  <c r="AN661" i="1"/>
  <c r="AN675" i="1"/>
  <c r="AN669" i="1"/>
  <c r="AN577" i="1"/>
  <c r="AN569" i="1"/>
  <c r="AN561" i="1"/>
  <c r="AN553" i="1"/>
  <c r="AN550" i="1"/>
  <c r="AN546" i="1"/>
  <c r="AN542" i="1"/>
  <c r="AN538" i="1"/>
  <c r="AN530" i="1"/>
  <c r="AN522" i="1"/>
  <c r="AN514" i="1"/>
  <c r="AN504" i="1"/>
  <c r="AN502" i="1"/>
  <c r="AN895" i="1"/>
  <c r="AN887" i="1"/>
  <c r="AN879" i="1"/>
  <c r="AN871" i="1"/>
  <c r="AN863" i="1"/>
  <c r="AN855" i="1"/>
  <c r="AN847" i="1"/>
  <c r="AN839" i="1"/>
  <c r="AI695" i="1"/>
  <c r="AN694" i="1"/>
  <c r="AI693" i="1"/>
  <c r="AN692" i="1"/>
  <c r="AI691" i="1"/>
  <c r="AN690" i="1"/>
  <c r="AI689" i="1"/>
  <c r="AN688" i="1"/>
  <c r="AI687" i="1"/>
  <c r="AN686" i="1"/>
  <c r="AI685" i="1"/>
  <c r="AN684" i="1"/>
  <c r="AI683" i="1"/>
  <c r="AN682" i="1"/>
  <c r="AI681" i="1"/>
  <c r="AN680" i="1"/>
  <c r="AN579" i="1"/>
  <c r="AN571" i="1"/>
  <c r="AN563" i="1"/>
  <c r="AN555" i="1"/>
  <c r="AN536" i="1"/>
  <c r="AN528" i="1"/>
  <c r="AN520" i="1"/>
  <c r="AN512" i="1"/>
  <c r="AN506" i="1"/>
  <c r="AN503" i="1"/>
  <c r="AN499" i="1"/>
  <c r="AN496" i="1"/>
  <c r="AN492" i="1"/>
  <c r="AN488" i="1"/>
  <c r="AN484" i="1"/>
  <c r="AN480" i="1"/>
  <c r="AN476" i="1"/>
  <c r="AN472" i="1"/>
  <c r="AN468" i="1"/>
  <c r="AN465" i="1"/>
  <c r="AN665" i="1"/>
  <c r="AN573" i="1"/>
  <c r="AN565" i="1"/>
  <c r="AN557" i="1"/>
  <c r="AN552" i="1"/>
  <c r="AN548" i="1"/>
  <c r="AN544" i="1"/>
  <c r="AN540" i="1"/>
  <c r="AN534" i="1"/>
  <c r="AN526" i="1"/>
  <c r="AN518" i="1"/>
  <c r="AN510" i="1"/>
  <c r="AN497" i="1"/>
  <c r="AN493" i="1"/>
  <c r="AN489" i="1"/>
  <c r="AN485" i="1"/>
  <c r="AN481" i="1"/>
  <c r="AN477" i="1"/>
  <c r="AN473" i="1"/>
  <c r="AN469" i="1"/>
  <c r="AN575" i="1"/>
  <c r="AN567" i="1"/>
  <c r="AN559" i="1"/>
  <c r="AN532" i="1"/>
  <c r="AN524" i="1"/>
  <c r="AN516" i="1"/>
  <c r="AN508" i="1"/>
  <c r="AN464" i="1"/>
  <c r="AI589" i="1"/>
  <c r="AI585" i="1"/>
  <c r="AI581" i="1"/>
  <c r="AN368" i="1"/>
  <c r="AN376" i="1"/>
  <c r="AI587" i="1"/>
  <c r="AI503" i="1"/>
  <c r="AI497" i="1"/>
  <c r="AI489" i="1"/>
  <c r="AI473" i="1"/>
  <c r="AI505" i="1"/>
  <c r="AI501" i="1"/>
  <c r="AI495" i="1"/>
  <c r="AI487" i="1"/>
  <c r="AI471" i="1"/>
  <c r="AN372" i="1"/>
  <c r="AI460" i="1"/>
  <c r="AI452" i="1"/>
  <c r="AI444" i="1"/>
  <c r="AI436" i="1"/>
  <c r="AI428" i="1"/>
  <c r="AI420" i="1"/>
  <c r="AI412" i="1"/>
  <c r="AI404" i="1"/>
  <c r="AN362" i="1"/>
  <c r="AN354" i="1"/>
  <c r="AN327" i="1"/>
  <c r="AN307" i="1"/>
  <c r="AN290" i="1"/>
  <c r="AN299" i="1"/>
  <c r="AN284" i="1"/>
  <c r="AN275" i="1"/>
  <c r="AN232" i="1"/>
  <c r="AI448" i="1"/>
  <c r="AI432" i="1"/>
  <c r="AI424" i="1"/>
  <c r="AI416" i="1"/>
  <c r="AI408" i="1"/>
  <c r="AI400" i="1"/>
  <c r="AI392" i="1"/>
  <c r="AI384" i="1"/>
  <c r="AN366" i="1"/>
  <c r="AN358" i="1"/>
  <c r="AN350" i="1"/>
  <c r="AN339" i="1"/>
  <c r="AN338" i="1"/>
  <c r="AN331" i="1"/>
  <c r="AN323" i="1"/>
  <c r="AN282" i="1"/>
  <c r="AN336" i="1"/>
  <c r="AN315" i="1"/>
  <c r="AN292" i="1"/>
  <c r="AN276" i="1"/>
  <c r="AN239" i="1"/>
  <c r="AN195" i="1"/>
  <c r="AN140" i="1"/>
  <c r="AN133" i="1"/>
  <c r="AN55" i="1"/>
  <c r="AN22" i="1"/>
  <c r="AN268" i="1"/>
  <c r="AN264" i="1"/>
  <c r="AN260" i="1"/>
  <c r="AN256" i="1"/>
  <c r="AN252" i="1"/>
  <c r="AN248" i="1"/>
  <c r="AN244" i="1"/>
  <c r="AN236" i="1"/>
  <c r="AN220" i="1"/>
  <c r="AN185" i="1"/>
  <c r="AN180" i="1"/>
  <c r="AN167" i="1"/>
  <c r="AN160" i="1"/>
  <c r="AN143" i="1"/>
  <c r="AN117" i="1"/>
  <c r="AN274" i="1"/>
  <c r="AN269" i="1"/>
  <c r="AN265" i="1"/>
  <c r="AN261" i="1"/>
  <c r="AN257" i="1"/>
  <c r="AN253" i="1"/>
  <c r="AN249" i="1"/>
  <c r="AN245" i="1"/>
  <c r="AN241" i="1"/>
  <c r="AN224" i="1"/>
  <c r="AN134" i="1"/>
  <c r="AN128" i="1"/>
  <c r="AN127" i="1"/>
  <c r="AN266" i="1"/>
  <c r="AN262" i="1"/>
  <c r="AN258" i="1"/>
  <c r="AN254" i="1"/>
  <c r="AN250" i="1"/>
  <c r="AN246" i="1"/>
  <c r="AN242" i="1"/>
  <c r="AN228" i="1"/>
  <c r="AN118" i="1"/>
  <c r="AN111" i="1"/>
  <c r="AN76" i="1"/>
  <c r="AN189" i="1"/>
  <c r="AN176" i="1"/>
  <c r="AN169" i="1"/>
  <c r="AN163" i="1"/>
  <c r="AN151" i="1"/>
  <c r="AN126" i="1"/>
  <c r="AN125" i="1"/>
  <c r="AN124" i="1"/>
  <c r="AN123" i="1"/>
  <c r="AN53" i="1"/>
  <c r="AN52" i="1"/>
  <c r="AN159" i="1"/>
  <c r="AN120" i="1"/>
  <c r="AN119" i="1"/>
  <c r="AN89" i="1"/>
  <c r="AN164" i="1"/>
  <c r="AN132" i="1"/>
  <c r="AN131" i="1"/>
  <c r="AN116" i="1"/>
  <c r="AN115" i="1"/>
  <c r="AN68" i="1"/>
  <c r="AN54" i="1"/>
  <c r="AN91" i="1"/>
  <c r="AN72" i="1"/>
  <c r="AN39" i="1"/>
  <c r="AN38" i="1"/>
  <c r="AN35" i="1"/>
  <c r="AN34" i="1"/>
  <c r="AN31" i="1"/>
  <c r="AI900" i="1"/>
  <c r="AI896" i="1"/>
  <c r="AI892" i="1"/>
  <c r="AI888" i="1"/>
  <c r="AI884" i="1"/>
  <c r="AI880" i="1"/>
  <c r="AI876" i="1"/>
  <c r="AI872" i="1"/>
  <c r="AI868" i="1"/>
  <c r="AI864" i="1"/>
  <c r="AI860" i="1"/>
  <c r="AI856" i="1"/>
  <c r="AI852" i="1"/>
  <c r="AI848" i="1"/>
  <c r="AI844" i="1"/>
  <c r="AI840" i="1"/>
  <c r="AI836" i="1"/>
  <c r="AN656"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52" i="1"/>
  <c r="AN648" i="1"/>
  <c r="AI901" i="1"/>
  <c r="AI897" i="1"/>
  <c r="AI893" i="1"/>
  <c r="AI889" i="1"/>
  <c r="AI885" i="1"/>
  <c r="AI881" i="1"/>
  <c r="AI877" i="1"/>
  <c r="AI873" i="1"/>
  <c r="AI869" i="1"/>
  <c r="AI865" i="1"/>
  <c r="AI861" i="1"/>
  <c r="AI857" i="1"/>
  <c r="AI853" i="1"/>
  <c r="AI849" i="1"/>
  <c r="AI845" i="1"/>
  <c r="AI841" i="1"/>
  <c r="AI837" i="1"/>
  <c r="AN660" i="1"/>
  <c r="AN644" i="1"/>
  <c r="AN659" i="1"/>
  <c r="AN655" i="1"/>
  <c r="AN651" i="1"/>
  <c r="AN647" i="1"/>
  <c r="AN643" i="1"/>
  <c r="AN658" i="1"/>
  <c r="AN654" i="1"/>
  <c r="AN650" i="1"/>
  <c r="AN646" i="1"/>
  <c r="AN642" i="1"/>
  <c r="AN657" i="1"/>
  <c r="AN653" i="1"/>
  <c r="AN649" i="1"/>
  <c r="AN645" i="1"/>
  <c r="AN641" i="1"/>
  <c r="AN461" i="1"/>
  <c r="AN457" i="1"/>
  <c r="AN453" i="1"/>
  <c r="AN449" i="1"/>
  <c r="AN445" i="1"/>
  <c r="AN441" i="1"/>
  <c r="AN437" i="1"/>
  <c r="AN433" i="1"/>
  <c r="AN429" i="1"/>
  <c r="AN425" i="1"/>
  <c r="AN421" i="1"/>
  <c r="AN417" i="1"/>
  <c r="AN413" i="1"/>
  <c r="AN409" i="1"/>
  <c r="AN405" i="1"/>
  <c r="AN401" i="1"/>
  <c r="AN397" i="1"/>
  <c r="AN393" i="1"/>
  <c r="AN389" i="1"/>
  <c r="AN385" i="1"/>
  <c r="AN381" i="1"/>
  <c r="AN324" i="1"/>
  <c r="AN462" i="1"/>
  <c r="AN458" i="1"/>
  <c r="AN454" i="1"/>
  <c r="AN450" i="1"/>
  <c r="AN446" i="1"/>
  <c r="AN442" i="1"/>
  <c r="AN438" i="1"/>
  <c r="AN434" i="1"/>
  <c r="AN430" i="1"/>
  <c r="AN426" i="1"/>
  <c r="AN422" i="1"/>
  <c r="AN418" i="1"/>
  <c r="AN414" i="1"/>
  <c r="AN410" i="1"/>
  <c r="AN406" i="1"/>
  <c r="AN402" i="1"/>
  <c r="AN398" i="1"/>
  <c r="AN394" i="1"/>
  <c r="AN390" i="1"/>
  <c r="AN386" i="1"/>
  <c r="AN382" i="1"/>
  <c r="AN459" i="1"/>
  <c r="AN455" i="1"/>
  <c r="AN451" i="1"/>
  <c r="AN447" i="1"/>
  <c r="AN443" i="1"/>
  <c r="AN439" i="1"/>
  <c r="AN435" i="1"/>
  <c r="AN431" i="1"/>
  <c r="AN427" i="1"/>
  <c r="AN423" i="1"/>
  <c r="AN419" i="1"/>
  <c r="AN415" i="1"/>
  <c r="AN411" i="1"/>
  <c r="AN407" i="1"/>
  <c r="AN403" i="1"/>
  <c r="AN399" i="1"/>
  <c r="AN395" i="1"/>
  <c r="AN391" i="1"/>
  <c r="AN387" i="1"/>
  <c r="AN383" i="1"/>
  <c r="AN379" i="1"/>
  <c r="AN332" i="1"/>
  <c r="AN320" i="1"/>
  <c r="AN460" i="1"/>
  <c r="AN456" i="1"/>
  <c r="AN452" i="1"/>
  <c r="AN448" i="1"/>
  <c r="AN444" i="1"/>
  <c r="AN440" i="1"/>
  <c r="AN436" i="1"/>
  <c r="AN432" i="1"/>
  <c r="AN428" i="1"/>
  <c r="AN424" i="1"/>
  <c r="AN420" i="1"/>
  <c r="AN416" i="1"/>
  <c r="AN412" i="1"/>
  <c r="AN408" i="1"/>
  <c r="AN404" i="1"/>
  <c r="AN400" i="1"/>
  <c r="AN396" i="1"/>
  <c r="AN392" i="1"/>
  <c r="AN388" i="1"/>
  <c r="AN384" i="1"/>
  <c r="AN380" i="1"/>
  <c r="AN328" i="1"/>
  <c r="AN330" i="1"/>
  <c r="AN326" i="1"/>
  <c r="AN235" i="1"/>
  <c r="AN227" i="1"/>
  <c r="AN219" i="1"/>
  <c r="AN237" i="1"/>
  <c r="AN229" i="1"/>
  <c r="AN221" i="1"/>
  <c r="AN217" i="1"/>
  <c r="AN231" i="1"/>
  <c r="AN223" i="1"/>
  <c r="AN213" i="1"/>
  <c r="AN233" i="1"/>
  <c r="AN225" i="1"/>
  <c r="AI235" i="1"/>
  <c r="AI231" i="1"/>
  <c r="AI227" i="1"/>
  <c r="AI223" i="1"/>
  <c r="AI211" i="1"/>
  <c r="AI207" i="1"/>
  <c r="AI203" i="1"/>
  <c r="AI199" i="1"/>
  <c r="AI237" i="1"/>
  <c r="AI229" i="1"/>
  <c r="AI225" i="1"/>
  <c r="AI221" i="1"/>
  <c r="AI217" i="1"/>
  <c r="AI213" i="1"/>
  <c r="AI209" i="1"/>
  <c r="AI201" i="1"/>
  <c r="AN150" i="1"/>
  <c r="AN142" i="1"/>
  <c r="AN152" i="1"/>
  <c r="AN144" i="1"/>
  <c r="AN135" i="1"/>
  <c r="AN166" i="1"/>
  <c r="AN162" i="1"/>
  <c r="AN158" i="1"/>
  <c r="AN155" i="1"/>
  <c r="AN154" i="1"/>
  <c r="AN147" i="1"/>
  <c r="AN146" i="1"/>
  <c r="AN156" i="1"/>
  <c r="AN148" i="1"/>
  <c r="AN87" i="1"/>
  <c r="AN85" i="1"/>
  <c r="AN83" i="1"/>
  <c r="AN81" i="1"/>
  <c r="AN79" i="1"/>
  <c r="AN77" i="1"/>
  <c r="AI92" i="1"/>
  <c r="AI88" i="1"/>
  <c r="AI84" i="1"/>
  <c r="AI82" i="1"/>
  <c r="AI80" i="1"/>
  <c r="AI78" i="1"/>
  <c r="AN86" i="1"/>
  <c r="AN84" i="1"/>
  <c r="AN82" i="1"/>
  <c r="AN80" i="1"/>
  <c r="AN78" i="1"/>
  <c r="AN73" i="1"/>
  <c r="AI90" i="1"/>
  <c r="AI87" i="1"/>
  <c r="AI85" i="1"/>
  <c r="AI83" i="1"/>
  <c r="AI79" i="1"/>
  <c r="AI77" i="1"/>
  <c r="AI73" i="1"/>
  <c r="AI69" i="1"/>
  <c r="AN66" i="1"/>
  <c r="AN64" i="1"/>
  <c r="AN62" i="1"/>
  <c r="AN60" i="1"/>
  <c r="AN58" i="1"/>
  <c r="AN46" i="1"/>
  <c r="AN30" i="1"/>
  <c r="AN28" i="1"/>
  <c r="AN42" i="1"/>
  <c r="AN40" i="1"/>
  <c r="AN65" i="1"/>
  <c r="AN63" i="1"/>
  <c r="AN61" i="1"/>
  <c r="AN59" i="1"/>
  <c r="AN57" i="1"/>
  <c r="AN36" i="1"/>
  <c r="AI74" i="1"/>
  <c r="AI66" i="1"/>
  <c r="AI64" i="1"/>
  <c r="AI62" i="1"/>
  <c r="AI60" i="1"/>
  <c r="AI58" i="1"/>
  <c r="AN50" i="1"/>
  <c r="AN32" i="1"/>
  <c r="AN51" i="1"/>
  <c r="AN47" i="1"/>
  <c r="AN43" i="1"/>
  <c r="AN48" i="1"/>
  <c r="AN44" i="1"/>
  <c r="AN41" i="1"/>
  <c r="AN37" i="1"/>
  <c r="AN33" i="1"/>
  <c r="AN29" i="1"/>
  <c r="AN27" i="1"/>
  <c r="AN49" i="1"/>
  <c r="AN45" i="1"/>
  <c r="AN25" i="1"/>
  <c r="AN21" i="1"/>
  <c r="AH13" i="1"/>
  <c r="AI13" i="1" s="1"/>
  <c r="AH14" i="1"/>
  <c r="AI14" i="1" s="1"/>
  <c r="AH15" i="1"/>
  <c r="AI15" i="1" s="1"/>
  <c r="AH16" i="1"/>
  <c r="AI16" i="1" s="1"/>
  <c r="AH17" i="1"/>
  <c r="AI17" i="1" s="1"/>
  <c r="AH18" i="1"/>
  <c r="AI18" i="1" s="1"/>
  <c r="AH20" i="1"/>
  <c r="AI20" i="1" s="1"/>
  <c r="AH21" i="1"/>
  <c r="AI21" i="1" s="1"/>
  <c r="AH22" i="1"/>
  <c r="AI22" i="1" s="1"/>
  <c r="AH23" i="1"/>
  <c r="AI23" i="1" s="1"/>
  <c r="AH24" i="1"/>
  <c r="AI24" i="1" s="1"/>
  <c r="AH25" i="1"/>
  <c r="AI25" i="1" s="1"/>
  <c r="AH26" i="1"/>
  <c r="AI26" i="1" s="1"/>
  <c r="AN8" i="1"/>
  <c r="AN7" i="1"/>
  <c r="AN19" i="1"/>
  <c r="AN18" i="1"/>
  <c r="AN17" i="1"/>
  <c r="AN16" i="1"/>
  <c r="AN15" i="1"/>
  <c r="AN14" i="1"/>
  <c r="AN13" i="1"/>
  <c r="AN12" i="1"/>
  <c r="AN11" i="1"/>
  <c r="AN10" i="1"/>
  <c r="AN9" i="1"/>
  <c r="AH8" i="1"/>
  <c r="AI8" i="1" s="1"/>
  <c r="AH9" i="1"/>
  <c r="AI9" i="1" s="1"/>
  <c r="AH10" i="1"/>
  <c r="AI10" i="1" s="1"/>
  <c r="AH11" i="1"/>
  <c r="AI11" i="1" s="1"/>
  <c r="AH12" i="1"/>
  <c r="AI12" i="1" s="1"/>
  <c r="AH19" i="1"/>
  <c r="AI19" i="1" s="1"/>
  <c r="AN6" i="1"/>
  <c r="AN5" i="1"/>
  <c r="AH5" i="1"/>
  <c r="AI5" i="1" s="1"/>
  <c r="AH4" i="1"/>
  <c r="AI4" i="1" s="1"/>
  <c r="AH3" i="1"/>
  <c r="AI3" i="1" s="1"/>
  <c r="G4" i="7"/>
  <c r="G5" i="7"/>
  <c r="G6" i="7"/>
  <c r="G3" i="7"/>
  <c r="O4" i="7"/>
  <c r="O5" i="7"/>
  <c r="O6" i="7"/>
  <c r="O3" i="7"/>
  <c r="P3" i="7"/>
  <c r="P4" i="7"/>
  <c r="P5" i="7"/>
  <c r="P6" i="7"/>
  <c r="L8" i="7" a="1"/>
  <c r="L8" i="7" s="1"/>
  <c r="K8" i="7" a="1"/>
  <c r="K8" i="7" s="1"/>
  <c r="J8" i="7" a="1"/>
  <c r="J8" i="7" s="1"/>
  <c r="I8" i="7" a="1"/>
  <c r="I8" i="7" s="1"/>
  <c r="O8" i="7" l="1"/>
  <c r="R14" i="8" l="1"/>
  <c r="AP530" i="1" l="1" a="1"/>
  <c r="AP530" i="1" s="1"/>
  <c r="AQ530" i="1" s="1"/>
  <c r="AR530" i="1" s="1"/>
  <c r="AS530" i="1" s="1"/>
  <c r="AP971" i="1" a="1"/>
  <c r="AP971" i="1" s="1"/>
  <c r="AQ971" i="1" s="1"/>
  <c r="AR971" i="1" s="1"/>
  <c r="AS971" i="1" s="1"/>
  <c r="AP920" i="1" a="1"/>
  <c r="AP920" i="1" s="1"/>
  <c r="AQ920" i="1" s="1"/>
  <c r="AR920" i="1" s="1"/>
  <c r="AS920" i="1" s="1"/>
  <c r="AP876" i="1" a="1"/>
  <c r="AP876" i="1" s="1"/>
  <c r="AQ876" i="1" s="1"/>
  <c r="AR876" i="1" s="1"/>
  <c r="AS876" i="1" s="1"/>
  <c r="AP856" i="1" a="1"/>
  <c r="AP856" i="1" s="1"/>
  <c r="AQ856" i="1" s="1"/>
  <c r="AR856" i="1" s="1"/>
  <c r="AS856" i="1" s="1"/>
  <c r="AP836" i="1" a="1"/>
  <c r="AP836" i="1" s="1"/>
  <c r="AQ836" i="1" s="1"/>
  <c r="AR836" i="1" s="1"/>
  <c r="AS836" i="1" s="1"/>
  <c r="AP820" i="1" a="1"/>
  <c r="AP820" i="1" s="1"/>
  <c r="AQ820" i="1" s="1"/>
  <c r="AR820" i="1" s="1"/>
  <c r="AS820" i="1" s="1"/>
  <c r="AP804" i="1" a="1"/>
  <c r="AP804" i="1" s="1"/>
  <c r="AQ804" i="1" s="1"/>
  <c r="AR804" i="1" s="1"/>
  <c r="AS804" i="1" s="1"/>
  <c r="AP788" i="1" a="1"/>
  <c r="AP788" i="1" s="1"/>
  <c r="AQ788" i="1" s="1"/>
  <c r="AR788" i="1" s="1"/>
  <c r="AS788" i="1" s="1"/>
  <c r="AP767" i="1" a="1"/>
  <c r="AP767" i="1" s="1"/>
  <c r="AQ767" i="1" s="1"/>
  <c r="AR767" i="1" s="1"/>
  <c r="AS767" i="1" s="1"/>
  <c r="AP741" i="1" a="1"/>
  <c r="AP741" i="1" s="1"/>
  <c r="AQ741" i="1" s="1"/>
  <c r="AR741" i="1" s="1"/>
  <c r="AS741" i="1" s="1"/>
  <c r="AP671" i="1" a="1"/>
  <c r="AP671" i="1" s="1"/>
  <c r="AQ671" i="1" s="1"/>
  <c r="AR671" i="1" s="1"/>
  <c r="AS671" i="1" s="1"/>
  <c r="AP615" i="1" a="1"/>
  <c r="AP615" i="1" s="1"/>
  <c r="AQ615" i="1" s="1"/>
  <c r="AR615" i="1" s="1"/>
  <c r="AS615" i="1" s="1"/>
  <c r="AP541" i="1" a="1"/>
  <c r="AP541" i="1" s="1"/>
  <c r="AQ541" i="1" s="1"/>
  <c r="AR541" i="1" s="1"/>
  <c r="AS541" i="1" s="1"/>
  <c r="AP963" i="1" a="1"/>
  <c r="AP963" i="1" s="1"/>
  <c r="AQ963" i="1" s="1"/>
  <c r="AR963" i="1" s="1"/>
  <c r="AS963" i="1" s="1"/>
  <c r="AP912" i="1" a="1"/>
  <c r="AP912" i="1" s="1"/>
  <c r="AQ912" i="1" s="1"/>
  <c r="AR912" i="1" s="1"/>
  <c r="AS912" i="1" s="1"/>
  <c r="AP991" i="1" a="1"/>
  <c r="AP991" i="1" s="1"/>
  <c r="AQ991" i="1" s="1"/>
  <c r="AR991" i="1" s="1"/>
  <c r="AS991" i="1" s="1"/>
  <c r="AP973" i="1" a="1"/>
  <c r="AP973" i="1" s="1"/>
  <c r="AQ973" i="1" s="1"/>
  <c r="AR973" i="1" s="1"/>
  <c r="AS973" i="1" s="1"/>
  <c r="AP958" i="1" a="1"/>
  <c r="AP958" i="1" s="1"/>
  <c r="AQ958" i="1" s="1"/>
  <c r="AR958" i="1" s="1"/>
  <c r="AS958" i="1" s="1"/>
  <c r="AP943" i="1" a="1"/>
  <c r="AP943" i="1" s="1"/>
  <c r="AQ943" i="1" s="1"/>
  <c r="AR943" i="1" s="1"/>
  <c r="AS943" i="1" s="1"/>
  <c r="AP927" i="1" a="1"/>
  <c r="AP927" i="1" s="1"/>
  <c r="AQ927" i="1" s="1"/>
  <c r="AR927" i="1" s="1"/>
  <c r="AS927" i="1" s="1"/>
  <c r="AP911" i="1" a="1"/>
  <c r="AP911" i="1" s="1"/>
  <c r="AQ911" i="1" s="1"/>
  <c r="AR911" i="1" s="1"/>
  <c r="AS911" i="1" s="1"/>
  <c r="AP895" i="1" a="1"/>
  <c r="AP895" i="1" s="1"/>
  <c r="AQ895" i="1" s="1"/>
  <c r="AR895" i="1" s="1"/>
  <c r="AS895" i="1" s="1"/>
  <c r="AP879" i="1" a="1"/>
  <c r="AP879" i="1" s="1"/>
  <c r="AQ879" i="1" s="1"/>
  <c r="AR879" i="1" s="1"/>
  <c r="AS879" i="1" s="1"/>
  <c r="AP863" i="1" a="1"/>
  <c r="AP863" i="1" s="1"/>
  <c r="AQ863" i="1" s="1"/>
  <c r="AR863" i="1" s="1"/>
  <c r="AS863" i="1" s="1"/>
  <c r="AP847" i="1" a="1"/>
  <c r="AP847" i="1" s="1"/>
  <c r="AQ847" i="1" s="1"/>
  <c r="AR847" i="1" s="1"/>
  <c r="AS847" i="1" s="1"/>
  <c r="AP831" i="1" a="1"/>
  <c r="AP831" i="1" s="1"/>
  <c r="AQ831" i="1" s="1"/>
  <c r="AR831" i="1" s="1"/>
  <c r="AS831" i="1" s="1"/>
  <c r="AP815" i="1" a="1"/>
  <c r="AP815" i="1" s="1"/>
  <c r="AQ815" i="1" s="1"/>
  <c r="AR815" i="1" s="1"/>
  <c r="AS815" i="1" s="1"/>
  <c r="AP799" i="1" a="1"/>
  <c r="AP799" i="1" s="1"/>
  <c r="AQ799" i="1" s="1"/>
  <c r="AR799" i="1" s="1"/>
  <c r="AS799" i="1" s="1"/>
  <c r="AP782" i="1" a="1"/>
  <c r="AP782" i="1" s="1"/>
  <c r="AQ782" i="1" s="1"/>
  <c r="AR782" i="1" s="1"/>
  <c r="AS782" i="1" s="1"/>
  <c r="AP752" i="1" a="1"/>
  <c r="AP752" i="1" s="1"/>
  <c r="AQ752" i="1" s="1"/>
  <c r="AR752" i="1" s="1"/>
  <c r="AS752" i="1" s="1"/>
  <c r="AP710" i="1" a="1"/>
  <c r="AP710" i="1" s="1"/>
  <c r="AQ710" i="1" s="1"/>
  <c r="AR710" i="1" s="1"/>
  <c r="AS710" i="1" s="1"/>
  <c r="AP639" i="1" a="1"/>
  <c r="AP639" i="1" s="1"/>
  <c r="AQ639" i="1" s="1"/>
  <c r="AR639" i="1" s="1"/>
  <c r="AS639" i="1" s="1"/>
  <c r="AP583" i="1" a="1"/>
  <c r="AP583" i="1" s="1"/>
  <c r="AQ583" i="1" s="1"/>
  <c r="AR583" i="1" s="1"/>
  <c r="AS583" i="1" s="1"/>
  <c r="AP9" i="1" a="1"/>
  <c r="AP9" i="1" s="1"/>
  <c r="AQ9" i="1" s="1"/>
  <c r="AR9" i="1" s="1"/>
  <c r="AS9" i="1" s="1"/>
  <c r="AP25" i="1" a="1"/>
  <c r="AP25" i="1" s="1"/>
  <c r="AQ25" i="1" s="1"/>
  <c r="AR25" i="1" s="1"/>
  <c r="AS25" i="1" s="1"/>
  <c r="AP41" i="1" a="1"/>
  <c r="AP41" i="1" s="1"/>
  <c r="AQ41" i="1" s="1"/>
  <c r="AR41" i="1" s="1"/>
  <c r="AS41" i="1" s="1"/>
  <c r="AP57" i="1" a="1"/>
  <c r="AP57" i="1" s="1"/>
  <c r="AQ57" i="1" s="1"/>
  <c r="AR57" i="1" s="1"/>
  <c r="AS57" i="1" s="1"/>
  <c r="AP73" i="1" a="1"/>
  <c r="AP73" i="1" s="1"/>
  <c r="AQ73" i="1" s="1"/>
  <c r="AR73" i="1" s="1"/>
  <c r="AS73" i="1" s="1"/>
  <c r="AP89" i="1" a="1"/>
  <c r="AP89" i="1" s="1"/>
  <c r="AQ89" i="1" s="1"/>
  <c r="AR89" i="1" s="1"/>
  <c r="AS89" i="1" s="1"/>
  <c r="AP105" i="1" a="1"/>
  <c r="AP105" i="1" s="1"/>
  <c r="AQ105" i="1" s="1"/>
  <c r="AR105" i="1" s="1"/>
  <c r="AS105" i="1" s="1"/>
  <c r="AP121" i="1" a="1"/>
  <c r="AP121" i="1" s="1"/>
  <c r="AQ121" i="1" s="1"/>
  <c r="AR121" i="1" s="1"/>
  <c r="AS121" i="1" s="1"/>
  <c r="AP137" i="1" a="1"/>
  <c r="AP137" i="1" s="1"/>
  <c r="AQ137" i="1" s="1"/>
  <c r="AR137" i="1" s="1"/>
  <c r="AS137" i="1" s="1"/>
  <c r="AP153" i="1" a="1"/>
  <c r="AP153" i="1" s="1"/>
  <c r="AQ153" i="1" s="1"/>
  <c r="AR153" i="1" s="1"/>
  <c r="AS153" i="1" s="1"/>
  <c r="AP169" i="1" a="1"/>
  <c r="AP169" i="1" s="1"/>
  <c r="AQ169" i="1" s="1"/>
  <c r="AR169" i="1" s="1"/>
  <c r="AS169" i="1" s="1"/>
  <c r="AP184" i="1" a="1"/>
  <c r="AP184" i="1" s="1"/>
  <c r="AQ184" i="1" s="1"/>
  <c r="AR184" i="1" s="1"/>
  <c r="AS184" i="1" s="1"/>
  <c r="AP201" i="1" a="1"/>
  <c r="AP201" i="1" s="1"/>
  <c r="AQ201" i="1" s="1"/>
  <c r="AR201" i="1" s="1"/>
  <c r="AS201" i="1" s="1"/>
  <c r="AP219" i="1" a="1"/>
  <c r="AP219" i="1" s="1"/>
  <c r="AQ219" i="1" s="1"/>
  <c r="AR219" i="1" s="1"/>
  <c r="AS219" i="1" s="1"/>
  <c r="AP233" i="1" a="1"/>
  <c r="AP233" i="1" s="1"/>
  <c r="AQ233" i="1" s="1"/>
  <c r="AR233" i="1" s="1"/>
  <c r="AS233" i="1" s="1"/>
  <c r="AP251" i="1" a="1"/>
  <c r="AP251" i="1" s="1"/>
  <c r="AQ251" i="1" s="1"/>
  <c r="AR251" i="1" s="1"/>
  <c r="AS251" i="1" s="1"/>
  <c r="AP265" i="1" a="1"/>
  <c r="AP265" i="1" s="1"/>
  <c r="AQ265" i="1" s="1"/>
  <c r="AR265" i="1" s="1"/>
  <c r="AS265" i="1" s="1"/>
  <c r="AP280" i="1" a="1"/>
  <c r="AP280" i="1" s="1"/>
  <c r="AQ280" i="1" s="1"/>
  <c r="AR280" i="1" s="1"/>
  <c r="AS280" i="1" s="1"/>
  <c r="AP298" i="1" a="1"/>
  <c r="AP298" i="1" s="1"/>
  <c r="AQ298" i="1" s="1"/>
  <c r="AR298" i="1" s="1"/>
  <c r="AS298" i="1" s="1"/>
  <c r="AP318" i="1" a="1"/>
  <c r="AP318" i="1" s="1"/>
  <c r="AQ318" i="1" s="1"/>
  <c r="AR318" i="1" s="1"/>
  <c r="AS318" i="1" s="1"/>
  <c r="AP10" i="1" a="1"/>
  <c r="AP10" i="1" s="1"/>
  <c r="AQ10" i="1" s="1"/>
  <c r="AR10" i="1" s="1"/>
  <c r="AS10" i="1" s="1"/>
  <c r="AP26" i="1" a="1"/>
  <c r="AP26" i="1" s="1"/>
  <c r="AQ26" i="1" s="1"/>
  <c r="AR26" i="1" s="1"/>
  <c r="AS26" i="1" s="1"/>
  <c r="AP42" i="1" a="1"/>
  <c r="AP42" i="1" s="1"/>
  <c r="AQ42" i="1" s="1"/>
  <c r="AR42" i="1" s="1"/>
  <c r="AS42" i="1" s="1"/>
  <c r="AP58" i="1" a="1"/>
  <c r="AP58" i="1" s="1"/>
  <c r="AQ58" i="1" s="1"/>
  <c r="AR58" i="1" s="1"/>
  <c r="AS58" i="1" s="1"/>
  <c r="AP74" i="1" a="1"/>
  <c r="AP74" i="1" s="1"/>
  <c r="AQ74" i="1" s="1"/>
  <c r="AR74" i="1" s="1"/>
  <c r="AS74" i="1" s="1"/>
  <c r="AP90" i="1" a="1"/>
  <c r="AP90" i="1" s="1"/>
  <c r="AQ90" i="1" s="1"/>
  <c r="AR90" i="1" s="1"/>
  <c r="AS90" i="1" s="1"/>
  <c r="AP106" i="1" a="1"/>
  <c r="AP106" i="1" s="1"/>
  <c r="AQ106" i="1" s="1"/>
  <c r="AR106" i="1" s="1"/>
  <c r="AS106" i="1" s="1"/>
  <c r="AP122" i="1" a="1"/>
  <c r="AP122" i="1" s="1"/>
  <c r="AQ122" i="1" s="1"/>
  <c r="AR122" i="1" s="1"/>
  <c r="AS122" i="1" s="1"/>
  <c r="AP138" i="1" a="1"/>
  <c r="AP138" i="1" s="1"/>
  <c r="AQ138" i="1" s="1"/>
  <c r="AR138" i="1" s="1"/>
  <c r="AS138" i="1" s="1"/>
  <c r="AP154" i="1" a="1"/>
  <c r="AP154" i="1" s="1"/>
  <c r="AQ154" i="1" s="1"/>
  <c r="AR154" i="1" s="1"/>
  <c r="AS154" i="1" s="1"/>
  <c r="AP170" i="1" a="1"/>
  <c r="AP170" i="1" s="1"/>
  <c r="AQ170" i="1" s="1"/>
  <c r="AR170" i="1" s="1"/>
  <c r="AS170" i="1" s="1"/>
  <c r="AP185" i="1" a="1"/>
  <c r="AP185" i="1" s="1"/>
  <c r="AQ185" i="1" s="1"/>
  <c r="AR185" i="1" s="1"/>
  <c r="AS185" i="1" s="1"/>
  <c r="AP202" i="1" a="1"/>
  <c r="AP202" i="1" s="1"/>
  <c r="AQ202" i="1" s="1"/>
  <c r="AR202" i="1" s="1"/>
  <c r="AS202" i="1" s="1"/>
  <c r="AP216" i="1" a="1"/>
  <c r="AP216" i="1" s="1"/>
  <c r="AQ216" i="1" s="1"/>
  <c r="AR216" i="1" s="1"/>
  <c r="AS216" i="1" s="1"/>
  <c r="AP234" i="1" a="1"/>
  <c r="AP234" i="1" s="1"/>
  <c r="AQ234" i="1" s="1"/>
  <c r="AR234" i="1" s="1"/>
  <c r="AS234" i="1" s="1"/>
  <c r="AP248" i="1" a="1"/>
  <c r="AP248" i="1" s="1"/>
  <c r="AQ248" i="1" s="1"/>
  <c r="AR248" i="1" s="1"/>
  <c r="AS248" i="1" s="1"/>
  <c r="AP266" i="1" a="1"/>
  <c r="AP266" i="1" s="1"/>
  <c r="AQ266" i="1" s="1"/>
  <c r="AR266" i="1" s="1"/>
  <c r="AS266" i="1" s="1"/>
  <c r="AP281" i="1" a="1"/>
  <c r="AP281" i="1" s="1"/>
  <c r="AQ281" i="1" s="1"/>
  <c r="AR281" i="1" s="1"/>
  <c r="AS281" i="1" s="1"/>
  <c r="AP295" i="1" a="1"/>
  <c r="AP295" i="1" s="1"/>
  <c r="AQ295" i="1" s="1"/>
  <c r="AR295" i="1" s="1"/>
  <c r="AS295" i="1" s="1"/>
  <c r="AP311" i="1" a="1"/>
  <c r="AP311" i="1" s="1"/>
  <c r="AQ311" i="1" s="1"/>
  <c r="AR311" i="1" s="1"/>
  <c r="AS311" i="1" s="1"/>
  <c r="AP11" i="1" a="1"/>
  <c r="AP11" i="1" s="1"/>
  <c r="AQ11" i="1" s="1"/>
  <c r="AR11" i="1" s="1"/>
  <c r="AS11" i="1" s="1"/>
  <c r="AP27" i="1" a="1"/>
  <c r="AP27" i="1" s="1"/>
  <c r="AQ27" i="1" s="1"/>
  <c r="AR27" i="1" s="1"/>
  <c r="AS27" i="1" s="1"/>
  <c r="AP43" i="1" a="1"/>
  <c r="AP43" i="1" s="1"/>
  <c r="AQ43" i="1" s="1"/>
  <c r="AR43" i="1" s="1"/>
  <c r="AS43" i="1" s="1"/>
  <c r="AP59" i="1" a="1"/>
  <c r="AP59" i="1" s="1"/>
  <c r="AQ59" i="1" s="1"/>
  <c r="AR59" i="1" s="1"/>
  <c r="AS59" i="1" s="1"/>
  <c r="AP75" i="1" a="1"/>
  <c r="AP75" i="1" s="1"/>
  <c r="AQ75" i="1" s="1"/>
  <c r="AR75" i="1" s="1"/>
  <c r="AS75" i="1" s="1"/>
  <c r="AP91" i="1" a="1"/>
  <c r="AP91" i="1" s="1"/>
  <c r="AQ91" i="1" s="1"/>
  <c r="AR91" i="1" s="1"/>
  <c r="AS91" i="1" s="1"/>
  <c r="AP959" i="1" a="1"/>
  <c r="AP959" i="1" s="1"/>
  <c r="AQ959" i="1" s="1"/>
  <c r="AR959" i="1" s="1"/>
  <c r="AS959" i="1" s="1"/>
  <c r="AP908" i="1" a="1"/>
  <c r="AP908" i="1" s="1"/>
  <c r="AQ908" i="1" s="1"/>
  <c r="AR908" i="1" s="1"/>
  <c r="AS908" i="1" s="1"/>
  <c r="AP872" i="1" a="1"/>
  <c r="AP872" i="1" s="1"/>
  <c r="AQ872" i="1" s="1"/>
  <c r="AR872" i="1" s="1"/>
  <c r="AS872" i="1" s="1"/>
  <c r="AP848" i="1" a="1"/>
  <c r="AP848" i="1" s="1"/>
  <c r="AQ848" i="1" s="1"/>
  <c r="AR848" i="1" s="1"/>
  <c r="AS848" i="1" s="1"/>
  <c r="AP832" i="1" a="1"/>
  <c r="AP832" i="1" s="1"/>
  <c r="AQ832" i="1" s="1"/>
  <c r="AR832" i="1" s="1"/>
  <c r="AS832" i="1" s="1"/>
  <c r="AP816" i="1" a="1"/>
  <c r="AP816" i="1" s="1"/>
  <c r="AQ816" i="1" s="1"/>
  <c r="AR816" i="1" s="1"/>
  <c r="AS816" i="1" s="1"/>
  <c r="AP800" i="1" a="1"/>
  <c r="AP800" i="1" s="1"/>
  <c r="AQ800" i="1" s="1"/>
  <c r="AR800" i="1" s="1"/>
  <c r="AS800" i="1" s="1"/>
  <c r="AP783" i="1" a="1"/>
  <c r="AP783" i="1" s="1"/>
  <c r="AQ783" i="1" s="1"/>
  <c r="AR783" i="1" s="1"/>
  <c r="AS783" i="1" s="1"/>
  <c r="AP761" i="1" a="1"/>
  <c r="AP761" i="1" s="1"/>
  <c r="AQ761" i="1" s="1"/>
  <c r="AR761" i="1" s="1"/>
  <c r="AS761" i="1" s="1"/>
  <c r="AP727" i="1" a="1"/>
  <c r="AP727" i="1" s="1"/>
  <c r="AQ727" i="1" s="1"/>
  <c r="AR727" i="1" s="1"/>
  <c r="AS727" i="1" s="1"/>
  <c r="AP657" i="1" a="1"/>
  <c r="AP657" i="1" s="1"/>
  <c r="AQ657" i="1" s="1"/>
  <c r="AR657" i="1" s="1"/>
  <c r="AS657" i="1" s="1"/>
  <c r="AP601" i="1" a="1"/>
  <c r="AP601" i="1" s="1"/>
  <c r="AQ601" i="1" s="1"/>
  <c r="AR601" i="1" s="1"/>
  <c r="AS601" i="1" s="1"/>
  <c r="AP948" i="1" a="1"/>
  <c r="AP948" i="1" s="1"/>
  <c r="AQ948" i="1" s="1"/>
  <c r="AR948" i="1" s="1"/>
  <c r="AS948" i="1" s="1"/>
  <c r="AP900" i="1" a="1"/>
  <c r="AP900" i="1" s="1"/>
  <c r="AQ900" i="1" s="1"/>
  <c r="AR900" i="1" s="1"/>
  <c r="AS900" i="1" s="1"/>
  <c r="AP984" i="1" a="1"/>
  <c r="AP984" i="1" s="1"/>
  <c r="AQ984" i="1" s="1"/>
  <c r="AR984" i="1" s="1"/>
  <c r="AS984" i="1" s="1"/>
  <c r="AP970" i="1" a="1"/>
  <c r="AP970" i="1" s="1"/>
  <c r="AQ970" i="1" s="1"/>
  <c r="AR970" i="1" s="1"/>
  <c r="AS970" i="1" s="1"/>
  <c r="AP955" i="1" a="1"/>
  <c r="AP955" i="1" s="1"/>
  <c r="AQ955" i="1" s="1"/>
  <c r="AR955" i="1" s="1"/>
  <c r="AS955" i="1" s="1"/>
  <c r="AP939" i="1" a="1"/>
  <c r="AP939" i="1" s="1"/>
  <c r="AQ939" i="1" s="1"/>
  <c r="AR939" i="1" s="1"/>
  <c r="AS939" i="1" s="1"/>
  <c r="AP923" i="1" a="1"/>
  <c r="AP923" i="1" s="1"/>
  <c r="AQ923" i="1" s="1"/>
  <c r="AR923" i="1" s="1"/>
  <c r="AS923" i="1" s="1"/>
  <c r="AP907" i="1" a="1"/>
  <c r="AP907" i="1" s="1"/>
  <c r="AQ907" i="1" s="1"/>
  <c r="AR907" i="1" s="1"/>
  <c r="AS907" i="1" s="1"/>
  <c r="AP891" i="1" a="1"/>
  <c r="AP891" i="1" s="1"/>
  <c r="AQ891" i="1" s="1"/>
  <c r="AR891" i="1" s="1"/>
  <c r="AS891" i="1" s="1"/>
  <c r="AP875" i="1" a="1"/>
  <c r="AP875" i="1" s="1"/>
  <c r="AQ875" i="1" s="1"/>
  <c r="AR875" i="1" s="1"/>
  <c r="AS875" i="1" s="1"/>
  <c r="AP859" i="1" a="1"/>
  <c r="AP859" i="1" s="1"/>
  <c r="AQ859" i="1" s="1"/>
  <c r="AR859" i="1" s="1"/>
  <c r="AS859" i="1" s="1"/>
  <c r="AP843" i="1" a="1"/>
  <c r="AP843" i="1" s="1"/>
  <c r="AQ843" i="1" s="1"/>
  <c r="AR843" i="1" s="1"/>
  <c r="AS843" i="1" s="1"/>
  <c r="AP827" i="1" a="1"/>
  <c r="AP827" i="1" s="1"/>
  <c r="AQ827" i="1" s="1"/>
  <c r="AR827" i="1" s="1"/>
  <c r="AS827" i="1" s="1"/>
  <c r="AP811" i="1" a="1"/>
  <c r="AP811" i="1" s="1"/>
  <c r="AQ811" i="1" s="1"/>
  <c r="AR811" i="1" s="1"/>
  <c r="AS811" i="1" s="1"/>
  <c r="AP795" i="1" a="1"/>
  <c r="AP795" i="1" s="1"/>
  <c r="AQ795" i="1" s="1"/>
  <c r="AR795" i="1" s="1"/>
  <c r="AS795" i="1" s="1"/>
  <c r="AP776" i="1" a="1"/>
  <c r="AP776" i="1" s="1"/>
  <c r="AQ776" i="1" s="1"/>
  <c r="AR776" i="1" s="1"/>
  <c r="AS776" i="1" s="1"/>
  <c r="AP739" i="1" a="1"/>
  <c r="AP739" i="1" s="1"/>
  <c r="AQ739" i="1" s="1"/>
  <c r="AR739" i="1" s="1"/>
  <c r="AS739" i="1" s="1"/>
  <c r="AP697" i="1" a="1"/>
  <c r="AP697" i="1" s="1"/>
  <c r="AQ697" i="1" s="1"/>
  <c r="AR697" i="1" s="1"/>
  <c r="AS697" i="1" s="1"/>
  <c r="AP625" i="1" a="1"/>
  <c r="AP625" i="1" s="1"/>
  <c r="AQ625" i="1" s="1"/>
  <c r="AR625" i="1" s="1"/>
  <c r="AS625" i="1" s="1"/>
  <c r="AP569" i="1" a="1"/>
  <c r="AP569" i="1" s="1"/>
  <c r="AQ569" i="1" s="1"/>
  <c r="AR569" i="1" s="1"/>
  <c r="AS569" i="1" s="1"/>
  <c r="AP13" i="1" a="1"/>
  <c r="AP13" i="1" s="1"/>
  <c r="AQ13" i="1" s="1"/>
  <c r="AR13" i="1" s="1"/>
  <c r="AS13" i="1" s="1"/>
  <c r="AP29" i="1" a="1"/>
  <c r="AP29" i="1" s="1"/>
  <c r="AQ29" i="1" s="1"/>
  <c r="AR29" i="1" s="1"/>
  <c r="AS29" i="1" s="1"/>
  <c r="AP45" i="1" a="1"/>
  <c r="AP45" i="1" s="1"/>
  <c r="AQ45" i="1" s="1"/>
  <c r="AR45" i="1" s="1"/>
  <c r="AS45" i="1" s="1"/>
  <c r="AP61" i="1" a="1"/>
  <c r="AP61" i="1" s="1"/>
  <c r="AQ61" i="1" s="1"/>
  <c r="AR61" i="1" s="1"/>
  <c r="AS61" i="1" s="1"/>
  <c r="AP77" i="1" a="1"/>
  <c r="AP77" i="1" s="1"/>
  <c r="AQ77" i="1" s="1"/>
  <c r="AR77" i="1" s="1"/>
  <c r="AS77" i="1" s="1"/>
  <c r="AP93" i="1" a="1"/>
  <c r="AP93" i="1" s="1"/>
  <c r="AQ93" i="1" s="1"/>
  <c r="AR93" i="1" s="1"/>
  <c r="AS93" i="1" s="1"/>
  <c r="AP109" i="1" a="1"/>
  <c r="AP109" i="1" s="1"/>
  <c r="AQ109" i="1" s="1"/>
  <c r="AR109" i="1" s="1"/>
  <c r="AS109" i="1" s="1"/>
  <c r="AP125" i="1" a="1"/>
  <c r="AP125" i="1" s="1"/>
  <c r="AQ125" i="1" s="1"/>
  <c r="AR125" i="1" s="1"/>
  <c r="AS125" i="1" s="1"/>
  <c r="AP141" i="1" a="1"/>
  <c r="AP141" i="1" s="1"/>
  <c r="AQ141" i="1" s="1"/>
  <c r="AR141" i="1" s="1"/>
  <c r="AS141" i="1" s="1"/>
  <c r="AP157" i="1" a="1"/>
  <c r="AP157" i="1" s="1"/>
  <c r="AQ157" i="1" s="1"/>
  <c r="AR157" i="1" s="1"/>
  <c r="AS157" i="1" s="1"/>
  <c r="AP173" i="1" a="1"/>
  <c r="AP173" i="1" s="1"/>
  <c r="AQ173" i="1" s="1"/>
  <c r="AR173" i="1" s="1"/>
  <c r="AS173" i="1" s="1"/>
  <c r="AP187" i="1" a="1"/>
  <c r="AP187" i="1" s="1"/>
  <c r="AQ187" i="1" s="1"/>
  <c r="AR187" i="1" s="1"/>
  <c r="AS187" i="1" s="1"/>
  <c r="AP205" i="1" a="1"/>
  <c r="AP205" i="1" s="1"/>
  <c r="AQ205" i="1" s="1"/>
  <c r="AR205" i="1" s="1"/>
  <c r="AS205" i="1" s="1"/>
  <c r="AP223" i="1" a="1"/>
  <c r="AP223" i="1" s="1"/>
  <c r="AQ223" i="1" s="1"/>
  <c r="AR223" i="1" s="1"/>
  <c r="AS223" i="1" s="1"/>
  <c r="AP237" i="1" a="1"/>
  <c r="AP237" i="1" s="1"/>
  <c r="AQ237" i="1" s="1"/>
  <c r="AR237" i="1" s="1"/>
  <c r="AS237" i="1" s="1"/>
  <c r="AP255" i="1" a="1"/>
  <c r="AP255" i="1" s="1"/>
  <c r="AQ255" i="1" s="1"/>
  <c r="AR255" i="1" s="1"/>
  <c r="AS255" i="1" s="1"/>
  <c r="AP269" i="1" a="1"/>
  <c r="AP269" i="1" s="1"/>
  <c r="AQ269" i="1" s="1"/>
  <c r="AR269" i="1" s="1"/>
  <c r="AS269" i="1" s="1"/>
  <c r="AP283" i="1" a="1"/>
  <c r="AP283" i="1" s="1"/>
  <c r="AQ283" i="1" s="1"/>
  <c r="AR283" i="1" s="1"/>
  <c r="AS283" i="1" s="1"/>
  <c r="AP301" i="1" a="1"/>
  <c r="AP301" i="1" s="1"/>
  <c r="AQ301" i="1" s="1"/>
  <c r="AR301" i="1" s="1"/>
  <c r="AS301" i="1" s="1"/>
  <c r="AP321" i="1" a="1"/>
  <c r="AP321" i="1" s="1"/>
  <c r="AQ321" i="1" s="1"/>
  <c r="AR321" i="1" s="1"/>
  <c r="AS321" i="1" s="1"/>
  <c r="AP14" i="1" a="1"/>
  <c r="AP14" i="1" s="1"/>
  <c r="AQ14" i="1" s="1"/>
  <c r="AR14" i="1" s="1"/>
  <c r="AS14" i="1" s="1"/>
  <c r="AP30" i="1" a="1"/>
  <c r="AP30" i="1" s="1"/>
  <c r="AQ30" i="1" s="1"/>
  <c r="AR30" i="1" s="1"/>
  <c r="AS30" i="1" s="1"/>
  <c r="AP46" i="1" a="1"/>
  <c r="AP46" i="1" s="1"/>
  <c r="AQ46" i="1" s="1"/>
  <c r="AR46" i="1" s="1"/>
  <c r="AS46" i="1" s="1"/>
  <c r="AP62" i="1" a="1"/>
  <c r="AP62" i="1" s="1"/>
  <c r="AQ62" i="1" s="1"/>
  <c r="AR62" i="1" s="1"/>
  <c r="AS62" i="1" s="1"/>
  <c r="AP78" i="1" a="1"/>
  <c r="AP78" i="1" s="1"/>
  <c r="AQ78" i="1" s="1"/>
  <c r="AR78" i="1" s="1"/>
  <c r="AS78" i="1" s="1"/>
  <c r="AP94" i="1" a="1"/>
  <c r="AP94" i="1" s="1"/>
  <c r="AQ94" i="1" s="1"/>
  <c r="AR94" i="1" s="1"/>
  <c r="AS94" i="1" s="1"/>
  <c r="AP110" i="1" a="1"/>
  <c r="AP110" i="1" s="1"/>
  <c r="AQ110" i="1" s="1"/>
  <c r="AR110" i="1" s="1"/>
  <c r="AS110" i="1" s="1"/>
  <c r="AP126" i="1" a="1"/>
  <c r="AP126" i="1" s="1"/>
  <c r="AQ126" i="1" s="1"/>
  <c r="AR126" i="1" s="1"/>
  <c r="AS126" i="1" s="1"/>
  <c r="AP142" i="1" a="1"/>
  <c r="AP142" i="1" s="1"/>
  <c r="AQ142" i="1" s="1"/>
  <c r="AR142" i="1" s="1"/>
  <c r="AS142" i="1" s="1"/>
  <c r="AP158" i="1" a="1"/>
  <c r="AP158" i="1" s="1"/>
  <c r="AQ158" i="1" s="1"/>
  <c r="AR158" i="1" s="1"/>
  <c r="AS158" i="1" s="1"/>
  <c r="AP174" i="1" a="1"/>
  <c r="AP174" i="1" s="1"/>
  <c r="AQ174" i="1" s="1"/>
  <c r="AR174" i="1" s="1"/>
  <c r="AS174" i="1" s="1"/>
  <c r="AP188" i="1" a="1"/>
  <c r="AP188" i="1" s="1"/>
  <c r="AQ188" i="1" s="1"/>
  <c r="AR188" i="1" s="1"/>
  <c r="AS188" i="1" s="1"/>
  <c r="AP206" i="1" a="1"/>
  <c r="AP206" i="1" s="1"/>
  <c r="AQ206" i="1" s="1"/>
  <c r="AR206" i="1" s="1"/>
  <c r="AS206" i="1" s="1"/>
  <c r="AP220" i="1" a="1"/>
  <c r="AP220" i="1" s="1"/>
  <c r="AQ220" i="1" s="1"/>
  <c r="AR220" i="1" s="1"/>
  <c r="AS220" i="1" s="1"/>
  <c r="AP238" i="1" a="1"/>
  <c r="AP238" i="1" s="1"/>
  <c r="AQ238" i="1" s="1"/>
  <c r="AR238" i="1" s="1"/>
  <c r="AS238" i="1" s="1"/>
  <c r="AP252" i="1" a="1"/>
  <c r="AP252" i="1" s="1"/>
  <c r="AQ252" i="1" s="1"/>
  <c r="AR252" i="1" s="1"/>
  <c r="AS252" i="1" s="1"/>
  <c r="AP270" i="1" a="1"/>
  <c r="AP270" i="1" s="1"/>
  <c r="AQ270" i="1" s="1"/>
  <c r="AR270" i="1" s="1"/>
  <c r="AS270" i="1" s="1"/>
  <c r="AP284" i="1" a="1"/>
  <c r="AP284" i="1" s="1"/>
  <c r="AQ284" i="1" s="1"/>
  <c r="AR284" i="1" s="1"/>
  <c r="AS284" i="1" s="1"/>
  <c r="AP302" i="1" a="1"/>
  <c r="AP302" i="1" s="1"/>
  <c r="AQ302" i="1" s="1"/>
  <c r="AR302" i="1" s="1"/>
  <c r="AS302" i="1" s="1"/>
  <c r="AP315" i="1" a="1"/>
  <c r="AP315" i="1" s="1"/>
  <c r="AQ315" i="1" s="1"/>
  <c r="AR315" i="1" s="1"/>
  <c r="AS315" i="1" s="1"/>
  <c r="AP15" i="1" a="1"/>
  <c r="AP15" i="1" s="1"/>
  <c r="AQ15" i="1" s="1"/>
  <c r="AR15" i="1" s="1"/>
  <c r="AS15" i="1" s="1"/>
  <c r="AP31" i="1" a="1"/>
  <c r="AP31" i="1" s="1"/>
  <c r="AQ31" i="1" s="1"/>
  <c r="AR31" i="1" s="1"/>
  <c r="AS31" i="1" s="1"/>
  <c r="AP47" i="1" a="1"/>
  <c r="AP47" i="1" s="1"/>
  <c r="AQ47" i="1" s="1"/>
  <c r="AR47" i="1" s="1"/>
  <c r="AS47" i="1" s="1"/>
  <c r="AP63" i="1" a="1"/>
  <c r="AP63" i="1" s="1"/>
  <c r="AQ63" i="1" s="1"/>
  <c r="AR63" i="1" s="1"/>
  <c r="AS63" i="1" s="1"/>
  <c r="AP79" i="1" a="1"/>
  <c r="AP79" i="1" s="1"/>
  <c r="AQ79" i="1" s="1"/>
  <c r="AR79" i="1" s="1"/>
  <c r="AS79" i="1" s="1"/>
  <c r="AP992" i="1" a="1"/>
  <c r="AP992" i="1" s="1"/>
  <c r="AQ992" i="1" s="1"/>
  <c r="AR992" i="1" s="1"/>
  <c r="AS992" i="1" s="1"/>
  <c r="AP944" i="1" a="1"/>
  <c r="AP944" i="1" s="1"/>
  <c r="AQ944" i="1" s="1"/>
  <c r="AR944" i="1" s="1"/>
  <c r="AS944" i="1" s="1"/>
  <c r="AP896" i="1" a="1"/>
  <c r="AP896" i="1" s="1"/>
  <c r="AQ896" i="1" s="1"/>
  <c r="AR896" i="1" s="1"/>
  <c r="AS896" i="1" s="1"/>
  <c r="AP868" i="1" a="1"/>
  <c r="AP868" i="1" s="1"/>
  <c r="AQ868" i="1" s="1"/>
  <c r="AR868" i="1" s="1"/>
  <c r="AS868" i="1" s="1"/>
  <c r="AP844" i="1" a="1"/>
  <c r="AP844" i="1" s="1"/>
  <c r="AQ844" i="1" s="1"/>
  <c r="AR844" i="1" s="1"/>
  <c r="AS844" i="1" s="1"/>
  <c r="AP828" i="1" a="1"/>
  <c r="AP828" i="1" s="1"/>
  <c r="AQ828" i="1" s="1"/>
  <c r="AR828" i="1" s="1"/>
  <c r="AS828" i="1" s="1"/>
  <c r="AP812" i="1" a="1"/>
  <c r="AP812" i="1" s="1"/>
  <c r="AQ812" i="1" s="1"/>
  <c r="AR812" i="1" s="1"/>
  <c r="AS812" i="1" s="1"/>
  <c r="AP796" i="1" a="1"/>
  <c r="AP796" i="1" s="1"/>
  <c r="AQ796" i="1" s="1"/>
  <c r="AR796" i="1" s="1"/>
  <c r="AS796" i="1" s="1"/>
  <c r="AP779" i="1" a="1"/>
  <c r="AP779" i="1" s="1"/>
  <c r="AQ779" i="1" s="1"/>
  <c r="AR779" i="1" s="1"/>
  <c r="AS779" i="1" s="1"/>
  <c r="AP754" i="1" a="1"/>
  <c r="AP754" i="1" s="1"/>
  <c r="AQ754" i="1" s="1"/>
  <c r="AR754" i="1" s="1"/>
  <c r="AS754" i="1" s="1"/>
  <c r="AP720" i="1" a="1"/>
  <c r="AP720" i="1" s="1"/>
  <c r="AQ720" i="1" s="1"/>
  <c r="AR720" i="1" s="1"/>
  <c r="AS720" i="1" s="1"/>
  <c r="AP643" i="1" a="1"/>
  <c r="AP643" i="1" s="1"/>
  <c r="AQ643" i="1" s="1"/>
  <c r="AR643" i="1" s="1"/>
  <c r="AS643" i="1" s="1"/>
  <c r="AP586" i="1" a="1"/>
  <c r="AP586" i="1" s="1"/>
  <c r="AQ586" i="1" s="1"/>
  <c r="AR586" i="1" s="1"/>
  <c r="AS586" i="1" s="1"/>
  <c r="AP988" i="1" a="1"/>
  <c r="AP988" i="1" s="1"/>
  <c r="AQ988" i="1" s="1"/>
  <c r="AR988" i="1" s="1"/>
  <c r="AS988" i="1" s="1"/>
  <c r="AP936" i="1" a="1"/>
  <c r="AP936" i="1" s="1"/>
  <c r="AQ936" i="1" s="1"/>
  <c r="AR936" i="1" s="1"/>
  <c r="AS936" i="1" s="1"/>
  <c r="AP884" i="1" a="1"/>
  <c r="AP884" i="1" s="1"/>
  <c r="AQ884" i="1" s="1"/>
  <c r="AR884" i="1" s="1"/>
  <c r="AS884" i="1" s="1"/>
  <c r="AP980" i="1" a="1"/>
  <c r="AP980" i="1" s="1"/>
  <c r="AQ980" i="1" s="1"/>
  <c r="AR980" i="1" s="1"/>
  <c r="AS980" i="1" s="1"/>
  <c r="AP966" i="1" a="1"/>
  <c r="AP966" i="1" s="1"/>
  <c r="AQ966" i="1" s="1"/>
  <c r="AR966" i="1" s="1"/>
  <c r="AS966" i="1" s="1"/>
  <c r="AP951" i="1" a="1"/>
  <c r="AP951" i="1" s="1"/>
  <c r="AQ951" i="1" s="1"/>
  <c r="AR951" i="1" s="1"/>
  <c r="AS951" i="1" s="1"/>
  <c r="AP935" i="1" a="1"/>
  <c r="AP935" i="1" s="1"/>
  <c r="AQ935" i="1" s="1"/>
  <c r="AR935" i="1" s="1"/>
  <c r="AS935" i="1" s="1"/>
  <c r="AP919" i="1" a="1"/>
  <c r="AP919" i="1" s="1"/>
  <c r="AQ919" i="1" s="1"/>
  <c r="AR919" i="1" s="1"/>
  <c r="AS919" i="1" s="1"/>
  <c r="AP903" i="1" a="1"/>
  <c r="AP903" i="1" s="1"/>
  <c r="AQ903" i="1" s="1"/>
  <c r="AR903" i="1" s="1"/>
  <c r="AS903" i="1" s="1"/>
  <c r="AP887" i="1" a="1"/>
  <c r="AP887" i="1" s="1"/>
  <c r="AQ887" i="1" s="1"/>
  <c r="AR887" i="1" s="1"/>
  <c r="AS887" i="1" s="1"/>
  <c r="AP871" i="1" a="1"/>
  <c r="AP871" i="1" s="1"/>
  <c r="AQ871" i="1" s="1"/>
  <c r="AR871" i="1" s="1"/>
  <c r="AS871" i="1" s="1"/>
  <c r="AP855" i="1" a="1"/>
  <c r="AP855" i="1" s="1"/>
  <c r="AQ855" i="1" s="1"/>
  <c r="AR855" i="1" s="1"/>
  <c r="AS855" i="1" s="1"/>
  <c r="AP839" i="1" a="1"/>
  <c r="AP839" i="1" s="1"/>
  <c r="AQ839" i="1" s="1"/>
  <c r="AR839" i="1" s="1"/>
  <c r="AS839" i="1" s="1"/>
  <c r="AP823" i="1" a="1"/>
  <c r="AP823" i="1" s="1"/>
  <c r="AQ823" i="1" s="1"/>
  <c r="AR823" i="1" s="1"/>
  <c r="AS823" i="1" s="1"/>
  <c r="AP807" i="1" a="1"/>
  <c r="AP807" i="1" s="1"/>
  <c r="AQ807" i="1" s="1"/>
  <c r="AR807" i="1" s="1"/>
  <c r="AS807" i="1" s="1"/>
  <c r="AP791" i="1" a="1"/>
  <c r="AP791" i="1" s="1"/>
  <c r="AQ791" i="1" s="1"/>
  <c r="AR791" i="1" s="1"/>
  <c r="AS791" i="1" s="1"/>
  <c r="AP773" i="1" a="1"/>
  <c r="AP773" i="1" s="1"/>
  <c r="AQ773" i="1" s="1"/>
  <c r="AR773" i="1" s="1"/>
  <c r="AS773" i="1" s="1"/>
  <c r="AP732" i="1" a="1"/>
  <c r="AP732" i="1" s="1"/>
  <c r="AQ732" i="1" s="1"/>
  <c r="AR732" i="1" s="1"/>
  <c r="AS732" i="1" s="1"/>
  <c r="AP682" i="1" a="1"/>
  <c r="AP682" i="1" s="1"/>
  <c r="AQ682" i="1" s="1"/>
  <c r="AR682" i="1" s="1"/>
  <c r="AS682" i="1" s="1"/>
  <c r="AP611" i="1" a="1"/>
  <c r="AP611" i="1" s="1"/>
  <c r="AQ611" i="1" s="1"/>
  <c r="AR611" i="1" s="1"/>
  <c r="AS611" i="1" s="1"/>
  <c r="AP554" i="1" a="1"/>
  <c r="AP554" i="1" s="1"/>
  <c r="AQ554" i="1" s="1"/>
  <c r="AR554" i="1" s="1"/>
  <c r="AS554" i="1" s="1"/>
  <c r="AP17" i="1" a="1"/>
  <c r="AP17" i="1" s="1"/>
  <c r="AQ17" i="1" s="1"/>
  <c r="AR17" i="1" s="1"/>
  <c r="AS17" i="1" s="1"/>
  <c r="AP33" i="1" a="1"/>
  <c r="AP33" i="1" s="1"/>
  <c r="AQ33" i="1" s="1"/>
  <c r="AR33" i="1" s="1"/>
  <c r="AS33" i="1" s="1"/>
  <c r="AP49" i="1" a="1"/>
  <c r="AP49" i="1" s="1"/>
  <c r="AQ49" i="1" s="1"/>
  <c r="AR49" i="1" s="1"/>
  <c r="AS49" i="1" s="1"/>
  <c r="AP65" i="1" a="1"/>
  <c r="AP65" i="1" s="1"/>
  <c r="AQ65" i="1" s="1"/>
  <c r="AR65" i="1" s="1"/>
  <c r="AS65" i="1" s="1"/>
  <c r="AP81" i="1" a="1"/>
  <c r="AP81" i="1" s="1"/>
  <c r="AQ81" i="1" s="1"/>
  <c r="AR81" i="1" s="1"/>
  <c r="AS81" i="1" s="1"/>
  <c r="AP97" i="1" a="1"/>
  <c r="AP97" i="1" s="1"/>
  <c r="AQ97" i="1" s="1"/>
  <c r="AR97" i="1" s="1"/>
  <c r="AS97" i="1" s="1"/>
  <c r="AP113" i="1" a="1"/>
  <c r="AP113" i="1" s="1"/>
  <c r="AQ113" i="1" s="1"/>
  <c r="AR113" i="1" s="1"/>
  <c r="AS113" i="1" s="1"/>
  <c r="AP129" i="1" a="1"/>
  <c r="AP129" i="1" s="1"/>
  <c r="AQ129" i="1" s="1"/>
  <c r="AR129" i="1" s="1"/>
  <c r="AS129" i="1" s="1"/>
  <c r="AP145" i="1" a="1"/>
  <c r="AP145" i="1" s="1"/>
  <c r="AQ145" i="1" s="1"/>
  <c r="AR145" i="1" s="1"/>
  <c r="AS145" i="1" s="1"/>
  <c r="AP161" i="1" a="1"/>
  <c r="AP161" i="1" s="1"/>
  <c r="AQ161" i="1" s="1"/>
  <c r="AR161" i="1" s="1"/>
  <c r="AS161" i="1" s="1"/>
  <c r="AP177" i="1" a="1"/>
  <c r="AP177" i="1" s="1"/>
  <c r="AQ177" i="1" s="1"/>
  <c r="AR177" i="1" s="1"/>
  <c r="AS177" i="1" s="1"/>
  <c r="AP191" i="1" a="1"/>
  <c r="AP191" i="1" s="1"/>
  <c r="AQ191" i="1" s="1"/>
  <c r="AR191" i="1" s="1"/>
  <c r="AS191" i="1" s="1"/>
  <c r="AP212" i="1" a="1"/>
  <c r="AP212" i="1" s="1"/>
  <c r="AQ212" i="1" s="1"/>
  <c r="AR212" i="1" s="1"/>
  <c r="AS212" i="1" s="1"/>
  <c r="AP226" i="1" a="1"/>
  <c r="AP226" i="1" s="1"/>
  <c r="AQ226" i="1" s="1"/>
  <c r="AR226" i="1" s="1"/>
  <c r="AS226" i="1" s="1"/>
  <c r="AP244" i="1" a="1"/>
  <c r="AP244" i="1" s="1"/>
  <c r="AQ244" i="1" s="1"/>
  <c r="AR244" i="1" s="1"/>
  <c r="AS244" i="1" s="1"/>
  <c r="AP258" i="1" a="1"/>
  <c r="AP258" i="1" s="1"/>
  <c r="AQ258" i="1" s="1"/>
  <c r="AR258" i="1" s="1"/>
  <c r="AS258" i="1" s="1"/>
  <c r="AP273" i="1" a="1"/>
  <c r="AP273" i="1" s="1"/>
  <c r="AQ273" i="1" s="1"/>
  <c r="AR273" i="1" s="1"/>
  <c r="AS273" i="1" s="1"/>
  <c r="AP287" i="1" a="1"/>
  <c r="AP287" i="1" s="1"/>
  <c r="AQ287" i="1" s="1"/>
  <c r="AR287" i="1" s="1"/>
  <c r="AS287" i="1" s="1"/>
  <c r="AP307" i="1" a="1"/>
  <c r="AP307" i="1" s="1"/>
  <c r="AQ307" i="1" s="1"/>
  <c r="AR307" i="1" s="1"/>
  <c r="AS307" i="1" s="1"/>
  <c r="AP2" i="1" a="1"/>
  <c r="AP2" i="1" s="1"/>
  <c r="AQ2" i="1" s="1"/>
  <c r="AR2" i="1" s="1"/>
  <c r="AS2" i="1" s="1"/>
  <c r="AP18" i="1" a="1"/>
  <c r="AP18" i="1" s="1"/>
  <c r="AQ18" i="1" s="1"/>
  <c r="AR18" i="1" s="1"/>
  <c r="AS18" i="1" s="1"/>
  <c r="AP34" i="1" a="1"/>
  <c r="AP34" i="1" s="1"/>
  <c r="AQ34" i="1" s="1"/>
  <c r="AR34" i="1" s="1"/>
  <c r="AS34" i="1" s="1"/>
  <c r="AP50" i="1" a="1"/>
  <c r="AP50" i="1" s="1"/>
  <c r="AQ50" i="1" s="1"/>
  <c r="AR50" i="1" s="1"/>
  <c r="AS50" i="1" s="1"/>
  <c r="AP66" i="1" a="1"/>
  <c r="AP66" i="1" s="1"/>
  <c r="AQ66" i="1" s="1"/>
  <c r="AR66" i="1" s="1"/>
  <c r="AS66" i="1" s="1"/>
  <c r="AP82" i="1" a="1"/>
  <c r="AP82" i="1" s="1"/>
  <c r="AQ82" i="1" s="1"/>
  <c r="AR82" i="1" s="1"/>
  <c r="AS82" i="1" s="1"/>
  <c r="AP98" i="1" a="1"/>
  <c r="AP98" i="1" s="1"/>
  <c r="AQ98" i="1" s="1"/>
  <c r="AR98" i="1" s="1"/>
  <c r="AS98" i="1" s="1"/>
  <c r="AP114" i="1" a="1"/>
  <c r="AP114" i="1" s="1"/>
  <c r="AQ114" i="1" s="1"/>
  <c r="AR114" i="1" s="1"/>
  <c r="AS114" i="1" s="1"/>
  <c r="AP130" i="1" a="1"/>
  <c r="AP130" i="1" s="1"/>
  <c r="AQ130" i="1" s="1"/>
  <c r="AR130" i="1" s="1"/>
  <c r="AS130" i="1" s="1"/>
  <c r="AP146" i="1" a="1"/>
  <c r="AP146" i="1" s="1"/>
  <c r="AQ146" i="1" s="1"/>
  <c r="AR146" i="1" s="1"/>
  <c r="AS146" i="1" s="1"/>
  <c r="AP162" i="1" a="1"/>
  <c r="AP162" i="1" s="1"/>
  <c r="AQ162" i="1" s="1"/>
  <c r="AR162" i="1" s="1"/>
  <c r="AS162" i="1" s="1"/>
  <c r="AP178" i="1" a="1"/>
  <c r="AP178" i="1" s="1"/>
  <c r="AQ178" i="1" s="1"/>
  <c r="AR178" i="1" s="1"/>
  <c r="AS178" i="1" s="1"/>
  <c r="AP192" i="1" a="1"/>
  <c r="AP192" i="1" s="1"/>
  <c r="AQ192" i="1" s="1"/>
  <c r="AR192" i="1" s="1"/>
  <c r="AS192" i="1" s="1"/>
  <c r="AP209" i="1" a="1"/>
  <c r="AP209" i="1" s="1"/>
  <c r="AQ209" i="1" s="1"/>
  <c r="AR209" i="1" s="1"/>
  <c r="AS209" i="1" s="1"/>
  <c r="AP224" i="1" a="1"/>
  <c r="AP224" i="1" s="1"/>
  <c r="AQ224" i="1" s="1"/>
  <c r="AR224" i="1" s="1"/>
  <c r="AS224" i="1" s="1"/>
  <c r="AP241" i="1" a="1"/>
  <c r="AP241" i="1" s="1"/>
  <c r="AQ241" i="1" s="1"/>
  <c r="AR241" i="1" s="1"/>
  <c r="AS241" i="1" s="1"/>
  <c r="AP256" i="1" a="1"/>
  <c r="AP256" i="1" s="1"/>
  <c r="AQ256" i="1" s="1"/>
  <c r="AR256" i="1" s="1"/>
  <c r="AS256" i="1" s="1"/>
  <c r="AP274" i="1" a="1"/>
  <c r="AP274" i="1" s="1"/>
  <c r="AQ274" i="1" s="1"/>
  <c r="AR274" i="1" s="1"/>
  <c r="AS274" i="1" s="1"/>
  <c r="AP288" i="1" a="1"/>
  <c r="AP288" i="1" s="1"/>
  <c r="AQ288" i="1" s="1"/>
  <c r="AR288" i="1" s="1"/>
  <c r="AS288" i="1" s="1"/>
  <c r="AP305" i="1" a="1"/>
  <c r="AP305" i="1" s="1"/>
  <c r="AQ305" i="1" s="1"/>
  <c r="AR305" i="1" s="1"/>
  <c r="AS305" i="1" s="1"/>
  <c r="AP3" i="1" a="1"/>
  <c r="AP3" i="1" s="1"/>
  <c r="AQ3" i="1" s="1"/>
  <c r="AR3" i="1" s="1"/>
  <c r="AS3" i="1" s="1"/>
  <c r="AP19" i="1" a="1"/>
  <c r="AP19" i="1" s="1"/>
  <c r="AQ19" i="1" s="1"/>
  <c r="AR19" i="1" s="1"/>
  <c r="AS19" i="1" s="1"/>
  <c r="AP35" i="1" a="1"/>
  <c r="AP35" i="1" s="1"/>
  <c r="AQ35" i="1" s="1"/>
  <c r="AR35" i="1" s="1"/>
  <c r="AS35" i="1" s="1"/>
  <c r="AP981" i="1" a="1"/>
  <c r="AP981" i="1" s="1"/>
  <c r="AQ981" i="1" s="1"/>
  <c r="AR981" i="1" s="1"/>
  <c r="AS981" i="1" s="1"/>
  <c r="AP932" i="1" a="1"/>
  <c r="AP932" i="1" s="1"/>
  <c r="AQ932" i="1" s="1"/>
  <c r="AR932" i="1" s="1"/>
  <c r="AS932" i="1" s="1"/>
  <c r="AP888" i="1" a="1"/>
  <c r="AP888" i="1" s="1"/>
  <c r="AQ888" i="1" s="1"/>
  <c r="AR888" i="1" s="1"/>
  <c r="AS888" i="1" s="1"/>
  <c r="AP864" i="1" a="1"/>
  <c r="AP864" i="1" s="1"/>
  <c r="AQ864" i="1" s="1"/>
  <c r="AR864" i="1" s="1"/>
  <c r="AS864" i="1" s="1"/>
  <c r="AP840" i="1" a="1"/>
  <c r="AP840" i="1" s="1"/>
  <c r="AQ840" i="1" s="1"/>
  <c r="AR840" i="1" s="1"/>
  <c r="AS840" i="1" s="1"/>
  <c r="AP824" i="1" a="1"/>
  <c r="AP824" i="1" s="1"/>
  <c r="AQ824" i="1" s="1"/>
  <c r="AR824" i="1" s="1"/>
  <c r="AS824" i="1" s="1"/>
  <c r="AP808" i="1" a="1"/>
  <c r="AP808" i="1" s="1"/>
  <c r="AQ808" i="1" s="1"/>
  <c r="AR808" i="1" s="1"/>
  <c r="AS808" i="1" s="1"/>
  <c r="AP792" i="1" a="1"/>
  <c r="AP792" i="1" s="1"/>
  <c r="AQ792" i="1" s="1"/>
  <c r="AR792" i="1" s="1"/>
  <c r="AS792" i="1" s="1"/>
  <c r="AP774" i="1" a="1"/>
  <c r="AP774" i="1" s="1"/>
  <c r="AQ774" i="1" s="1"/>
  <c r="AR774" i="1" s="1"/>
  <c r="AS774" i="1" s="1"/>
  <c r="AP747" i="1" a="1"/>
  <c r="AP747" i="1" s="1"/>
  <c r="AQ747" i="1" s="1"/>
  <c r="AR747" i="1" s="1"/>
  <c r="AS747" i="1" s="1"/>
  <c r="AP700" i="1" a="1"/>
  <c r="AP700" i="1" s="1"/>
  <c r="AQ700" i="1" s="1"/>
  <c r="AR700" i="1" s="1"/>
  <c r="AS700" i="1" s="1"/>
  <c r="AP629" i="1" a="1"/>
  <c r="AP629" i="1" s="1"/>
  <c r="AQ629" i="1" s="1"/>
  <c r="AR629" i="1" s="1"/>
  <c r="AS629" i="1" s="1"/>
  <c r="AP572" i="1" a="1"/>
  <c r="AP572" i="1" s="1"/>
  <c r="AQ572" i="1" s="1"/>
  <c r="AR572" i="1" s="1"/>
  <c r="AS572" i="1" s="1"/>
  <c r="AP974" i="1" a="1"/>
  <c r="AP974" i="1" s="1"/>
  <c r="AQ974" i="1" s="1"/>
  <c r="AR974" i="1" s="1"/>
  <c r="AS974" i="1" s="1"/>
  <c r="AP924" i="1" a="1"/>
  <c r="AP924" i="1" s="1"/>
  <c r="AQ924" i="1" s="1"/>
  <c r="AR924" i="1" s="1"/>
  <c r="AS924" i="1" s="1"/>
  <c r="AP852" i="1" a="1"/>
  <c r="AP852" i="1" s="1"/>
  <c r="AQ852" i="1" s="1"/>
  <c r="AR852" i="1" s="1"/>
  <c r="AS852" i="1" s="1"/>
  <c r="AP977" i="1" a="1"/>
  <c r="AP977" i="1" s="1"/>
  <c r="AQ977" i="1" s="1"/>
  <c r="AR977" i="1" s="1"/>
  <c r="AS977" i="1" s="1"/>
  <c r="AP962" i="1" a="1"/>
  <c r="AP962" i="1" s="1"/>
  <c r="AQ962" i="1" s="1"/>
  <c r="AR962" i="1" s="1"/>
  <c r="AS962" i="1" s="1"/>
  <c r="AP947" i="1" a="1"/>
  <c r="AP947" i="1" s="1"/>
  <c r="AQ947" i="1" s="1"/>
  <c r="AR947" i="1" s="1"/>
  <c r="AS947" i="1" s="1"/>
  <c r="AP931" i="1" a="1"/>
  <c r="AP931" i="1" s="1"/>
  <c r="AQ931" i="1" s="1"/>
  <c r="AR931" i="1" s="1"/>
  <c r="AS931" i="1" s="1"/>
  <c r="AP915" i="1" a="1"/>
  <c r="AP915" i="1" s="1"/>
  <c r="AQ915" i="1" s="1"/>
  <c r="AR915" i="1" s="1"/>
  <c r="AS915" i="1" s="1"/>
  <c r="AP899" i="1" a="1"/>
  <c r="AP899" i="1" s="1"/>
  <c r="AQ899" i="1" s="1"/>
  <c r="AR899" i="1" s="1"/>
  <c r="AS899" i="1" s="1"/>
  <c r="AP883" i="1" a="1"/>
  <c r="AP883" i="1" s="1"/>
  <c r="AQ883" i="1" s="1"/>
  <c r="AR883" i="1" s="1"/>
  <c r="AS883" i="1" s="1"/>
  <c r="AP867" i="1" a="1"/>
  <c r="AP867" i="1" s="1"/>
  <c r="AQ867" i="1" s="1"/>
  <c r="AR867" i="1" s="1"/>
  <c r="AS867" i="1" s="1"/>
  <c r="AP851" i="1" a="1"/>
  <c r="AP851" i="1" s="1"/>
  <c r="AQ851" i="1" s="1"/>
  <c r="AR851" i="1" s="1"/>
  <c r="AS851" i="1" s="1"/>
  <c r="AP835" i="1" a="1"/>
  <c r="AP835" i="1" s="1"/>
  <c r="AQ835" i="1" s="1"/>
  <c r="AR835" i="1" s="1"/>
  <c r="AS835" i="1" s="1"/>
  <c r="AP819" i="1" a="1"/>
  <c r="AP819" i="1" s="1"/>
  <c r="AQ819" i="1" s="1"/>
  <c r="AR819" i="1" s="1"/>
  <c r="AS819" i="1" s="1"/>
  <c r="AP803" i="1" a="1"/>
  <c r="AP803" i="1" s="1"/>
  <c r="AQ803" i="1" s="1"/>
  <c r="AR803" i="1" s="1"/>
  <c r="AS803" i="1" s="1"/>
  <c r="AP787" i="1" a="1"/>
  <c r="AP787" i="1" s="1"/>
  <c r="AQ787" i="1" s="1"/>
  <c r="AR787" i="1" s="1"/>
  <c r="AS787" i="1" s="1"/>
  <c r="AP759" i="1" a="1"/>
  <c r="AP759" i="1" s="1"/>
  <c r="AQ759" i="1" s="1"/>
  <c r="AR759" i="1" s="1"/>
  <c r="AS759" i="1" s="1"/>
  <c r="AP718" i="1" a="1"/>
  <c r="AP718" i="1" s="1"/>
  <c r="AQ718" i="1" s="1"/>
  <c r="AR718" i="1" s="1"/>
  <c r="AS718" i="1" s="1"/>
  <c r="AP668" i="1" a="1"/>
  <c r="AP668" i="1" s="1"/>
  <c r="AQ668" i="1" s="1"/>
  <c r="AR668" i="1" s="1"/>
  <c r="AS668" i="1" s="1"/>
  <c r="AP597" i="1" a="1"/>
  <c r="AP597" i="1" s="1"/>
  <c r="AQ597" i="1" s="1"/>
  <c r="AR597" i="1" s="1"/>
  <c r="AS597" i="1" s="1"/>
  <c r="AP5" i="1" a="1"/>
  <c r="AP5" i="1" s="1"/>
  <c r="AQ5" i="1" s="1"/>
  <c r="AR5" i="1" s="1"/>
  <c r="AS5" i="1" s="1"/>
  <c r="AP21" i="1" a="1"/>
  <c r="AP21" i="1" s="1"/>
  <c r="AQ21" i="1" s="1"/>
  <c r="AR21" i="1" s="1"/>
  <c r="AS21" i="1" s="1"/>
  <c r="AP37" i="1" a="1"/>
  <c r="AP37" i="1" s="1"/>
  <c r="AQ37" i="1" s="1"/>
  <c r="AR37" i="1" s="1"/>
  <c r="AS37" i="1" s="1"/>
  <c r="AP53" i="1" a="1"/>
  <c r="AP53" i="1" s="1"/>
  <c r="AQ53" i="1" s="1"/>
  <c r="AR53" i="1" s="1"/>
  <c r="AS53" i="1" s="1"/>
  <c r="AP69" i="1" a="1"/>
  <c r="AP69" i="1" s="1"/>
  <c r="AQ69" i="1" s="1"/>
  <c r="AR69" i="1" s="1"/>
  <c r="AS69" i="1" s="1"/>
  <c r="AP85" i="1" a="1"/>
  <c r="AP85" i="1" s="1"/>
  <c r="AQ85" i="1" s="1"/>
  <c r="AR85" i="1" s="1"/>
  <c r="AS85" i="1" s="1"/>
  <c r="AP101" i="1" a="1"/>
  <c r="AP101" i="1" s="1"/>
  <c r="AQ101" i="1" s="1"/>
  <c r="AR101" i="1" s="1"/>
  <c r="AS101" i="1" s="1"/>
  <c r="AP117" i="1" a="1"/>
  <c r="AP117" i="1" s="1"/>
  <c r="AQ117" i="1" s="1"/>
  <c r="AR117" i="1" s="1"/>
  <c r="AS117" i="1" s="1"/>
  <c r="AP133" i="1" a="1"/>
  <c r="AP133" i="1" s="1"/>
  <c r="AQ133" i="1" s="1"/>
  <c r="AR133" i="1" s="1"/>
  <c r="AS133" i="1" s="1"/>
  <c r="AP149" i="1" a="1"/>
  <c r="AP149" i="1" s="1"/>
  <c r="AQ149" i="1" s="1"/>
  <c r="AR149" i="1" s="1"/>
  <c r="AS149" i="1" s="1"/>
  <c r="AP165" i="1" a="1"/>
  <c r="AP165" i="1" s="1"/>
  <c r="AQ165" i="1" s="1"/>
  <c r="AR165" i="1" s="1"/>
  <c r="AS165" i="1" s="1"/>
  <c r="AP181" i="1" a="1"/>
  <c r="AP181" i="1" s="1"/>
  <c r="AQ181" i="1" s="1"/>
  <c r="AR181" i="1" s="1"/>
  <c r="AS181" i="1" s="1"/>
  <c r="AP198" i="1" a="1"/>
  <c r="AP198" i="1" s="1"/>
  <c r="AQ198" i="1" s="1"/>
  <c r="AR198" i="1" s="1"/>
  <c r="AS198" i="1" s="1"/>
  <c r="AP215" i="1" a="1"/>
  <c r="AP215" i="1" s="1"/>
  <c r="AQ215" i="1" s="1"/>
  <c r="AR215" i="1" s="1"/>
  <c r="AS215" i="1" s="1"/>
  <c r="AP230" i="1" a="1"/>
  <c r="AP230" i="1" s="1"/>
  <c r="AQ230" i="1" s="1"/>
  <c r="AR230" i="1" s="1"/>
  <c r="AS230" i="1" s="1"/>
  <c r="AP247" i="1" a="1"/>
  <c r="AP247" i="1" s="1"/>
  <c r="AQ247" i="1" s="1"/>
  <c r="AR247" i="1" s="1"/>
  <c r="AS247" i="1" s="1"/>
  <c r="AP262" i="1" a="1"/>
  <c r="AP262" i="1" s="1"/>
  <c r="AQ262" i="1" s="1"/>
  <c r="AR262" i="1" s="1"/>
  <c r="AS262" i="1" s="1"/>
  <c r="AP277" i="1" a="1"/>
  <c r="AP277" i="1" s="1"/>
  <c r="AQ277" i="1" s="1"/>
  <c r="AR277" i="1" s="1"/>
  <c r="AS277" i="1" s="1"/>
  <c r="AP291" i="1" a="1"/>
  <c r="AP291" i="1" s="1"/>
  <c r="AQ291" i="1" s="1"/>
  <c r="AR291" i="1" s="1"/>
  <c r="AS291" i="1" s="1"/>
  <c r="AP314" i="1" a="1"/>
  <c r="AP314" i="1" s="1"/>
  <c r="AQ314" i="1" s="1"/>
  <c r="AR314" i="1" s="1"/>
  <c r="AS314" i="1" s="1"/>
  <c r="AP6" i="1" a="1"/>
  <c r="AP6" i="1" s="1"/>
  <c r="AQ6" i="1" s="1"/>
  <c r="AR6" i="1" s="1"/>
  <c r="AS6" i="1" s="1"/>
  <c r="AP22" i="1" a="1"/>
  <c r="AP22" i="1" s="1"/>
  <c r="AQ22" i="1" s="1"/>
  <c r="AR22" i="1" s="1"/>
  <c r="AS22" i="1" s="1"/>
  <c r="AP38" i="1" a="1"/>
  <c r="AP38" i="1" s="1"/>
  <c r="AQ38" i="1" s="1"/>
  <c r="AR38" i="1" s="1"/>
  <c r="AS38" i="1" s="1"/>
  <c r="AP54" i="1" a="1"/>
  <c r="AP54" i="1" s="1"/>
  <c r="AQ54" i="1" s="1"/>
  <c r="AR54" i="1" s="1"/>
  <c r="AS54" i="1" s="1"/>
  <c r="AP70" i="1" a="1"/>
  <c r="AP70" i="1" s="1"/>
  <c r="AQ70" i="1" s="1"/>
  <c r="AR70" i="1" s="1"/>
  <c r="AS70" i="1" s="1"/>
  <c r="AP86" i="1" a="1"/>
  <c r="AP86" i="1" s="1"/>
  <c r="AQ86" i="1" s="1"/>
  <c r="AR86" i="1" s="1"/>
  <c r="AS86" i="1" s="1"/>
  <c r="AP102" i="1" a="1"/>
  <c r="AP102" i="1" s="1"/>
  <c r="AQ102" i="1" s="1"/>
  <c r="AR102" i="1" s="1"/>
  <c r="AS102" i="1" s="1"/>
  <c r="AP118" i="1" a="1"/>
  <c r="AP118" i="1" s="1"/>
  <c r="AQ118" i="1" s="1"/>
  <c r="AR118" i="1" s="1"/>
  <c r="AS118" i="1" s="1"/>
  <c r="AP134" i="1" a="1"/>
  <c r="AP134" i="1" s="1"/>
  <c r="AQ134" i="1" s="1"/>
  <c r="AR134" i="1" s="1"/>
  <c r="AS134" i="1" s="1"/>
  <c r="AP150" i="1" a="1"/>
  <c r="AP150" i="1" s="1"/>
  <c r="AQ150" i="1" s="1"/>
  <c r="AR150" i="1" s="1"/>
  <c r="AS150" i="1" s="1"/>
  <c r="AP166" i="1" a="1"/>
  <c r="AP166" i="1" s="1"/>
  <c r="AQ166" i="1" s="1"/>
  <c r="AR166" i="1" s="1"/>
  <c r="AS166" i="1" s="1"/>
  <c r="AP182" i="1" a="1"/>
  <c r="AP182" i="1" s="1"/>
  <c r="AQ182" i="1" s="1"/>
  <c r="AR182" i="1" s="1"/>
  <c r="AS182" i="1" s="1"/>
  <c r="AP195" i="1" a="1"/>
  <c r="AP195" i="1" s="1"/>
  <c r="AQ195" i="1" s="1"/>
  <c r="AR195" i="1" s="1"/>
  <c r="AS195" i="1" s="1"/>
  <c r="AP213" i="1" a="1"/>
  <c r="AP213" i="1" s="1"/>
  <c r="AQ213" i="1" s="1"/>
  <c r="AR213" i="1" s="1"/>
  <c r="AS213" i="1" s="1"/>
  <c r="AP227" i="1" a="1"/>
  <c r="AP227" i="1" s="1"/>
  <c r="AQ227" i="1" s="1"/>
  <c r="AR227" i="1" s="1"/>
  <c r="AS227" i="1" s="1"/>
  <c r="AP245" i="1" a="1"/>
  <c r="AP245" i="1" s="1"/>
  <c r="AQ245" i="1" s="1"/>
  <c r="AR245" i="1" s="1"/>
  <c r="AS245" i="1" s="1"/>
  <c r="AP259" i="1" a="1"/>
  <c r="AP259" i="1" s="1"/>
  <c r="AQ259" i="1" s="1"/>
  <c r="AR259" i="1" s="1"/>
  <c r="AS259" i="1" s="1"/>
  <c r="AP278" i="1" a="1"/>
  <c r="AP278" i="1" s="1"/>
  <c r="AQ278" i="1" s="1"/>
  <c r="AR278" i="1" s="1"/>
  <c r="AS278" i="1" s="1"/>
  <c r="AP292" i="1" a="1"/>
  <c r="AP292" i="1" s="1"/>
  <c r="AQ292" i="1" s="1"/>
  <c r="AR292" i="1" s="1"/>
  <c r="AS292" i="1" s="1"/>
  <c r="AP308" i="1" a="1"/>
  <c r="AP308" i="1" s="1"/>
  <c r="AQ308" i="1" s="1"/>
  <c r="AR308" i="1" s="1"/>
  <c r="AS308" i="1" s="1"/>
  <c r="AP7" i="1" a="1"/>
  <c r="AP7" i="1" s="1"/>
  <c r="AQ7" i="1" s="1"/>
  <c r="AR7" i="1" s="1"/>
  <c r="AS7" i="1" s="1"/>
  <c r="AP23" i="1" a="1"/>
  <c r="AP23" i="1" s="1"/>
  <c r="AQ23" i="1" s="1"/>
  <c r="AR23" i="1" s="1"/>
  <c r="AS23" i="1" s="1"/>
  <c r="AP39" i="1" a="1"/>
  <c r="AP39" i="1" s="1"/>
  <c r="AQ39" i="1" s="1"/>
  <c r="AR39" i="1" s="1"/>
  <c r="AS39" i="1" s="1"/>
  <c r="AP55" i="1" a="1"/>
  <c r="AP55" i="1" s="1"/>
  <c r="AQ55" i="1" s="1"/>
  <c r="AR55" i="1" s="1"/>
  <c r="AS55" i="1" s="1"/>
  <c r="AP71" i="1" a="1"/>
  <c r="AP71" i="1" s="1"/>
  <c r="AQ71" i="1" s="1"/>
  <c r="AR71" i="1" s="1"/>
  <c r="AS71" i="1" s="1"/>
  <c r="AP87" i="1" a="1"/>
  <c r="AP87" i="1" s="1"/>
  <c r="AQ87" i="1" s="1"/>
  <c r="AR87" i="1" s="1"/>
  <c r="AS87" i="1" s="1"/>
  <c r="AP103" i="1" a="1"/>
  <c r="AP103" i="1" s="1"/>
  <c r="AQ103" i="1" s="1"/>
  <c r="AR103" i="1" s="1"/>
  <c r="AS103" i="1" s="1"/>
  <c r="AP51" i="1" a="1"/>
  <c r="AP51" i="1" s="1"/>
  <c r="AQ51" i="1" s="1"/>
  <c r="AR51" i="1" s="1"/>
  <c r="AS51" i="1" s="1"/>
  <c r="AP99" i="1" a="1"/>
  <c r="AP99" i="1" s="1"/>
  <c r="AQ99" i="1" s="1"/>
  <c r="AR99" i="1" s="1"/>
  <c r="AS99" i="1" s="1"/>
  <c r="AP119" i="1" a="1"/>
  <c r="AP119" i="1" s="1"/>
  <c r="AQ119" i="1" s="1"/>
  <c r="AR119" i="1" s="1"/>
  <c r="AS119" i="1" s="1"/>
  <c r="AP135" i="1" a="1"/>
  <c r="AP135" i="1" s="1"/>
  <c r="AQ135" i="1" s="1"/>
  <c r="AR135" i="1" s="1"/>
  <c r="AS135" i="1" s="1"/>
  <c r="AP151" i="1" a="1"/>
  <c r="AP151" i="1" s="1"/>
  <c r="AQ151" i="1" s="1"/>
  <c r="AR151" i="1" s="1"/>
  <c r="AS151" i="1" s="1"/>
  <c r="AP167" i="1" a="1"/>
  <c r="AP167" i="1" s="1"/>
  <c r="AQ167" i="1" s="1"/>
  <c r="AR167" i="1" s="1"/>
  <c r="AS167" i="1" s="1"/>
  <c r="AP186" i="1" a="1"/>
  <c r="AP186" i="1" s="1"/>
  <c r="AQ186" i="1" s="1"/>
  <c r="AR186" i="1" s="1"/>
  <c r="AS186" i="1" s="1"/>
  <c r="AP199" i="1" a="1"/>
  <c r="AP199" i="1" s="1"/>
  <c r="AQ199" i="1" s="1"/>
  <c r="AR199" i="1" s="1"/>
  <c r="AS199" i="1" s="1"/>
  <c r="AP214" i="1" a="1"/>
  <c r="AP214" i="1" s="1"/>
  <c r="AQ214" i="1" s="1"/>
  <c r="AR214" i="1" s="1"/>
  <c r="AS214" i="1" s="1"/>
  <c r="AP231" i="1" a="1"/>
  <c r="AP231" i="1" s="1"/>
  <c r="AQ231" i="1" s="1"/>
  <c r="AR231" i="1" s="1"/>
  <c r="AS231" i="1" s="1"/>
  <c r="AP246" i="1" a="1"/>
  <c r="AP246" i="1" s="1"/>
  <c r="AQ246" i="1" s="1"/>
  <c r="AR246" i="1" s="1"/>
  <c r="AS246" i="1" s="1"/>
  <c r="AP263" i="1" a="1"/>
  <c r="AP263" i="1" s="1"/>
  <c r="AQ263" i="1" s="1"/>
  <c r="AR263" i="1" s="1"/>
  <c r="AS263" i="1" s="1"/>
  <c r="AP282" i="1" a="1"/>
  <c r="AP282" i="1" s="1"/>
  <c r="AQ282" i="1" s="1"/>
  <c r="AR282" i="1" s="1"/>
  <c r="AS282" i="1" s="1"/>
  <c r="AP296" i="1" a="1"/>
  <c r="AP296" i="1" s="1"/>
  <c r="AQ296" i="1" s="1"/>
  <c r="AR296" i="1" s="1"/>
  <c r="AS296" i="1" s="1"/>
  <c r="AP16" i="1" a="1"/>
  <c r="AP16" i="1" s="1"/>
  <c r="AQ16" i="1" s="1"/>
  <c r="AR16" i="1" s="1"/>
  <c r="AS16" i="1" s="1"/>
  <c r="AP80" i="1" a="1"/>
  <c r="AP80" i="1" s="1"/>
  <c r="AQ80" i="1" s="1"/>
  <c r="AR80" i="1" s="1"/>
  <c r="AS80" i="1" s="1"/>
  <c r="AP144" i="1" a="1"/>
  <c r="AP144" i="1" s="1"/>
  <c r="AQ144" i="1" s="1"/>
  <c r="AR144" i="1" s="1"/>
  <c r="AS144" i="1" s="1"/>
  <c r="AP204" i="1" a="1"/>
  <c r="AP204" i="1" s="1"/>
  <c r="AQ204" i="1" s="1"/>
  <c r="AR204" i="1" s="1"/>
  <c r="AS204" i="1" s="1"/>
  <c r="AP276" i="1" a="1"/>
  <c r="AP276" i="1" s="1"/>
  <c r="AQ276" i="1" s="1"/>
  <c r="AR276" i="1" s="1"/>
  <c r="AS276" i="1" s="1"/>
  <c r="AP319" i="1" a="1"/>
  <c r="AP319" i="1" s="1"/>
  <c r="AQ319" i="1" s="1"/>
  <c r="AR319" i="1" s="1"/>
  <c r="AS319" i="1" s="1"/>
  <c r="AP339" i="1" a="1"/>
  <c r="AP339" i="1" s="1"/>
  <c r="AQ339" i="1" s="1"/>
  <c r="AR339" i="1" s="1"/>
  <c r="AS339" i="1" s="1"/>
  <c r="AP353" i="1" a="1"/>
  <c r="AP353" i="1" s="1"/>
  <c r="AQ353" i="1" s="1"/>
  <c r="AR353" i="1" s="1"/>
  <c r="AS353" i="1" s="1"/>
  <c r="AP371" i="1" a="1"/>
  <c r="AP371" i="1" s="1"/>
  <c r="AQ371" i="1" s="1"/>
  <c r="AR371" i="1" s="1"/>
  <c r="AS371" i="1" s="1"/>
  <c r="AP385" i="1" a="1"/>
  <c r="AP385" i="1" s="1"/>
  <c r="AQ385" i="1" s="1"/>
  <c r="AR385" i="1" s="1"/>
  <c r="AS385" i="1" s="1"/>
  <c r="AP403" i="1" a="1"/>
  <c r="AP403" i="1" s="1"/>
  <c r="AQ403" i="1" s="1"/>
  <c r="AR403" i="1" s="1"/>
  <c r="AS403" i="1" s="1"/>
  <c r="AP417" i="1" a="1"/>
  <c r="AP417" i="1" s="1"/>
  <c r="AQ417" i="1" s="1"/>
  <c r="AR417" i="1" s="1"/>
  <c r="AS417" i="1" s="1"/>
  <c r="AP435" i="1" a="1"/>
  <c r="AP435" i="1" s="1"/>
  <c r="AQ435" i="1" s="1"/>
  <c r="AR435" i="1" s="1"/>
  <c r="AS435" i="1" s="1"/>
  <c r="AP449" i="1" a="1"/>
  <c r="AP449" i="1" s="1"/>
  <c r="AQ449" i="1" s="1"/>
  <c r="AR449" i="1" s="1"/>
  <c r="AS449" i="1" s="1"/>
  <c r="AP467" i="1" a="1"/>
  <c r="AP467" i="1" s="1"/>
  <c r="AQ467" i="1" s="1"/>
  <c r="AR467" i="1" s="1"/>
  <c r="AS467" i="1" s="1"/>
  <c r="AP485" i="1" a="1"/>
  <c r="AP485" i="1" s="1"/>
  <c r="AQ485" i="1" s="1"/>
  <c r="AR485" i="1" s="1"/>
  <c r="AS485" i="1" s="1"/>
  <c r="AP499" i="1" a="1"/>
  <c r="AP499" i="1" s="1"/>
  <c r="AQ499" i="1" s="1"/>
  <c r="AR499" i="1" s="1"/>
  <c r="AS499" i="1" s="1"/>
  <c r="AP517" i="1" a="1"/>
  <c r="AP517" i="1" s="1"/>
  <c r="AQ517" i="1" s="1"/>
  <c r="AR517" i="1" s="1"/>
  <c r="AS517" i="1" s="1"/>
  <c r="AP531" i="1" a="1"/>
  <c r="AP531" i="1" s="1"/>
  <c r="AQ531" i="1" s="1"/>
  <c r="AR531" i="1" s="1"/>
  <c r="AS531" i="1" s="1"/>
  <c r="AP549" i="1" a="1"/>
  <c r="AP549" i="1" s="1"/>
  <c r="AQ549" i="1" s="1"/>
  <c r="AR549" i="1" s="1"/>
  <c r="AS549" i="1" s="1"/>
  <c r="AP52" i="1" a="1"/>
  <c r="AP52" i="1" s="1"/>
  <c r="AQ52" i="1" s="1"/>
  <c r="AR52" i="1" s="1"/>
  <c r="AS52" i="1" s="1"/>
  <c r="AP116" i="1" a="1"/>
  <c r="AP116" i="1" s="1"/>
  <c r="AQ116" i="1" s="1"/>
  <c r="AR116" i="1" s="1"/>
  <c r="AS116" i="1" s="1"/>
  <c r="AP180" i="1" a="1"/>
  <c r="AP180" i="1" s="1"/>
  <c r="AQ180" i="1" s="1"/>
  <c r="AR180" i="1" s="1"/>
  <c r="AS180" i="1" s="1"/>
  <c r="AP236" i="1" a="1"/>
  <c r="AP236" i="1" s="1"/>
  <c r="AQ236" i="1" s="1"/>
  <c r="AR236" i="1" s="1"/>
  <c r="AS236" i="1" s="1"/>
  <c r="AP294" i="1" a="1"/>
  <c r="AP294" i="1" s="1"/>
  <c r="AQ294" i="1" s="1"/>
  <c r="AR294" i="1" s="1"/>
  <c r="AS294" i="1" s="1"/>
  <c r="AP330" i="1" a="1"/>
  <c r="AP330" i="1" s="1"/>
  <c r="AQ330" i="1" s="1"/>
  <c r="AR330" i="1" s="1"/>
  <c r="AS330" i="1" s="1"/>
  <c r="AP344" i="1" a="1"/>
  <c r="AP344" i="1" s="1"/>
  <c r="AQ344" i="1" s="1"/>
  <c r="AR344" i="1" s="1"/>
  <c r="AS344" i="1" s="1"/>
  <c r="AP361" i="1" a="1"/>
  <c r="AP361" i="1" s="1"/>
  <c r="AQ361" i="1" s="1"/>
  <c r="AR361" i="1" s="1"/>
  <c r="AS361" i="1" s="1"/>
  <c r="AP379" i="1" a="1"/>
  <c r="AP379" i="1" s="1"/>
  <c r="AQ379" i="1" s="1"/>
  <c r="AR379" i="1" s="1"/>
  <c r="AS379" i="1" s="1"/>
  <c r="AP393" i="1" a="1"/>
  <c r="AP393" i="1" s="1"/>
  <c r="AQ393" i="1" s="1"/>
  <c r="AR393" i="1" s="1"/>
  <c r="AS393" i="1" s="1"/>
  <c r="AP411" i="1" a="1"/>
  <c r="AP411" i="1" s="1"/>
  <c r="AQ411" i="1" s="1"/>
  <c r="AR411" i="1" s="1"/>
  <c r="AS411" i="1" s="1"/>
  <c r="AP425" i="1" a="1"/>
  <c r="AP425" i="1" s="1"/>
  <c r="AQ425" i="1" s="1"/>
  <c r="AR425" i="1" s="1"/>
  <c r="AS425" i="1" s="1"/>
  <c r="AP443" i="1" a="1"/>
  <c r="AP443" i="1" s="1"/>
  <c r="AQ443" i="1" s="1"/>
  <c r="AR443" i="1" s="1"/>
  <c r="AS443" i="1" s="1"/>
  <c r="AP457" i="1" a="1"/>
  <c r="AP457" i="1" s="1"/>
  <c r="AQ457" i="1" s="1"/>
  <c r="AR457" i="1" s="1"/>
  <c r="AS457" i="1" s="1"/>
  <c r="AP472" i="1" a="1"/>
  <c r="AP472" i="1" s="1"/>
  <c r="AQ472" i="1" s="1"/>
  <c r="AR472" i="1" s="1"/>
  <c r="AS472" i="1" s="1"/>
  <c r="AP486" i="1" a="1"/>
  <c r="AP486" i="1" s="1"/>
  <c r="AQ486" i="1" s="1"/>
  <c r="AR486" i="1" s="1"/>
  <c r="AS486" i="1" s="1"/>
  <c r="AP504" i="1" a="1"/>
  <c r="AP504" i="1" s="1"/>
  <c r="AQ504" i="1" s="1"/>
  <c r="AR504" i="1" s="1"/>
  <c r="AS504" i="1" s="1"/>
  <c r="AP518" i="1" a="1"/>
  <c r="AP518" i="1" s="1"/>
  <c r="AQ518" i="1" s="1"/>
  <c r="AR518" i="1" s="1"/>
  <c r="AS518" i="1" s="1"/>
  <c r="AP536" i="1" a="1"/>
  <c r="AP536" i="1" s="1"/>
  <c r="AQ536" i="1" s="1"/>
  <c r="AR536" i="1" s="1"/>
  <c r="AS536" i="1" s="1"/>
  <c r="AP40" i="1" a="1"/>
  <c r="AP40" i="1" s="1"/>
  <c r="AQ40" i="1" s="1"/>
  <c r="AR40" i="1" s="1"/>
  <c r="AS40" i="1" s="1"/>
  <c r="AP104" i="1" a="1"/>
  <c r="AP104" i="1" s="1"/>
  <c r="AQ104" i="1" s="1"/>
  <c r="AR104" i="1" s="1"/>
  <c r="AS104" i="1" s="1"/>
  <c r="AP168" i="1" a="1"/>
  <c r="AP168" i="1" s="1"/>
  <c r="AQ168" i="1" s="1"/>
  <c r="AR168" i="1" s="1"/>
  <c r="AS168" i="1" s="1"/>
  <c r="AP225" i="1" a="1"/>
  <c r="AP225" i="1" s="1"/>
  <c r="AQ225" i="1" s="1"/>
  <c r="AR225" i="1" s="1"/>
  <c r="AS225" i="1" s="1"/>
  <c r="AP297" i="1" a="1"/>
  <c r="AP297" i="1" s="1"/>
  <c r="AQ297" i="1" s="1"/>
  <c r="AR297" i="1" s="1"/>
  <c r="AS297" i="1" s="1"/>
  <c r="AP327" i="1" a="1"/>
  <c r="AP327" i="1" s="1"/>
  <c r="AQ327" i="1" s="1"/>
  <c r="AR327" i="1" s="1"/>
  <c r="AS327" i="1" s="1"/>
  <c r="AP341" i="1" a="1"/>
  <c r="AP341" i="1" s="1"/>
  <c r="AQ341" i="1" s="1"/>
  <c r="AR341" i="1" s="1"/>
  <c r="AS341" i="1" s="1"/>
  <c r="AP358" i="1" a="1"/>
  <c r="AP358" i="1" s="1"/>
  <c r="AQ358" i="1" s="1"/>
  <c r="AR358" i="1" s="1"/>
  <c r="AS358" i="1" s="1"/>
  <c r="AP372" i="1" a="1"/>
  <c r="AP372" i="1" s="1"/>
  <c r="AQ372" i="1" s="1"/>
  <c r="AR372" i="1" s="1"/>
  <c r="AS372" i="1" s="1"/>
  <c r="AP390" i="1" a="1"/>
  <c r="AP390" i="1" s="1"/>
  <c r="AQ390" i="1" s="1"/>
  <c r="AR390" i="1" s="1"/>
  <c r="AS390" i="1" s="1"/>
  <c r="AP404" i="1" a="1"/>
  <c r="AP404" i="1" s="1"/>
  <c r="AQ404" i="1" s="1"/>
  <c r="AR404" i="1" s="1"/>
  <c r="AS404" i="1" s="1"/>
  <c r="AP422" i="1" a="1"/>
  <c r="AP422" i="1" s="1"/>
  <c r="AQ422" i="1" s="1"/>
  <c r="AR422" i="1" s="1"/>
  <c r="AS422" i="1" s="1"/>
  <c r="AP436" i="1" a="1"/>
  <c r="AP436" i="1" s="1"/>
  <c r="AQ436" i="1" s="1"/>
  <c r="AR436" i="1" s="1"/>
  <c r="AS436" i="1" s="1"/>
  <c r="AP454" i="1" a="1"/>
  <c r="AP454" i="1" s="1"/>
  <c r="AQ454" i="1" s="1"/>
  <c r="AR454" i="1" s="1"/>
  <c r="AS454" i="1" s="1"/>
  <c r="AP469" i="1" a="1"/>
  <c r="AP469" i="1" s="1"/>
  <c r="AQ469" i="1" s="1"/>
  <c r="AR469" i="1" s="1"/>
  <c r="AS469" i="1" s="1"/>
  <c r="AP483" i="1" a="1"/>
  <c r="AP483" i="1" s="1"/>
  <c r="AQ483" i="1" s="1"/>
  <c r="AR483" i="1" s="1"/>
  <c r="AS483" i="1" s="1"/>
  <c r="AP501" i="1" a="1"/>
  <c r="AP501" i="1" s="1"/>
  <c r="AQ501" i="1" s="1"/>
  <c r="AR501" i="1" s="1"/>
  <c r="AS501" i="1" s="1"/>
  <c r="AP515" i="1" a="1"/>
  <c r="AP515" i="1" s="1"/>
  <c r="AQ515" i="1" s="1"/>
  <c r="AR515" i="1" s="1"/>
  <c r="AS515" i="1" s="1"/>
  <c r="AP533" i="1" a="1"/>
  <c r="AP533" i="1" s="1"/>
  <c r="AQ533" i="1" s="1"/>
  <c r="AR533" i="1" s="1"/>
  <c r="AS533" i="1" s="1"/>
  <c r="AP44" i="1" a="1"/>
  <c r="AP44" i="1" s="1"/>
  <c r="AQ44" i="1" s="1"/>
  <c r="AR44" i="1" s="1"/>
  <c r="AS44" i="1" s="1"/>
  <c r="AP108" i="1" a="1"/>
  <c r="AP108" i="1" s="1"/>
  <c r="AQ108" i="1" s="1"/>
  <c r="AR108" i="1" s="1"/>
  <c r="AS108" i="1" s="1"/>
  <c r="AP172" i="1" a="1"/>
  <c r="AP172" i="1" s="1"/>
  <c r="AQ172" i="1" s="1"/>
  <c r="AR172" i="1" s="1"/>
  <c r="AS172" i="1" s="1"/>
  <c r="AP257" i="1" a="1"/>
  <c r="AP257" i="1" s="1"/>
  <c r="AQ257" i="1" s="1"/>
  <c r="AR257" i="1" s="1"/>
  <c r="AS257" i="1" s="1"/>
  <c r="AP310" i="1" a="1"/>
  <c r="AP310" i="1" s="1"/>
  <c r="AQ310" i="1" s="1"/>
  <c r="AR310" i="1" s="1"/>
  <c r="AS310" i="1" s="1"/>
  <c r="AP328" i="1" a="1"/>
  <c r="AP328" i="1" s="1"/>
  <c r="AQ328" i="1" s="1"/>
  <c r="AR328" i="1" s="1"/>
  <c r="AS328" i="1" s="1"/>
  <c r="AP346" i="1" a="1"/>
  <c r="AP346" i="1" s="1"/>
  <c r="AQ346" i="1" s="1"/>
  <c r="AR346" i="1" s="1"/>
  <c r="AS346" i="1" s="1"/>
  <c r="AP391" i="1" a="1"/>
  <c r="AP391" i="1" s="1"/>
  <c r="AQ391" i="1" s="1"/>
  <c r="AR391" i="1" s="1"/>
  <c r="AS391" i="1" s="1"/>
  <c r="AP463" i="1" a="1"/>
  <c r="AP463" i="1" s="1"/>
  <c r="AQ463" i="1" s="1"/>
  <c r="AR463" i="1" s="1"/>
  <c r="AS463" i="1" s="1"/>
  <c r="AP534" i="1" a="1"/>
  <c r="AP534" i="1" s="1"/>
  <c r="AQ534" i="1" s="1"/>
  <c r="AR534" i="1" s="1"/>
  <c r="AS534" i="1" s="1"/>
  <c r="AP555" i="1" a="1"/>
  <c r="AP555" i="1" s="1"/>
  <c r="AQ555" i="1" s="1"/>
  <c r="AR555" i="1" s="1"/>
  <c r="AS555" i="1" s="1"/>
  <c r="AP573" i="1" a="1"/>
  <c r="AP573" i="1" s="1"/>
  <c r="AQ573" i="1" s="1"/>
  <c r="AR573" i="1" s="1"/>
  <c r="AS573" i="1" s="1"/>
  <c r="AP587" i="1" a="1"/>
  <c r="AP587" i="1" s="1"/>
  <c r="AQ587" i="1" s="1"/>
  <c r="AR587" i="1" s="1"/>
  <c r="AS587" i="1" s="1"/>
  <c r="AP605" i="1" a="1"/>
  <c r="AP605" i="1" s="1"/>
  <c r="AQ605" i="1" s="1"/>
  <c r="AR605" i="1" s="1"/>
  <c r="AS605" i="1" s="1"/>
  <c r="AP619" i="1" a="1"/>
  <c r="AP619" i="1" s="1"/>
  <c r="AQ619" i="1" s="1"/>
  <c r="AR619" i="1" s="1"/>
  <c r="AS619" i="1" s="1"/>
  <c r="AP637" i="1" a="1"/>
  <c r="AP637" i="1" s="1"/>
  <c r="AQ637" i="1" s="1"/>
  <c r="AR637" i="1" s="1"/>
  <c r="AS637" i="1" s="1"/>
  <c r="AP651" i="1" a="1"/>
  <c r="AP651" i="1" s="1"/>
  <c r="AQ651" i="1" s="1"/>
  <c r="AR651" i="1" s="1"/>
  <c r="AS651" i="1" s="1"/>
  <c r="AP669" i="1" a="1"/>
  <c r="AP669" i="1" s="1"/>
  <c r="AQ669" i="1" s="1"/>
  <c r="AR669" i="1" s="1"/>
  <c r="AS669" i="1" s="1"/>
  <c r="AP683" i="1" a="1"/>
  <c r="AP683" i="1" s="1"/>
  <c r="AQ683" i="1" s="1"/>
  <c r="AR683" i="1" s="1"/>
  <c r="AS683" i="1" s="1"/>
  <c r="AP701" i="1" a="1"/>
  <c r="AP701" i="1" s="1"/>
  <c r="AQ701" i="1" s="1"/>
  <c r="AR701" i="1" s="1"/>
  <c r="AS701" i="1" s="1"/>
  <c r="AP714" i="1" a="1"/>
  <c r="AP714" i="1" s="1"/>
  <c r="AQ714" i="1" s="1"/>
  <c r="AR714" i="1" s="1"/>
  <c r="AS714" i="1" s="1"/>
  <c r="AP731" i="1" a="1"/>
  <c r="AP731" i="1" s="1"/>
  <c r="AQ731" i="1" s="1"/>
  <c r="AR731" i="1" s="1"/>
  <c r="AS731" i="1" s="1"/>
  <c r="AP748" i="1" a="1"/>
  <c r="AP748" i="1" s="1"/>
  <c r="AQ748" i="1" s="1"/>
  <c r="AR748" i="1" s="1"/>
  <c r="AS748" i="1" s="1"/>
  <c r="AP765" i="1" a="1"/>
  <c r="AP765" i="1" s="1"/>
  <c r="AQ765" i="1" s="1"/>
  <c r="AR765" i="1" s="1"/>
  <c r="AS765" i="1" s="1"/>
  <c r="AP367" i="1" a="1"/>
  <c r="AP367" i="1" s="1"/>
  <c r="AQ367" i="1" s="1"/>
  <c r="AR367" i="1" s="1"/>
  <c r="AS367" i="1" s="1"/>
  <c r="AP423" i="1" a="1"/>
  <c r="AP423" i="1" s="1"/>
  <c r="AQ423" i="1" s="1"/>
  <c r="AR423" i="1" s="1"/>
  <c r="AS423" i="1" s="1"/>
  <c r="AP494" i="1" a="1"/>
  <c r="AP494" i="1" s="1"/>
  <c r="AQ494" i="1" s="1"/>
  <c r="AR494" i="1" s="1"/>
  <c r="AS494" i="1" s="1"/>
  <c r="AP548" i="1" a="1"/>
  <c r="AP548" i="1" s="1"/>
  <c r="AQ548" i="1" s="1"/>
  <c r="AR548" i="1" s="1"/>
  <c r="AS548" i="1" s="1"/>
  <c r="AP563" i="1" a="1"/>
  <c r="AP563" i="1" s="1"/>
  <c r="AQ563" i="1" s="1"/>
  <c r="AR563" i="1" s="1"/>
  <c r="AS563" i="1" s="1"/>
  <c r="AP581" i="1" a="1"/>
  <c r="AP581" i="1" s="1"/>
  <c r="AQ581" i="1" s="1"/>
  <c r="AR581" i="1" s="1"/>
  <c r="AS581" i="1" s="1"/>
  <c r="AP595" i="1" a="1"/>
  <c r="AP595" i="1" s="1"/>
  <c r="AQ595" i="1" s="1"/>
  <c r="AR595" i="1" s="1"/>
  <c r="AS595" i="1" s="1"/>
  <c r="AP613" i="1" a="1"/>
  <c r="AP613" i="1" s="1"/>
  <c r="AQ613" i="1" s="1"/>
  <c r="AR613" i="1" s="1"/>
  <c r="AS613" i="1" s="1"/>
  <c r="AP627" i="1" a="1"/>
  <c r="AP627" i="1" s="1"/>
  <c r="AQ627" i="1" s="1"/>
  <c r="AR627" i="1" s="1"/>
  <c r="AS627" i="1" s="1"/>
  <c r="AP645" i="1" a="1"/>
  <c r="AP645" i="1" s="1"/>
  <c r="AQ645" i="1" s="1"/>
  <c r="AR645" i="1" s="1"/>
  <c r="AS645" i="1" s="1"/>
  <c r="AP659" i="1" a="1"/>
  <c r="AP659" i="1" s="1"/>
  <c r="AQ659" i="1" s="1"/>
  <c r="AR659" i="1" s="1"/>
  <c r="AS659" i="1" s="1"/>
  <c r="AP677" i="1" a="1"/>
  <c r="AP677" i="1" s="1"/>
  <c r="AQ677" i="1" s="1"/>
  <c r="AR677" i="1" s="1"/>
  <c r="AS677" i="1" s="1"/>
  <c r="AP691" i="1" a="1"/>
  <c r="AP691" i="1" s="1"/>
  <c r="AQ691" i="1" s="1"/>
  <c r="AR691" i="1" s="1"/>
  <c r="AS691" i="1" s="1"/>
  <c r="AP709" i="1" a="1"/>
  <c r="AP709" i="1" s="1"/>
  <c r="AQ709" i="1" s="1"/>
  <c r="AR709" i="1" s="1"/>
  <c r="AS709" i="1" s="1"/>
  <c r="AP399" i="1" a="1"/>
  <c r="AP399" i="1" s="1"/>
  <c r="AQ399" i="1" s="1"/>
  <c r="AR399" i="1" s="1"/>
  <c r="AS399" i="1" s="1"/>
  <c r="AP455" i="1" a="1"/>
  <c r="AP455" i="1" s="1"/>
  <c r="AQ455" i="1" s="1"/>
  <c r="AR455" i="1" s="1"/>
  <c r="AS455" i="1" s="1"/>
  <c r="AP512" i="1" a="1"/>
  <c r="AP512" i="1" s="1"/>
  <c r="AQ512" i="1" s="1"/>
  <c r="AR512" i="1" s="1"/>
  <c r="AS512" i="1" s="1"/>
  <c r="AP550" i="1" a="1"/>
  <c r="AP550" i="1" s="1"/>
  <c r="AQ550" i="1" s="1"/>
  <c r="AR550" i="1" s="1"/>
  <c r="AS550" i="1" s="1"/>
  <c r="AP568" i="1" a="1"/>
  <c r="AP568" i="1" s="1"/>
  <c r="AQ568" i="1" s="1"/>
  <c r="AR568" i="1" s="1"/>
  <c r="AS568" i="1" s="1"/>
  <c r="AP582" i="1" a="1"/>
  <c r="AP582" i="1" s="1"/>
  <c r="AQ582" i="1" s="1"/>
  <c r="AR582" i="1" s="1"/>
  <c r="AS582" i="1" s="1"/>
  <c r="AP600" i="1" a="1"/>
  <c r="AP600" i="1" s="1"/>
  <c r="AQ600" i="1" s="1"/>
  <c r="AR600" i="1" s="1"/>
  <c r="AS600" i="1" s="1"/>
  <c r="AP614" i="1" a="1"/>
  <c r="AP614" i="1" s="1"/>
  <c r="AQ614" i="1" s="1"/>
  <c r="AR614" i="1" s="1"/>
  <c r="AS614" i="1" s="1"/>
  <c r="AP632" i="1" a="1"/>
  <c r="AP632" i="1" s="1"/>
  <c r="AQ632" i="1" s="1"/>
  <c r="AR632" i="1" s="1"/>
  <c r="AS632" i="1" s="1"/>
  <c r="AP646" i="1" a="1"/>
  <c r="AP646" i="1" s="1"/>
  <c r="AQ646" i="1" s="1"/>
  <c r="AR646" i="1" s="1"/>
  <c r="AS646" i="1" s="1"/>
  <c r="AP664" i="1" a="1"/>
  <c r="AP664" i="1" s="1"/>
  <c r="AQ664" i="1" s="1"/>
  <c r="AR664" i="1" s="1"/>
  <c r="AS664" i="1" s="1"/>
  <c r="AP678" i="1" a="1"/>
  <c r="AP678" i="1" s="1"/>
  <c r="AQ678" i="1" s="1"/>
  <c r="AR678" i="1" s="1"/>
  <c r="AS678" i="1" s="1"/>
  <c r="AP696" i="1" a="1"/>
  <c r="AP696" i="1" s="1"/>
  <c r="AQ696" i="1" s="1"/>
  <c r="AR696" i="1" s="1"/>
  <c r="AS696" i="1" s="1"/>
  <c r="AP713" i="1" a="1"/>
  <c r="AP713" i="1" s="1"/>
  <c r="AQ713" i="1" s="1"/>
  <c r="AR713" i="1" s="1"/>
  <c r="AS713" i="1" s="1"/>
  <c r="AP726" i="1" a="1"/>
  <c r="AP726" i="1" s="1"/>
  <c r="AQ726" i="1" s="1"/>
  <c r="AR726" i="1" s="1"/>
  <c r="AS726" i="1" s="1"/>
  <c r="AP743" i="1" a="1"/>
  <c r="AP743" i="1" s="1"/>
  <c r="AQ743" i="1" s="1"/>
  <c r="AR743" i="1" s="1"/>
  <c r="AS743" i="1" s="1"/>
  <c r="AP760" i="1" a="1"/>
  <c r="AP760" i="1" s="1"/>
  <c r="AQ760" i="1" s="1"/>
  <c r="AR760" i="1" s="1"/>
  <c r="AS760" i="1" s="1"/>
  <c r="AP780" i="1" a="1"/>
  <c r="AP780" i="1" s="1"/>
  <c r="AQ780" i="1" s="1"/>
  <c r="AR780" i="1" s="1"/>
  <c r="AS780" i="1" s="1"/>
  <c r="AP402" i="1" a="1"/>
  <c r="AP402" i="1" s="1"/>
  <c r="AQ402" i="1" s="1"/>
  <c r="AR402" i="1" s="1"/>
  <c r="AS402" i="1" s="1"/>
  <c r="AP459" i="1" a="1"/>
  <c r="AP459" i="1" s="1"/>
  <c r="AQ459" i="1" s="1"/>
  <c r="AR459" i="1" s="1"/>
  <c r="AS459" i="1" s="1"/>
  <c r="AP978" i="1" a="1"/>
  <c r="AP978" i="1" s="1"/>
  <c r="AQ978" i="1" s="1"/>
  <c r="AR978" i="1" s="1"/>
  <c r="AS978" i="1" s="1"/>
  <c r="AP928" i="1" a="1"/>
  <c r="AP928" i="1" s="1"/>
  <c r="AQ928" i="1" s="1"/>
  <c r="AR928" i="1" s="1"/>
  <c r="AS928" i="1" s="1"/>
  <c r="AP880" i="1" a="1"/>
  <c r="AP880" i="1" s="1"/>
  <c r="AQ880" i="1" s="1"/>
  <c r="AR880" i="1" s="1"/>
  <c r="AS880" i="1" s="1"/>
  <c r="AP976" i="1" a="1"/>
  <c r="AP976" i="1" s="1"/>
  <c r="AQ976" i="1" s="1"/>
  <c r="AR976" i="1" s="1"/>
  <c r="AS976" i="1" s="1"/>
  <c r="AP961" i="1" a="1"/>
  <c r="AP961" i="1" s="1"/>
  <c r="AQ961" i="1" s="1"/>
  <c r="AR961" i="1" s="1"/>
  <c r="AS961" i="1" s="1"/>
  <c r="AP946" i="1" a="1"/>
  <c r="AP946" i="1" s="1"/>
  <c r="AQ946" i="1" s="1"/>
  <c r="AR946" i="1" s="1"/>
  <c r="AS946" i="1" s="1"/>
  <c r="AP930" i="1" a="1"/>
  <c r="AP930" i="1" s="1"/>
  <c r="AQ930" i="1" s="1"/>
  <c r="AR930" i="1" s="1"/>
  <c r="AS930" i="1" s="1"/>
  <c r="AP914" i="1" a="1"/>
  <c r="AP914" i="1" s="1"/>
  <c r="AQ914" i="1" s="1"/>
  <c r="AR914" i="1" s="1"/>
  <c r="AS914" i="1" s="1"/>
  <c r="AP898" i="1" a="1"/>
  <c r="AP898" i="1" s="1"/>
  <c r="AQ898" i="1" s="1"/>
  <c r="AR898" i="1" s="1"/>
  <c r="AS898" i="1" s="1"/>
  <c r="AP882" i="1" a="1"/>
  <c r="AP882" i="1" s="1"/>
  <c r="AQ882" i="1" s="1"/>
  <c r="AR882" i="1" s="1"/>
  <c r="AS882" i="1" s="1"/>
  <c r="AP866" i="1" a="1"/>
  <c r="AP866" i="1" s="1"/>
  <c r="AQ866" i="1" s="1"/>
  <c r="AR866" i="1" s="1"/>
  <c r="AS866" i="1" s="1"/>
  <c r="AP850" i="1" a="1"/>
  <c r="AP850" i="1" s="1"/>
  <c r="AQ850" i="1" s="1"/>
  <c r="AR850" i="1" s="1"/>
  <c r="AS850" i="1" s="1"/>
  <c r="AP834" i="1" a="1"/>
  <c r="AP834" i="1" s="1"/>
  <c r="AQ834" i="1" s="1"/>
  <c r="AR834" i="1" s="1"/>
  <c r="AS834" i="1" s="1"/>
  <c r="AP818" i="1" a="1"/>
  <c r="AP818" i="1" s="1"/>
  <c r="AQ818" i="1" s="1"/>
  <c r="AR818" i="1" s="1"/>
  <c r="AS818" i="1" s="1"/>
  <c r="AP802" i="1" a="1"/>
  <c r="AP802" i="1" s="1"/>
  <c r="AQ802" i="1" s="1"/>
  <c r="AR802" i="1" s="1"/>
  <c r="AS802" i="1" s="1"/>
  <c r="AP785" i="1" a="1"/>
  <c r="AP785" i="1" s="1"/>
  <c r="AQ785" i="1" s="1"/>
  <c r="AR785" i="1" s="1"/>
  <c r="AS785" i="1" s="1"/>
  <c r="AP771" i="1" a="1"/>
  <c r="AP771" i="1" s="1"/>
  <c r="AQ771" i="1" s="1"/>
  <c r="AR771" i="1" s="1"/>
  <c r="AS771" i="1" s="1"/>
  <c r="AP737" i="1" a="1"/>
  <c r="AP737" i="1" s="1"/>
  <c r="AQ737" i="1" s="1"/>
  <c r="AR737" i="1" s="1"/>
  <c r="AS737" i="1" s="1"/>
  <c r="AP707" i="1" a="1"/>
  <c r="AP707" i="1" s="1"/>
  <c r="AQ707" i="1" s="1"/>
  <c r="AR707" i="1" s="1"/>
  <c r="AS707" i="1" s="1"/>
  <c r="AP650" i="1" a="1"/>
  <c r="AP650" i="1" s="1"/>
  <c r="AQ650" i="1" s="1"/>
  <c r="AR650" i="1" s="1"/>
  <c r="AS650" i="1" s="1"/>
  <c r="AP579" i="1" a="1"/>
  <c r="AP579" i="1" s="1"/>
  <c r="AQ579" i="1" s="1"/>
  <c r="AR579" i="1" s="1"/>
  <c r="AS579" i="1" s="1"/>
  <c r="AP989" i="1" a="1"/>
  <c r="AP989" i="1" s="1"/>
  <c r="AQ989" i="1" s="1"/>
  <c r="AR989" i="1" s="1"/>
  <c r="AS989" i="1" s="1"/>
  <c r="AP975" i="1" a="1"/>
  <c r="AP975" i="1" s="1"/>
  <c r="AQ975" i="1" s="1"/>
  <c r="AR975" i="1" s="1"/>
  <c r="AS975" i="1" s="1"/>
  <c r="AP956" i="1" a="1"/>
  <c r="AP956" i="1" s="1"/>
  <c r="AQ956" i="1" s="1"/>
  <c r="AR956" i="1" s="1"/>
  <c r="AS956" i="1" s="1"/>
  <c r="AP941" i="1" a="1"/>
  <c r="AP941" i="1" s="1"/>
  <c r="AQ941" i="1" s="1"/>
  <c r="AR941" i="1" s="1"/>
  <c r="AS941" i="1" s="1"/>
  <c r="AP925" i="1" a="1"/>
  <c r="AP925" i="1" s="1"/>
  <c r="AQ925" i="1" s="1"/>
  <c r="AR925" i="1" s="1"/>
  <c r="AS925" i="1" s="1"/>
  <c r="AP909" i="1" a="1"/>
  <c r="AP909" i="1" s="1"/>
  <c r="AQ909" i="1" s="1"/>
  <c r="AR909" i="1" s="1"/>
  <c r="AS909" i="1" s="1"/>
  <c r="AP893" i="1" a="1"/>
  <c r="AP893" i="1" s="1"/>
  <c r="AQ893" i="1" s="1"/>
  <c r="AR893" i="1" s="1"/>
  <c r="AS893" i="1" s="1"/>
  <c r="AP877" i="1" a="1"/>
  <c r="AP877" i="1" s="1"/>
  <c r="AQ877" i="1" s="1"/>
  <c r="AR877" i="1" s="1"/>
  <c r="AS877" i="1" s="1"/>
  <c r="AP861" i="1" a="1"/>
  <c r="AP861" i="1" s="1"/>
  <c r="AQ861" i="1" s="1"/>
  <c r="AR861" i="1" s="1"/>
  <c r="AS861" i="1" s="1"/>
  <c r="AP67" i="1" a="1"/>
  <c r="AP67" i="1" s="1"/>
  <c r="AQ67" i="1" s="1"/>
  <c r="AR67" i="1" s="1"/>
  <c r="AS67" i="1" s="1"/>
  <c r="AP107" i="1" a="1"/>
  <c r="AP107" i="1" s="1"/>
  <c r="AQ107" i="1" s="1"/>
  <c r="AR107" i="1" s="1"/>
  <c r="AS107" i="1" s="1"/>
  <c r="AP123" i="1" a="1"/>
  <c r="AP123" i="1" s="1"/>
  <c r="AQ123" i="1" s="1"/>
  <c r="AR123" i="1" s="1"/>
  <c r="AS123" i="1" s="1"/>
  <c r="AP139" i="1" a="1"/>
  <c r="AP139" i="1" s="1"/>
  <c r="AQ139" i="1" s="1"/>
  <c r="AR139" i="1" s="1"/>
  <c r="AS139" i="1" s="1"/>
  <c r="AP155" i="1" a="1"/>
  <c r="AP155" i="1" s="1"/>
  <c r="AQ155" i="1" s="1"/>
  <c r="AR155" i="1" s="1"/>
  <c r="AS155" i="1" s="1"/>
  <c r="AP171" i="1" a="1"/>
  <c r="AP171" i="1" s="1"/>
  <c r="AQ171" i="1" s="1"/>
  <c r="AR171" i="1" s="1"/>
  <c r="AS171" i="1" s="1"/>
  <c r="AP189" i="1" a="1"/>
  <c r="AP189" i="1" s="1"/>
  <c r="AQ189" i="1" s="1"/>
  <c r="AR189" i="1" s="1"/>
  <c r="AS189" i="1" s="1"/>
  <c r="AP203" i="1" a="1"/>
  <c r="AP203" i="1" s="1"/>
  <c r="AQ203" i="1" s="1"/>
  <c r="AR203" i="1" s="1"/>
  <c r="AS203" i="1" s="1"/>
  <c r="AP217" i="1" a="1"/>
  <c r="AP217" i="1" s="1"/>
  <c r="AQ217" i="1" s="1"/>
  <c r="AR217" i="1" s="1"/>
  <c r="AS217" i="1" s="1"/>
  <c r="AP235" i="1" a="1"/>
  <c r="AP235" i="1" s="1"/>
  <c r="AQ235" i="1" s="1"/>
  <c r="AR235" i="1" s="1"/>
  <c r="AS235" i="1" s="1"/>
  <c r="AP249" i="1" a="1"/>
  <c r="AP249" i="1" s="1"/>
  <c r="AQ249" i="1" s="1"/>
  <c r="AR249" i="1" s="1"/>
  <c r="AS249" i="1" s="1"/>
  <c r="AP267" i="1" a="1"/>
  <c r="AP267" i="1" s="1"/>
  <c r="AQ267" i="1" s="1"/>
  <c r="AR267" i="1" s="1"/>
  <c r="AS267" i="1" s="1"/>
  <c r="AP285" i="1" a="1"/>
  <c r="AP285" i="1" s="1"/>
  <c r="AQ285" i="1" s="1"/>
  <c r="AR285" i="1" s="1"/>
  <c r="AS285" i="1" s="1"/>
  <c r="AP299" i="1" a="1"/>
  <c r="AP299" i="1" s="1"/>
  <c r="AQ299" i="1" s="1"/>
  <c r="AR299" i="1" s="1"/>
  <c r="AS299" i="1" s="1"/>
  <c r="AP32" i="1" a="1"/>
  <c r="AP32" i="1" s="1"/>
  <c r="AQ32" i="1" s="1"/>
  <c r="AR32" i="1" s="1"/>
  <c r="AS32" i="1" s="1"/>
  <c r="AP96" i="1" a="1"/>
  <c r="AP96" i="1" s="1"/>
  <c r="AQ96" i="1" s="1"/>
  <c r="AR96" i="1" s="1"/>
  <c r="AS96" i="1" s="1"/>
  <c r="AP160" i="1" a="1"/>
  <c r="AP160" i="1" s="1"/>
  <c r="AQ160" i="1" s="1"/>
  <c r="AR160" i="1" s="1"/>
  <c r="AS160" i="1" s="1"/>
  <c r="AP218" i="1" a="1"/>
  <c r="AP218" i="1" s="1"/>
  <c r="AQ218" i="1" s="1"/>
  <c r="AR218" i="1" s="1"/>
  <c r="AS218" i="1" s="1"/>
  <c r="AP290" i="1" a="1"/>
  <c r="AP290" i="1" s="1"/>
  <c r="AQ290" i="1" s="1"/>
  <c r="AR290" i="1" s="1"/>
  <c r="AS290" i="1" s="1"/>
  <c r="AP326" i="1" a="1"/>
  <c r="AP326" i="1" s="1"/>
  <c r="AQ326" i="1" s="1"/>
  <c r="AR326" i="1" s="1"/>
  <c r="AS326" i="1" s="1"/>
  <c r="AP343" i="1" a="1"/>
  <c r="AP343" i="1" s="1"/>
  <c r="AQ343" i="1" s="1"/>
  <c r="AR343" i="1" s="1"/>
  <c r="AS343" i="1" s="1"/>
  <c r="AP356" i="1" a="1"/>
  <c r="AP356" i="1" s="1"/>
  <c r="AQ356" i="1" s="1"/>
  <c r="AR356" i="1" s="1"/>
  <c r="AS356" i="1" s="1"/>
  <c r="AP374" i="1" a="1"/>
  <c r="AP374" i="1" s="1"/>
  <c r="AQ374" i="1" s="1"/>
  <c r="AR374" i="1" s="1"/>
  <c r="AS374" i="1" s="1"/>
  <c r="AP388" i="1" a="1"/>
  <c r="AP388" i="1" s="1"/>
  <c r="AQ388" i="1" s="1"/>
  <c r="AR388" i="1" s="1"/>
  <c r="AS388" i="1" s="1"/>
  <c r="AP406" i="1" a="1"/>
  <c r="AP406" i="1" s="1"/>
  <c r="AQ406" i="1" s="1"/>
  <c r="AR406" i="1" s="1"/>
  <c r="AS406" i="1" s="1"/>
  <c r="AP420" i="1" a="1"/>
  <c r="AP420" i="1" s="1"/>
  <c r="AQ420" i="1" s="1"/>
  <c r="AR420" i="1" s="1"/>
  <c r="AS420" i="1" s="1"/>
  <c r="AP438" i="1" a="1"/>
  <c r="AP438" i="1" s="1"/>
  <c r="AQ438" i="1" s="1"/>
  <c r="AR438" i="1" s="1"/>
  <c r="AS438" i="1" s="1"/>
  <c r="AP452" i="1" a="1"/>
  <c r="AP452" i="1" s="1"/>
  <c r="AQ452" i="1" s="1"/>
  <c r="AR452" i="1" s="1"/>
  <c r="AS452" i="1" s="1"/>
  <c r="AP471" i="1" a="1"/>
  <c r="AP471" i="1" s="1"/>
  <c r="AQ471" i="1" s="1"/>
  <c r="AR471" i="1" s="1"/>
  <c r="AS471" i="1" s="1"/>
  <c r="AP489" i="1" a="1"/>
  <c r="AP489" i="1" s="1"/>
  <c r="AQ489" i="1" s="1"/>
  <c r="AR489" i="1" s="1"/>
  <c r="AS489" i="1" s="1"/>
  <c r="AP503" i="1" a="1"/>
  <c r="AP503" i="1" s="1"/>
  <c r="AQ503" i="1" s="1"/>
  <c r="AR503" i="1" s="1"/>
  <c r="AS503" i="1" s="1"/>
  <c r="AP521" i="1" a="1"/>
  <c r="AP521" i="1" s="1"/>
  <c r="AQ521" i="1" s="1"/>
  <c r="AR521" i="1" s="1"/>
  <c r="AS521" i="1" s="1"/>
  <c r="AP535" i="1" a="1"/>
  <c r="AP535" i="1" s="1"/>
  <c r="AQ535" i="1" s="1"/>
  <c r="AR535" i="1" s="1"/>
  <c r="AS535" i="1" s="1"/>
  <c r="AP4" i="1" a="1"/>
  <c r="AP4" i="1" s="1"/>
  <c r="AQ4" i="1" s="1"/>
  <c r="AR4" i="1" s="1"/>
  <c r="AS4" i="1" s="1"/>
  <c r="AP68" i="1" a="1"/>
  <c r="AP68" i="1" s="1"/>
  <c r="AQ68" i="1" s="1"/>
  <c r="AR68" i="1" s="1"/>
  <c r="AS68" i="1" s="1"/>
  <c r="AP132" i="1" a="1"/>
  <c r="AP132" i="1" s="1"/>
  <c r="AQ132" i="1" s="1"/>
  <c r="AR132" i="1" s="1"/>
  <c r="AS132" i="1" s="1"/>
  <c r="AP194" i="1" a="1"/>
  <c r="AP194" i="1" s="1"/>
  <c r="AQ194" i="1" s="1"/>
  <c r="AR194" i="1" s="1"/>
  <c r="AS194" i="1" s="1"/>
  <c r="AP250" i="1" a="1"/>
  <c r="AP250" i="1" s="1"/>
  <c r="AQ250" i="1" s="1"/>
  <c r="AR250" i="1" s="1"/>
  <c r="AS250" i="1" s="1"/>
  <c r="AP313" i="1" a="1"/>
  <c r="AP313" i="1" s="1"/>
  <c r="AQ313" i="1" s="1"/>
  <c r="AR313" i="1" s="1"/>
  <c r="AS313" i="1" s="1"/>
  <c r="AP334" i="1" a="1"/>
  <c r="AP334" i="1" s="1"/>
  <c r="AQ334" i="1" s="1"/>
  <c r="AR334" i="1" s="1"/>
  <c r="AS334" i="1" s="1"/>
  <c r="AP351" i="1" a="1"/>
  <c r="AP351" i="1" s="1"/>
  <c r="AQ351" i="1" s="1"/>
  <c r="AR351" i="1" s="1"/>
  <c r="AS351" i="1" s="1"/>
  <c r="AP365" i="1" a="1"/>
  <c r="AP365" i="1" s="1"/>
  <c r="AQ365" i="1" s="1"/>
  <c r="AR365" i="1" s="1"/>
  <c r="AS365" i="1" s="1"/>
  <c r="AP383" i="1" a="1"/>
  <c r="AP383" i="1" s="1"/>
  <c r="AQ383" i="1" s="1"/>
  <c r="AR383" i="1" s="1"/>
  <c r="AS383" i="1" s="1"/>
  <c r="AP397" i="1" a="1"/>
  <c r="AP397" i="1" s="1"/>
  <c r="AQ397" i="1" s="1"/>
  <c r="AR397" i="1" s="1"/>
  <c r="AS397" i="1" s="1"/>
  <c r="AP415" i="1" a="1"/>
  <c r="AP415" i="1" s="1"/>
  <c r="AQ415" i="1" s="1"/>
  <c r="AR415" i="1" s="1"/>
  <c r="AS415" i="1" s="1"/>
  <c r="AP429" i="1" a="1"/>
  <c r="AP429" i="1" s="1"/>
  <c r="AQ429" i="1" s="1"/>
  <c r="AR429" i="1" s="1"/>
  <c r="AS429" i="1" s="1"/>
  <c r="AP447" i="1" a="1"/>
  <c r="AP447" i="1" s="1"/>
  <c r="AQ447" i="1" s="1"/>
  <c r="AR447" i="1" s="1"/>
  <c r="AS447" i="1" s="1"/>
  <c r="AP461" i="1" a="1"/>
  <c r="AP461" i="1" s="1"/>
  <c r="AQ461" i="1" s="1"/>
  <c r="AR461" i="1" s="1"/>
  <c r="AS461" i="1" s="1"/>
  <c r="AP475" i="1" a="1"/>
  <c r="AP475" i="1" s="1"/>
  <c r="AQ475" i="1" s="1"/>
  <c r="AR475" i="1" s="1"/>
  <c r="AS475" i="1" s="1"/>
  <c r="AP493" i="1" a="1"/>
  <c r="AP493" i="1" s="1"/>
  <c r="AQ493" i="1" s="1"/>
  <c r="AR493" i="1" s="1"/>
  <c r="AS493" i="1" s="1"/>
  <c r="AP507" i="1" a="1"/>
  <c r="AP507" i="1" s="1"/>
  <c r="AQ507" i="1" s="1"/>
  <c r="AR507" i="1" s="1"/>
  <c r="AS507" i="1" s="1"/>
  <c r="AP525" i="1" a="1"/>
  <c r="AP525" i="1" s="1"/>
  <c r="AQ525" i="1" s="1"/>
  <c r="AR525" i="1" s="1"/>
  <c r="AS525" i="1" s="1"/>
  <c r="AP539" i="1" a="1"/>
  <c r="AP539" i="1" s="1"/>
  <c r="AQ539" i="1" s="1"/>
  <c r="AR539" i="1" s="1"/>
  <c r="AS539" i="1" s="1"/>
  <c r="AP56" i="1" a="1"/>
  <c r="AP56" i="1" s="1"/>
  <c r="AQ56" i="1" s="1"/>
  <c r="AR56" i="1" s="1"/>
  <c r="AS56" i="1" s="1"/>
  <c r="AP120" i="1" a="1"/>
  <c r="AP120" i="1" s="1"/>
  <c r="AQ120" i="1" s="1"/>
  <c r="AR120" i="1" s="1"/>
  <c r="AS120" i="1" s="1"/>
  <c r="AP183" i="1" a="1"/>
  <c r="AP183" i="1" s="1"/>
  <c r="AQ183" i="1" s="1"/>
  <c r="AR183" i="1" s="1"/>
  <c r="AS183" i="1" s="1"/>
  <c r="AP240" i="1" a="1"/>
  <c r="AP240" i="1" s="1"/>
  <c r="AQ240" i="1" s="1"/>
  <c r="AR240" i="1" s="1"/>
  <c r="AS240" i="1" s="1"/>
  <c r="AP309" i="1" a="1"/>
  <c r="AP309" i="1" s="1"/>
  <c r="AQ309" i="1" s="1"/>
  <c r="AR309" i="1" s="1"/>
  <c r="AS309" i="1" s="1"/>
  <c r="AP331" i="1" a="1"/>
  <c r="AP331" i="1" s="1"/>
  <c r="AQ331" i="1" s="1"/>
  <c r="AR331" i="1" s="1"/>
  <c r="AS331" i="1" s="1"/>
  <c r="AP345" i="1" a="1"/>
  <c r="AP345" i="1" s="1"/>
  <c r="AQ345" i="1" s="1"/>
  <c r="AR345" i="1" s="1"/>
  <c r="AS345" i="1" s="1"/>
  <c r="AP362" i="1" a="1"/>
  <c r="AP362" i="1" s="1"/>
  <c r="AQ362" i="1" s="1"/>
  <c r="AR362" i="1" s="1"/>
  <c r="AS362" i="1" s="1"/>
  <c r="AP376" i="1" a="1"/>
  <c r="AP376" i="1" s="1"/>
  <c r="AQ376" i="1" s="1"/>
  <c r="AR376" i="1" s="1"/>
  <c r="AS376" i="1" s="1"/>
  <c r="AP394" i="1" a="1"/>
  <c r="AP394" i="1" s="1"/>
  <c r="AQ394" i="1" s="1"/>
  <c r="AR394" i="1" s="1"/>
  <c r="AS394" i="1" s="1"/>
  <c r="AP408" i="1" a="1"/>
  <c r="AP408" i="1" s="1"/>
  <c r="AQ408" i="1" s="1"/>
  <c r="AR408" i="1" s="1"/>
  <c r="AS408" i="1" s="1"/>
  <c r="AP426" i="1" a="1"/>
  <c r="AP426" i="1" s="1"/>
  <c r="AQ426" i="1" s="1"/>
  <c r="AR426" i="1" s="1"/>
  <c r="AS426" i="1" s="1"/>
  <c r="AP440" i="1" a="1"/>
  <c r="AP440" i="1" s="1"/>
  <c r="AQ440" i="1" s="1"/>
  <c r="AR440" i="1" s="1"/>
  <c r="AS440" i="1" s="1"/>
  <c r="AP458" i="1" a="1"/>
  <c r="AP458" i="1" s="1"/>
  <c r="AQ458" i="1" s="1"/>
  <c r="AR458" i="1" s="1"/>
  <c r="AS458" i="1" s="1"/>
  <c r="AP473" i="1" a="1"/>
  <c r="AP473" i="1" s="1"/>
  <c r="AQ473" i="1" s="1"/>
  <c r="AR473" i="1" s="1"/>
  <c r="AS473" i="1" s="1"/>
  <c r="AP487" i="1" a="1"/>
  <c r="AP487" i="1" s="1"/>
  <c r="AQ487" i="1" s="1"/>
  <c r="AR487" i="1" s="1"/>
  <c r="AS487" i="1" s="1"/>
  <c r="AP505" i="1" a="1"/>
  <c r="AP505" i="1" s="1"/>
  <c r="AQ505" i="1" s="1"/>
  <c r="AR505" i="1" s="1"/>
  <c r="AS505" i="1" s="1"/>
  <c r="AP519" i="1" a="1"/>
  <c r="AP519" i="1" s="1"/>
  <c r="AQ519" i="1" s="1"/>
  <c r="AR519" i="1" s="1"/>
  <c r="AS519" i="1" s="1"/>
  <c r="AP537" i="1" a="1"/>
  <c r="AP537" i="1" s="1"/>
  <c r="AQ537" i="1" s="1"/>
  <c r="AR537" i="1" s="1"/>
  <c r="AS537" i="1" s="1"/>
  <c r="AP60" i="1" a="1"/>
  <c r="AP60" i="1" s="1"/>
  <c r="AQ60" i="1" s="1"/>
  <c r="AR60" i="1" s="1"/>
  <c r="AS60" i="1" s="1"/>
  <c r="AP124" i="1" a="1"/>
  <c r="AP124" i="1" s="1"/>
  <c r="AQ124" i="1" s="1"/>
  <c r="AR124" i="1" s="1"/>
  <c r="AS124" i="1" s="1"/>
  <c r="AP200" i="1" a="1"/>
  <c r="AP200" i="1" s="1"/>
  <c r="AQ200" i="1" s="1"/>
  <c r="AR200" i="1" s="1"/>
  <c r="AS200" i="1" s="1"/>
  <c r="AP272" i="1" a="1"/>
  <c r="AP272" i="1" s="1"/>
  <c r="AQ272" i="1" s="1"/>
  <c r="AR272" i="1" s="1"/>
  <c r="AS272" i="1" s="1"/>
  <c r="AP317" i="1" a="1"/>
  <c r="AP317" i="1" s="1"/>
  <c r="AQ317" i="1" s="1"/>
  <c r="AR317" i="1" s="1"/>
  <c r="AS317" i="1" s="1"/>
  <c r="AP332" i="1" a="1"/>
  <c r="AP332" i="1" s="1"/>
  <c r="AQ332" i="1" s="1"/>
  <c r="AR332" i="1" s="1"/>
  <c r="AS332" i="1" s="1"/>
  <c r="AP349" i="1" a="1"/>
  <c r="AP349" i="1" s="1"/>
  <c r="AQ349" i="1" s="1"/>
  <c r="AR349" i="1" s="1"/>
  <c r="AS349" i="1" s="1"/>
  <c r="AP405" i="1" a="1"/>
  <c r="AP405" i="1" s="1"/>
  <c r="AQ405" i="1" s="1"/>
  <c r="AR405" i="1" s="1"/>
  <c r="AS405" i="1" s="1"/>
  <c r="AP477" i="1" a="1"/>
  <c r="AP477" i="1" s="1"/>
  <c r="AQ477" i="1" s="1"/>
  <c r="AR477" i="1" s="1"/>
  <c r="AS477" i="1" s="1"/>
  <c r="AP542" i="1" a="1"/>
  <c r="AP542" i="1" s="1"/>
  <c r="AQ542" i="1" s="1"/>
  <c r="AR542" i="1" s="1"/>
  <c r="AS542" i="1" s="1"/>
  <c r="AP558" i="1" a="1"/>
  <c r="AP558" i="1" s="1"/>
  <c r="AQ558" i="1" s="1"/>
  <c r="AR558" i="1" s="1"/>
  <c r="AS558" i="1" s="1"/>
  <c r="AP576" i="1" a="1"/>
  <c r="AP576" i="1" s="1"/>
  <c r="AQ576" i="1" s="1"/>
  <c r="AR576" i="1" s="1"/>
  <c r="AS576" i="1" s="1"/>
  <c r="AP590" i="1" a="1"/>
  <c r="AP590" i="1" s="1"/>
  <c r="AQ590" i="1" s="1"/>
  <c r="AR590" i="1" s="1"/>
  <c r="AS590" i="1" s="1"/>
  <c r="AP608" i="1" a="1"/>
  <c r="AP608" i="1" s="1"/>
  <c r="AQ608" i="1" s="1"/>
  <c r="AR608" i="1" s="1"/>
  <c r="AS608" i="1" s="1"/>
  <c r="AP622" i="1" a="1"/>
  <c r="AP622" i="1" s="1"/>
  <c r="AQ622" i="1" s="1"/>
  <c r="AR622" i="1" s="1"/>
  <c r="AS622" i="1" s="1"/>
  <c r="AP640" i="1" a="1"/>
  <c r="AP640" i="1" s="1"/>
  <c r="AQ640" i="1" s="1"/>
  <c r="AR640" i="1" s="1"/>
  <c r="AS640" i="1" s="1"/>
  <c r="AP654" i="1" a="1"/>
  <c r="AP654" i="1" s="1"/>
  <c r="AQ654" i="1" s="1"/>
  <c r="AR654" i="1" s="1"/>
  <c r="AS654" i="1" s="1"/>
  <c r="AP672" i="1" a="1"/>
  <c r="AP672" i="1" s="1"/>
  <c r="AQ672" i="1" s="1"/>
  <c r="AR672" i="1" s="1"/>
  <c r="AS672" i="1" s="1"/>
  <c r="AP686" i="1" a="1"/>
  <c r="AP686" i="1" s="1"/>
  <c r="AQ686" i="1" s="1"/>
  <c r="AR686" i="1" s="1"/>
  <c r="AS686" i="1" s="1"/>
  <c r="AP704" i="1" a="1"/>
  <c r="AP704" i="1" s="1"/>
  <c r="AQ704" i="1" s="1"/>
  <c r="AR704" i="1" s="1"/>
  <c r="AS704" i="1" s="1"/>
  <c r="AP721" i="1" a="1"/>
  <c r="AP721" i="1" s="1"/>
  <c r="AQ721" i="1" s="1"/>
  <c r="AR721" i="1" s="1"/>
  <c r="AS721" i="1" s="1"/>
  <c r="AP734" i="1" a="1"/>
  <c r="AP734" i="1" s="1"/>
  <c r="AQ734" i="1" s="1"/>
  <c r="AR734" i="1" s="1"/>
  <c r="AS734" i="1" s="1"/>
  <c r="AP751" i="1" a="1"/>
  <c r="AP751" i="1" s="1"/>
  <c r="AQ751" i="1" s="1"/>
  <c r="AR751" i="1" s="1"/>
  <c r="AS751" i="1" s="1"/>
  <c r="AP768" i="1" a="1"/>
  <c r="AP768" i="1" s="1"/>
  <c r="AQ768" i="1" s="1"/>
  <c r="AR768" i="1" s="1"/>
  <c r="AS768" i="1" s="1"/>
  <c r="AP381" i="1" a="1"/>
  <c r="AP381" i="1" s="1"/>
  <c r="AQ381" i="1" s="1"/>
  <c r="AR381" i="1" s="1"/>
  <c r="AS381" i="1" s="1"/>
  <c r="AP437" i="1" a="1"/>
  <c r="AP437" i="1" s="1"/>
  <c r="AQ437" i="1" s="1"/>
  <c r="AR437" i="1" s="1"/>
  <c r="AS437" i="1" s="1"/>
  <c r="AP509" i="1" a="1"/>
  <c r="AP509" i="1" s="1"/>
  <c r="AQ509" i="1" s="1"/>
  <c r="AR509" i="1" s="1"/>
  <c r="AS509" i="1" s="1"/>
  <c r="AP553" i="1" a="1"/>
  <c r="AP553" i="1" s="1"/>
  <c r="AQ553" i="1" s="1"/>
  <c r="AR553" i="1" s="1"/>
  <c r="AS553" i="1" s="1"/>
  <c r="AP567" i="1" a="1"/>
  <c r="AP567" i="1" s="1"/>
  <c r="AQ567" i="1" s="1"/>
  <c r="AR567" i="1" s="1"/>
  <c r="AS567" i="1" s="1"/>
  <c r="AP585" i="1" a="1"/>
  <c r="AP585" i="1" s="1"/>
  <c r="AQ585" i="1" s="1"/>
  <c r="AR585" i="1" s="1"/>
  <c r="AS585" i="1" s="1"/>
  <c r="AP599" i="1" a="1"/>
  <c r="AP599" i="1" s="1"/>
  <c r="AQ599" i="1" s="1"/>
  <c r="AR599" i="1" s="1"/>
  <c r="AS599" i="1" s="1"/>
  <c r="AP617" i="1" a="1"/>
  <c r="AP617" i="1" s="1"/>
  <c r="AQ617" i="1" s="1"/>
  <c r="AR617" i="1" s="1"/>
  <c r="AS617" i="1" s="1"/>
  <c r="AP631" i="1" a="1"/>
  <c r="AP631" i="1" s="1"/>
  <c r="AQ631" i="1" s="1"/>
  <c r="AR631" i="1" s="1"/>
  <c r="AS631" i="1" s="1"/>
  <c r="AP649" i="1" a="1"/>
  <c r="AP649" i="1" s="1"/>
  <c r="AQ649" i="1" s="1"/>
  <c r="AR649" i="1" s="1"/>
  <c r="AS649" i="1" s="1"/>
  <c r="AP663" i="1" a="1"/>
  <c r="AP663" i="1" s="1"/>
  <c r="AQ663" i="1" s="1"/>
  <c r="AR663" i="1" s="1"/>
  <c r="AS663" i="1" s="1"/>
  <c r="AP681" i="1" a="1"/>
  <c r="AP681" i="1" s="1"/>
  <c r="AQ681" i="1" s="1"/>
  <c r="AR681" i="1" s="1"/>
  <c r="AS681" i="1" s="1"/>
  <c r="AP695" i="1" a="1"/>
  <c r="AP695" i="1" s="1"/>
  <c r="AQ695" i="1" s="1"/>
  <c r="AR695" i="1" s="1"/>
  <c r="AS695" i="1" s="1"/>
  <c r="AP712" i="1" a="1"/>
  <c r="AP712" i="1" s="1"/>
  <c r="AQ712" i="1" s="1"/>
  <c r="AR712" i="1" s="1"/>
  <c r="AS712" i="1" s="1"/>
  <c r="AP413" i="1" a="1"/>
  <c r="AP413" i="1" s="1"/>
  <c r="AQ413" i="1" s="1"/>
  <c r="AR413" i="1" s="1"/>
  <c r="AS413" i="1" s="1"/>
  <c r="AP470" i="1" a="1"/>
  <c r="AP470" i="1" s="1"/>
  <c r="AQ470" i="1" s="1"/>
  <c r="AR470" i="1" s="1"/>
  <c r="AS470" i="1" s="1"/>
  <c r="AP526" i="1" a="1"/>
  <c r="AP526" i="1" s="1"/>
  <c r="AQ526" i="1" s="1"/>
  <c r="AR526" i="1" s="1"/>
  <c r="AS526" i="1" s="1"/>
  <c r="AP557" i="1" a="1"/>
  <c r="AP557" i="1" s="1"/>
  <c r="AQ557" i="1" s="1"/>
  <c r="AR557" i="1" s="1"/>
  <c r="AS557" i="1" s="1"/>
  <c r="AP571" i="1" a="1"/>
  <c r="AP571" i="1" s="1"/>
  <c r="AQ571" i="1" s="1"/>
  <c r="AR571" i="1" s="1"/>
  <c r="AS571" i="1" s="1"/>
  <c r="AP589" i="1" a="1"/>
  <c r="AP589" i="1" s="1"/>
  <c r="AQ589" i="1" s="1"/>
  <c r="AR589" i="1" s="1"/>
  <c r="AS589" i="1" s="1"/>
  <c r="AP603" i="1" a="1"/>
  <c r="AP603" i="1" s="1"/>
  <c r="AQ603" i="1" s="1"/>
  <c r="AR603" i="1" s="1"/>
  <c r="AS603" i="1" s="1"/>
  <c r="AP621" i="1" a="1"/>
  <c r="AP621" i="1" s="1"/>
  <c r="AQ621" i="1" s="1"/>
  <c r="AR621" i="1" s="1"/>
  <c r="AS621" i="1" s="1"/>
  <c r="AP635" i="1" a="1"/>
  <c r="AP635" i="1" s="1"/>
  <c r="AQ635" i="1" s="1"/>
  <c r="AR635" i="1" s="1"/>
  <c r="AS635" i="1" s="1"/>
  <c r="AP653" i="1" a="1"/>
  <c r="AP653" i="1" s="1"/>
  <c r="AQ653" i="1" s="1"/>
  <c r="AR653" i="1" s="1"/>
  <c r="AS653" i="1" s="1"/>
  <c r="AP667" i="1" a="1"/>
  <c r="AP667" i="1" s="1"/>
  <c r="AQ667" i="1" s="1"/>
  <c r="AR667" i="1" s="1"/>
  <c r="AS667" i="1" s="1"/>
  <c r="AP685" i="1" a="1"/>
  <c r="AP685" i="1" s="1"/>
  <c r="AQ685" i="1" s="1"/>
  <c r="AR685" i="1" s="1"/>
  <c r="AS685" i="1" s="1"/>
  <c r="AP699" i="1" a="1"/>
  <c r="AP699" i="1" s="1"/>
  <c r="AQ699" i="1" s="1"/>
  <c r="AR699" i="1" s="1"/>
  <c r="AS699" i="1" s="1"/>
  <c r="AP716" i="1" a="1"/>
  <c r="AP716" i="1" s="1"/>
  <c r="AQ716" i="1" s="1"/>
  <c r="AR716" i="1" s="1"/>
  <c r="AS716" i="1" s="1"/>
  <c r="AP733" i="1" a="1"/>
  <c r="AP733" i="1" s="1"/>
  <c r="AQ733" i="1" s="1"/>
  <c r="AR733" i="1" s="1"/>
  <c r="AS733" i="1" s="1"/>
  <c r="AP746" i="1" a="1"/>
  <c r="AP746" i="1" s="1"/>
  <c r="AQ746" i="1" s="1"/>
  <c r="AR746" i="1" s="1"/>
  <c r="AS746" i="1" s="1"/>
  <c r="AP763" i="1" a="1"/>
  <c r="AP763" i="1" s="1"/>
  <c r="AQ763" i="1" s="1"/>
  <c r="AR763" i="1" s="1"/>
  <c r="AS763" i="1" s="1"/>
  <c r="AP786" i="1" a="1"/>
  <c r="AP786" i="1" s="1"/>
  <c r="AQ786" i="1" s="1"/>
  <c r="AR786" i="1" s="1"/>
  <c r="AS786" i="1" s="1"/>
  <c r="AP416" i="1" a="1"/>
  <c r="AP416" i="1" s="1"/>
  <c r="AQ416" i="1" s="1"/>
  <c r="AR416" i="1" s="1"/>
  <c r="AS416" i="1" s="1"/>
  <c r="AP488" i="1" a="1"/>
  <c r="AP488" i="1" s="1"/>
  <c r="AQ488" i="1" s="1"/>
  <c r="AR488" i="1" s="1"/>
  <c r="AS488" i="1" s="1"/>
  <c r="AP967" i="1" a="1"/>
  <c r="AP967" i="1" s="1"/>
  <c r="AQ967" i="1" s="1"/>
  <c r="AR967" i="1" s="1"/>
  <c r="AS967" i="1" s="1"/>
  <c r="AP916" i="1" a="1"/>
  <c r="AP916" i="1" s="1"/>
  <c r="AQ916" i="1" s="1"/>
  <c r="AR916" i="1" s="1"/>
  <c r="AS916" i="1" s="1"/>
  <c r="AP860" i="1" a="1"/>
  <c r="AP860" i="1" s="1"/>
  <c r="AQ860" i="1" s="1"/>
  <c r="AR860" i="1" s="1"/>
  <c r="AS860" i="1" s="1"/>
  <c r="AP990" i="1" a="1"/>
  <c r="AP990" i="1" s="1"/>
  <c r="AQ990" i="1" s="1"/>
  <c r="AR990" i="1" s="1"/>
  <c r="AS990" i="1" s="1"/>
  <c r="AP972" i="1" a="1"/>
  <c r="AP972" i="1" s="1"/>
  <c r="AQ972" i="1" s="1"/>
  <c r="AR972" i="1" s="1"/>
  <c r="AS972" i="1" s="1"/>
  <c r="AP957" i="1" a="1"/>
  <c r="AP957" i="1" s="1"/>
  <c r="AQ957" i="1" s="1"/>
  <c r="AR957" i="1" s="1"/>
  <c r="AS957" i="1" s="1"/>
  <c r="AP942" i="1" a="1"/>
  <c r="AP942" i="1" s="1"/>
  <c r="AQ942" i="1" s="1"/>
  <c r="AR942" i="1" s="1"/>
  <c r="AS942" i="1" s="1"/>
  <c r="AP926" i="1" a="1"/>
  <c r="AP926" i="1" s="1"/>
  <c r="AQ926" i="1" s="1"/>
  <c r="AR926" i="1" s="1"/>
  <c r="AS926" i="1" s="1"/>
  <c r="AP910" i="1" a="1"/>
  <c r="AP910" i="1" s="1"/>
  <c r="AQ910" i="1" s="1"/>
  <c r="AR910" i="1" s="1"/>
  <c r="AS910" i="1" s="1"/>
  <c r="AP894" i="1" a="1"/>
  <c r="AP894" i="1" s="1"/>
  <c r="AQ894" i="1" s="1"/>
  <c r="AR894" i="1" s="1"/>
  <c r="AS894" i="1" s="1"/>
  <c r="AP878" i="1" a="1"/>
  <c r="AP878" i="1" s="1"/>
  <c r="AQ878" i="1" s="1"/>
  <c r="AR878" i="1" s="1"/>
  <c r="AS878" i="1" s="1"/>
  <c r="AP862" i="1" a="1"/>
  <c r="AP862" i="1" s="1"/>
  <c r="AQ862" i="1" s="1"/>
  <c r="AR862" i="1" s="1"/>
  <c r="AS862" i="1" s="1"/>
  <c r="AP846" i="1" a="1"/>
  <c r="AP846" i="1" s="1"/>
  <c r="AQ846" i="1" s="1"/>
  <c r="AR846" i="1" s="1"/>
  <c r="AS846" i="1" s="1"/>
  <c r="AP830" i="1" a="1"/>
  <c r="AP830" i="1" s="1"/>
  <c r="AQ830" i="1" s="1"/>
  <c r="AR830" i="1" s="1"/>
  <c r="AS830" i="1" s="1"/>
  <c r="AP814" i="1" a="1"/>
  <c r="AP814" i="1" s="1"/>
  <c r="AQ814" i="1" s="1"/>
  <c r="AR814" i="1" s="1"/>
  <c r="AS814" i="1" s="1"/>
  <c r="AP798" i="1" a="1"/>
  <c r="AP798" i="1" s="1"/>
  <c r="AQ798" i="1" s="1"/>
  <c r="AR798" i="1" s="1"/>
  <c r="AS798" i="1" s="1"/>
  <c r="AP781" i="1" a="1"/>
  <c r="AP781" i="1" s="1"/>
  <c r="AQ781" i="1" s="1"/>
  <c r="AR781" i="1" s="1"/>
  <c r="AS781" i="1" s="1"/>
  <c r="AP764" i="1" a="1"/>
  <c r="AP764" i="1" s="1"/>
  <c r="AQ764" i="1" s="1"/>
  <c r="AR764" i="1" s="1"/>
  <c r="AS764" i="1" s="1"/>
  <c r="AP730" i="1" a="1"/>
  <c r="AP730" i="1" s="1"/>
  <c r="AQ730" i="1" s="1"/>
  <c r="AR730" i="1" s="1"/>
  <c r="AS730" i="1" s="1"/>
  <c r="AP693" i="1" a="1"/>
  <c r="AP693" i="1" s="1"/>
  <c r="AQ693" i="1" s="1"/>
  <c r="AR693" i="1" s="1"/>
  <c r="AS693" i="1" s="1"/>
  <c r="AP636" i="1" a="1"/>
  <c r="AP636" i="1" s="1"/>
  <c r="AQ636" i="1" s="1"/>
  <c r="AR636" i="1" s="1"/>
  <c r="AS636" i="1" s="1"/>
  <c r="AP565" i="1" a="1"/>
  <c r="AP565" i="1" s="1"/>
  <c r="AQ565" i="1" s="1"/>
  <c r="AR565" i="1" s="1"/>
  <c r="AS565" i="1" s="1"/>
  <c r="AP986" i="1" a="1"/>
  <c r="AP986" i="1" s="1"/>
  <c r="AQ986" i="1" s="1"/>
  <c r="AR986" i="1" s="1"/>
  <c r="AS986" i="1" s="1"/>
  <c r="AP968" i="1" a="1"/>
  <c r="AP968" i="1" s="1"/>
  <c r="AQ968" i="1" s="1"/>
  <c r="AR968" i="1" s="1"/>
  <c r="AS968" i="1" s="1"/>
  <c r="AP953" i="1" a="1"/>
  <c r="AP953" i="1" s="1"/>
  <c r="AQ953" i="1" s="1"/>
  <c r="AR953" i="1" s="1"/>
  <c r="AS953" i="1" s="1"/>
  <c r="AP937" i="1" a="1"/>
  <c r="AP937" i="1" s="1"/>
  <c r="AQ937" i="1" s="1"/>
  <c r="AR937" i="1" s="1"/>
  <c r="AS937" i="1" s="1"/>
  <c r="AP921" i="1" a="1"/>
  <c r="AP921" i="1" s="1"/>
  <c r="AQ921" i="1" s="1"/>
  <c r="AR921" i="1" s="1"/>
  <c r="AS921" i="1" s="1"/>
  <c r="AP905" i="1" a="1"/>
  <c r="AP905" i="1" s="1"/>
  <c r="AQ905" i="1" s="1"/>
  <c r="AR905" i="1" s="1"/>
  <c r="AS905" i="1" s="1"/>
  <c r="AP889" i="1" a="1"/>
  <c r="AP889" i="1" s="1"/>
  <c r="AQ889" i="1" s="1"/>
  <c r="AR889" i="1" s="1"/>
  <c r="AS889" i="1" s="1"/>
  <c r="AP873" i="1" a="1"/>
  <c r="AP873" i="1" s="1"/>
  <c r="AQ873" i="1" s="1"/>
  <c r="AR873" i="1" s="1"/>
  <c r="AS873" i="1" s="1"/>
  <c r="AP83" i="1" a="1"/>
  <c r="AP83" i="1" s="1"/>
  <c r="AQ83" i="1" s="1"/>
  <c r="AR83" i="1" s="1"/>
  <c r="AS83" i="1" s="1"/>
  <c r="AP111" i="1" a="1"/>
  <c r="AP111" i="1" s="1"/>
  <c r="AQ111" i="1" s="1"/>
  <c r="AR111" i="1" s="1"/>
  <c r="AS111" i="1" s="1"/>
  <c r="AP127" i="1" a="1"/>
  <c r="AP127" i="1" s="1"/>
  <c r="AQ127" i="1" s="1"/>
  <c r="AR127" i="1" s="1"/>
  <c r="AS127" i="1" s="1"/>
  <c r="AP143" i="1" a="1"/>
  <c r="AP143" i="1" s="1"/>
  <c r="AQ143" i="1" s="1"/>
  <c r="AR143" i="1" s="1"/>
  <c r="AS143" i="1" s="1"/>
  <c r="AP159" i="1" a="1"/>
  <c r="AP159" i="1" s="1"/>
  <c r="AQ159" i="1" s="1"/>
  <c r="AR159" i="1" s="1"/>
  <c r="AS159" i="1" s="1"/>
  <c r="AP175" i="1" a="1"/>
  <c r="AP175" i="1" s="1"/>
  <c r="AQ175" i="1" s="1"/>
  <c r="AR175" i="1" s="1"/>
  <c r="AS175" i="1" s="1"/>
  <c r="AP193" i="1" a="1"/>
  <c r="AP193" i="1" s="1"/>
  <c r="AQ193" i="1" s="1"/>
  <c r="AR193" i="1" s="1"/>
  <c r="AS193" i="1" s="1"/>
  <c r="AP207" i="1" a="1"/>
  <c r="AP207" i="1" s="1"/>
  <c r="AQ207" i="1" s="1"/>
  <c r="AR207" i="1" s="1"/>
  <c r="AS207" i="1" s="1"/>
  <c r="AP221" i="1" a="1"/>
  <c r="AP221" i="1" s="1"/>
  <c r="AQ221" i="1" s="1"/>
  <c r="AR221" i="1" s="1"/>
  <c r="AS221" i="1" s="1"/>
  <c r="AP239" i="1" a="1"/>
  <c r="AP239" i="1" s="1"/>
  <c r="AQ239" i="1" s="1"/>
  <c r="AR239" i="1" s="1"/>
  <c r="AS239" i="1" s="1"/>
  <c r="AP253" i="1" a="1"/>
  <c r="AP253" i="1" s="1"/>
  <c r="AQ253" i="1" s="1"/>
  <c r="AR253" i="1" s="1"/>
  <c r="AS253" i="1" s="1"/>
  <c r="AP271" i="1" a="1"/>
  <c r="AP271" i="1" s="1"/>
  <c r="AQ271" i="1" s="1"/>
  <c r="AR271" i="1" s="1"/>
  <c r="AS271" i="1" s="1"/>
  <c r="AP289" i="1" a="1"/>
  <c r="AP289" i="1" s="1"/>
  <c r="AQ289" i="1" s="1"/>
  <c r="AR289" i="1" s="1"/>
  <c r="AS289" i="1" s="1"/>
  <c r="AP303" i="1" a="1"/>
  <c r="AP303" i="1" s="1"/>
  <c r="AQ303" i="1" s="1"/>
  <c r="AR303" i="1" s="1"/>
  <c r="AS303" i="1" s="1"/>
  <c r="AP48" i="1" a="1"/>
  <c r="AP48" i="1" s="1"/>
  <c r="AQ48" i="1" s="1"/>
  <c r="AR48" i="1" s="1"/>
  <c r="AS48" i="1" s="1"/>
  <c r="AP112" i="1" a="1"/>
  <c r="AP112" i="1" s="1"/>
  <c r="AQ112" i="1" s="1"/>
  <c r="AR112" i="1" s="1"/>
  <c r="AS112" i="1" s="1"/>
  <c r="AP176" i="1" a="1"/>
  <c r="AP176" i="1" s="1"/>
  <c r="AQ176" i="1" s="1"/>
  <c r="AR176" i="1" s="1"/>
  <c r="AS176" i="1" s="1"/>
  <c r="AP232" i="1" a="1"/>
  <c r="AP232" i="1" s="1"/>
  <c r="AQ232" i="1" s="1"/>
  <c r="AR232" i="1" s="1"/>
  <c r="AS232" i="1" s="1"/>
  <c r="AP304" i="1" a="1"/>
  <c r="AP304" i="1" s="1"/>
  <c r="AQ304" i="1" s="1"/>
  <c r="AR304" i="1" s="1"/>
  <c r="AS304" i="1" s="1"/>
  <c r="AP329" i="1" a="1"/>
  <c r="AP329" i="1" s="1"/>
  <c r="AQ329" i="1" s="1"/>
  <c r="AR329" i="1" s="1"/>
  <c r="AS329" i="1" s="1"/>
  <c r="AP347" i="1" a="1"/>
  <c r="AP347" i="1" s="1"/>
  <c r="AQ347" i="1" s="1"/>
  <c r="AR347" i="1" s="1"/>
  <c r="AS347" i="1" s="1"/>
  <c r="AP360" i="1" a="1"/>
  <c r="AP360" i="1" s="1"/>
  <c r="AQ360" i="1" s="1"/>
  <c r="AR360" i="1" s="1"/>
  <c r="AS360" i="1" s="1"/>
  <c r="AP378" i="1" a="1"/>
  <c r="AP378" i="1" s="1"/>
  <c r="AQ378" i="1" s="1"/>
  <c r="AR378" i="1" s="1"/>
  <c r="AS378" i="1" s="1"/>
  <c r="AP392" i="1" a="1"/>
  <c r="AP392" i="1" s="1"/>
  <c r="AQ392" i="1" s="1"/>
  <c r="AR392" i="1" s="1"/>
  <c r="AS392" i="1" s="1"/>
  <c r="AP410" i="1" a="1"/>
  <c r="AP410" i="1" s="1"/>
  <c r="AQ410" i="1" s="1"/>
  <c r="AR410" i="1" s="1"/>
  <c r="AS410" i="1" s="1"/>
  <c r="AP424" i="1" a="1"/>
  <c r="AP424" i="1" s="1"/>
  <c r="AQ424" i="1" s="1"/>
  <c r="AR424" i="1" s="1"/>
  <c r="AS424" i="1" s="1"/>
  <c r="AP442" i="1" a="1"/>
  <c r="AP442" i="1" s="1"/>
  <c r="AQ442" i="1" s="1"/>
  <c r="AR442" i="1" s="1"/>
  <c r="AS442" i="1" s="1"/>
  <c r="AP456" i="1" a="1"/>
  <c r="AP456" i="1" s="1"/>
  <c r="AQ456" i="1" s="1"/>
  <c r="AR456" i="1" s="1"/>
  <c r="AS456" i="1" s="1"/>
  <c r="AP474" i="1" a="1"/>
  <c r="AP474" i="1" s="1"/>
  <c r="AQ474" i="1" s="1"/>
  <c r="AR474" i="1" s="1"/>
  <c r="AS474" i="1" s="1"/>
  <c r="AP492" i="1" a="1"/>
  <c r="AP492" i="1" s="1"/>
  <c r="AQ492" i="1" s="1"/>
  <c r="AR492" i="1" s="1"/>
  <c r="AS492" i="1" s="1"/>
  <c r="AP506" i="1" a="1"/>
  <c r="AP506" i="1" s="1"/>
  <c r="AQ506" i="1" s="1"/>
  <c r="AR506" i="1" s="1"/>
  <c r="AS506" i="1" s="1"/>
  <c r="AP524" i="1" a="1"/>
  <c r="AP524" i="1" s="1"/>
  <c r="AQ524" i="1" s="1"/>
  <c r="AR524" i="1" s="1"/>
  <c r="AS524" i="1" s="1"/>
  <c r="AP538" i="1" a="1"/>
  <c r="AP538" i="1" s="1"/>
  <c r="AQ538" i="1" s="1"/>
  <c r="AR538" i="1" s="1"/>
  <c r="AS538" i="1" s="1"/>
  <c r="AP20" i="1" a="1"/>
  <c r="AP20" i="1" s="1"/>
  <c r="AQ20" i="1" s="1"/>
  <c r="AR20" i="1" s="1"/>
  <c r="AS20" i="1" s="1"/>
  <c r="AP84" i="1" a="1"/>
  <c r="AP84" i="1" s="1"/>
  <c r="AQ84" i="1" s="1"/>
  <c r="AR84" i="1" s="1"/>
  <c r="AS84" i="1" s="1"/>
  <c r="AP148" i="1" a="1"/>
  <c r="AP148" i="1" s="1"/>
  <c r="AQ148" i="1" s="1"/>
  <c r="AR148" i="1" s="1"/>
  <c r="AS148" i="1" s="1"/>
  <c r="AP208" i="1" a="1"/>
  <c r="AP208" i="1" s="1"/>
  <c r="AQ208" i="1" s="1"/>
  <c r="AR208" i="1" s="1"/>
  <c r="AS208" i="1" s="1"/>
  <c r="AP264" i="1" a="1"/>
  <c r="AP264" i="1" s="1"/>
  <c r="AQ264" i="1" s="1"/>
  <c r="AR264" i="1" s="1"/>
  <c r="AS264" i="1" s="1"/>
  <c r="AP320" i="1" a="1"/>
  <c r="AP320" i="1" s="1"/>
  <c r="AQ320" i="1" s="1"/>
  <c r="AR320" i="1" s="1"/>
  <c r="AS320" i="1" s="1"/>
  <c r="AP337" i="1" a="1"/>
  <c r="AP337" i="1" s="1"/>
  <c r="AQ337" i="1" s="1"/>
  <c r="AR337" i="1" s="1"/>
  <c r="AS337" i="1" s="1"/>
  <c r="AP354" i="1" a="1"/>
  <c r="AP354" i="1" s="1"/>
  <c r="AQ354" i="1" s="1"/>
  <c r="AR354" i="1" s="1"/>
  <c r="AS354" i="1" s="1"/>
  <c r="AP368" i="1" a="1"/>
  <c r="AP368" i="1" s="1"/>
  <c r="AQ368" i="1" s="1"/>
  <c r="AR368" i="1" s="1"/>
  <c r="AS368" i="1" s="1"/>
  <c r="AP386" i="1" a="1"/>
  <c r="AP386" i="1" s="1"/>
  <c r="AQ386" i="1" s="1"/>
  <c r="AR386" i="1" s="1"/>
  <c r="AS386" i="1" s="1"/>
  <c r="AP400" i="1" a="1"/>
  <c r="AP400" i="1" s="1"/>
  <c r="AQ400" i="1" s="1"/>
  <c r="AR400" i="1" s="1"/>
  <c r="AS400" i="1" s="1"/>
  <c r="AP418" i="1" a="1"/>
  <c r="AP418" i="1" s="1"/>
  <c r="AQ418" i="1" s="1"/>
  <c r="AR418" i="1" s="1"/>
  <c r="AS418" i="1" s="1"/>
  <c r="AP432" i="1" a="1"/>
  <c r="AP432" i="1" s="1"/>
  <c r="AQ432" i="1" s="1"/>
  <c r="AR432" i="1" s="1"/>
  <c r="AS432" i="1" s="1"/>
  <c r="AP450" i="1" a="1"/>
  <c r="AP450" i="1" s="1"/>
  <c r="AQ450" i="1" s="1"/>
  <c r="AR450" i="1" s="1"/>
  <c r="AS450" i="1" s="1"/>
  <c r="AP464" i="1" a="1"/>
  <c r="AP464" i="1" s="1"/>
  <c r="AQ464" i="1" s="1"/>
  <c r="AR464" i="1" s="1"/>
  <c r="AS464" i="1" s="1"/>
  <c r="AP478" i="1" a="1"/>
  <c r="AP478" i="1" s="1"/>
  <c r="AQ478" i="1" s="1"/>
  <c r="AR478" i="1" s="1"/>
  <c r="AS478" i="1" s="1"/>
  <c r="AP496" i="1" a="1"/>
  <c r="AP496" i="1" s="1"/>
  <c r="AQ496" i="1" s="1"/>
  <c r="AR496" i="1" s="1"/>
  <c r="AS496" i="1" s="1"/>
  <c r="AP510" i="1" a="1"/>
  <c r="AP510" i="1" s="1"/>
  <c r="AQ510" i="1" s="1"/>
  <c r="AR510" i="1" s="1"/>
  <c r="AS510" i="1" s="1"/>
  <c r="AP528" i="1" a="1"/>
  <c r="AP528" i="1" s="1"/>
  <c r="AQ528" i="1" s="1"/>
  <c r="AR528" i="1" s="1"/>
  <c r="AS528" i="1" s="1"/>
  <c r="AP8" i="1" a="1"/>
  <c r="AP8" i="1" s="1"/>
  <c r="AQ8" i="1" s="1"/>
  <c r="AR8" i="1" s="1"/>
  <c r="AS8" i="1" s="1"/>
  <c r="AP72" i="1" a="1"/>
  <c r="AP72" i="1" s="1"/>
  <c r="AQ72" i="1" s="1"/>
  <c r="AR72" i="1" s="1"/>
  <c r="AS72" i="1" s="1"/>
  <c r="AP136" i="1" a="1"/>
  <c r="AP136" i="1" s="1"/>
  <c r="AQ136" i="1" s="1"/>
  <c r="AR136" i="1" s="1"/>
  <c r="AS136" i="1" s="1"/>
  <c r="AP197" i="1" a="1"/>
  <c r="AP197" i="1" s="1"/>
  <c r="AQ197" i="1" s="1"/>
  <c r="AR197" i="1" s="1"/>
  <c r="AS197" i="1" s="1"/>
  <c r="AP254" i="1" a="1"/>
  <c r="AP254" i="1" s="1"/>
  <c r="AQ254" i="1" s="1"/>
  <c r="AR254" i="1" s="1"/>
  <c r="AS254" i="1" s="1"/>
  <c r="AP316" i="1" a="1"/>
  <c r="AP316" i="1" s="1"/>
  <c r="AQ316" i="1" s="1"/>
  <c r="AR316" i="1" s="1"/>
  <c r="AS316" i="1" s="1"/>
  <c r="AP335" i="1" a="1"/>
  <c r="AP335" i="1" s="1"/>
  <c r="AQ335" i="1" s="1"/>
  <c r="AR335" i="1" s="1"/>
  <c r="AS335" i="1" s="1"/>
  <c r="AP348" i="1" a="1"/>
  <c r="AP348" i="1" s="1"/>
  <c r="AQ348" i="1" s="1"/>
  <c r="AR348" i="1" s="1"/>
  <c r="AS348" i="1" s="1"/>
  <c r="AP366" i="1" a="1"/>
  <c r="AP366" i="1" s="1"/>
  <c r="AQ366" i="1" s="1"/>
  <c r="AR366" i="1" s="1"/>
  <c r="AS366" i="1" s="1"/>
  <c r="AP380" i="1" a="1"/>
  <c r="AP380" i="1" s="1"/>
  <c r="AQ380" i="1" s="1"/>
  <c r="AR380" i="1" s="1"/>
  <c r="AS380" i="1" s="1"/>
  <c r="AP398" i="1" a="1"/>
  <c r="AP398" i="1" s="1"/>
  <c r="AQ398" i="1" s="1"/>
  <c r="AR398" i="1" s="1"/>
  <c r="AS398" i="1" s="1"/>
  <c r="AP412" i="1" a="1"/>
  <c r="AP412" i="1" s="1"/>
  <c r="AQ412" i="1" s="1"/>
  <c r="AR412" i="1" s="1"/>
  <c r="AS412" i="1" s="1"/>
  <c r="AP430" i="1" a="1"/>
  <c r="AP430" i="1" s="1"/>
  <c r="AQ430" i="1" s="1"/>
  <c r="AR430" i="1" s="1"/>
  <c r="AS430" i="1" s="1"/>
  <c r="AP444" i="1" a="1"/>
  <c r="AP444" i="1" s="1"/>
  <c r="AQ444" i="1" s="1"/>
  <c r="AR444" i="1" s="1"/>
  <c r="AS444" i="1" s="1"/>
  <c r="AP462" i="1" a="1"/>
  <c r="AP462" i="1" s="1"/>
  <c r="AQ462" i="1" s="1"/>
  <c r="AR462" i="1" s="1"/>
  <c r="AS462" i="1" s="1"/>
  <c r="AP476" i="1" a="1"/>
  <c r="AP476" i="1" s="1"/>
  <c r="AQ476" i="1" s="1"/>
  <c r="AR476" i="1" s="1"/>
  <c r="AS476" i="1" s="1"/>
  <c r="AP490" i="1" a="1"/>
  <c r="AP490" i="1" s="1"/>
  <c r="AQ490" i="1" s="1"/>
  <c r="AR490" i="1" s="1"/>
  <c r="AS490" i="1" s="1"/>
  <c r="AP508" i="1" a="1"/>
  <c r="AP508" i="1" s="1"/>
  <c r="AQ508" i="1" s="1"/>
  <c r="AR508" i="1" s="1"/>
  <c r="AS508" i="1" s="1"/>
  <c r="AP522" i="1" a="1"/>
  <c r="AP522" i="1" s="1"/>
  <c r="AQ522" i="1" s="1"/>
  <c r="AR522" i="1" s="1"/>
  <c r="AS522" i="1" s="1"/>
  <c r="AP12" i="1" a="1"/>
  <c r="AP12" i="1" s="1"/>
  <c r="AQ12" i="1" s="1"/>
  <c r="AR12" i="1" s="1"/>
  <c r="AS12" i="1" s="1"/>
  <c r="AP76" i="1" a="1"/>
  <c r="AP76" i="1" s="1"/>
  <c r="AQ76" i="1" s="1"/>
  <c r="AR76" i="1" s="1"/>
  <c r="AS76" i="1" s="1"/>
  <c r="AP140" i="1" a="1"/>
  <c r="AP140" i="1" s="1"/>
  <c r="AQ140" i="1" s="1"/>
  <c r="AR140" i="1" s="1"/>
  <c r="AS140" i="1" s="1"/>
  <c r="AP229" i="1" a="1"/>
  <c r="AP229" i="1" s="1"/>
  <c r="AQ229" i="1" s="1"/>
  <c r="AR229" i="1" s="1"/>
  <c r="AS229" i="1" s="1"/>
  <c r="AP286" i="1" a="1"/>
  <c r="AP286" i="1" s="1"/>
  <c r="AQ286" i="1" s="1"/>
  <c r="AR286" i="1" s="1"/>
  <c r="AS286" i="1" s="1"/>
  <c r="AP322" i="1" a="1"/>
  <c r="AP322" i="1" s="1"/>
  <c r="AQ322" i="1" s="1"/>
  <c r="AR322" i="1" s="1"/>
  <c r="AS322" i="1" s="1"/>
  <c r="AP336" i="1" a="1"/>
  <c r="AP336" i="1" s="1"/>
  <c r="AQ336" i="1" s="1"/>
  <c r="AR336" i="1" s="1"/>
  <c r="AS336" i="1" s="1"/>
  <c r="AP363" i="1" a="1"/>
  <c r="AP363" i="1" s="1"/>
  <c r="AQ363" i="1" s="1"/>
  <c r="AR363" i="1" s="1"/>
  <c r="AS363" i="1" s="1"/>
  <c r="AP434" i="1" a="1"/>
  <c r="AP434" i="1" s="1"/>
  <c r="AQ434" i="1" s="1"/>
  <c r="AR434" i="1" s="1"/>
  <c r="AS434" i="1" s="1"/>
  <c r="AP491" i="1" a="1"/>
  <c r="AP491" i="1" s="1"/>
  <c r="AQ491" i="1" s="1"/>
  <c r="AR491" i="1" s="1"/>
  <c r="AS491" i="1" s="1"/>
  <c r="AP547" i="1" a="1"/>
  <c r="AP547" i="1" s="1"/>
  <c r="AQ547" i="1" s="1"/>
  <c r="AR547" i="1" s="1"/>
  <c r="AS547" i="1" s="1"/>
  <c r="AP562" i="1" a="1"/>
  <c r="AP562" i="1" s="1"/>
  <c r="AQ562" i="1" s="1"/>
  <c r="AR562" i="1" s="1"/>
  <c r="AS562" i="1" s="1"/>
  <c r="AP580" i="1" a="1"/>
  <c r="AP580" i="1" s="1"/>
  <c r="AQ580" i="1" s="1"/>
  <c r="AR580" i="1" s="1"/>
  <c r="AS580" i="1" s="1"/>
  <c r="AP594" i="1" a="1"/>
  <c r="AP594" i="1" s="1"/>
  <c r="AQ594" i="1" s="1"/>
  <c r="AR594" i="1" s="1"/>
  <c r="AS594" i="1" s="1"/>
  <c r="AP612" i="1" a="1"/>
  <c r="AP612" i="1" s="1"/>
  <c r="AQ612" i="1" s="1"/>
  <c r="AR612" i="1" s="1"/>
  <c r="AS612" i="1" s="1"/>
  <c r="AP626" i="1" a="1"/>
  <c r="AP626" i="1" s="1"/>
  <c r="AQ626" i="1" s="1"/>
  <c r="AR626" i="1" s="1"/>
  <c r="AS626" i="1" s="1"/>
  <c r="AP644" i="1" a="1"/>
  <c r="AP644" i="1" s="1"/>
  <c r="AQ644" i="1" s="1"/>
  <c r="AR644" i="1" s="1"/>
  <c r="AS644" i="1" s="1"/>
  <c r="AP658" i="1" a="1"/>
  <c r="AP658" i="1" s="1"/>
  <c r="AQ658" i="1" s="1"/>
  <c r="AR658" i="1" s="1"/>
  <c r="AS658" i="1" s="1"/>
  <c r="AP676" i="1" a="1"/>
  <c r="AP676" i="1" s="1"/>
  <c r="AQ676" i="1" s="1"/>
  <c r="AR676" i="1" s="1"/>
  <c r="AS676" i="1" s="1"/>
  <c r="AP690" i="1" a="1"/>
  <c r="AP690" i="1" s="1"/>
  <c r="AQ690" i="1" s="1"/>
  <c r="AR690" i="1" s="1"/>
  <c r="AS690" i="1" s="1"/>
  <c r="AP708" i="1" a="1"/>
  <c r="AP708" i="1" s="1"/>
  <c r="AQ708" i="1" s="1"/>
  <c r="AR708" i="1" s="1"/>
  <c r="AS708" i="1" s="1"/>
  <c r="AP725" i="1" a="1"/>
  <c r="AP725" i="1" s="1"/>
  <c r="AQ725" i="1" s="1"/>
  <c r="AR725" i="1" s="1"/>
  <c r="AS725" i="1" s="1"/>
  <c r="AP738" i="1" a="1"/>
  <c r="AP738" i="1" s="1"/>
  <c r="AQ738" i="1" s="1"/>
  <c r="AR738" i="1" s="1"/>
  <c r="AS738" i="1" s="1"/>
  <c r="AP755" i="1" a="1"/>
  <c r="AP755" i="1" s="1"/>
  <c r="AQ755" i="1" s="1"/>
  <c r="AR755" i="1" s="1"/>
  <c r="AS755" i="1" s="1"/>
  <c r="AP772" i="1" a="1"/>
  <c r="AP772" i="1" s="1"/>
  <c r="AQ772" i="1" s="1"/>
  <c r="AR772" i="1" s="1"/>
  <c r="AS772" i="1" s="1"/>
  <c r="AP395" i="1" a="1"/>
  <c r="AP395" i="1" s="1"/>
  <c r="AQ395" i="1" s="1"/>
  <c r="AR395" i="1" s="1"/>
  <c r="AS395" i="1" s="1"/>
  <c r="AP466" i="1" a="1"/>
  <c r="AP466" i="1" s="1"/>
  <c r="AQ466" i="1" s="1"/>
  <c r="AR466" i="1" s="1"/>
  <c r="AS466" i="1" s="1"/>
  <c r="AP523" i="1" a="1"/>
  <c r="AP523" i="1" s="1"/>
  <c r="AQ523" i="1" s="1"/>
  <c r="AR523" i="1" s="1"/>
  <c r="AS523" i="1" s="1"/>
  <c r="AP556" i="1" a="1"/>
  <c r="AP556" i="1" s="1"/>
  <c r="AQ556" i="1" s="1"/>
  <c r="AR556" i="1" s="1"/>
  <c r="AS556" i="1" s="1"/>
  <c r="AP570" i="1" a="1"/>
  <c r="AP570" i="1" s="1"/>
  <c r="AQ570" i="1" s="1"/>
  <c r="AR570" i="1" s="1"/>
  <c r="AS570" i="1" s="1"/>
  <c r="AP588" i="1" a="1"/>
  <c r="AP588" i="1" s="1"/>
  <c r="AQ588" i="1" s="1"/>
  <c r="AR588" i="1" s="1"/>
  <c r="AS588" i="1" s="1"/>
  <c r="AP602" i="1" a="1"/>
  <c r="AP602" i="1" s="1"/>
  <c r="AQ602" i="1" s="1"/>
  <c r="AR602" i="1" s="1"/>
  <c r="AS602" i="1" s="1"/>
  <c r="AP620" i="1" a="1"/>
  <c r="AP620" i="1" s="1"/>
  <c r="AQ620" i="1" s="1"/>
  <c r="AR620" i="1" s="1"/>
  <c r="AS620" i="1" s="1"/>
  <c r="AP634" i="1" a="1"/>
  <c r="AP634" i="1" s="1"/>
  <c r="AQ634" i="1" s="1"/>
  <c r="AR634" i="1" s="1"/>
  <c r="AS634" i="1" s="1"/>
  <c r="AP652" i="1" a="1"/>
  <c r="AP652" i="1" s="1"/>
  <c r="AQ652" i="1" s="1"/>
  <c r="AR652" i="1" s="1"/>
  <c r="AS652" i="1" s="1"/>
  <c r="AP666" i="1" a="1"/>
  <c r="AP666" i="1" s="1"/>
  <c r="AQ666" i="1" s="1"/>
  <c r="AR666" i="1" s="1"/>
  <c r="AS666" i="1" s="1"/>
  <c r="AP684" i="1" a="1"/>
  <c r="AP684" i="1" s="1"/>
  <c r="AQ684" i="1" s="1"/>
  <c r="AR684" i="1" s="1"/>
  <c r="AS684" i="1" s="1"/>
  <c r="AP698" i="1" a="1"/>
  <c r="AP698" i="1" s="1"/>
  <c r="AQ698" i="1" s="1"/>
  <c r="AR698" i="1" s="1"/>
  <c r="AS698" i="1" s="1"/>
  <c r="AP370" i="1" a="1"/>
  <c r="AP370" i="1" s="1"/>
  <c r="AQ370" i="1" s="1"/>
  <c r="AR370" i="1" s="1"/>
  <c r="AS370" i="1" s="1"/>
  <c r="AP427" i="1" a="1"/>
  <c r="AP427" i="1" s="1"/>
  <c r="AQ427" i="1" s="1"/>
  <c r="AR427" i="1" s="1"/>
  <c r="AS427" i="1" s="1"/>
  <c r="AP484" i="1" a="1"/>
  <c r="AP484" i="1" s="1"/>
  <c r="AQ484" i="1" s="1"/>
  <c r="AR484" i="1" s="1"/>
  <c r="AS484" i="1" s="1"/>
  <c r="AP540" i="1" a="1"/>
  <c r="AP540" i="1" s="1"/>
  <c r="AQ540" i="1" s="1"/>
  <c r="AR540" i="1" s="1"/>
  <c r="AS540" i="1" s="1"/>
  <c r="AP560" i="1" a="1"/>
  <c r="AP560" i="1" s="1"/>
  <c r="AQ560" i="1" s="1"/>
  <c r="AR560" i="1" s="1"/>
  <c r="AS560" i="1" s="1"/>
  <c r="AP574" i="1" a="1"/>
  <c r="AP574" i="1" s="1"/>
  <c r="AQ574" i="1" s="1"/>
  <c r="AR574" i="1" s="1"/>
  <c r="AS574" i="1" s="1"/>
  <c r="AP592" i="1" a="1"/>
  <c r="AP592" i="1" s="1"/>
  <c r="AQ592" i="1" s="1"/>
  <c r="AR592" i="1" s="1"/>
  <c r="AS592" i="1" s="1"/>
  <c r="AP606" i="1" a="1"/>
  <c r="AP606" i="1" s="1"/>
  <c r="AQ606" i="1" s="1"/>
  <c r="AR606" i="1" s="1"/>
  <c r="AS606" i="1" s="1"/>
  <c r="AP624" i="1" a="1"/>
  <c r="AP624" i="1" s="1"/>
  <c r="AQ624" i="1" s="1"/>
  <c r="AR624" i="1" s="1"/>
  <c r="AS624" i="1" s="1"/>
  <c r="AP638" i="1" a="1"/>
  <c r="AP638" i="1" s="1"/>
  <c r="AQ638" i="1" s="1"/>
  <c r="AR638" i="1" s="1"/>
  <c r="AS638" i="1" s="1"/>
  <c r="AP656" i="1" a="1"/>
  <c r="AP656" i="1" s="1"/>
  <c r="AQ656" i="1" s="1"/>
  <c r="AR656" i="1" s="1"/>
  <c r="AS656" i="1" s="1"/>
  <c r="AP670" i="1" a="1"/>
  <c r="AP670" i="1" s="1"/>
  <c r="AQ670" i="1" s="1"/>
  <c r="AR670" i="1" s="1"/>
  <c r="AS670" i="1" s="1"/>
  <c r="AP688" i="1" a="1"/>
  <c r="AP688" i="1" s="1"/>
  <c r="AQ688" i="1" s="1"/>
  <c r="AR688" i="1" s="1"/>
  <c r="AS688" i="1" s="1"/>
  <c r="AP702" i="1" a="1"/>
  <c r="AP702" i="1" s="1"/>
  <c r="AQ702" i="1" s="1"/>
  <c r="AR702" i="1" s="1"/>
  <c r="AS702" i="1" s="1"/>
  <c r="AP719" i="1" a="1"/>
  <c r="AP719" i="1" s="1"/>
  <c r="AQ719" i="1" s="1"/>
  <c r="AR719" i="1" s="1"/>
  <c r="AS719" i="1" s="1"/>
  <c r="AP736" i="1" a="1"/>
  <c r="AP736" i="1" s="1"/>
  <c r="AQ736" i="1" s="1"/>
  <c r="AR736" i="1" s="1"/>
  <c r="AS736" i="1" s="1"/>
  <c r="AP753" i="1" a="1"/>
  <c r="AP753" i="1" s="1"/>
  <c r="AQ753" i="1" s="1"/>
  <c r="AR753" i="1" s="1"/>
  <c r="AS753" i="1" s="1"/>
  <c r="AP766" i="1" a="1"/>
  <c r="AP766" i="1" s="1"/>
  <c r="AQ766" i="1" s="1"/>
  <c r="AR766" i="1" s="1"/>
  <c r="AS766" i="1" s="1"/>
  <c r="AP359" i="1" a="1"/>
  <c r="AP359" i="1" s="1"/>
  <c r="AQ359" i="1" s="1"/>
  <c r="AR359" i="1" s="1"/>
  <c r="AS359" i="1" s="1"/>
  <c r="AP431" i="1" a="1"/>
  <c r="AP431" i="1" s="1"/>
  <c r="AQ431" i="1" s="1"/>
  <c r="AR431" i="1" s="1"/>
  <c r="AS431" i="1" s="1"/>
  <c r="AP502" i="1" a="1"/>
  <c r="AP502" i="1" s="1"/>
  <c r="AQ502" i="1" s="1"/>
  <c r="AR502" i="1" s="1"/>
  <c r="AS502" i="1" s="1"/>
  <c r="AP952" i="1" a="1"/>
  <c r="AP952" i="1" s="1"/>
  <c r="AQ952" i="1" s="1"/>
  <c r="AR952" i="1" s="1"/>
  <c r="AS952" i="1" s="1"/>
  <c r="AP904" i="1" a="1"/>
  <c r="AP904" i="1" s="1"/>
  <c r="AQ904" i="1" s="1"/>
  <c r="AR904" i="1" s="1"/>
  <c r="AS904" i="1" s="1"/>
  <c r="AP987" i="1" a="1"/>
  <c r="AP987" i="1" s="1"/>
  <c r="AQ987" i="1" s="1"/>
  <c r="AR987" i="1" s="1"/>
  <c r="AS987" i="1" s="1"/>
  <c r="AP969" i="1" a="1"/>
  <c r="AP969" i="1" s="1"/>
  <c r="AQ969" i="1" s="1"/>
  <c r="AR969" i="1" s="1"/>
  <c r="AS969" i="1" s="1"/>
  <c r="AP954" i="1" a="1"/>
  <c r="AP954" i="1" s="1"/>
  <c r="AQ954" i="1" s="1"/>
  <c r="AR954" i="1" s="1"/>
  <c r="AS954" i="1" s="1"/>
  <c r="AP938" i="1" a="1"/>
  <c r="AP938" i="1" s="1"/>
  <c r="AQ938" i="1" s="1"/>
  <c r="AR938" i="1" s="1"/>
  <c r="AS938" i="1" s="1"/>
  <c r="AP922" i="1" a="1"/>
  <c r="AP922" i="1" s="1"/>
  <c r="AQ922" i="1" s="1"/>
  <c r="AR922" i="1" s="1"/>
  <c r="AS922" i="1" s="1"/>
  <c r="AP906" i="1" a="1"/>
  <c r="AP906" i="1" s="1"/>
  <c r="AQ906" i="1" s="1"/>
  <c r="AR906" i="1" s="1"/>
  <c r="AS906" i="1" s="1"/>
  <c r="AP890" i="1" a="1"/>
  <c r="AP890" i="1" s="1"/>
  <c r="AQ890" i="1" s="1"/>
  <c r="AR890" i="1" s="1"/>
  <c r="AS890" i="1" s="1"/>
  <c r="AP874" i="1" a="1"/>
  <c r="AP874" i="1" s="1"/>
  <c r="AQ874" i="1" s="1"/>
  <c r="AR874" i="1" s="1"/>
  <c r="AS874" i="1" s="1"/>
  <c r="AP858" i="1" a="1"/>
  <c r="AP858" i="1" s="1"/>
  <c r="AQ858" i="1" s="1"/>
  <c r="AR858" i="1" s="1"/>
  <c r="AS858" i="1" s="1"/>
  <c r="AP842" i="1" a="1"/>
  <c r="AP842" i="1" s="1"/>
  <c r="AQ842" i="1" s="1"/>
  <c r="AR842" i="1" s="1"/>
  <c r="AS842" i="1" s="1"/>
  <c r="AP826" i="1" a="1"/>
  <c r="AP826" i="1" s="1"/>
  <c r="AQ826" i="1" s="1"/>
  <c r="AR826" i="1" s="1"/>
  <c r="AS826" i="1" s="1"/>
  <c r="AP810" i="1" a="1"/>
  <c r="AP810" i="1" s="1"/>
  <c r="AQ810" i="1" s="1"/>
  <c r="AR810" i="1" s="1"/>
  <c r="AS810" i="1" s="1"/>
  <c r="AP794" i="1" a="1"/>
  <c r="AP794" i="1" s="1"/>
  <c r="AQ794" i="1" s="1"/>
  <c r="AR794" i="1" s="1"/>
  <c r="AS794" i="1" s="1"/>
  <c r="AP778" i="1" a="1"/>
  <c r="AP778" i="1" s="1"/>
  <c r="AQ778" i="1" s="1"/>
  <c r="AR778" i="1" s="1"/>
  <c r="AS778" i="1" s="1"/>
  <c r="AP750" i="1" a="1"/>
  <c r="AP750" i="1" s="1"/>
  <c r="AQ750" i="1" s="1"/>
  <c r="AR750" i="1" s="1"/>
  <c r="AS750" i="1" s="1"/>
  <c r="AP724" i="1" a="1"/>
  <c r="AP724" i="1" s="1"/>
  <c r="AQ724" i="1" s="1"/>
  <c r="AR724" i="1" s="1"/>
  <c r="AS724" i="1" s="1"/>
  <c r="AP679" i="1" a="1"/>
  <c r="AP679" i="1" s="1"/>
  <c r="AQ679" i="1" s="1"/>
  <c r="AR679" i="1" s="1"/>
  <c r="AS679" i="1" s="1"/>
  <c r="AP607" i="1" a="1"/>
  <c r="AP607" i="1" s="1"/>
  <c r="AQ607" i="1" s="1"/>
  <c r="AR607" i="1" s="1"/>
  <c r="AS607" i="1" s="1"/>
  <c r="AP551" i="1" a="1"/>
  <c r="AP551" i="1" s="1"/>
  <c r="AQ551" i="1" s="1"/>
  <c r="AR551" i="1" s="1"/>
  <c r="AS551" i="1" s="1"/>
  <c r="AP982" i="1" a="1"/>
  <c r="AP982" i="1" s="1"/>
  <c r="AQ982" i="1" s="1"/>
  <c r="AR982" i="1" s="1"/>
  <c r="AS982" i="1" s="1"/>
  <c r="AP964" i="1" a="1"/>
  <c r="AP964" i="1" s="1"/>
  <c r="AQ964" i="1" s="1"/>
  <c r="AR964" i="1" s="1"/>
  <c r="AS964" i="1" s="1"/>
  <c r="AP949" i="1" a="1"/>
  <c r="AP949" i="1" s="1"/>
  <c r="AQ949" i="1" s="1"/>
  <c r="AR949" i="1" s="1"/>
  <c r="AS949" i="1" s="1"/>
  <c r="AP933" i="1" a="1"/>
  <c r="AP933" i="1" s="1"/>
  <c r="AQ933" i="1" s="1"/>
  <c r="AR933" i="1" s="1"/>
  <c r="AS933" i="1" s="1"/>
  <c r="AP917" i="1" a="1"/>
  <c r="AP917" i="1" s="1"/>
  <c r="AQ917" i="1" s="1"/>
  <c r="AR917" i="1" s="1"/>
  <c r="AS917" i="1" s="1"/>
  <c r="AP95" i="1" a="1"/>
  <c r="AP95" i="1" s="1"/>
  <c r="AQ95" i="1" s="1"/>
  <c r="AR95" i="1" s="1"/>
  <c r="AS95" i="1" s="1"/>
  <c r="AP115" i="1" a="1"/>
  <c r="AP115" i="1" s="1"/>
  <c r="AQ115" i="1" s="1"/>
  <c r="AR115" i="1" s="1"/>
  <c r="AS115" i="1" s="1"/>
  <c r="AP131" i="1" a="1"/>
  <c r="AP131" i="1" s="1"/>
  <c r="AQ131" i="1" s="1"/>
  <c r="AR131" i="1" s="1"/>
  <c r="AS131" i="1" s="1"/>
  <c r="AP147" i="1" a="1"/>
  <c r="AP147" i="1" s="1"/>
  <c r="AQ147" i="1" s="1"/>
  <c r="AR147" i="1" s="1"/>
  <c r="AS147" i="1" s="1"/>
  <c r="AP163" i="1" a="1"/>
  <c r="AP163" i="1" s="1"/>
  <c r="AQ163" i="1" s="1"/>
  <c r="AR163" i="1" s="1"/>
  <c r="AS163" i="1" s="1"/>
  <c r="AP179" i="1" a="1"/>
  <c r="AP179" i="1" s="1"/>
  <c r="AQ179" i="1" s="1"/>
  <c r="AR179" i="1" s="1"/>
  <c r="AS179" i="1" s="1"/>
  <c r="AP196" i="1" a="1"/>
  <c r="AP196" i="1" s="1"/>
  <c r="AQ196" i="1" s="1"/>
  <c r="AR196" i="1" s="1"/>
  <c r="AS196" i="1" s="1"/>
  <c r="AP210" i="1" a="1"/>
  <c r="AP210" i="1" s="1"/>
  <c r="AQ210" i="1" s="1"/>
  <c r="AR210" i="1" s="1"/>
  <c r="AS210" i="1" s="1"/>
  <c r="AP228" i="1" a="1"/>
  <c r="AP228" i="1" s="1"/>
  <c r="AQ228" i="1" s="1"/>
  <c r="AR228" i="1" s="1"/>
  <c r="AS228" i="1" s="1"/>
  <c r="AP242" i="1" a="1"/>
  <c r="AP242" i="1" s="1"/>
  <c r="AQ242" i="1" s="1"/>
  <c r="AR242" i="1" s="1"/>
  <c r="AS242" i="1" s="1"/>
  <c r="AP260" i="1" a="1"/>
  <c r="AP260" i="1" s="1"/>
  <c r="AQ260" i="1" s="1"/>
  <c r="AR260" i="1" s="1"/>
  <c r="AS260" i="1" s="1"/>
  <c r="AP275" i="1" a="1"/>
  <c r="AP275" i="1" s="1"/>
  <c r="AQ275" i="1" s="1"/>
  <c r="AR275" i="1" s="1"/>
  <c r="AS275" i="1" s="1"/>
  <c r="AP293" i="1" a="1"/>
  <c r="AP293" i="1" s="1"/>
  <c r="AQ293" i="1" s="1"/>
  <c r="AR293" i="1" s="1"/>
  <c r="AS293" i="1" s="1"/>
  <c r="AP306" i="1" a="1"/>
  <c r="AP306" i="1" s="1"/>
  <c r="AQ306" i="1" s="1"/>
  <c r="AR306" i="1" s="1"/>
  <c r="AS306" i="1" s="1"/>
  <c r="AP64" i="1" a="1"/>
  <c r="AP64" i="1" s="1"/>
  <c r="AQ64" i="1" s="1"/>
  <c r="AR64" i="1" s="1"/>
  <c r="AS64" i="1" s="1"/>
  <c r="AP128" i="1" a="1"/>
  <c r="AP128" i="1" s="1"/>
  <c r="AQ128" i="1" s="1"/>
  <c r="AR128" i="1" s="1"/>
  <c r="AS128" i="1" s="1"/>
  <c r="AP190" i="1" a="1"/>
  <c r="AP190" i="1" s="1"/>
  <c r="AQ190" i="1" s="1"/>
  <c r="AR190" i="1" s="1"/>
  <c r="AS190" i="1" s="1"/>
  <c r="AP261" i="1" a="1"/>
  <c r="AP261" i="1" s="1"/>
  <c r="AQ261" i="1" s="1"/>
  <c r="AR261" i="1" s="1"/>
  <c r="AS261" i="1" s="1"/>
  <c r="AP312" i="1" a="1"/>
  <c r="AP312" i="1" s="1"/>
  <c r="AQ312" i="1" s="1"/>
  <c r="AR312" i="1" s="1"/>
  <c r="AS312" i="1" s="1"/>
  <c r="AP333" i="1" a="1"/>
  <c r="AP333" i="1" s="1"/>
  <c r="AQ333" i="1" s="1"/>
  <c r="AR333" i="1" s="1"/>
  <c r="AS333" i="1" s="1"/>
  <c r="AP350" i="1" a="1"/>
  <c r="AP350" i="1" s="1"/>
  <c r="AQ350" i="1" s="1"/>
  <c r="AR350" i="1" s="1"/>
  <c r="AS350" i="1" s="1"/>
  <c r="AP364" i="1" a="1"/>
  <c r="AP364" i="1" s="1"/>
  <c r="AQ364" i="1" s="1"/>
  <c r="AR364" i="1" s="1"/>
  <c r="AS364" i="1" s="1"/>
  <c r="AP382" i="1" a="1"/>
  <c r="AP382" i="1" s="1"/>
  <c r="AQ382" i="1" s="1"/>
  <c r="AR382" i="1" s="1"/>
  <c r="AS382" i="1" s="1"/>
  <c r="AP396" i="1" a="1"/>
  <c r="AP396" i="1" s="1"/>
  <c r="AQ396" i="1" s="1"/>
  <c r="AR396" i="1" s="1"/>
  <c r="AS396" i="1" s="1"/>
  <c r="AP414" i="1" a="1"/>
  <c r="AP414" i="1" s="1"/>
  <c r="AQ414" i="1" s="1"/>
  <c r="AR414" i="1" s="1"/>
  <c r="AS414" i="1" s="1"/>
  <c r="AP428" i="1" a="1"/>
  <c r="AP428" i="1" s="1"/>
  <c r="AQ428" i="1" s="1"/>
  <c r="AR428" i="1" s="1"/>
  <c r="AS428" i="1" s="1"/>
  <c r="AP446" i="1" a="1"/>
  <c r="AP446" i="1" s="1"/>
  <c r="AQ446" i="1" s="1"/>
  <c r="AR446" i="1" s="1"/>
  <c r="AS446" i="1" s="1"/>
  <c r="AP460" i="1" a="1"/>
  <c r="AP460" i="1" s="1"/>
  <c r="AQ460" i="1" s="1"/>
  <c r="AR460" i="1" s="1"/>
  <c r="AS460" i="1" s="1"/>
  <c r="AP481" i="1" a="1"/>
  <c r="AP481" i="1" s="1"/>
  <c r="AQ481" i="1" s="1"/>
  <c r="AR481" i="1" s="1"/>
  <c r="AS481" i="1" s="1"/>
  <c r="AP495" i="1" a="1"/>
  <c r="AP495" i="1" s="1"/>
  <c r="AQ495" i="1" s="1"/>
  <c r="AR495" i="1" s="1"/>
  <c r="AS495" i="1" s="1"/>
  <c r="AP513" i="1" a="1"/>
  <c r="AP513" i="1" s="1"/>
  <c r="AQ513" i="1" s="1"/>
  <c r="AR513" i="1" s="1"/>
  <c r="AS513" i="1" s="1"/>
  <c r="AP527" i="1" a="1"/>
  <c r="AP527" i="1" s="1"/>
  <c r="AQ527" i="1" s="1"/>
  <c r="AR527" i="1" s="1"/>
  <c r="AS527" i="1" s="1"/>
  <c r="AP545" i="1" a="1"/>
  <c r="AP545" i="1" s="1"/>
  <c r="AQ545" i="1" s="1"/>
  <c r="AR545" i="1" s="1"/>
  <c r="AS545" i="1" s="1"/>
  <c r="AP36" i="1" a="1"/>
  <c r="AP36" i="1" s="1"/>
  <c r="AQ36" i="1" s="1"/>
  <c r="AR36" i="1" s="1"/>
  <c r="AS36" i="1" s="1"/>
  <c r="AP100" i="1" a="1"/>
  <c r="AP100" i="1" s="1"/>
  <c r="AQ100" i="1" s="1"/>
  <c r="AR100" i="1" s="1"/>
  <c r="AS100" i="1" s="1"/>
  <c r="AP164" i="1" a="1"/>
  <c r="AP164" i="1" s="1"/>
  <c r="AQ164" i="1" s="1"/>
  <c r="AR164" i="1" s="1"/>
  <c r="AS164" i="1" s="1"/>
  <c r="AP222" i="1" a="1"/>
  <c r="AP222" i="1" s="1"/>
  <c r="AQ222" i="1" s="1"/>
  <c r="AR222" i="1" s="1"/>
  <c r="AS222" i="1" s="1"/>
  <c r="AP279" i="1" a="1"/>
  <c r="AP279" i="1" s="1"/>
  <c r="AQ279" i="1" s="1"/>
  <c r="AR279" i="1" s="1"/>
  <c r="AS279" i="1" s="1"/>
  <c r="AP323" i="1" a="1"/>
  <c r="AP323" i="1" s="1"/>
  <c r="AQ323" i="1" s="1"/>
  <c r="AR323" i="1" s="1"/>
  <c r="AS323" i="1" s="1"/>
  <c r="AP340" i="1" a="1"/>
  <c r="AP340" i="1" s="1"/>
  <c r="AQ340" i="1" s="1"/>
  <c r="AR340" i="1" s="1"/>
  <c r="AS340" i="1" s="1"/>
  <c r="AP357" i="1" a="1"/>
  <c r="AP357" i="1" s="1"/>
  <c r="AQ357" i="1" s="1"/>
  <c r="AR357" i="1" s="1"/>
  <c r="AS357" i="1" s="1"/>
  <c r="AP375" i="1" a="1"/>
  <c r="AP375" i="1" s="1"/>
  <c r="AQ375" i="1" s="1"/>
  <c r="AR375" i="1" s="1"/>
  <c r="AS375" i="1" s="1"/>
  <c r="AP389" i="1" a="1"/>
  <c r="AP389" i="1" s="1"/>
  <c r="AQ389" i="1" s="1"/>
  <c r="AR389" i="1" s="1"/>
  <c r="AS389" i="1" s="1"/>
  <c r="AP407" i="1" a="1"/>
  <c r="AP407" i="1" s="1"/>
  <c r="AQ407" i="1" s="1"/>
  <c r="AR407" i="1" s="1"/>
  <c r="AS407" i="1" s="1"/>
  <c r="AP421" i="1" a="1"/>
  <c r="AP421" i="1" s="1"/>
  <c r="AQ421" i="1" s="1"/>
  <c r="AR421" i="1" s="1"/>
  <c r="AS421" i="1" s="1"/>
  <c r="AP439" i="1" a="1"/>
  <c r="AP439" i="1" s="1"/>
  <c r="AQ439" i="1" s="1"/>
  <c r="AR439" i="1" s="1"/>
  <c r="AS439" i="1" s="1"/>
  <c r="AP453" i="1" a="1"/>
  <c r="AP453" i="1" s="1"/>
  <c r="AQ453" i="1" s="1"/>
  <c r="AR453" i="1" s="1"/>
  <c r="AS453" i="1" s="1"/>
  <c r="AP468" i="1" a="1"/>
  <c r="AP468" i="1" s="1"/>
  <c r="AQ468" i="1" s="1"/>
  <c r="AR468" i="1" s="1"/>
  <c r="AS468" i="1" s="1"/>
  <c r="AP482" i="1" a="1"/>
  <c r="AP482" i="1" s="1"/>
  <c r="AQ482" i="1" s="1"/>
  <c r="AR482" i="1" s="1"/>
  <c r="AS482" i="1" s="1"/>
  <c r="AP500" i="1" a="1"/>
  <c r="AP500" i="1" s="1"/>
  <c r="AQ500" i="1" s="1"/>
  <c r="AR500" i="1" s="1"/>
  <c r="AS500" i="1" s="1"/>
  <c r="AP514" i="1" a="1"/>
  <c r="AP514" i="1" s="1"/>
  <c r="AQ514" i="1" s="1"/>
  <c r="AR514" i="1" s="1"/>
  <c r="AS514" i="1" s="1"/>
  <c r="AP532" i="1" a="1"/>
  <c r="AP532" i="1" s="1"/>
  <c r="AQ532" i="1" s="1"/>
  <c r="AR532" i="1" s="1"/>
  <c r="AS532" i="1" s="1"/>
  <c r="AP24" i="1" a="1"/>
  <c r="AP24" i="1" s="1"/>
  <c r="AQ24" i="1" s="1"/>
  <c r="AR24" i="1" s="1"/>
  <c r="AS24" i="1" s="1"/>
  <c r="AP88" i="1" a="1"/>
  <c r="AP88" i="1" s="1"/>
  <c r="AQ88" i="1" s="1"/>
  <c r="AR88" i="1" s="1"/>
  <c r="AS88" i="1" s="1"/>
  <c r="AP152" i="1" a="1"/>
  <c r="AP152" i="1" s="1"/>
  <c r="AQ152" i="1" s="1"/>
  <c r="AR152" i="1" s="1"/>
  <c r="AS152" i="1" s="1"/>
  <c r="AP211" i="1" a="1"/>
  <c r="AP211" i="1" s="1"/>
  <c r="AQ211" i="1" s="1"/>
  <c r="AR211" i="1" s="1"/>
  <c r="AS211" i="1" s="1"/>
  <c r="AP268" i="1" a="1"/>
  <c r="AP268" i="1" s="1"/>
  <c r="AQ268" i="1" s="1"/>
  <c r="AR268" i="1" s="1"/>
  <c r="AS268" i="1" s="1"/>
  <c r="AP324" i="1" a="1"/>
  <c r="AP324" i="1" s="1"/>
  <c r="AQ324" i="1" s="1"/>
  <c r="AR324" i="1" s="1"/>
  <c r="AS324" i="1" s="1"/>
  <c r="AP338" i="1" a="1"/>
  <c r="AP338" i="1" s="1"/>
  <c r="AQ338" i="1" s="1"/>
  <c r="AR338" i="1" s="1"/>
  <c r="AS338" i="1" s="1"/>
  <c r="AP355" i="1" a="1"/>
  <c r="AP355" i="1" s="1"/>
  <c r="AQ355" i="1" s="1"/>
  <c r="AR355" i="1" s="1"/>
  <c r="AS355" i="1" s="1"/>
  <c r="AP369" i="1" a="1"/>
  <c r="AP369" i="1" s="1"/>
  <c r="AQ369" i="1" s="1"/>
  <c r="AR369" i="1" s="1"/>
  <c r="AS369" i="1" s="1"/>
  <c r="AP387" i="1" a="1"/>
  <c r="AP387" i="1" s="1"/>
  <c r="AQ387" i="1" s="1"/>
  <c r="AR387" i="1" s="1"/>
  <c r="AS387" i="1" s="1"/>
  <c r="AP401" i="1" a="1"/>
  <c r="AP401" i="1" s="1"/>
  <c r="AQ401" i="1" s="1"/>
  <c r="AR401" i="1" s="1"/>
  <c r="AS401" i="1" s="1"/>
  <c r="AP419" i="1" a="1"/>
  <c r="AP419" i="1" s="1"/>
  <c r="AQ419" i="1" s="1"/>
  <c r="AR419" i="1" s="1"/>
  <c r="AS419" i="1" s="1"/>
  <c r="AP433" i="1" a="1"/>
  <c r="AP433" i="1" s="1"/>
  <c r="AQ433" i="1" s="1"/>
  <c r="AR433" i="1" s="1"/>
  <c r="AS433" i="1" s="1"/>
  <c r="AP451" i="1" a="1"/>
  <c r="AP451" i="1" s="1"/>
  <c r="AQ451" i="1" s="1"/>
  <c r="AR451" i="1" s="1"/>
  <c r="AS451" i="1" s="1"/>
  <c r="AP465" i="1" a="1"/>
  <c r="AP465" i="1" s="1"/>
  <c r="AQ465" i="1" s="1"/>
  <c r="AR465" i="1" s="1"/>
  <c r="AS465" i="1" s="1"/>
  <c r="AP479" i="1" a="1"/>
  <c r="AP479" i="1" s="1"/>
  <c r="AQ479" i="1" s="1"/>
  <c r="AR479" i="1" s="1"/>
  <c r="AS479" i="1" s="1"/>
  <c r="AP497" i="1" a="1"/>
  <c r="AP497" i="1" s="1"/>
  <c r="AQ497" i="1" s="1"/>
  <c r="AR497" i="1" s="1"/>
  <c r="AS497" i="1" s="1"/>
  <c r="AP511" i="1" a="1"/>
  <c r="AP511" i="1" s="1"/>
  <c r="AQ511" i="1" s="1"/>
  <c r="AR511" i="1" s="1"/>
  <c r="AS511" i="1" s="1"/>
  <c r="AP529" i="1" a="1"/>
  <c r="AP529" i="1" s="1"/>
  <c r="AQ529" i="1" s="1"/>
  <c r="AR529" i="1" s="1"/>
  <c r="AS529" i="1" s="1"/>
  <c r="AP28" i="1" a="1"/>
  <c r="AP28" i="1" s="1"/>
  <c r="AQ28" i="1" s="1"/>
  <c r="AR28" i="1" s="1"/>
  <c r="AS28" i="1" s="1"/>
  <c r="AP92" i="1" a="1"/>
  <c r="AP92" i="1" s="1"/>
  <c r="AQ92" i="1" s="1"/>
  <c r="AR92" i="1" s="1"/>
  <c r="AS92" i="1" s="1"/>
  <c r="AP156" i="1" a="1"/>
  <c r="AP156" i="1" s="1"/>
  <c r="AQ156" i="1" s="1"/>
  <c r="AR156" i="1" s="1"/>
  <c r="AS156" i="1" s="1"/>
  <c r="AP243" i="1" a="1"/>
  <c r="AP243" i="1" s="1"/>
  <c r="AQ243" i="1" s="1"/>
  <c r="AR243" i="1" s="1"/>
  <c r="AS243" i="1" s="1"/>
  <c r="AP300" i="1" a="1"/>
  <c r="AP300" i="1" s="1"/>
  <c r="AQ300" i="1" s="1"/>
  <c r="AR300" i="1" s="1"/>
  <c r="AS300" i="1" s="1"/>
  <c r="AP325" i="1" a="1"/>
  <c r="AP325" i="1" s="1"/>
  <c r="AQ325" i="1" s="1"/>
  <c r="AR325" i="1" s="1"/>
  <c r="AS325" i="1" s="1"/>
  <c r="AP342" i="1" a="1"/>
  <c r="AP342" i="1" s="1"/>
  <c r="AQ342" i="1" s="1"/>
  <c r="AR342" i="1" s="1"/>
  <c r="AS342" i="1" s="1"/>
  <c r="AP377" i="1" a="1"/>
  <c r="AP377" i="1" s="1"/>
  <c r="AQ377" i="1" s="1"/>
  <c r="AR377" i="1" s="1"/>
  <c r="AS377" i="1" s="1"/>
  <c r="AP448" i="1" a="1"/>
  <c r="AP448" i="1" s="1"/>
  <c r="AQ448" i="1" s="1"/>
  <c r="AR448" i="1" s="1"/>
  <c r="AS448" i="1" s="1"/>
  <c r="AP520" i="1" a="1"/>
  <c r="AP520" i="1" s="1"/>
  <c r="AQ520" i="1" s="1"/>
  <c r="AR520" i="1" s="1"/>
  <c r="AS520" i="1" s="1"/>
  <c r="AP552" i="1" a="1"/>
  <c r="AP552" i="1" s="1"/>
  <c r="AQ552" i="1" s="1"/>
  <c r="AR552" i="1" s="1"/>
  <c r="AS552" i="1" s="1"/>
  <c r="AP566" i="1" a="1"/>
  <c r="AP566" i="1" s="1"/>
  <c r="AQ566" i="1" s="1"/>
  <c r="AR566" i="1" s="1"/>
  <c r="AS566" i="1" s="1"/>
  <c r="AP584" i="1" a="1"/>
  <c r="AP584" i="1" s="1"/>
  <c r="AQ584" i="1" s="1"/>
  <c r="AR584" i="1" s="1"/>
  <c r="AS584" i="1" s="1"/>
  <c r="AP598" i="1" a="1"/>
  <c r="AP598" i="1" s="1"/>
  <c r="AQ598" i="1" s="1"/>
  <c r="AR598" i="1" s="1"/>
  <c r="AS598" i="1" s="1"/>
  <c r="AP616" i="1" a="1"/>
  <c r="AP616" i="1" s="1"/>
  <c r="AQ616" i="1" s="1"/>
  <c r="AR616" i="1" s="1"/>
  <c r="AS616" i="1" s="1"/>
  <c r="AP630" i="1" a="1"/>
  <c r="AP630" i="1" s="1"/>
  <c r="AQ630" i="1" s="1"/>
  <c r="AR630" i="1" s="1"/>
  <c r="AS630" i="1" s="1"/>
  <c r="AP648" i="1" a="1"/>
  <c r="AP648" i="1" s="1"/>
  <c r="AQ648" i="1" s="1"/>
  <c r="AR648" i="1" s="1"/>
  <c r="AS648" i="1" s="1"/>
  <c r="AP662" i="1" a="1"/>
  <c r="AP662" i="1" s="1"/>
  <c r="AQ662" i="1" s="1"/>
  <c r="AR662" i="1" s="1"/>
  <c r="AS662" i="1" s="1"/>
  <c r="AP680" i="1" a="1"/>
  <c r="AP680" i="1" s="1"/>
  <c r="AQ680" i="1" s="1"/>
  <c r="AR680" i="1" s="1"/>
  <c r="AS680" i="1" s="1"/>
  <c r="AP694" i="1" a="1"/>
  <c r="AP694" i="1" s="1"/>
  <c r="AQ694" i="1" s="1"/>
  <c r="AR694" i="1" s="1"/>
  <c r="AS694" i="1" s="1"/>
  <c r="AP711" i="1" a="1"/>
  <c r="AP711" i="1" s="1"/>
  <c r="AQ711" i="1" s="1"/>
  <c r="AR711" i="1" s="1"/>
  <c r="AS711" i="1" s="1"/>
  <c r="AP728" i="1" a="1"/>
  <c r="AP728" i="1" s="1"/>
  <c r="AQ728" i="1" s="1"/>
  <c r="AR728" i="1" s="1"/>
  <c r="AS728" i="1" s="1"/>
  <c r="AP745" i="1" a="1"/>
  <c r="AP745" i="1" s="1"/>
  <c r="AQ745" i="1" s="1"/>
  <c r="AR745" i="1" s="1"/>
  <c r="AS745" i="1" s="1"/>
  <c r="AP758" i="1" a="1"/>
  <c r="AP758" i="1" s="1"/>
  <c r="AQ758" i="1" s="1"/>
  <c r="AR758" i="1" s="1"/>
  <c r="AS758" i="1" s="1"/>
  <c r="AP352" i="1" a="1"/>
  <c r="AP352" i="1" s="1"/>
  <c r="AQ352" i="1" s="1"/>
  <c r="AR352" i="1" s="1"/>
  <c r="AS352" i="1" s="1"/>
  <c r="AP409" i="1" a="1"/>
  <c r="AP409" i="1" s="1"/>
  <c r="AQ409" i="1" s="1"/>
  <c r="AR409" i="1" s="1"/>
  <c r="AS409" i="1" s="1"/>
  <c r="AP480" i="1" a="1"/>
  <c r="AP480" i="1" s="1"/>
  <c r="AQ480" i="1" s="1"/>
  <c r="AR480" i="1" s="1"/>
  <c r="AS480" i="1" s="1"/>
  <c r="AP543" i="1" a="1"/>
  <c r="AP543" i="1" s="1"/>
  <c r="AQ543" i="1" s="1"/>
  <c r="AR543" i="1" s="1"/>
  <c r="AS543" i="1" s="1"/>
  <c r="AP559" i="1" a="1"/>
  <c r="AP559" i="1" s="1"/>
  <c r="AQ559" i="1" s="1"/>
  <c r="AR559" i="1" s="1"/>
  <c r="AS559" i="1" s="1"/>
  <c r="AP577" i="1" a="1"/>
  <c r="AP577" i="1" s="1"/>
  <c r="AQ577" i="1" s="1"/>
  <c r="AR577" i="1" s="1"/>
  <c r="AS577" i="1" s="1"/>
  <c r="AP591" i="1" a="1"/>
  <c r="AP591" i="1" s="1"/>
  <c r="AQ591" i="1" s="1"/>
  <c r="AR591" i="1" s="1"/>
  <c r="AS591" i="1" s="1"/>
  <c r="AP609" i="1" a="1"/>
  <c r="AP609" i="1" s="1"/>
  <c r="AQ609" i="1" s="1"/>
  <c r="AR609" i="1" s="1"/>
  <c r="AS609" i="1" s="1"/>
  <c r="AP623" i="1" a="1"/>
  <c r="AP623" i="1" s="1"/>
  <c r="AQ623" i="1" s="1"/>
  <c r="AR623" i="1" s="1"/>
  <c r="AS623" i="1" s="1"/>
  <c r="AP641" i="1" a="1"/>
  <c r="AP641" i="1" s="1"/>
  <c r="AQ641" i="1" s="1"/>
  <c r="AR641" i="1" s="1"/>
  <c r="AS641" i="1" s="1"/>
  <c r="AP655" i="1" a="1"/>
  <c r="AP655" i="1" s="1"/>
  <c r="AQ655" i="1" s="1"/>
  <c r="AR655" i="1" s="1"/>
  <c r="AS655" i="1" s="1"/>
  <c r="AP673" i="1" a="1"/>
  <c r="AP673" i="1" s="1"/>
  <c r="AQ673" i="1" s="1"/>
  <c r="AR673" i="1" s="1"/>
  <c r="AS673" i="1" s="1"/>
  <c r="AP687" i="1" a="1"/>
  <c r="AP687" i="1" s="1"/>
  <c r="AQ687" i="1" s="1"/>
  <c r="AR687" i="1" s="1"/>
  <c r="AS687" i="1" s="1"/>
  <c r="AP705" i="1" a="1"/>
  <c r="AP705" i="1" s="1"/>
  <c r="AQ705" i="1" s="1"/>
  <c r="AR705" i="1" s="1"/>
  <c r="AS705" i="1" s="1"/>
  <c r="AP384" i="1" a="1"/>
  <c r="AP384" i="1" s="1"/>
  <c r="AQ384" i="1" s="1"/>
  <c r="AR384" i="1" s="1"/>
  <c r="AS384" i="1" s="1"/>
  <c r="AP441" i="1" a="1"/>
  <c r="AP441" i="1" s="1"/>
  <c r="AQ441" i="1" s="1"/>
  <c r="AR441" i="1" s="1"/>
  <c r="AS441" i="1" s="1"/>
  <c r="AP498" i="1" a="1"/>
  <c r="AP498" i="1" s="1"/>
  <c r="AQ498" i="1" s="1"/>
  <c r="AR498" i="1" s="1"/>
  <c r="AS498" i="1" s="1"/>
  <c r="AP544" i="1" a="1"/>
  <c r="AP544" i="1" s="1"/>
  <c r="AQ544" i="1" s="1"/>
  <c r="AR544" i="1" s="1"/>
  <c r="AS544" i="1" s="1"/>
  <c r="AP564" i="1" a="1"/>
  <c r="AP564" i="1" s="1"/>
  <c r="AQ564" i="1" s="1"/>
  <c r="AR564" i="1" s="1"/>
  <c r="AS564" i="1" s="1"/>
  <c r="AP578" i="1" a="1"/>
  <c r="AP578" i="1" s="1"/>
  <c r="AQ578" i="1" s="1"/>
  <c r="AR578" i="1" s="1"/>
  <c r="AS578" i="1" s="1"/>
  <c r="AP596" i="1" a="1"/>
  <c r="AP596" i="1" s="1"/>
  <c r="AQ596" i="1" s="1"/>
  <c r="AR596" i="1" s="1"/>
  <c r="AS596" i="1" s="1"/>
  <c r="AP610" i="1" a="1"/>
  <c r="AP610" i="1" s="1"/>
  <c r="AQ610" i="1" s="1"/>
  <c r="AR610" i="1" s="1"/>
  <c r="AS610" i="1" s="1"/>
  <c r="AP628" i="1" a="1"/>
  <c r="AP628" i="1" s="1"/>
  <c r="AQ628" i="1" s="1"/>
  <c r="AR628" i="1" s="1"/>
  <c r="AS628" i="1" s="1"/>
  <c r="AP642" i="1" a="1"/>
  <c r="AP642" i="1" s="1"/>
  <c r="AQ642" i="1" s="1"/>
  <c r="AR642" i="1" s="1"/>
  <c r="AS642" i="1" s="1"/>
  <c r="AP660" i="1" a="1"/>
  <c r="AP660" i="1" s="1"/>
  <c r="AQ660" i="1" s="1"/>
  <c r="AR660" i="1" s="1"/>
  <c r="AS660" i="1" s="1"/>
  <c r="AP674" i="1" a="1"/>
  <c r="AP674" i="1" s="1"/>
  <c r="AQ674" i="1" s="1"/>
  <c r="AR674" i="1" s="1"/>
  <c r="AS674" i="1" s="1"/>
  <c r="AP692" i="1" a="1"/>
  <c r="AP692" i="1" s="1"/>
  <c r="AQ692" i="1" s="1"/>
  <c r="AR692" i="1" s="1"/>
  <c r="AS692" i="1" s="1"/>
  <c r="AP706" i="1" a="1"/>
  <c r="AP706" i="1" s="1"/>
  <c r="AQ706" i="1" s="1"/>
  <c r="AR706" i="1" s="1"/>
  <c r="AS706" i="1" s="1"/>
  <c r="AP723" i="1" a="1"/>
  <c r="AP723" i="1" s="1"/>
  <c r="AQ723" i="1" s="1"/>
  <c r="AR723" i="1" s="1"/>
  <c r="AS723" i="1" s="1"/>
  <c r="AP740" i="1" a="1"/>
  <c r="AP740" i="1" s="1"/>
  <c r="AQ740" i="1" s="1"/>
  <c r="AR740" i="1" s="1"/>
  <c r="AS740" i="1" s="1"/>
  <c r="AP757" i="1" a="1"/>
  <c r="AP757" i="1" s="1"/>
  <c r="AQ757" i="1" s="1"/>
  <c r="AR757" i="1" s="1"/>
  <c r="AS757" i="1" s="1"/>
  <c r="AP770" i="1" a="1"/>
  <c r="AP770" i="1" s="1"/>
  <c r="AQ770" i="1" s="1"/>
  <c r="AR770" i="1" s="1"/>
  <c r="AS770" i="1" s="1"/>
  <c r="AP373" i="1" a="1"/>
  <c r="AP373" i="1" s="1"/>
  <c r="AQ373" i="1" s="1"/>
  <c r="AR373" i="1" s="1"/>
  <c r="AS373" i="1" s="1"/>
  <c r="AP445" i="1" a="1"/>
  <c r="AP445" i="1" s="1"/>
  <c r="AQ445" i="1" s="1"/>
  <c r="AR445" i="1" s="1"/>
  <c r="AS445" i="1" s="1"/>
  <c r="AP985" i="1" a="1"/>
  <c r="AP985" i="1" s="1"/>
  <c r="AQ985" i="1" s="1"/>
  <c r="AR985" i="1" s="1"/>
  <c r="AS985" i="1" s="1"/>
  <c r="AP940" i="1" a="1"/>
  <c r="AP940" i="1" s="1"/>
  <c r="AQ940" i="1" s="1"/>
  <c r="AR940" i="1" s="1"/>
  <c r="AS940" i="1" s="1"/>
  <c r="AP892" i="1" a="1"/>
  <c r="AP892" i="1" s="1"/>
  <c r="AQ892" i="1" s="1"/>
  <c r="AR892" i="1" s="1"/>
  <c r="AS892" i="1" s="1"/>
  <c r="AP983" i="1" a="1"/>
  <c r="AP983" i="1" s="1"/>
  <c r="AQ983" i="1" s="1"/>
  <c r="AR983" i="1" s="1"/>
  <c r="AS983" i="1" s="1"/>
  <c r="AP965" i="1" a="1"/>
  <c r="AP965" i="1" s="1"/>
  <c r="AQ965" i="1" s="1"/>
  <c r="AR965" i="1" s="1"/>
  <c r="AS965" i="1" s="1"/>
  <c r="AP950" i="1" a="1"/>
  <c r="AP950" i="1" s="1"/>
  <c r="AQ950" i="1" s="1"/>
  <c r="AR950" i="1" s="1"/>
  <c r="AS950" i="1" s="1"/>
  <c r="AP934" i="1" a="1"/>
  <c r="AP934" i="1" s="1"/>
  <c r="AQ934" i="1" s="1"/>
  <c r="AR934" i="1" s="1"/>
  <c r="AS934" i="1" s="1"/>
  <c r="AP918" i="1" a="1"/>
  <c r="AP918" i="1" s="1"/>
  <c r="AQ918" i="1" s="1"/>
  <c r="AR918" i="1" s="1"/>
  <c r="AS918" i="1" s="1"/>
  <c r="AP902" i="1" a="1"/>
  <c r="AP902" i="1" s="1"/>
  <c r="AQ902" i="1" s="1"/>
  <c r="AR902" i="1" s="1"/>
  <c r="AS902" i="1" s="1"/>
  <c r="AP886" i="1" a="1"/>
  <c r="AP886" i="1" s="1"/>
  <c r="AQ886" i="1" s="1"/>
  <c r="AR886" i="1" s="1"/>
  <c r="AS886" i="1" s="1"/>
  <c r="AP870" i="1" a="1"/>
  <c r="AP870" i="1" s="1"/>
  <c r="AQ870" i="1" s="1"/>
  <c r="AR870" i="1" s="1"/>
  <c r="AS870" i="1" s="1"/>
  <c r="AP854" i="1" a="1"/>
  <c r="AP854" i="1" s="1"/>
  <c r="AQ854" i="1" s="1"/>
  <c r="AR854" i="1" s="1"/>
  <c r="AS854" i="1" s="1"/>
  <c r="AP838" i="1" a="1"/>
  <c r="AP838" i="1" s="1"/>
  <c r="AQ838" i="1" s="1"/>
  <c r="AR838" i="1" s="1"/>
  <c r="AS838" i="1" s="1"/>
  <c r="AP822" i="1" a="1"/>
  <c r="AP822" i="1" s="1"/>
  <c r="AQ822" i="1" s="1"/>
  <c r="AR822" i="1" s="1"/>
  <c r="AS822" i="1" s="1"/>
  <c r="AP806" i="1" a="1"/>
  <c r="AP806" i="1" s="1"/>
  <c r="AQ806" i="1" s="1"/>
  <c r="AR806" i="1" s="1"/>
  <c r="AS806" i="1" s="1"/>
  <c r="AP790" i="1" a="1"/>
  <c r="AP790" i="1" s="1"/>
  <c r="AQ790" i="1" s="1"/>
  <c r="AR790" i="1" s="1"/>
  <c r="AS790" i="1" s="1"/>
  <c r="AP775" i="1" a="1"/>
  <c r="AP775" i="1" s="1"/>
  <c r="AQ775" i="1" s="1"/>
  <c r="AR775" i="1" s="1"/>
  <c r="AS775" i="1" s="1"/>
  <c r="AP744" i="1" a="1"/>
  <c r="AP744" i="1" s="1"/>
  <c r="AQ744" i="1" s="1"/>
  <c r="AR744" i="1" s="1"/>
  <c r="AS744" i="1" s="1"/>
  <c r="AP717" i="1" a="1"/>
  <c r="AP717" i="1" s="1"/>
  <c r="AQ717" i="1" s="1"/>
  <c r="AR717" i="1" s="1"/>
  <c r="AS717" i="1" s="1"/>
  <c r="AP665" i="1" a="1"/>
  <c r="AP665" i="1" s="1"/>
  <c r="AQ665" i="1" s="1"/>
  <c r="AR665" i="1" s="1"/>
  <c r="AS665" i="1" s="1"/>
  <c r="AP593" i="1" a="1"/>
  <c r="AP593" i="1" s="1"/>
  <c r="AQ593" i="1" s="1"/>
  <c r="AR593" i="1" s="1"/>
  <c r="AS593" i="1" s="1"/>
  <c r="AP516" i="1" a="1"/>
  <c r="AP516" i="1" s="1"/>
  <c r="AQ516" i="1" s="1"/>
  <c r="AR516" i="1" s="1"/>
  <c r="AS516" i="1" s="1"/>
  <c r="AP993" i="1" a="1"/>
  <c r="AP993" i="1" s="1"/>
  <c r="AQ993" i="1" s="1"/>
  <c r="AR993" i="1" s="1"/>
  <c r="AS993" i="1" s="1"/>
  <c r="AP979" i="1" a="1"/>
  <c r="AP979" i="1" s="1"/>
  <c r="AQ979" i="1" s="1"/>
  <c r="AR979" i="1" s="1"/>
  <c r="AS979" i="1" s="1"/>
  <c r="AP960" i="1" a="1"/>
  <c r="AP960" i="1" s="1"/>
  <c r="AQ960" i="1" s="1"/>
  <c r="AR960" i="1" s="1"/>
  <c r="AS960" i="1" s="1"/>
  <c r="AP901" i="1" a="1"/>
  <c r="AP901" i="1" s="1"/>
  <c r="AQ901" i="1" s="1"/>
  <c r="AR901" i="1" s="1"/>
  <c r="AS901" i="1" s="1"/>
  <c r="AP869" i="1" a="1"/>
  <c r="AP869" i="1" s="1"/>
  <c r="AQ869" i="1" s="1"/>
  <c r="AR869" i="1" s="1"/>
  <c r="AS869" i="1" s="1"/>
  <c r="AP849" i="1" a="1"/>
  <c r="AP849" i="1" s="1"/>
  <c r="AQ849" i="1" s="1"/>
  <c r="AR849" i="1" s="1"/>
  <c r="AS849" i="1" s="1"/>
  <c r="AP833" i="1" a="1"/>
  <c r="AP833" i="1" s="1"/>
  <c r="AQ833" i="1" s="1"/>
  <c r="AR833" i="1" s="1"/>
  <c r="AS833" i="1" s="1"/>
  <c r="AP817" i="1" a="1"/>
  <c r="AP817" i="1" s="1"/>
  <c r="AQ817" i="1" s="1"/>
  <c r="AR817" i="1" s="1"/>
  <c r="AS817" i="1" s="1"/>
  <c r="AP801" i="1" a="1"/>
  <c r="AP801" i="1" s="1"/>
  <c r="AQ801" i="1" s="1"/>
  <c r="AR801" i="1" s="1"/>
  <c r="AS801" i="1" s="1"/>
  <c r="AP784" i="1" a="1"/>
  <c r="AP784" i="1" s="1"/>
  <c r="AQ784" i="1" s="1"/>
  <c r="AR784" i="1" s="1"/>
  <c r="AS784" i="1" s="1"/>
  <c r="AP756" i="1" a="1"/>
  <c r="AP756" i="1" s="1"/>
  <c r="AQ756" i="1" s="1"/>
  <c r="AR756" i="1" s="1"/>
  <c r="AS756" i="1" s="1"/>
  <c r="AP729" i="1" a="1"/>
  <c r="AP729" i="1" s="1"/>
  <c r="AQ729" i="1" s="1"/>
  <c r="AR729" i="1" s="1"/>
  <c r="AS729" i="1" s="1"/>
  <c r="AP689" i="1" a="1"/>
  <c r="AP689" i="1" s="1"/>
  <c r="AQ689" i="1" s="1"/>
  <c r="AR689" i="1" s="1"/>
  <c r="AS689" i="1" s="1"/>
  <c r="AP633" i="1" a="1"/>
  <c r="AP633" i="1" s="1"/>
  <c r="AQ633" i="1" s="1"/>
  <c r="AR633" i="1" s="1"/>
  <c r="AS633" i="1" s="1"/>
  <c r="AP561" i="1" a="1"/>
  <c r="AP561" i="1" s="1"/>
  <c r="AQ561" i="1" s="1"/>
  <c r="AR561" i="1" s="1"/>
  <c r="AS561" i="1" s="1"/>
  <c r="AP945" i="1" a="1"/>
  <c r="AP945" i="1" s="1"/>
  <c r="AQ945" i="1" s="1"/>
  <c r="AR945" i="1" s="1"/>
  <c r="AS945" i="1" s="1"/>
  <c r="AP897" i="1" a="1"/>
  <c r="AP897" i="1" s="1"/>
  <c r="AQ897" i="1" s="1"/>
  <c r="AR897" i="1" s="1"/>
  <c r="AS897" i="1" s="1"/>
  <c r="AP865" i="1" a="1"/>
  <c r="AP865" i="1" s="1"/>
  <c r="AQ865" i="1" s="1"/>
  <c r="AR865" i="1" s="1"/>
  <c r="AS865" i="1" s="1"/>
  <c r="AP845" i="1" a="1"/>
  <c r="AP845" i="1" s="1"/>
  <c r="AQ845" i="1" s="1"/>
  <c r="AR845" i="1" s="1"/>
  <c r="AS845" i="1" s="1"/>
  <c r="AP829" i="1" a="1"/>
  <c r="AP829" i="1" s="1"/>
  <c r="AQ829" i="1" s="1"/>
  <c r="AR829" i="1" s="1"/>
  <c r="AS829" i="1" s="1"/>
  <c r="AP813" i="1" a="1"/>
  <c r="AP813" i="1" s="1"/>
  <c r="AQ813" i="1" s="1"/>
  <c r="AR813" i="1" s="1"/>
  <c r="AS813" i="1" s="1"/>
  <c r="AP797" i="1" a="1"/>
  <c r="AP797" i="1" s="1"/>
  <c r="AQ797" i="1" s="1"/>
  <c r="AR797" i="1" s="1"/>
  <c r="AS797" i="1" s="1"/>
  <c r="AP777" i="1" a="1"/>
  <c r="AP777" i="1" s="1"/>
  <c r="AQ777" i="1" s="1"/>
  <c r="AR777" i="1" s="1"/>
  <c r="AS777" i="1" s="1"/>
  <c r="AP749" i="1" a="1"/>
  <c r="AP749" i="1" s="1"/>
  <c r="AQ749" i="1" s="1"/>
  <c r="AR749" i="1" s="1"/>
  <c r="AS749" i="1" s="1"/>
  <c r="AP722" i="1" a="1"/>
  <c r="AP722" i="1" s="1"/>
  <c r="AQ722" i="1" s="1"/>
  <c r="AR722" i="1" s="1"/>
  <c r="AS722" i="1" s="1"/>
  <c r="AP675" i="1" a="1"/>
  <c r="AP675" i="1" s="1"/>
  <c r="AQ675" i="1" s="1"/>
  <c r="AR675" i="1" s="1"/>
  <c r="AS675" i="1" s="1"/>
  <c r="AP618" i="1" a="1"/>
  <c r="AP618" i="1" s="1"/>
  <c r="AQ618" i="1" s="1"/>
  <c r="AR618" i="1" s="1"/>
  <c r="AS618" i="1" s="1"/>
  <c r="AP546" i="1" a="1"/>
  <c r="AP546" i="1" s="1"/>
  <c r="AQ546" i="1" s="1"/>
  <c r="AR546" i="1" s="1"/>
  <c r="AS546" i="1" s="1"/>
  <c r="AP929" i="1" a="1"/>
  <c r="AP929" i="1" s="1"/>
  <c r="AQ929" i="1" s="1"/>
  <c r="AR929" i="1" s="1"/>
  <c r="AS929" i="1" s="1"/>
  <c r="AP885" i="1" a="1"/>
  <c r="AP885" i="1" s="1"/>
  <c r="AQ885" i="1" s="1"/>
  <c r="AR885" i="1" s="1"/>
  <c r="AS885" i="1" s="1"/>
  <c r="AP857" i="1" a="1"/>
  <c r="AP857" i="1" s="1"/>
  <c r="AQ857" i="1" s="1"/>
  <c r="AR857" i="1" s="1"/>
  <c r="AS857" i="1" s="1"/>
  <c r="AP841" i="1" a="1"/>
  <c r="AP841" i="1" s="1"/>
  <c r="AQ841" i="1" s="1"/>
  <c r="AR841" i="1" s="1"/>
  <c r="AS841" i="1" s="1"/>
  <c r="AP825" i="1" a="1"/>
  <c r="AP825" i="1" s="1"/>
  <c r="AQ825" i="1" s="1"/>
  <c r="AR825" i="1" s="1"/>
  <c r="AS825" i="1" s="1"/>
  <c r="AP809" i="1" a="1"/>
  <c r="AP809" i="1" s="1"/>
  <c r="AQ809" i="1" s="1"/>
  <c r="AR809" i="1" s="1"/>
  <c r="AS809" i="1" s="1"/>
  <c r="AP793" i="1" a="1"/>
  <c r="AP793" i="1" s="1"/>
  <c r="AQ793" i="1" s="1"/>
  <c r="AR793" i="1" s="1"/>
  <c r="AS793" i="1" s="1"/>
  <c r="AP769" i="1" a="1"/>
  <c r="AP769" i="1" s="1"/>
  <c r="AQ769" i="1" s="1"/>
  <c r="AR769" i="1" s="1"/>
  <c r="AS769" i="1" s="1"/>
  <c r="AP742" i="1" a="1"/>
  <c r="AP742" i="1" s="1"/>
  <c r="AQ742" i="1" s="1"/>
  <c r="AR742" i="1" s="1"/>
  <c r="AS742" i="1" s="1"/>
  <c r="AP715" i="1" a="1"/>
  <c r="AP715" i="1" s="1"/>
  <c r="AQ715" i="1" s="1"/>
  <c r="AR715" i="1" s="1"/>
  <c r="AS715" i="1" s="1"/>
  <c r="AP661" i="1" a="1"/>
  <c r="AP661" i="1" s="1"/>
  <c r="AQ661" i="1" s="1"/>
  <c r="AR661" i="1" s="1"/>
  <c r="AS661" i="1" s="1"/>
  <c r="AP604" i="1" a="1"/>
  <c r="AP604" i="1" s="1"/>
  <c r="AQ604" i="1" s="1"/>
  <c r="AR604" i="1" s="1"/>
  <c r="AS604" i="1" s="1"/>
  <c r="AP913" i="1" a="1"/>
  <c r="AP913" i="1" s="1"/>
  <c r="AQ913" i="1" s="1"/>
  <c r="AR913" i="1" s="1"/>
  <c r="AS913" i="1" s="1"/>
  <c r="AP881" i="1" a="1"/>
  <c r="AP881" i="1" s="1"/>
  <c r="AQ881" i="1" s="1"/>
  <c r="AR881" i="1" s="1"/>
  <c r="AS881" i="1" s="1"/>
  <c r="AP853" i="1" a="1"/>
  <c r="AP853" i="1" s="1"/>
  <c r="AQ853" i="1" s="1"/>
  <c r="AR853" i="1" s="1"/>
  <c r="AS853" i="1" s="1"/>
  <c r="AP837" i="1" a="1"/>
  <c r="AP837" i="1" s="1"/>
  <c r="AQ837" i="1" s="1"/>
  <c r="AR837" i="1" s="1"/>
  <c r="AS837" i="1" s="1"/>
  <c r="AP821" i="1" a="1"/>
  <c r="AP821" i="1" s="1"/>
  <c r="AQ821" i="1" s="1"/>
  <c r="AR821" i="1" s="1"/>
  <c r="AS821" i="1" s="1"/>
  <c r="AP805" i="1" a="1"/>
  <c r="AP805" i="1" s="1"/>
  <c r="AQ805" i="1" s="1"/>
  <c r="AR805" i="1" s="1"/>
  <c r="AS805" i="1" s="1"/>
  <c r="AP789" i="1" a="1"/>
  <c r="AP789" i="1" s="1"/>
  <c r="AQ789" i="1" s="1"/>
  <c r="AR789" i="1" s="1"/>
  <c r="AS789" i="1" s="1"/>
  <c r="AP762" i="1" a="1"/>
  <c r="AP762" i="1" s="1"/>
  <c r="AQ762" i="1" s="1"/>
  <c r="AR762" i="1" s="1"/>
  <c r="AS762" i="1" s="1"/>
  <c r="AP735" i="1" a="1"/>
  <c r="AP735" i="1" s="1"/>
  <c r="AQ735" i="1" s="1"/>
  <c r="AR735" i="1" s="1"/>
  <c r="AS735" i="1" s="1"/>
  <c r="AP703" i="1" a="1"/>
  <c r="AP703" i="1" s="1"/>
  <c r="AQ703" i="1" s="1"/>
  <c r="AR703" i="1" s="1"/>
  <c r="AS703" i="1" s="1"/>
  <c r="AP647" i="1" a="1"/>
  <c r="AP647" i="1" s="1"/>
  <c r="AQ647" i="1" s="1"/>
  <c r="AR647" i="1" s="1"/>
  <c r="AS647" i="1" s="1"/>
  <c r="AP575" i="1" a="1"/>
  <c r="AP575" i="1" s="1"/>
  <c r="AQ575" i="1" s="1"/>
  <c r="AR575" i="1" s="1"/>
  <c r="AS575" i="1" s="1"/>
  <c r="C7" i="7"/>
  <c r="B23" i="7"/>
  <c r="G7" i="7" l="1" a="1"/>
  <c r="G7" i="7" s="1"/>
  <c r="D7" i="7" l="1" a="1"/>
  <c r="D7" i="7" s="1"/>
  <c r="F4" i="7" l="1"/>
  <c r="R4" i="7" s="1"/>
  <c r="F5" i="7"/>
  <c r="R5" i="7" s="1"/>
  <c r="F6" i="7"/>
  <c r="R6" i="7" s="1"/>
  <c r="F3" i="7"/>
  <c r="R3" i="7" s="1"/>
  <c r="R8" i="7" l="1"/>
  <c r="H6" i="7"/>
  <c r="H5" i="7"/>
  <c r="H4" i="7"/>
  <c r="H3" i="7"/>
  <c r="F7" i="7" a="1"/>
  <c r="F7" i="7" s="1"/>
  <c r="H7" i="7" l="1" a="1"/>
  <c r="H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Malinowski, Matt</author>
  </authors>
  <commentList>
    <comment ref="AL1" authorId="0" shapeId="0" xr:uid="{00000000-0006-0000-0100-000001000000}">
      <text>
        <r>
          <rPr>
            <b/>
            <sz val="9"/>
            <color indexed="81"/>
            <rFont val="Tahoma"/>
            <family val="2"/>
          </rPr>
          <t>Malinowski, Matt:</t>
        </r>
        <r>
          <rPr>
            <sz val="9"/>
            <color indexed="81"/>
            <rFont val="Tahoma"/>
            <family val="2"/>
          </rPr>
          <t xml:space="preserve">
Digital duplicators treated like MFDs for purposes of analysis.</t>
        </r>
      </text>
    </comment>
  </commentList>
</comments>
</file>

<file path=xl/sharedStrings.xml><?xml version="1.0" encoding="utf-8"?>
<sst xmlns="http://schemas.openxmlformats.org/spreadsheetml/2006/main" count="27451" uniqueCount="6388">
  <si>
    <t>PD_ID</t>
  </si>
  <si>
    <t>ENERGY STAR Partner</t>
  </si>
  <si>
    <t>Brand Name</t>
  </si>
  <si>
    <t>Model Name</t>
  </si>
  <si>
    <t>Model Number</t>
  </si>
  <si>
    <t>Additional Model Information</t>
  </si>
  <si>
    <t>Color Capability</t>
  </si>
  <si>
    <t>Size Format</t>
  </si>
  <si>
    <t>Type</t>
  </si>
  <si>
    <t>Marking Technology</t>
  </si>
  <si>
    <t>Maximum Document Size Width</t>
  </si>
  <si>
    <t>Maximum Document Size Length</t>
  </si>
  <si>
    <t>Maximum Document Size (Width x Height)</t>
  </si>
  <si>
    <t>Monochrome Product Speed (ipm or mppm)</t>
  </si>
  <si>
    <t>Typical Electricity Consumption (TEC) (kWh/yr)</t>
  </si>
  <si>
    <t>Automatic Duplex Output Capable</t>
  </si>
  <si>
    <t>Functional Adders</t>
  </si>
  <si>
    <t>Date Available On Market</t>
  </si>
  <si>
    <t>Date Qualified</t>
  </si>
  <si>
    <t>Markets</t>
  </si>
  <si>
    <t>ENERGY STAR Model Identifier</t>
  </si>
  <si>
    <t>Color</t>
  </si>
  <si>
    <t>Standard</t>
  </si>
  <si>
    <t>No</t>
  </si>
  <si>
    <t>Yes</t>
  </si>
  <si>
    <t>None, None</t>
  </si>
  <si>
    <t>United States, Australia, New Zealand, Switzerland, Europe, Taiwan, Japan, Canada</t>
  </si>
  <si>
    <t>Small</t>
  </si>
  <si>
    <t>Monochrome</t>
  </si>
  <si>
    <t>Printers</t>
  </si>
  <si>
    <t>Wired &gt; 20 MHz and &lt; 500 MHz - 100/10 Mb/s Ethernet,Wired &gt; 20 MHz and &lt; 500 MHz - USB 2.x, None</t>
  </si>
  <si>
    <t>Wired &gt; 20 MHz and &lt; 500 MHz - 100/10 Mb/s Ethernet, None</t>
  </si>
  <si>
    <t>Electro-photographic (EP)</t>
  </si>
  <si>
    <t>Wired &gt; 20 MHz and &lt; 500 MHz - USB 2.x, None</t>
  </si>
  <si>
    <t>Wireless - WiFi, None</t>
  </si>
  <si>
    <t>United States, Australia, New Zealand, Switzerland, Europe, Taiwan, Canada</t>
  </si>
  <si>
    <t>Brother Industries, Ltd.</t>
  </si>
  <si>
    <t>Brother</t>
  </si>
  <si>
    <t>United States, Taiwan, Canada</t>
  </si>
  <si>
    <t>Wired &gt; 500 MHz - 1 Gb/s Ethernet, Memory</t>
  </si>
  <si>
    <t>United States</t>
  </si>
  <si>
    <t>DCP-L2530DW</t>
  </si>
  <si>
    <t>,HL-L2390DW,</t>
  </si>
  <si>
    <t>ES_1030868_DCP-L2530DW_06022017140813_6203882</t>
  </si>
  <si>
    <t>Wired &gt; 20 MHz and &lt; 500 MHz - 100/10 Mb/s Ethernet,Wired &gt; 20 MHz and &lt; 500 MHz - USB 2.x, Power-supply Size &gt; 10W,Memory</t>
  </si>
  <si>
    <t>United States, Canada</t>
  </si>
  <si>
    <t>HL-L2315DW</t>
  </si>
  <si>
    <t>ES_1030868_HL-L2315DW_11182016175749_598610</t>
  </si>
  <si>
    <t>HL-L2350DW</t>
  </si>
  <si>
    <t>,HL-L2330D,</t>
  </si>
  <si>
    <t>ES_1030868_HL-L2350DW_06152017151856_5342065</t>
  </si>
  <si>
    <t>HL-L2375DW</t>
  </si>
  <si>
    <t>,HL-L2370DW,; ,HL-L2370DWXL,</t>
  </si>
  <si>
    <t>Wired &gt; 20 MHz and &lt; 500 MHz - 100/10 Mb/s Ethernet,Fax Modem, None</t>
  </si>
  <si>
    <t>ES_1030868_HL-L2375DW_06152017160028_4990655</t>
  </si>
  <si>
    <t>HL-L5200DWT</t>
  </si>
  <si>
    <t>,HL-L5000D,; ,HL-L5100DN,; ,HL-L5200DW,</t>
  </si>
  <si>
    <t>Wired &gt; 20 MHz and &lt; 500 MHz - 100/10 Mb/s Ethernet, Memory</t>
  </si>
  <si>
    <t>ES_1030868_HL-L5200DWT_06212015133356_3745233</t>
  </si>
  <si>
    <t>HL-L6300DW</t>
  </si>
  <si>
    <t>,HL-L6200DW,; ,HL-L6200DWT,; ,HL-L6250DW,</t>
  </si>
  <si>
    <t>ES_1030868_HL-L6300DW_06212015143657_8561365</t>
  </si>
  <si>
    <t>HL-L6400DWT</t>
  </si>
  <si>
    <t>,HL-L6400DW,</t>
  </si>
  <si>
    <t>ES_1030868_HL-L6400DWT_07142015170800_6405145</t>
  </si>
  <si>
    <t>HL-L9310CDWT</t>
  </si>
  <si>
    <t>,HL-L8260CDW,; ,HL-L8360CDW,; ,HL-L8360CDWT,; ,HL-L9310CDW,</t>
  </si>
  <si>
    <t>ES_1030868_HL-L9310CDWT_11182016175749_1596010</t>
  </si>
  <si>
    <t>High Performance IJ</t>
  </si>
  <si>
    <t>MFC-L2680W</t>
  </si>
  <si>
    <t>Fax Modem,Wired &gt; 20 MHz and &lt; 500 MHz - USB 2.x, Memory</t>
  </si>
  <si>
    <t>ES_1030868_MFC-L2680W_02132015144059_8949701</t>
  </si>
  <si>
    <t>MFC-L2685DW</t>
  </si>
  <si>
    <t>Fax Modem,Wired &gt; 20 MHz and &lt; 500 MHz - USB 2.x, None</t>
  </si>
  <si>
    <t>ES_1030868_MFC-L2685DW_11182016175749_7535010</t>
  </si>
  <si>
    <t>MFC-L2707DW</t>
  </si>
  <si>
    <t>ES_1030868_MFC-L2707DW_12172015203149_8249627</t>
  </si>
  <si>
    <t>MFC-L2710DW</t>
  </si>
  <si>
    <t>ES_1030868_MFC-L2710DW_06022017144847_6155969</t>
  </si>
  <si>
    <t>MFC-L2750DW</t>
  </si>
  <si>
    <t>,DCP-L2550DW,; ,DCP-L2551DW,; ,HL-L2395DW,; ,MFC-L2715DW,; ,MFC-L2730DW,; ,MFC-L2750DWXL,</t>
  </si>
  <si>
    <t>ES_1030868_MFC-L2750DW_06022017083724_3412896</t>
  </si>
  <si>
    <t>MFC-L5900DW</t>
  </si>
  <si>
    <t>,DCP-L5500DN,; ,DCP-L5600DN,; ,DCP-L5650DN,; ,MFC-L5700DN,; ,MFC-L5700DW,; ,MFC-L5800DW,; ,MFC-L5850DW,</t>
  </si>
  <si>
    <t>ES_1030868_MFC-L5900DW_07142015185528_9361535</t>
  </si>
  <si>
    <t>MFC-L6800DW</t>
  </si>
  <si>
    <t>,MFC-L6700DW,; ,MFC-L6750DW,</t>
  </si>
  <si>
    <t>ES_1030868_MFC-L6800DW_07192015185225_6345941</t>
  </si>
  <si>
    <t>MFC-L6900DW</t>
  </si>
  <si>
    <t>ES_1030868_MFC-L6900DW_07202015153416_3271905</t>
  </si>
  <si>
    <t>MFC-L9570CDW</t>
  </si>
  <si>
    <t>,MFC-L8610CDW,; ,MFC-L8900CDW,</t>
  </si>
  <si>
    <t>ES_1030868_MFC-L9570CDW_11182016175749_6235010</t>
  </si>
  <si>
    <t>United States, Europe, Canada</t>
  </si>
  <si>
    <t>Canon U.S.A., Inc.</t>
  </si>
  <si>
    <t>Canon</t>
  </si>
  <si>
    <t>Color imageCLASS LBP612Cdw</t>
  </si>
  <si>
    <t>Wired &gt; 20 MHz and &lt; 500 MHz - 100/10 Mb/s Ethernet,Wired &gt; 20 MHz and &lt; 500 MHz - USB 2.x, Power-supply Size &gt; 10W</t>
  </si>
  <si>
    <t>ES_40085_Color imageCLASS LBP612Cdw_03102017090211_6531234</t>
  </si>
  <si>
    <t>Color imageCLASS LBP654Cdw</t>
  </si>
  <si>
    <t>ES_40085_Color imageCLASS LBP654Cdw_03102017063415_7655641</t>
  </si>
  <si>
    <t>Wireless - WiFi,Wired &gt; 20 MHz and &lt; 500 MHz - USB 2.x, Power-supply Size &gt; 10W</t>
  </si>
  <si>
    <t>Color imageCLASS LBP712Cdn</t>
  </si>
  <si>
    <t>ES_40085_Color imageCLASS LBP712Cdn_09262016105709_7429435</t>
  </si>
  <si>
    <t>Color imageCLASS MF624Cw</t>
  </si>
  <si>
    <t>Wireless - WiFi,Wired &gt; 20 MHz and &lt; 500 MHz - USB 2.x, Power-supply Size &gt; 10W,Scanners with non-CCFL Lamps - Light-Emitting Diodes (LED),Touch Panel Display - Color</t>
  </si>
  <si>
    <t>ES_40085_Color imageCLASS MF624Cw_12172015055938_1978998</t>
  </si>
  <si>
    <t>Color imageCLASS MF632Cdw</t>
  </si>
  <si>
    <t>Wired &gt; 20 MHz and &lt; 500 MHz - 100/10 Mb/s Ethernet,Wired &gt; 20 MHz and &lt; 500 MHz - USB 2.x, Power-supply Size &gt; 10W,Scanners with non-CCFL Lamps - Light-Emitting Diodes (LED),Touch Panel Display - Color</t>
  </si>
  <si>
    <t>ES_40085_Color imageCLASS MF632Cdw_04182017072334_0214057</t>
  </si>
  <si>
    <t>Color imageCLASS MF731Cdw</t>
  </si>
  <si>
    <t>ES_40085_Color imageCLASS MF731Cdw_03102017082714_4434791</t>
  </si>
  <si>
    <t>imageCLASS D1520</t>
  </si>
  <si>
    <t>ES_40085_imageCLASS D1520_05102016060945_0585801</t>
  </si>
  <si>
    <t>imageCLASS D570</t>
  </si>
  <si>
    <t>Wired &gt; 20 MHz and &lt; 500 MHz - USB 2.x, Touch Panel Display - Monochrome,Power-supply Size &gt; 10W,Scanners with non-CCFL Lamps - Light-Emitting Diodes (LED)</t>
  </si>
  <si>
    <t>ES_40085_imageCLASS D570_01272017035837_9517182</t>
  </si>
  <si>
    <t>imageCLASS LBP151dw</t>
  </si>
  <si>
    <t>ES_40085_imageCLASS LBP151dw_05112016020033_2033981</t>
  </si>
  <si>
    <t>imageCLASS LBP251dw</t>
  </si>
  <si>
    <t>ES_40085_imageCLASS LBP251dw_05022016074514_5114297</t>
  </si>
  <si>
    <t>imageCLASS LBP253dw</t>
  </si>
  <si>
    <t>Wired &gt; 20 MHz and &lt; 500 MHz - 100/10 Mb/s Ethernet,Wired &gt; 20 MHz and &lt; 500 MHz - USB 2.x, Touch Panel Display - Monochrome,Power-supply Size &gt; 10W</t>
  </si>
  <si>
    <t>ES_40085_imageCLASS LBP253dw_05022016082112_7272738</t>
  </si>
  <si>
    <t>imageCLASS LBP312dn</t>
  </si>
  <si>
    <t>ES_40085_imageCLASS LBP312dn_03102017071641_0201835</t>
  </si>
  <si>
    <t>imageCLASS LBP351dn</t>
  </si>
  <si>
    <t>ES_40085_imageCLASS LBP351dn_09242016053524_5324486</t>
  </si>
  <si>
    <t>imageCLASS LBP352dn</t>
  </si>
  <si>
    <t>ES_40085_imageCLASS LBP352dn_09242016055204_6325019</t>
  </si>
  <si>
    <t>imageCLASS MF232w</t>
  </si>
  <si>
    <t>ES_40085_imageCLASS MF232w_01252017101447_9287507</t>
  </si>
  <si>
    <t>imageCLASS MF414dw</t>
  </si>
  <si>
    <t>ES_40085_imageCLASS MF414dw_05102016070826_4106220</t>
  </si>
  <si>
    <t>imageCLASS MF515dw</t>
  </si>
  <si>
    <t>ES_40085_imageCLASS MF515dw_05022016064418_1458133</t>
  </si>
  <si>
    <t>imagePRESS C65</t>
  </si>
  <si>
    <t>Wired &gt; 20 MHz and &lt; 500 MHz - 100/10 Mb/s Ethernet,Wired &gt; 20 MHz and &lt; 500 MHz - USB 2.x, Internal Disk Drive - Hard-Disk,Power-supply Size &gt; 10W,Scanners with non-CCFL Lamps - Light-Emitting Diodes (LED),Touch Panel Display - Color</t>
  </si>
  <si>
    <t>ES_40085_imagePRESS C65_11152016051021_6621682</t>
  </si>
  <si>
    <t>imagePRESS C650</t>
  </si>
  <si>
    <t>ES_40085_imagePRESS C650_11022017082703_1223575</t>
  </si>
  <si>
    <t>Wired &gt; 20 MHz and &lt; 500 MHz - 100/10 Mb/s Ethernet,Wired &gt; 20 MHz and &lt; 500 MHz - USB 2.x, Internal Disk Drive - Hard-Disk,Power-supply Size &gt; 10W,Touch Panel Display - Color</t>
  </si>
  <si>
    <t>ES_40085_imagePRESS C650_11082017000513_9513562</t>
  </si>
  <si>
    <t>imagePRESS C750</t>
  </si>
  <si>
    <t>ES_40085_imagePRESS C750_11152016072739_4859258</t>
  </si>
  <si>
    <t>imagePRESS C850</t>
  </si>
  <si>
    <t>ES_40085_imagePRESS C850_11152016080314_6994476</t>
  </si>
  <si>
    <t>imageRUNNER 1435i</t>
  </si>
  <si>
    <t>Wired &gt; 20 MHz and &lt; 500 MHz - 100/10 Mb/s Ethernet,Wired &gt; 20 MHz and &lt; 500 MHz - USB 2.x, Touch Panel Display - Monochrome,Power-supply Size &gt; 10W,Scanners with non-CCFL Lamps - Light-Emitting Diodes (LED)</t>
  </si>
  <si>
    <t>ES_40085_imageRUNNER 1435i_06162015060503_4703703</t>
  </si>
  <si>
    <t>imageRUNNER 1435P</t>
  </si>
  <si>
    <t>ES_40085_imageRUNNER 1435P_07072015093849_1929687</t>
  </si>
  <si>
    <t>Wired &gt; 500 MHz - 1 Gb/s Ethernet, None</t>
  </si>
  <si>
    <t>imageRUNNER ADVANCE 4525i</t>
  </si>
  <si>
    <t>Wired &gt; 20 MHz and &lt; 500 MHz - 100/10 Mb/s Ethernet,Wired &gt; 20 MHz and &lt; 500 MHz - USB 2.x, Internal Disk Drive - Other,Power-supply Size &gt; 10W,Scanners with non-CCFL Lamps - Light-Emitting Diodes (LED),Touch Panel Display - Color</t>
  </si>
  <si>
    <t>ES_40085_imageRUNNER ADVANCE 4525i_02032017072406_6646371</t>
  </si>
  <si>
    <t>imageRUNNER ADVANCE 4535i</t>
  </si>
  <si>
    <t>ES_40085_imageRUNNER ADVANCE 4535i_02032017074347_7827705</t>
  </si>
  <si>
    <t>imageRUNNER ADVANCE 4545i</t>
  </si>
  <si>
    <t>ES_40085_imageRUNNER ADVANCE 4545i_02032017080103_8863537</t>
  </si>
  <si>
    <t>imageRUNNER ADVANCE 4551i</t>
  </si>
  <si>
    <t>ES_40085_imageRUNNER ADVANCE 4551i_02032017081858_9938521</t>
  </si>
  <si>
    <t>imageRUNNER ADVANCE 6555i</t>
  </si>
  <si>
    <t>ES_40085_imageRUNNER ADVANCE 6555i_02052016095340_6020043</t>
  </si>
  <si>
    <t>imageRUNNER ADVANCE 6565i</t>
  </si>
  <si>
    <t>ES_40085_imageRUNNER ADVANCE 6565i_02052016103123_8283649</t>
  </si>
  <si>
    <t>imageRUNNER ADVANCE 6575i</t>
  </si>
  <si>
    <t>ES_40085_imageRUNNER ADVANCE 6575i_02072016235837_9517718</t>
  </si>
  <si>
    <t>imageRUNNER ADVANCE 8505i</t>
  </si>
  <si>
    <t>ES_40085_imageRUNNER ADVANCE 8505i_02052016101738_7458678</t>
  </si>
  <si>
    <t>imageRUNNER ADVANCE 8585i</t>
  </si>
  <si>
    <t>ES_40085_imageRUNNER ADVANCE 8585i_02082016003557_1757656</t>
  </si>
  <si>
    <t>imageRUNNER ADVANCE 8595i</t>
  </si>
  <si>
    <t>ES_40085_imageRUNNER ADVANCE 8595i_02052016104631_9191648</t>
  </si>
  <si>
    <t>imageRUNNER ADVANCE C3525i</t>
  </si>
  <si>
    <t>ES_40085_imageRUNNER ADVANCE C3525i_05102017092051_8051136</t>
  </si>
  <si>
    <t>imageRUNNER ADVANCE C3530i</t>
  </si>
  <si>
    <t>ES_40085_imageRUNNER ADVANCE C3530i_05102017094208_9328864</t>
  </si>
  <si>
    <t>imageRUNNER ADVANCE C5535i</t>
  </si>
  <si>
    <t>ES_40085_imageRUNNER ADVANCE C5535i_08182016045003_5803579</t>
  </si>
  <si>
    <t>imageRUNNER ADVANCE C5540i</t>
  </si>
  <si>
    <t>ES_40085_imageRUNNER ADVANCE C5540i_08182016041651_3811323</t>
  </si>
  <si>
    <t>imageRUNNER ADVANCE C5550i</t>
  </si>
  <si>
    <t>ES_40085_imageRUNNER ADVANCE C5550i_08182016050633_6793157</t>
  </si>
  <si>
    <t>imageRUNNER ADVANCE C5560i</t>
  </si>
  <si>
    <t>ES_40085_imageRUNNER ADVANCE C5560i_08182016052304_7784661</t>
  </si>
  <si>
    <t>imageRUNNER ADVANCE C7565i</t>
  </si>
  <si>
    <t>ES_40085_imageRUNNER ADVANCE C7565i_10202016010156_5316037</t>
  </si>
  <si>
    <t>imageRUNNER ADVANCE C7570i</t>
  </si>
  <si>
    <t>ES_40085_imageRUNNER ADVANCE C7570i_10202016011527_6127640</t>
  </si>
  <si>
    <t>imageRUNNER ADVANCE C7580i</t>
  </si>
  <si>
    <t>ES_40085_imageRUNNER ADVANCE C7580i_10202016004234_4154708</t>
  </si>
  <si>
    <t>Oce</t>
  </si>
  <si>
    <t>Dell Inc.</t>
  </si>
  <si>
    <t>DELL</t>
  </si>
  <si>
    <t>United States, Switzerland, Europe, Canada</t>
  </si>
  <si>
    <t>United States, Australia, New Zealand, Switzerland, Europe, Canada</t>
  </si>
  <si>
    <t>Wireless - WiFi,Wired &gt; 20 MHz and &lt; 500 MHz - USB 2.x, None</t>
  </si>
  <si>
    <t>Dell Printer | E310dw</t>
  </si>
  <si>
    <t>Dell E310dw</t>
  </si>
  <si>
    <t>Optional</t>
  </si>
  <si>
    <t>United States, Australia, New Zealand, Europe, Canada</t>
  </si>
  <si>
    <t>ES_29573_Dell E310dw_11272014052701_6021404</t>
  </si>
  <si>
    <t>Dell Multifunction Printer | E514dw</t>
  </si>
  <si>
    <t>Dell E514dw</t>
  </si>
  <si>
    <t>ES_29573_Dell E514dw_11272014053646_6606182</t>
  </si>
  <si>
    <t>Dell Multifunction Printer | E515dw</t>
  </si>
  <si>
    <t>Dell E515dw</t>
  </si>
  <si>
    <t>Dell Multifunction Printer | E515dn,Dell E515dn,; Dell Multifunction Printer | E515dw,Dell E515dw,</t>
  </si>
  <si>
    <t>ES_29573_Dell E515dw_11272014053505_6505388</t>
  </si>
  <si>
    <t>Dell Color Multifunction Printer | E525w</t>
  </si>
  <si>
    <t>Dell E525w</t>
  </si>
  <si>
    <t>ES_29573_Dell E525w_12152014074601_9561975</t>
  </si>
  <si>
    <t>Dell Cloud Multifunction Printer |H815dw</t>
  </si>
  <si>
    <t>Dell H815dw</t>
  </si>
  <si>
    <t>Dell Cloud Multifunction Printer |H815dw,Dell H815dw,; Dell Smart Multifunction Printer |S2815dn,Dell S2815dn,</t>
  </si>
  <si>
    <t>ES_29573_Dell H815dw_01152015044740_7260494</t>
  </si>
  <si>
    <t>Dell S2830dn</t>
  </si>
  <si>
    <t>ES_29573_5232016000000_0006919</t>
  </si>
  <si>
    <t>Dell S3840cdn Color Laser Printer</t>
  </si>
  <si>
    <t>Dell S3840cdn</t>
  </si>
  <si>
    <t>ES_29573_Dell S3840cdn_10142016003357_5237710</t>
  </si>
  <si>
    <t>Dell S3845cdn Color Multifunction Laser Printer</t>
  </si>
  <si>
    <t>Dell S3845cdn</t>
  </si>
  <si>
    <t>ES_29573_Dell S3845cdn_10132016100456_3096703</t>
  </si>
  <si>
    <t>Dell S5840cdn</t>
  </si>
  <si>
    <t>ES_29573_5232016000000_0006921</t>
  </si>
  <si>
    <t>S5830dn</t>
  </si>
  <si>
    <t>ES_29573_5232016000000_0007112</t>
  </si>
  <si>
    <t>Xerox</t>
  </si>
  <si>
    <t>Duplo Seiko Corporation</t>
  </si>
  <si>
    <t>DUPLO</t>
  </si>
  <si>
    <t>Digital Duplicators</t>
  </si>
  <si>
    <t>Stencil</t>
  </si>
  <si>
    <t>DUPRINTER</t>
  </si>
  <si>
    <t>DP-A120II</t>
  </si>
  <si>
    <t>ES_1122451_DP-A120II_03032017051006_7806278</t>
  </si>
  <si>
    <t>DP-G210</t>
  </si>
  <si>
    <t>ES_1122451_DP-G210_04152016080248_7368345</t>
  </si>
  <si>
    <t>DP-G310</t>
  </si>
  <si>
    <t>ES_1122451_DP-G310_04152016073727_5847974</t>
  </si>
  <si>
    <t>Epson America, Inc.</t>
  </si>
  <si>
    <t>Epson</t>
  </si>
  <si>
    <t>Wired &gt; 20 MHz and &lt; 500 MHz - 100/10 Mb/s Ethernet, Touch Panel Display - Color</t>
  </si>
  <si>
    <t>WF-C20590</t>
  </si>
  <si>
    <t>C11CE47201</t>
  </si>
  <si>
    <t>ES_22475_C11CE47201_12212016214233_9761425</t>
  </si>
  <si>
    <t>WF-C17590</t>
  </si>
  <si>
    <t>C11CH01201</t>
  </si>
  <si>
    <t>ES_22475_C11CH01201_08152017202911_4175290</t>
  </si>
  <si>
    <t>United States, Australia, New Zealand, Switzerland, Europe, Japan, Canada</t>
  </si>
  <si>
    <t>HP Inc.</t>
  </si>
  <si>
    <t>Hewlett Packard</t>
  </si>
  <si>
    <t>HP MFP S965dn</t>
  </si>
  <si>
    <t>ES_1024439_HP MFP S965dn_06222015204306_5786415</t>
  </si>
  <si>
    <t>HP MFP S975dn</t>
  </si>
  <si>
    <t>ES_1024439_HP MFP S975dn_06222015205555_6555244</t>
  </si>
  <si>
    <t>Hewlett-Packard</t>
  </si>
  <si>
    <t>HP Color LaserJet Pro MFP M277dw</t>
  </si>
  <si>
    <t>B3Q11A</t>
  </si>
  <si>
    <t>HP Color LaserJet Pro MFP M277c,B3Q17A,; HP Color LaserJet Pro MFP M277n,B3Q10A,Not Wireless or Auto APD</t>
  </si>
  <si>
    <t>ES_1024439_4012015000000_0006425</t>
  </si>
  <si>
    <t>HP Color LaserJet Pro M252dw</t>
  </si>
  <si>
    <t>B4A22A</t>
  </si>
  <si>
    <t>HP Color LaserJet Pro M252n,B4A21A,No wireless Auto-duplex or NFC or Front USB port or graphic display but has LCD display</t>
  </si>
  <si>
    <t>ES_1024439_4082015000000_0006427</t>
  </si>
  <si>
    <t xml:space="preserve">HP Color LaserJet Enterprise M552dn
</t>
  </si>
  <si>
    <t>B5L23A</t>
  </si>
  <si>
    <t>ES_1024439_4012015000000_0006354</t>
  </si>
  <si>
    <t>HP Color LaserJet Enterprise M553dh</t>
  </si>
  <si>
    <t>B5L27A</t>
  </si>
  <si>
    <t>ES_1024439_4092015000000_0006357</t>
  </si>
  <si>
    <t>HP LaserJet Pro M402dw</t>
  </si>
  <si>
    <t>C5F95A</t>
  </si>
  <si>
    <t>HP LaserJet Pro M402d,C5F92A,; HP LaserJet Pro M402dn,C5F94A,; HP LaserJet Pro M402dn,G3V21A,; HP LaserJet Pro M402dne,C5J91A,; HP LaserJet Pro M402m,C5F96A,</t>
  </si>
  <si>
    <t>ES_1024439_C5F95A_03312015160714_8114892</t>
  </si>
  <si>
    <t>HP Color LaserJet Pro MFP M477fdw</t>
  </si>
  <si>
    <t>CF379M</t>
  </si>
  <si>
    <t>ES_1024439_10012015000000_0006749</t>
  </si>
  <si>
    <t>HP Color LaserJet Pro M452dn</t>
  </si>
  <si>
    <t>CF389A</t>
  </si>
  <si>
    <t>ES_1024439_10012015000000_0006748</t>
  </si>
  <si>
    <t>HP Color LaserJet Pro M452dw</t>
  </si>
  <si>
    <t>CF394A</t>
  </si>
  <si>
    <t>ES_1024439_10012015000000_0006747</t>
  </si>
  <si>
    <t>HP LaserJet Enterprise M604dn</t>
  </si>
  <si>
    <t>E6B68A</t>
  </si>
  <si>
    <t>ES_1024439_4272015000000_0006403</t>
  </si>
  <si>
    <t>HP LaserJet Enterprise M606x</t>
  </si>
  <si>
    <t>E6B73A</t>
  </si>
  <si>
    <t>HP LaserJet Enterprise M606dn,E6B72A,No NFC or wireless or additional 500 sheet tray or 4.3" touch control panel</t>
  </si>
  <si>
    <t>ES_1024439_4012015000000_0006412</t>
  </si>
  <si>
    <t>HP LaserJet Enterprise M506x</t>
  </si>
  <si>
    <t>F2A70A</t>
  </si>
  <si>
    <t>HP LaserJet Enterprise M506dn,F2A69A,no Wi-Fi NFC; HP LaserJet Managed M506xm,F2A66A,Managed Print Services no Wi-Fi NFC; HP LaserJet Managed M506xm,F2A67A,Managed Print Services</t>
  </si>
  <si>
    <t>ES_1024439_11022015000000_0006774</t>
  </si>
  <si>
    <t>HP LaserJet Enterprise M506dh</t>
  </si>
  <si>
    <t>F2A71A</t>
  </si>
  <si>
    <t>ES_1024439_11022015000000_0006779</t>
  </si>
  <si>
    <t>HP LaserJet Pro MFP M426dw</t>
  </si>
  <si>
    <t>F6W13A</t>
  </si>
  <si>
    <t>HP LaserJet Pro MFP M426fdn,F6W14A,; HP LaserJet Pro MFP M426fdw,F6W15A,; HP LaserJet Pro MFP M426m,F6W19A,</t>
  </si>
  <si>
    <t>ES_1024439_F6W13A_04152015151248_2754022</t>
  </si>
  <si>
    <t>HP LaserJet Enterprise M605dh</t>
  </si>
  <si>
    <t>L4W89A</t>
  </si>
  <si>
    <t>ES_1024439_4012015000000_0006420</t>
  </si>
  <si>
    <t>HP</t>
  </si>
  <si>
    <t>HP Color LaserJet Enterprise M553x</t>
  </si>
  <si>
    <t>B5L26A</t>
  </si>
  <si>
    <t>HP Color LaserJet Enterprise M553dn,B5L25A,Does not have touch screen control panel, wireless direct NFC or 550 sheet input tray; HP Color LaserJet Enterprise M553xm,B5L39A,identical to Tested Model; HP Color LaserJet Managed M553dmn,B5L38A,Does not have touch screen control, wireless direct NFC, or 550 sheet input tray</t>
  </si>
  <si>
    <t>ES_1024439_4012015000000_0006245</t>
  </si>
  <si>
    <t>HP Color LaserJet Pro MFP M477fdn</t>
  </si>
  <si>
    <t>CF378M</t>
  </si>
  <si>
    <t>ES_1024439_10082015000000_0006750</t>
  </si>
  <si>
    <t>HP PageWide Pro 452dw Printer</t>
  </si>
  <si>
    <t>D3Q16A</t>
  </si>
  <si>
    <t>HP PageWide Pro 452dn Printer,D3Q15A,no wireless, no Eprint; HP PageWide Pro 452dwt,W2Z52A,different input tray configuration</t>
  </si>
  <si>
    <t>ES_1024439_3082016000000_0006979</t>
  </si>
  <si>
    <t>HP PageWide Pro 552dw Printer</t>
  </si>
  <si>
    <t>D3Q17A</t>
  </si>
  <si>
    <t>HP PageWide Managed P55250dw Printer,J6U55A,Managed Print Services Version</t>
  </si>
  <si>
    <t>ES_1024439_3082016000000_0006992</t>
  </si>
  <si>
    <t>HP PageWide Pro 477dw MFP</t>
  </si>
  <si>
    <t>D3Q20A</t>
  </si>
  <si>
    <t>HP PageWide Pro 477dn MFP,D3Q19A,No Wireless; HP PageWide Pro 477dwt,W2Z53A,Different input tray configuration</t>
  </si>
  <si>
    <t>ES_1024439_3082016000000_0006983</t>
  </si>
  <si>
    <t>HP PageWide Pro 577dw MFP</t>
  </si>
  <si>
    <t>D3Q21A</t>
  </si>
  <si>
    <t>HP PageWide Managed P57750dw MFP,J9V82A,Managed Print Services Version</t>
  </si>
  <si>
    <t>ES_1024439_3082016000000_0007013</t>
  </si>
  <si>
    <t>HP LaserJet Enterprise M605x</t>
  </si>
  <si>
    <t>E6B71A</t>
  </si>
  <si>
    <t>HP LaserJet Enterprise M605dn,E6B70A,No NFC or wireless or additional 500 sheet tray or 4.3" touch screen; HP LaserJet Enterprise M605dnm,L3U53A,M605dn for Managed Print Service business; HP LaserJet Enterprise M605xm,L3U54A,Same as M605x but used for HP Managed Print Service (MPS) business</t>
  </si>
  <si>
    <t>ES_1024439_4012015000000_0006404</t>
  </si>
  <si>
    <t>HP LaserJet Enterprise Flow MFP M527z</t>
  </si>
  <si>
    <t>F2A78A</t>
  </si>
  <si>
    <t>HP LaserJet Enterprise MFP M527dn,F2A76A,Less fax, Encrypted HDD, Integrated NFC and workflow feature; HP LaserJet Enterprise MFP M527f,F2A77A,Less Integrated NFC and workflow feature; HP LaserJet Managed Flow MFP M527c,F2A81A,Less Integrated NFC; HP LaserJet Managed Flow MFP M527cm,F2A80A,Managed Print Services version. Less Integrated NFC; HP LaserJet Managed MFP M527dnm,F2A79A,Managed Print Services version. Less fax, Encrypted HDD, Integrated NFC and workflow feature</t>
  </si>
  <si>
    <t>ES_1024439_11022015000000_0006834</t>
  </si>
  <si>
    <t>HP PageWide Enterprise Color MFP 586dn</t>
  </si>
  <si>
    <t>G1W39A</t>
  </si>
  <si>
    <t>HP PageWide Managed Color MFP E58650dn,L3U42A,Managed Print Services Version</t>
  </si>
  <si>
    <t>ES_1024439_5022016000000_0007017</t>
  </si>
  <si>
    <t>HP PageWide Enterprise Color Flow MFP 586z</t>
  </si>
  <si>
    <t>G1W41A</t>
  </si>
  <si>
    <t>HP PageWide Enterprise Color MFP 586f,G1W40A,No fax, Hard Disk Drive, or workflow features; HP PageWide Managed Color Flow MFP E58650z,L3U43A,Managed Print Services Version</t>
  </si>
  <si>
    <t>ES_1024439_5022016000000_0007021</t>
  </si>
  <si>
    <t>HP PageWide Enterprise Color 556dn</t>
  </si>
  <si>
    <t>G1W46A</t>
  </si>
  <si>
    <t>HP PageWide Managed Color E55650dn,L3U44A,identical to 556dn, but used for Managed Print Services business</t>
  </si>
  <si>
    <t>ES_1024439_5022016000000_0007135</t>
  </si>
  <si>
    <t>HP PageWide Enterprise Color 556xh</t>
  </si>
  <si>
    <t>G1W47A</t>
  </si>
  <si>
    <t>ES_1024439_5022016000000_0007139</t>
  </si>
  <si>
    <t>HP LaserJet Pro M102w</t>
  </si>
  <si>
    <t>G3Q35A</t>
  </si>
  <si>
    <t>ES_1024439_G3Q35A_04142016145718_4955560</t>
  </si>
  <si>
    <t>HP LaserJet Pro M203dn</t>
  </si>
  <si>
    <t>G3Q46A</t>
  </si>
  <si>
    <t>HP LaserJet Pro M203d,G3Q50A,; HP LaserJet Pro M203dw,G3Q47A,</t>
  </si>
  <si>
    <t>ES_1024439_G3Q46A_05112016141849_5586664</t>
  </si>
  <si>
    <t>HP LaserJet Pro MFP M130a</t>
  </si>
  <si>
    <t>G3Q57A</t>
  </si>
  <si>
    <t>HP LaserJet Pro MFP M130fn,G3Q59A,; HP LaserJet Pro MFP M130fw,G3Q60A,; HP LaserJet Pro MFP M130nw,G3Q58A,</t>
  </si>
  <si>
    <t>ES_1024439_G3Q57A_05242016133636_4401361</t>
  </si>
  <si>
    <t>HP LaserJet Pro MFP M227fdw</t>
  </si>
  <si>
    <t>G3Q75A</t>
  </si>
  <si>
    <t>HP LaserJet Pro MFP M227fdn,G3Q79A,; HP LaserJet Pro MFP M227sdn,G3Q74A,</t>
  </si>
  <si>
    <t>ES_1024439_G3Q75A_06122016111724_3373071</t>
  </si>
  <si>
    <t>HP PageWide Pro 352dw</t>
  </si>
  <si>
    <t>J6U57A</t>
  </si>
  <si>
    <t>ES_1024439_6022016000000_0007208</t>
  </si>
  <si>
    <t>HP PageWide Enterprise Color 765dn</t>
  </si>
  <si>
    <t>J7Z04A</t>
  </si>
  <si>
    <t>ES_1024439_10162017000000_0009738</t>
  </si>
  <si>
    <t>HP PageWide Managed Color E75160dn</t>
  </si>
  <si>
    <t>J7Z06A</t>
  </si>
  <si>
    <t>ES_1024439_10162017000000_0009763</t>
  </si>
  <si>
    <t>HP PageWide Managed Color Flow MFP E77660zs</t>
  </si>
  <si>
    <t>J7Z07A</t>
  </si>
  <si>
    <t>ES_1024439_9062017000000_0009723</t>
  </si>
  <si>
    <t>HP PageWide Enterprise Color MFP 780dn</t>
  </si>
  <si>
    <t>J7Z09A</t>
  </si>
  <si>
    <t>HP PageWide Enterprise Color MFP 780dns,J7Z10A,Identical to E77650zs but has inline paper finisher module</t>
  </si>
  <si>
    <t>ES_1024439_10162017000000_0009733</t>
  </si>
  <si>
    <t>HP PageWide Enterprise Color Flow MFP 785zs</t>
  </si>
  <si>
    <t>J7Z12A</t>
  </si>
  <si>
    <t>HP PageWide Enterprise Color Flow MFP 785f,J7Z11A,Identical to 785zs, but no inline paper finisher and no wireless</t>
  </si>
  <si>
    <t>ES_1024439_9052017000000_0009719</t>
  </si>
  <si>
    <t>HP PageWide Managed Color Flow MFP E77650zs</t>
  </si>
  <si>
    <t>J7Z14A</t>
  </si>
  <si>
    <t>HP PageWide Managed Color Flow MFP E77650z,J7Z08A,Identical to E77650zs but no inline paper finisher module; HP PageWide Managed Color Flow MFP E776z,2GP10A,Identical to the E77650z. LPD version. (70 ppm speed set at regional distribution center); HP PageWide Managed Color MFP E77650dn,J7Z13A,Identical to E77650zs but no inline paper finisher and no scanned-data-accelerator module; HP PageWide Managed Color MFP E77650dns,Z5G79A,Identical to E77650zs but no scanned-data-accelerator module; HP PageWide Managed Color MFP E776dn,2GP04A,Identical to the E77650dn. LPD version. (70 ppm speed set at regional distribution center)</t>
  </si>
  <si>
    <t>ES_1024439_9052017000000_0009709</t>
  </si>
  <si>
    <t>HP Color LaserJet Enterprise M652dn</t>
  </si>
  <si>
    <t>J7Z99A</t>
  </si>
  <si>
    <t>HP Color LaserJet Managed E65050dn,L3U55A,Managed Print version of the M652dn</t>
  </si>
  <si>
    <t>ES_1024439_5012017000000_0008566</t>
  </si>
  <si>
    <t>HP Color LaserJet Enterprise M653x</t>
  </si>
  <si>
    <t>J8A05A</t>
  </si>
  <si>
    <t>HP Color LaserJet Enterprise M653dh,J8A06A,Does not have additional 550 sheet tray. Does not have wireless.Has 320GB Hard drive; HP Color LaserJet Managed E65060dn,L3U56A,Does not have additional 550 sheet tray. Does not have wireless.Managed Print Services version of 653dn</t>
  </si>
  <si>
    <t>ES_1024439_5012017000000_0008548</t>
  </si>
  <si>
    <t>HP Color LaserJet Enterprise Flow MFP M681z</t>
  </si>
  <si>
    <t>J8A13A</t>
  </si>
  <si>
    <t>HP Color LaserJet Enterprise Flow MFP M681f,J8A12A,Does not have fax. Does not have 3 bin stapler/stacker output.; HP Color LaserJet Enterprise MFP M681dh,J8A10A,Does not have enhanced flow scanner. Does not have fax. Does not have 3 bin stapler/stacker output.; HP Color LaserJet Enterprise MFP M681f,J8A11A,Does not have enhanced flow scanner. Does not have 3 bin stapler/stacker output; HP Color LaserJet Managed MFP E67550dh,L3U66A,Managed Print Services version of M681dh. Does not have enhanced flow scanner. Does not have fax. Does not have 3 bin stapler/stacker output.</t>
  </si>
  <si>
    <t>ES_1024439_5012017000000_0008554</t>
  </si>
  <si>
    <t>HP Color LaserJet Enterprise Flow MFP M682z</t>
  </si>
  <si>
    <t>J8A17A</t>
  </si>
  <si>
    <t>HP Color LaserJet Managed Flow MFP E67560z,L3U70A,Managed Print Services version. Does not have fax or wireless. Does not have 2000 sheet high-capacity-input tray</t>
  </si>
  <si>
    <t>ES_1024439_5012017000000_0008562</t>
  </si>
  <si>
    <t>HP LaserJet Pro M501dn</t>
  </si>
  <si>
    <t>J8H61A</t>
  </si>
  <si>
    <t>ES_1024439_4012016000000_0007010</t>
  </si>
  <si>
    <t>HP LaserJet Enterprise MFP M631z</t>
  </si>
  <si>
    <t>J8J65A</t>
  </si>
  <si>
    <t>HP LaserJet Enterprise Flow MFP M631h},J8J64A,Does not have fax, HDD, or 3x550 stand. Has enhanced flow scanner; HP LaserJet Managed MFP E62555dn,J8J66A,Managed Print Services version of M631dn</t>
  </si>
  <si>
    <t>ES_1024439_5012017000000_0008529</t>
  </si>
  <si>
    <t>HP LaserJet Enterprise Flow MFP M632z</t>
  </si>
  <si>
    <t>J8J72A</t>
  </si>
  <si>
    <t>HP LaserJet Enterprise MFP M632fht,J8J71A,does not have 2000 page HCI or flow features; HP LaserJet Enterprise MFP M632h,J8J70A,Does not have fax, 2000 page HCI or flow features; HP LaserJet Managed Flow MFP E62565h,J8J74A,Does not have stapler/stack, fax, or flow features; HP LaserJet Managed Flow MFP E62565z,J8J79A,Managed Print Services version of M632z. Does not have fax; HP LaserJet Managed MFP E62565hs,J8J73A,Does not have fax or flow features</t>
  </si>
  <si>
    <t>ES_1024439_5012017000000_0008535</t>
  </si>
  <si>
    <t>HP LaserJet Enterprise Flow MFP M633z</t>
  </si>
  <si>
    <t>J8J78A</t>
  </si>
  <si>
    <t>HP LaserJet Enterprise MFP M633fh,J8J76A,Does not have flow features, stapler/stacker, or 2000 page HCI; HP LaserJet Managed Flow MFP E62575z,J8J80A,Managed Print Services version of M633z. Does not have fax</t>
  </si>
  <si>
    <t>ES_1024439_5012017000000_0008543</t>
  </si>
  <si>
    <t>HP PageWide Pro 377dw MFP</t>
  </si>
  <si>
    <t>J9V80A</t>
  </si>
  <si>
    <t>ES_1024439_6022016000000_0007211</t>
  </si>
  <si>
    <t>HP LaserJet Enterprise M607dn</t>
  </si>
  <si>
    <t>K0Q15A</t>
  </si>
  <si>
    <t>HP LaserJet Managed E60055dn,M0P33A,Managed Print Services version</t>
  </si>
  <si>
    <t>ES_1024439_5012017000000_0008623</t>
  </si>
  <si>
    <t>HP LaserJet Enterprise M608x</t>
  </si>
  <si>
    <t>K0Q19A</t>
  </si>
  <si>
    <t>HP LaserJet Enterprise M608dh,M0P32A,includes a hard disk drive; HP LaserJet Enterprise M608dn,K0Q18A,Does not include additional 500 sheet feeder; HP LaserJet Managed E60065dn,M0P35A,Managed bundle does not include additional 500 sheet feeder; HP LaserJet Managed E60065x,M0P36A,Managed bundle is the same as M608x</t>
  </si>
  <si>
    <t>ES_1024439_5012017000000_0008616</t>
  </si>
  <si>
    <t>HP LaserJet Enterprise M609x</t>
  </si>
  <si>
    <t>K0Q22A</t>
  </si>
  <si>
    <t>HP LaserJet Enterprise M609dh,K0Q20A,Has a hard disk drive; HP LaserJet Enterprise M609dn,K0Q21A,Does not include additional 500 sheet feeder; HP LaserJet Managed E60075dn,M0P39A,Managed print bundle does not include additional 500 sheet feeder; HP LaserJet Managed E60075x,M0P40A,Managed print version - is the same as M609x</t>
  </si>
  <si>
    <t>ES_1024439_5012017000000_0008609</t>
  </si>
  <si>
    <t>HP PageWide Pro 577z MFP</t>
  </si>
  <si>
    <t>K9Z76A</t>
  </si>
  <si>
    <t>ES_1024439_3082016000000_0006915</t>
  </si>
  <si>
    <t>HP Color LaserJet Pro MFP M377dw</t>
  </si>
  <si>
    <t>M5H23A</t>
  </si>
  <si>
    <t>ES_1024439_4012016000000_0007008</t>
  </si>
  <si>
    <t>HP LaserJet Pro M12a</t>
  </si>
  <si>
    <t>T0L45A</t>
  </si>
  <si>
    <t>HP LaserJet Pro M12w,T0L46A,</t>
  </si>
  <si>
    <t>ES_1024439_T0L45A_05242016134759_6786462</t>
  </si>
  <si>
    <t>HP LaserJet Pro MFP M26a</t>
  </si>
  <si>
    <t>T0L49A</t>
  </si>
  <si>
    <t>HP LaserJet Pro MFP M26nw,T0L50A,</t>
  </si>
  <si>
    <t>ES_1024439_T0L49A_05042016100638_6035119</t>
  </si>
  <si>
    <t>HP Color LaserJet Pro M154a</t>
  </si>
  <si>
    <t>T6B51A</t>
  </si>
  <si>
    <t>HP Color LaserJet Pro M154nw,T6B52A,</t>
  </si>
  <si>
    <t>ES_1024439_T6B51A_04202017133145_8556787</t>
  </si>
  <si>
    <t>HP Color LaserJet Pro M254dw</t>
  </si>
  <si>
    <t>T6B60A</t>
  </si>
  <si>
    <t>HP Color LaserJet Pro M254dn,T6B61A,</t>
  </si>
  <si>
    <t>ES_1024439_T6B60A_04202017091411_5574457</t>
  </si>
  <si>
    <t>HP Color LaserJet Pro MFP M180n</t>
  </si>
  <si>
    <t>T6B70A</t>
  </si>
  <si>
    <t>HP Color LaserJet Pro MFP M180nw,T6B74A,; HP Color LaserJet Pro MFP M181fw,T6B71A,</t>
  </si>
  <si>
    <t>ES_1024439_T6B70A_04272017140544_3381769</t>
  </si>
  <si>
    <t>HP Color LaserJet Pro MFP M281fdn</t>
  </si>
  <si>
    <t>T6B81A</t>
  </si>
  <si>
    <t>HP Color LaserJet Pro MFP M281cdw,T6B83A,; HP Color LaserJet Pro MFP M281fdw,T6B82A,</t>
  </si>
  <si>
    <t>ES_1024439_T6B81A_05312017095838_8694574</t>
  </si>
  <si>
    <t>HP PageWide Pro MFP 772dw</t>
  </si>
  <si>
    <t>W1B31A</t>
  </si>
  <si>
    <t>HP PageWide Pro MFP 772dn,Model Numbers Y3Z54A, Y3Z54B, Y3Z54D and Y3Z54V,Identical to W1B31A, but no WiFi and different Model Name and Model Number to identify selling region; HP PageWide Pro MFP 772dw,Model Numbers W1B31B and W1B31D,Identical to W1B31A but with different Model Number to identify
selling region</t>
  </si>
  <si>
    <t>ES_1024439_5302017000000_0008504</t>
  </si>
  <si>
    <t>HP PageWide Managed MFP P77740dw</t>
  </si>
  <si>
    <t>W1B33A</t>
  </si>
  <si>
    <t>HP PageWide Managed MFP P77740dn,Model Numbers Y3Z57A, Y3Z57B and Y3Z57D,Identical to W1B33A, but no WiFi and different Model Name and Model Numbers to identify selling region; HP PageWide Managed MFP P77740dw,Model Numbers W1B33B, W1B33D and W1B33V,Identical to W1B33A but with different Model Numbers to identify selling region</t>
  </si>
  <si>
    <t>ES_1024439_5152017000000_0008496</t>
  </si>
  <si>
    <t>HP PageWide Managed MFP P77750z</t>
  </si>
  <si>
    <t>W1B37A</t>
  </si>
  <si>
    <t>HP PageWide Managed MFP P77750z,W1B37B and W1B37D,Identical to W1B37A but with different Model Number to identify selling region</t>
  </si>
  <si>
    <t>ES_1024439_5152017000000_0008482</t>
  </si>
  <si>
    <t>HP PageWide Managed MFP P77760z</t>
  </si>
  <si>
    <t>W1B38A</t>
  </si>
  <si>
    <t>HP PageWide Managed MFP P77760z,W1B38B,W1B38C and W1B38BD,Identical to W1B38A but with a different Model Number to identify selling region</t>
  </si>
  <si>
    <t>ES_1024439_5152017000000_0008477</t>
  </si>
  <si>
    <t>HP PageWide Managed MFP P77740z</t>
  </si>
  <si>
    <t>W1B39A</t>
  </si>
  <si>
    <t>HP PageWide Managed MFP P77740z,Model Numbers W1B39B, W1B39D, &amp; W1B39V,Identical to W1B39A but with different Model Number to identify selling region</t>
  </si>
  <si>
    <t>ES_1024439_5152017000000_0008486</t>
  </si>
  <si>
    <t>HP LaserJet Managed Flow MFP E72525z</t>
  </si>
  <si>
    <t>X3A59A</t>
  </si>
  <si>
    <t>HP LaserJet Managed MFP E72525dn,X3A60A,Does not include advanced scanner that is standard on all Flow products</t>
  </si>
  <si>
    <t>ES_1024439_4042017000000_0008445</t>
  </si>
  <si>
    <t>HP LaserJet Managed Flow MFP E72530z</t>
  </si>
  <si>
    <t>X3A62A</t>
  </si>
  <si>
    <t>HP LaserJet Managed MFP E72530dn,X3A63A,Does not include advanced scanner that is standard on all Flow products</t>
  </si>
  <si>
    <t>ES_1024439_4042017000000_0008448</t>
  </si>
  <si>
    <t>HP LaserJet Managed Flow MFP E72535z</t>
  </si>
  <si>
    <t>X3A65A</t>
  </si>
  <si>
    <t>HP  LaserJet Managed MFP E72535dn,X3A66A,Does not include advanced scanner that is standard on all Flow products</t>
  </si>
  <si>
    <t>ES_1024439_4042017000000_0008451</t>
  </si>
  <si>
    <t>HP LaserJet Managed Flow MFP E82540z</t>
  </si>
  <si>
    <t>X3A68A</t>
  </si>
  <si>
    <t>HP LaserJet Managed Flow MFP E82540z,X3869A,Does not include advanced scanner that is standard on all Flow products</t>
  </si>
  <si>
    <t>ES_1024439_4042017000000_0008352</t>
  </si>
  <si>
    <t>HP LaserJet Managed Flow MFP E82550z</t>
  </si>
  <si>
    <t>X3A71A</t>
  </si>
  <si>
    <t>HP LaserJet Managed MFP E82550dn,X3872A,Does not include advanced scanner that is standard on all Flow products</t>
  </si>
  <si>
    <t>ES_1024439_4042017000000_0008355</t>
  </si>
  <si>
    <t>HP LaserJet Managed Flow MFP E82560z</t>
  </si>
  <si>
    <t>X3A74A</t>
  </si>
  <si>
    <t>HP LaserJet Managed MFP E82560dn,X3875A,Does not include advanced scanner that is standard on all Flow products</t>
  </si>
  <si>
    <t>ES_1024439_4042017000000_0008358</t>
  </si>
  <si>
    <t>HP Color LaserJet Managed Flow MFP E77822z</t>
  </si>
  <si>
    <t>X3A77A</t>
  </si>
  <si>
    <t>HP Color LaserJet Managed MFP E77822dn,X3A78A,Does not include advanced scanner that is standard on all Flow products</t>
  </si>
  <si>
    <t>ES_1024439_4042017000000_0008370</t>
  </si>
  <si>
    <t>HP Color LaserJet Managed Flow MFP E77825z</t>
  </si>
  <si>
    <t>X3A80A</t>
  </si>
  <si>
    <t>HP Color LaserJet Managed MFP E77825dn,X3A81A,Does not include advanced scanner that is standard on all Flow products</t>
  </si>
  <si>
    <t>ES_1024439_4042017000000_0008373</t>
  </si>
  <si>
    <t>HP Color LaserJet Managed Flow MFP E77830z</t>
  </si>
  <si>
    <t>X3A83A</t>
  </si>
  <si>
    <t>HP Color LaserJet Managed MFP E77830dn,X3A84A,Does not include advanced scanner that is standard on all Flow products</t>
  </si>
  <si>
    <t>ES_1024439_4042017000000_0008376</t>
  </si>
  <si>
    <t>HP Color LaserJet Managed Flow MFP E87640z</t>
  </si>
  <si>
    <t>X3A86A</t>
  </si>
  <si>
    <t>HP Color LaserJet Managed MFP E87640dn,X3A87A,Does not include advanced scanner that is standard on all Flow products</t>
  </si>
  <si>
    <t>ES_1024439_4042017000000_0008361</t>
  </si>
  <si>
    <t>HP Color LaserJet Managed Flow MFP E87650z</t>
  </si>
  <si>
    <t>X3A89A</t>
  </si>
  <si>
    <t>HP Color LaserJet Managed MFP E87650dn,X3A90A,Does not include advanced scanner that is standard on all Flow products</t>
  </si>
  <si>
    <t>ES_1024439_4042017000000_0008364</t>
  </si>
  <si>
    <t>HP Color LaserJet Managed Flow MFP E8760z</t>
  </si>
  <si>
    <t>X3A92A</t>
  </si>
  <si>
    <t>HP Color LaserJet Managed MFP E87660dn,X3A93A,Does not include advanced scanner that is standard on all Flow products</t>
  </si>
  <si>
    <t>ES_1024439_4042017000000_0008367</t>
  </si>
  <si>
    <t>HP PageWide Pro 750dw</t>
  </si>
  <si>
    <t>Y3Z46A</t>
  </si>
  <si>
    <t>HP PageWide Pro 750dn,Y3Z44A, Y3Z44B, Y3Z44D and Y3Z44V,Identical to Y3Z46A, but no WiFi and different Model Number to identify selling region; HP PageWide Pro 750dw,Model Numbers Y3Z46B, Y3Z46D and Y3Z46V,Identical to Y3Z46A but with different Model Number to identify selling region</t>
  </si>
  <si>
    <t>ES_1024439_5152017000000_0008520</t>
  </si>
  <si>
    <t>HP PageWide Managed P75050dw</t>
  </si>
  <si>
    <t>Y3Z47A</t>
  </si>
  <si>
    <t>HP PageWide Managed P75050dn,Model Numbers Y3Z45A, Y3Z45B and Y3Z45D,Identical to Y3Z47A, but no WiFi and different Model Name and Model Number to identify selling region; HP PageWide Managed P75050dw,Model Numbers Y3Z47B, Y3Z47D and Y3Z47V,Identical to Y3Z47A but with different Model Number to identify selling region</t>
  </si>
  <si>
    <t>ES_1024439_5152017000000_0008512</t>
  </si>
  <si>
    <t>HP PageWide Pro MFP 777z</t>
  </si>
  <si>
    <t>Y3Z55A</t>
  </si>
  <si>
    <t>HP PageWide Pro MFP 777z,Y3Z55B, Y3Z55D and Y3Z55V,Identical to Y3Z55A but with different Model Number to identify selling region</t>
  </si>
  <si>
    <t>ES_1024439_5152017000000_0008491</t>
  </si>
  <si>
    <t>Samsung</t>
  </si>
  <si>
    <t>CLP-680DW</t>
  </si>
  <si>
    <t>CLP-680ND,CLP-680ND,</t>
  </si>
  <si>
    <t>ES_1024439_CLP-680DW_11232017020710_2830598</t>
  </si>
  <si>
    <t>CLP-775ND</t>
  </si>
  <si>
    <t>ES_1024439_CLP-775ND_11232017022057_3657131</t>
  </si>
  <si>
    <t>CLX-6260FW</t>
  </si>
  <si>
    <t>CLX-6260FD,CLX-6260FD,; CLX-6260FR,CLX-6260FR,; CLX-6260ND,CLX-6260ND,</t>
  </si>
  <si>
    <t>ES_1024439_CLX-6260FW_11232017022308_3788407</t>
  </si>
  <si>
    <t>CLX-8640ND</t>
  </si>
  <si>
    <t>ES_1024439_CLX-8640ND_11232017022858_4138725</t>
  </si>
  <si>
    <t>CLX-8650ND</t>
  </si>
  <si>
    <t>ES_1024439_CLX-8650ND_11232017022956_4196552</t>
  </si>
  <si>
    <t>ML-3750ND</t>
  </si>
  <si>
    <t>ES_1024439_ML-3750ND_11232017023054_4254312</t>
  </si>
  <si>
    <t>ML-4512ND</t>
  </si>
  <si>
    <t>ES_1024439_ML-4512ND_11232017023202_4322501</t>
  </si>
  <si>
    <t>ML-5015ND</t>
  </si>
  <si>
    <t>ML-5010ND,ML-5010ND,; ML-5012ND,ML-5012ND,</t>
  </si>
  <si>
    <t>ES_1024439_ML-5015ND_11232017023304_4384841</t>
  </si>
  <si>
    <t>ML-5515ND</t>
  </si>
  <si>
    <t>ES_1024439_ML-5515ND_11232017023907_4747679</t>
  </si>
  <si>
    <t>ML-6515ND</t>
  </si>
  <si>
    <t>ES_1024439_ML-6515ND_11232017023956_4796699</t>
  </si>
  <si>
    <t>MultiXpress K2200ND</t>
  </si>
  <si>
    <t>MultiXpress K2200,MultiXpress K2200,</t>
  </si>
  <si>
    <t>ES_1024439_MultiXpress K2200ND_11292017075250_1970995</t>
  </si>
  <si>
    <t>MultiXpress K3250NR</t>
  </si>
  <si>
    <t>ES_1024439_MultiXpress K3250NR_11232017034104_8464957</t>
  </si>
  <si>
    <t>MultiXpress K3300NR</t>
  </si>
  <si>
    <t>ES_1024439_MultiXpress K3300NR_11232017034201_8521810</t>
  </si>
  <si>
    <t>MultiXpress K4250RX</t>
  </si>
  <si>
    <t>MultiXpress K4250LX,MultiXpress K4250LX,</t>
  </si>
  <si>
    <t>ES_1024439_MultiXpress K4250RX_11232017034304_8584809</t>
  </si>
  <si>
    <t>MultiXpress K4300LX</t>
  </si>
  <si>
    <t>ES_1024439_MultiXpress K4300LX_11232017034558_8758428</t>
  </si>
  <si>
    <t>MultiXpress K4350LX</t>
  </si>
  <si>
    <t>ES_1024439_MultiXpress K4350LX_11232017034642_8802695</t>
  </si>
  <si>
    <t>MultiXpress K7400GX</t>
  </si>
  <si>
    <t>MultiXpress K7400LX,MultiXpress K7400LX,</t>
  </si>
  <si>
    <t>ES_1024439_MultiXpress K7400GX_11272017073945_8385262</t>
  </si>
  <si>
    <t>MultiXpress K7500GX</t>
  </si>
  <si>
    <t>MultiXpress K7500LX,MultiXpress K7500LX,</t>
  </si>
  <si>
    <t>ES_1024439_MultiXpress K7500GX_11272017074517_8717959</t>
  </si>
  <si>
    <t>MultiXpress K7600GX</t>
  </si>
  <si>
    <t>MultiXpress K7600LX,MultiXpress K7600LX,</t>
  </si>
  <si>
    <t>ES_1024439_MultiXpress K7600GX_11272017074735_8855262</t>
  </si>
  <si>
    <t>MultiXpress M4370LX</t>
  </si>
  <si>
    <t>ES_1024439_MultiXpress M4370LX_11272017075047_9047364</t>
  </si>
  <si>
    <t>MultiXpress M5360RX</t>
  </si>
  <si>
    <t>ES_1024439_MultiXpress M5360RX_11272017075248_9168082</t>
  </si>
  <si>
    <t>MultiXpress M5370LX</t>
  </si>
  <si>
    <t>ES_1024439_MultiXpress M5370LX_11272017075416_9256251</t>
  </si>
  <si>
    <t>MultiXpress X3220NR</t>
  </si>
  <si>
    <t>ES_1024439_MultiXpress X3220NR_11272017075541_9341448</t>
  </si>
  <si>
    <t>MultiXpress X3280NR</t>
  </si>
  <si>
    <t>ES_1024439_MultiXpress X3280NR_11272017075727_9447783</t>
  </si>
  <si>
    <t>MultiXpress X4220RX</t>
  </si>
  <si>
    <t>ES_1024439_MultiXpress X4220RX_11272017075858_9538297</t>
  </si>
  <si>
    <t>MultiXpress X4250LX</t>
  </si>
  <si>
    <t>ES_1024439_MultiXpress X4250LX_11272017080021_9621410</t>
  </si>
  <si>
    <t>MultiXpress X4300LX</t>
  </si>
  <si>
    <t>ES_1024439_MultiXpress X4300LX_11282017072200_3720873</t>
  </si>
  <si>
    <t>MultiXpress X7400GX</t>
  </si>
  <si>
    <t>MultiXpress X7400LX,MultiXpress X7400LX,</t>
  </si>
  <si>
    <t>ES_1024439_MultiXpress X7400GX_11272017080159_9719533</t>
  </si>
  <si>
    <t>MultiXpress X7500GX</t>
  </si>
  <si>
    <t>MultiXpress X7500LX,MultiXpress X7500LX,</t>
  </si>
  <si>
    <t>ES_1024439_MultiXpress X7500GX_11272017080454_9894294</t>
  </si>
  <si>
    <t>MultiXpress X7600GX</t>
  </si>
  <si>
    <t>,MultiXpress X7600LX,</t>
  </si>
  <si>
    <t>ES_1024439_MultiXpress X7600GX_11272017081341_0421048</t>
  </si>
  <si>
    <t>ProXpress C2620DW</t>
  </si>
  <si>
    <t>ES_1024439_ProXpress C2620DW_11272017084046_2046866</t>
  </si>
  <si>
    <t>ProXpress C2670FW</t>
  </si>
  <si>
    <t>ES_1024439_ProXpress C2670FW_11282017072223_3743604</t>
  </si>
  <si>
    <t>ProXpress C3010DW</t>
  </si>
  <si>
    <t>ProXpress C3010ND,ProXpress C3010ND,</t>
  </si>
  <si>
    <t>ES_1024439_ProXpress C3010DW_11282017072247_3767770</t>
  </si>
  <si>
    <t>ProXpress C3060FR</t>
  </si>
  <si>
    <t>ProXpress C3060FW,ProXpress C3060FW,; ProXpress C3060ND,ProXpress C3060ND,</t>
  </si>
  <si>
    <t>ES_1024439_ProXpress C3060FR_11282017072400_3840782</t>
  </si>
  <si>
    <t>ProXpress C4010ND</t>
  </si>
  <si>
    <t>ProXpress C4012ND,ProXpress C4012ND,</t>
  </si>
  <si>
    <t>ES_1024439_ProXpress C4010ND_11282017072508_3908175</t>
  </si>
  <si>
    <t>ProXpress C4060FX</t>
  </si>
  <si>
    <t>ProXpress C4062FX,ProXpress C4062FX,</t>
  </si>
  <si>
    <t>ES_1024439_ProXpress C4060FX_11272017084221_2141624</t>
  </si>
  <si>
    <t>ProXpress M3325ND</t>
  </si>
  <si>
    <t>ProXpress M3320ND,ProXpress M3320ND,</t>
  </si>
  <si>
    <t>ES_1024439_ProXpress M3325ND_11282017072617_3977959</t>
  </si>
  <si>
    <t>ProXpress M3375FD</t>
  </si>
  <si>
    <t>ProXpress M3370FD,ProXpress M3370FD,</t>
  </si>
  <si>
    <t>ES_1024439_ProXpress M3375FD_11282017072729_4049761</t>
  </si>
  <si>
    <t>ProXpress M3825DW</t>
  </si>
  <si>
    <t>ProXpress M3820DW,ProXpress M3820DW,; ProXpress M3820ND,ProXpress M3820ND,; ProXpress M3825ND,ProXpress M3825ND,</t>
  </si>
  <si>
    <t>ES_1024439_ProXpress M3825DW_11282017072834_4114823</t>
  </si>
  <si>
    <t>ProXpress M3875FW</t>
  </si>
  <si>
    <t>ProXpress M3870FD,ProXpress M3870FD,; ProXpress M3870FW,ProXpress M3870FW,; ProXpress M3875FD,ProXpress M3875FD,</t>
  </si>
  <si>
    <t>ES_1024439_ProXpress M3875FW_11282017073103_4263415</t>
  </si>
  <si>
    <t>ProXpress M4025NX</t>
  </si>
  <si>
    <t>ProXpress M4020ND,ProXpress M4020ND,; ProXpress M4020NX,ProXpress M4020NX,; ProXpress M4024ND,ProXpress M4024ND,; ProXpress M4025ND,ProXpress M4025ND,</t>
  </si>
  <si>
    <t>ES_1024439_ProXpress M4025NX_11282017083451_8091215</t>
  </si>
  <si>
    <t>ProXpress M4030ND</t>
  </si>
  <si>
    <t>ES_1024439_ProXpress M4030ND_11282017083619_8179640</t>
  </si>
  <si>
    <t>ProXpress M4075FR</t>
  </si>
  <si>
    <t>ProXpress M4070FR,ProXpress M4070FR,; ProXpress M4070FX,ProXpress M4070FX,; ProXpress M4072FD,ProXpress M4072FD,; ProXpress M4075FX,ProXpress M4075FX,</t>
  </si>
  <si>
    <t>ES_1024439_ProXpress M4075FR_11282017083644_8204793</t>
  </si>
  <si>
    <t>ProXpress M4080FX</t>
  </si>
  <si>
    <t>ES_1024439_ProXpress M4080FX_11282017083852_8332647</t>
  </si>
  <si>
    <t>ProXpress M4530NX</t>
  </si>
  <si>
    <t>ProXpress M4530ND,ProXpress M4530ND,</t>
  </si>
  <si>
    <t>ES_1024439_ProXpress M4530NX_11282017083921_8361693</t>
  </si>
  <si>
    <t>ProXpress M4560FX</t>
  </si>
  <si>
    <t>ProXpress M4562FX,ProXpress M4562FX,</t>
  </si>
  <si>
    <t>ES_1024439_ProXpress M4560FX_12042017074628_3588685</t>
  </si>
  <si>
    <t>ProXpress M4580FX</t>
  </si>
  <si>
    <t>ProXpress M4583FX,ProXpress M4583FX,</t>
  </si>
  <si>
    <t>ES_1024439_ProXpress M4580FX_11292017072945_0585662</t>
  </si>
  <si>
    <t>SF-760P</t>
  </si>
  <si>
    <t>SF-765P,SF-765P,</t>
  </si>
  <si>
    <t>ES_1024439_SF-760P_11292017073131_0691683</t>
  </si>
  <si>
    <t>SL-M3820ND/XEG</t>
  </si>
  <si>
    <t>ProXpress M3820ND/XEG,ProXpress M3820ND/XEG,</t>
  </si>
  <si>
    <t>ES_1024439_SL-M3820ND/XEG_01082018063230_3150564</t>
  </si>
  <si>
    <t>Xpress C1810W</t>
  </si>
  <si>
    <t>CLP-415N,CLP-415N,</t>
  </si>
  <si>
    <t>ES_1024439_Xpress C1810W_11292017073253_0773192</t>
  </si>
  <si>
    <t>Xpress C1860FW</t>
  </si>
  <si>
    <t>CLX-4195FN,CLX-4195FN,; CLX-4195N,CLX-4195N,</t>
  </si>
  <si>
    <t>ES_1024439_Xpress C1860FW_11292017073703_1023288</t>
  </si>
  <si>
    <t>Xpress C430W</t>
  </si>
  <si>
    <t>Xpress C430,Xpress C430,</t>
  </si>
  <si>
    <t>ES_1024439_Xpress C430W_11292017073912_1152634</t>
  </si>
  <si>
    <t>Xpress C480FW</t>
  </si>
  <si>
    <t>Xpress C480,Xpress C480,; Xpress C480FN,Xpress C480FN,; Xpress C480W,Xpress C480W,; Xpress C483W,Xpress C483W,</t>
  </si>
  <si>
    <t>ES_1024439_Xpress C480FW_11292017074002_1202900</t>
  </si>
  <si>
    <t>Xpress M2020W</t>
  </si>
  <si>
    <t>Xpress M2020,Xpress M2020,; Xpress M2026,Xpress M2026,; Xpress M2026W,Xpress M2026W,</t>
  </si>
  <si>
    <t>ES_1024439_Xpress M2020W_11292017074214_1334089</t>
  </si>
  <si>
    <t>Xpress M2070FW</t>
  </si>
  <si>
    <t>Xpress M2070,Xpress M2070,; Xpress M2070F,Xpress M2070F,; Xpress M2070W,Xpress M2070W,; Xpress M2078W,Xpress M2078W,</t>
  </si>
  <si>
    <t>ES_1024439_Xpress M2070FW_11292017074348_1428803</t>
  </si>
  <si>
    <t>Xpress M2625D</t>
  </si>
  <si>
    <t>Xpress  M2625,Xpress  M2625,</t>
  </si>
  <si>
    <t>ES_1024439_Xpress M2625D_11292017075035_1835264</t>
  </si>
  <si>
    <t>Xpress M2675FN</t>
  </si>
  <si>
    <t>Xpress M2675F,Xpress M2675F,</t>
  </si>
  <si>
    <t>ES_1024439_Xpress M2675FN_11292017075147_1907505</t>
  </si>
  <si>
    <t>Xpress M2835DW</t>
  </si>
  <si>
    <t>Xpress M2820ND,Xpress M2820ND,; Xpress M2825DW,Xpress M2825DW,; Xpress M2825ND,Xpress M2825ND,; Xpress M2830DW,Xpress M2830DW,</t>
  </si>
  <si>
    <t>ES_1024439_Xpress M2835DW_11292017074524_1524367</t>
  </si>
  <si>
    <t>Xpress M2885FW</t>
  </si>
  <si>
    <t>Xpress M2870DW,Xpress M2870DW,; Xpress M2870FD,Xpress M2870FD,; Xpress M2870ND,Xpress M2870ND,; Xpress M2875DW,Xpress M2875DW,; Xpress M2875ND,Xpress M2875ND,; Xpress M2880FW,Xpress M2880FW,</t>
  </si>
  <si>
    <t>ES_1024439_Xpress M2885FW_11292017074709_1629338</t>
  </si>
  <si>
    <t>Xpress M3015DW</t>
  </si>
  <si>
    <t>ES_1024439_Xpress M3015DW_11292017074834_1714319</t>
  </si>
  <si>
    <t>Xpress M3065FW</t>
  </si>
  <si>
    <t>ES_1024439_Xpress M3065FW_11292017074904_1744259</t>
  </si>
  <si>
    <t>United States, Europe</t>
  </si>
  <si>
    <t>Wired &gt; 500 MHz - 1 Gb/s Ethernet, Touch Panel Display - Color</t>
  </si>
  <si>
    <t>Konica Minolta Business Solutions U.S.A., Inc.</t>
  </si>
  <si>
    <t>Konica Minolta</t>
  </si>
  <si>
    <t>bizhub PRO 1100</t>
  </si>
  <si>
    <t>1100</t>
  </si>
  <si>
    <t>ES_14914_1100_08122015211511_9801525</t>
  </si>
  <si>
    <t>bizhub 367</t>
  </si>
  <si>
    <t>302301</t>
  </si>
  <si>
    <t>N512,N512,</t>
  </si>
  <si>
    <t>ES_14914_bizhub 367_04012015110129_1039655</t>
  </si>
  <si>
    <t>bizhub 287</t>
  </si>
  <si>
    <t>N511,N511,</t>
  </si>
  <si>
    <t>ES_14914_bizhub 287_04012015110350_8250472</t>
  </si>
  <si>
    <t>bizhub 227</t>
  </si>
  <si>
    <t>N510,N510,</t>
  </si>
  <si>
    <t>ES_14914_bizhub 227_04012015110555_1808382</t>
  </si>
  <si>
    <t>bizhub 368</t>
  </si>
  <si>
    <t>302302</t>
  </si>
  <si>
    <t>ES_14914_302302_08182016102618_6120282</t>
  </si>
  <si>
    <t>bizhub 308</t>
  </si>
  <si>
    <t>ES_14914_302302_08182016102917_7365660</t>
  </si>
  <si>
    <t>bizhub 368e</t>
  </si>
  <si>
    <t>302303</t>
  </si>
  <si>
    <t>ES_14914_302303_09122017212306_9583924</t>
  </si>
  <si>
    <t>bizhub 308e</t>
  </si>
  <si>
    <t>ES_14914_302303_09122017212750_8894173</t>
  </si>
  <si>
    <t>AccurioPress 6120</t>
  </si>
  <si>
    <t>ES_14914_AccurioPress 6120_08182017131504_3629897</t>
  </si>
  <si>
    <t>AccurioPress 6136</t>
  </si>
  <si>
    <t>ES_14914_AccurioPress 6136_08182017131204_7250775</t>
  </si>
  <si>
    <t>AccurioPress 6136P</t>
  </si>
  <si>
    <t>ES_14914_AccurioPress 6136P_08182017131802_4255587</t>
  </si>
  <si>
    <t>AccurioPress C2060</t>
  </si>
  <si>
    <t>ES_14914_AccurioPress C2060_09092016145920_4427015</t>
  </si>
  <si>
    <t>AccurioPress C2070</t>
  </si>
  <si>
    <t>ES_14914_AccurioPress C2070_09092016145020_9719402</t>
  </si>
  <si>
    <t>AccurioPress C2070P</t>
  </si>
  <si>
    <t>ES_14914_AccurioPress C2070P_09092016145425_6476042</t>
  </si>
  <si>
    <t>AccurioPress C3070</t>
  </si>
  <si>
    <t>ES_14914_AccurioPress C3070_11072017142845_4207521</t>
  </si>
  <si>
    <t>AccurioPress C6085+PF-711 [MFP System]</t>
  </si>
  <si>
    <t>AccurioPress C6085</t>
  </si>
  <si>
    <t>ES_14914_AccurioPress C6085_03202017113158_8675015</t>
  </si>
  <si>
    <t>AccurioPress C6085+PF-707m [Printer System]</t>
  </si>
  <si>
    <t>ES_14914_AccurioPress C6085_03202017113533_5279769</t>
  </si>
  <si>
    <t>AccurioPress C6100+PF-711 [MFP System]</t>
  </si>
  <si>
    <t>AccurioPress C6100</t>
  </si>
  <si>
    <t>ES_14914_AccurioPress C6100_03212017114442_3792691</t>
  </si>
  <si>
    <t>AccurioPress C6100+PF-707m [Printer System]</t>
  </si>
  <si>
    <t>ES_14914_AccurioPress C6100_03212017114904_4643523</t>
  </si>
  <si>
    <t>bizhub 3301P</t>
  </si>
  <si>
    <t>ES_14914_bizhub 3301P_05072015130611_4718838</t>
  </si>
  <si>
    <t>bizhub 458</t>
  </si>
  <si>
    <t>ES_14914_bizhub 458_10062016114132_3565078</t>
  </si>
  <si>
    <t>bizhub 458e</t>
  </si>
  <si>
    <t>ES_14914_bizhub 458e_09122017211413_1458599</t>
  </si>
  <si>
    <t>bizhub 558</t>
  </si>
  <si>
    <t>ES_14914_bizhub 558_10062016113034_5140439</t>
  </si>
  <si>
    <t>bizhub 558e</t>
  </si>
  <si>
    <t>ES_14914_bizhub 558e_09122017210933_4330732</t>
  </si>
  <si>
    <t>bizhub 658e</t>
  </si>
  <si>
    <t>ES_14914_bizhub 658e_09122017210400_1874712</t>
  </si>
  <si>
    <t>bizhub 808</t>
  </si>
  <si>
    <t>ES_14914_bizhub 808_02092016122605_8460644</t>
  </si>
  <si>
    <t>bizhub 958</t>
  </si>
  <si>
    <t>ES_14914_bizhub 958_02092016122302_3548932</t>
  </si>
  <si>
    <t>bizhub C3351</t>
  </si>
  <si>
    <t>ES_14914_bizhub C3351_11012016202154_6845595</t>
  </si>
  <si>
    <t>bizhub C3851FS</t>
  </si>
  <si>
    <t>ES_14914_bizhub C3851FS_11012016202131_9492397</t>
  </si>
  <si>
    <t>bizhub C454e</t>
  </si>
  <si>
    <t>MFX-C4580N,MFX-C4580N,</t>
  </si>
  <si>
    <t>ES_14914_bizhub C454e_11132013145415_1848291</t>
  </si>
  <si>
    <t>bizhub C458</t>
  </si>
  <si>
    <t>MFX-C4590,MFX-C4590,</t>
  </si>
  <si>
    <t>ES_14914_bizhub C458_04142016211008_9086197</t>
  </si>
  <si>
    <t>bizhub C554e</t>
  </si>
  <si>
    <t>MFX-C5580N,MFX-C5580N,</t>
  </si>
  <si>
    <t>ES_14914_bizhub C554e_11132013145123_3961236</t>
  </si>
  <si>
    <t>bizhub C558</t>
  </si>
  <si>
    <t>MFX-C5590,MFX-C5590,</t>
  </si>
  <si>
    <t>ES_14914_bizhub C558_04142016210634_4234655</t>
  </si>
  <si>
    <t>bizhub C658</t>
  </si>
  <si>
    <t>ES_14914_bizhub C658_04142016210152_8728126</t>
  </si>
  <si>
    <t>bizhub C287</t>
  </si>
  <si>
    <t>C302200</t>
  </si>
  <si>
    <t>MFX-C2860, D311,MFX-C2860, D311,</t>
  </si>
  <si>
    <t>ES_14914_C302200_09292015202217_6682507</t>
  </si>
  <si>
    <t>bizhub C227</t>
  </si>
  <si>
    <t>MFX-C2260, D310,MFX-C2260, D310,</t>
  </si>
  <si>
    <t>ES_14914_C302200_09292015202544_6860152</t>
  </si>
  <si>
    <t>bizhub C364e</t>
  </si>
  <si>
    <t>C302300</t>
  </si>
  <si>
    <t>MFX-C3680N,MFX-C3680N,</t>
  </si>
  <si>
    <t>ES_14914_C302300_11132013150302_3970859</t>
  </si>
  <si>
    <t>bizhub C284e</t>
  </si>
  <si>
    <t>MFX-C2880N,MFX-C2880N,</t>
  </si>
  <si>
    <t>ES_14914_C302300_11142013143917_4009259</t>
  </si>
  <si>
    <t>bizhub C224e</t>
  </si>
  <si>
    <t>MFX-C2280N,MFX-C2280N,</t>
  </si>
  <si>
    <t>ES_14914_C302300_11142013144151_1311507</t>
  </si>
  <si>
    <t>bizhub C368</t>
  </si>
  <si>
    <t>C302301</t>
  </si>
  <si>
    <t>MFX-C3690,MFX-C3690,</t>
  </si>
  <si>
    <t>ES_14914_C302301_05072015131818_1527860</t>
  </si>
  <si>
    <t>bizhub C258</t>
  </si>
  <si>
    <t>MFX-C2590,MFX-C2590,</t>
  </si>
  <si>
    <t>ES_14914_C302301_05072015143543_5607024</t>
  </si>
  <si>
    <t>bizhub C308</t>
  </si>
  <si>
    <t>MFX-C3090,MFX-C3090,</t>
  </si>
  <si>
    <t>ES_14914_C302301_05072015143953_2746340</t>
  </si>
  <si>
    <t>bizhub C759</t>
  </si>
  <si>
    <t>C504501</t>
  </si>
  <si>
    <t>ES_14914_C504501_09122017205248_1312802</t>
  </si>
  <si>
    <t>bizhub C659</t>
  </si>
  <si>
    <t>ES_14914_C504501_09122017205351_7914702</t>
  </si>
  <si>
    <t>KYOCERA Document Solutions Inc.</t>
  </si>
  <si>
    <t>Copystar</t>
  </si>
  <si>
    <t>MFP (Multi Function Printer)</t>
  </si>
  <si>
    <t>Fax Modem,Wired &gt; 500 MHz - 1 Gb/s Ethernet, Scanners with non-CCFL Lamps - Light-Emitting Diodes (LED),Memory</t>
  </si>
  <si>
    <t>CS2552ci</t>
  </si>
  <si>
    <t>ES_22472_CS2552ci_02242016100827_1067748</t>
  </si>
  <si>
    <t>CS 3011i</t>
  </si>
  <si>
    <t>ES_22472_CS 3011i_05202016125652_6584670</t>
  </si>
  <si>
    <t>CS 306ci</t>
  </si>
  <si>
    <t>ES_22472_CS 306ci_08112015212024_4031727</t>
  </si>
  <si>
    <t>CS3252ci</t>
  </si>
  <si>
    <t>ES_22472_CS3252ci_02242016101438_5524260</t>
  </si>
  <si>
    <t>CS 3511i</t>
  </si>
  <si>
    <t>ES_22472_CS 3511i_05202016130111_6214573</t>
  </si>
  <si>
    <t>CS 3552ci</t>
  </si>
  <si>
    <t>ES_22472_CS 3552ci_07072016144056_6796980</t>
  </si>
  <si>
    <t>CS 356ci</t>
  </si>
  <si>
    <t>ES_22472_CS 356ci_08112015212812_7706797</t>
  </si>
  <si>
    <t>CS 4002i</t>
  </si>
  <si>
    <t>ES_22472_CS 4002i_05182016142428_4312423</t>
  </si>
  <si>
    <t>CS 4052ci</t>
  </si>
  <si>
    <t>ES_22472_CS 4052ci_05132016113453_1753844</t>
  </si>
  <si>
    <t>CS 406ci</t>
  </si>
  <si>
    <t>ES_22472_CS 406ci_08112015211103_1160995</t>
  </si>
  <si>
    <t>CS 5002i</t>
  </si>
  <si>
    <t>ES_22472_CS 5002i_05182016142846_4806139</t>
  </si>
  <si>
    <t>CS 5052ci</t>
  </si>
  <si>
    <t>ES_22472_CS 5052ci_05132016114124_1288729</t>
  </si>
  <si>
    <t>CS 6002i</t>
  </si>
  <si>
    <t>ES_22472_CS 6002i_05182016143217_5137953</t>
  </si>
  <si>
    <t>CS 6052ci</t>
  </si>
  <si>
    <t>ES_22472_CS 6052ci_05132016114536_5263334</t>
  </si>
  <si>
    <t>CS 7002i</t>
  </si>
  <si>
    <t>ES_22472_CS 7002i_08172016134817_1239659</t>
  </si>
  <si>
    <t>CS7052ci</t>
  </si>
  <si>
    <t>ES_22472_CS7052ci_08172016134006_2143434</t>
  </si>
  <si>
    <t>CS 8002i</t>
  </si>
  <si>
    <t>ES_22472_CS 8002i_08172016135722_2508207</t>
  </si>
  <si>
    <t>CS8052ci</t>
  </si>
  <si>
    <t>ES_22472_CS8052ci_08172016134253_6982453</t>
  </si>
  <si>
    <t>KYOCERA</t>
  </si>
  <si>
    <t>Printer</t>
  </si>
  <si>
    <t>ECOSYS M2040dn</t>
  </si>
  <si>
    <t>ES_22472_ECOSYS M2040dn_07142016205654_3153658</t>
  </si>
  <si>
    <t>ECOSYS M2540dw</t>
  </si>
  <si>
    <t>ES_22472_ECOSYS M2540dw_07142016205319_6944747</t>
  </si>
  <si>
    <t>ECOSYS M2635dw</t>
  </si>
  <si>
    <t>ES_22472_ECOSYS M2635dw_07142016210017_6813917</t>
  </si>
  <si>
    <t>ECOSYS M2640idw</t>
  </si>
  <si>
    <t>ES_22472_ECOSYS M2640idw_07142016204803_1289594</t>
  </si>
  <si>
    <t>ECOSYS M4125idn</t>
  </si>
  <si>
    <t>ES_22472_ECOSYS M4125idn_07312017155825_6200345</t>
  </si>
  <si>
    <t>ECOSYS M4132idn</t>
  </si>
  <si>
    <t>ES_22472_ECOSYS M4132idn_07312017161317_6380873</t>
  </si>
  <si>
    <t>ECOSYS M5521cdw</t>
  </si>
  <si>
    <t>ES_22472_ECOSYS M5521cdw_04282016204959_5314531</t>
  </si>
  <si>
    <t>ECOSYS M5526cdw</t>
  </si>
  <si>
    <t>ES_22472_ECOSYS M5526cdw_04282016204544_6885695</t>
  </si>
  <si>
    <t>ECOSYS M6030cdn</t>
  </si>
  <si>
    <t>ES_22472_ECOSYS M6030cdn_01132015124719_4716994</t>
  </si>
  <si>
    <t>ECOSYS M6035cidn</t>
  </si>
  <si>
    <t>ES_22472_ECOSYS M6035cidn_01122015190700_7935027</t>
  </si>
  <si>
    <t>ECOSYS M8124cidn</t>
  </si>
  <si>
    <t>ES_22472_ECOSYS M8124cidn_08012017212113_6529934</t>
  </si>
  <si>
    <t>ECOSYS M8130cidn</t>
  </si>
  <si>
    <t>ES_22472_ECOSYS M8130cidn_08012017212520_4048064</t>
  </si>
  <si>
    <t>ECOSYS P2040dw</t>
  </si>
  <si>
    <t>ES_22472_ECOSYS P2040dw_07142016210740_4641063</t>
  </si>
  <si>
    <t>ECOSYS P2235dw</t>
  </si>
  <si>
    <t>ES_22472_ECOSYS P2235dw_07142016211025_5568559</t>
  </si>
  <si>
    <t>ECOSYS P3045dn</t>
  </si>
  <si>
    <t>ES_22472_ECOSYS P3045dn_08172016132127_2852811</t>
  </si>
  <si>
    <t>ECOSYS P3050dn</t>
  </si>
  <si>
    <t>ES_22472_ECOSYS P3050dn_08172016132842_7110228</t>
  </si>
  <si>
    <t>ECOSYS P3055dn</t>
  </si>
  <si>
    <t>ES_22472_ECOSYS P3055dn_08172016133153_6119692</t>
  </si>
  <si>
    <t>ECOSYS P3060dn</t>
  </si>
  <si>
    <t>ES_22472_ECOSYS P3060dn_08172016133356_4266600</t>
  </si>
  <si>
    <t>ECOSYS P5021cdw</t>
  </si>
  <si>
    <t>ES_22472_ECOSYS P5021cdw_04282016204008_3404050</t>
  </si>
  <si>
    <t>ECOSYS P5026cdw</t>
  </si>
  <si>
    <t>ES_22472_ECOSYS P5026cdw_04282016205551_8521742</t>
  </si>
  <si>
    <t>ECOSYS P6035cdn</t>
  </si>
  <si>
    <t>ES_22472_ECOSYS P6035cdn_01132015124456_8165936</t>
  </si>
  <si>
    <t>ECOSYS P6130cdn</t>
  </si>
  <si>
    <t>ES_22472_ECOSYS P6130cdn_01072015202212_1344800</t>
  </si>
  <si>
    <t>ECOSYS P7040cdn</t>
  </si>
  <si>
    <t>ES_22472_ECOSYS P7040cdn_03062015091746_6681349</t>
  </si>
  <si>
    <t>ECOSYS P8060cdn</t>
  </si>
  <si>
    <t>ES_22472_ECOSYS P8060cdn_03222017134216_4667418</t>
  </si>
  <si>
    <t>Lexmark International, Inc.</t>
  </si>
  <si>
    <t>Lexmark</t>
  </si>
  <si>
    <t>CS720dte</t>
  </si>
  <si>
    <t>CS720de,,Base MFD, no 550 sheet paper tray; CS720dte,,Tested Model with 550 Sheet tray</t>
  </si>
  <si>
    <t>ES_20290_1252016000000_0006820</t>
  </si>
  <si>
    <t>CS725dte</t>
  </si>
  <si>
    <t>C4150,,BSD model of base MFD; CS725de,,Base MFD, no 550 sheet paper tray; CS725dte,,Tested Model with 550 sheet tray</t>
  </si>
  <si>
    <t>ES_20290_1252016000000_0006823</t>
  </si>
  <si>
    <t>CS820dtfe</t>
  </si>
  <si>
    <t>C6160,,BSD version; CS820de,,Printer only. No additional trays or paper finishing options; CS820dte,,Printer + 550 imput tray; CS820dtfe,,Tested Model with Tray and Stapler/Finisher</t>
  </si>
  <si>
    <t>ES_20290_1252016000000_0006732</t>
  </si>
  <si>
    <t>CS921de</t>
  </si>
  <si>
    <t>C9235,,Same as tested model, but sold into the BSD market; CS927de,,Same as tested model, but sold into the channel reseller market</t>
  </si>
  <si>
    <t>ES_20290_8222017000000_0008627</t>
  </si>
  <si>
    <t>CS923de</t>
  </si>
  <si>
    <t>ES_20290_8222017000000_0008630</t>
  </si>
  <si>
    <t>CX725dthe</t>
  </si>
  <si>
    <t>CX725de,,Base MFD; CX725dhe,,Base MFD + HDD; CX725dthe,,Tested Model with 550 sheet tray, fax and hard drive; XC4150,,BSD model that includes Base MFD + HDD</t>
  </si>
  <si>
    <t>ES_20290_1252016000000_0006827</t>
  </si>
  <si>
    <t>CX820dtfe</t>
  </si>
  <si>
    <t>CX820de,,No Options included; CX820dtfe,,Tested Model w Caster base, Tray and in-line stapler; XC6152de,,BSD model</t>
  </si>
  <si>
    <t>ES_20290_1252016000000_0006736</t>
  </si>
  <si>
    <t>CX825dtfe</t>
  </si>
  <si>
    <t>CX825de,,Base MFD with hard drive; CX825dte,,Base MFD with hard drive + input trays + caster base; CX825dtfe,,Tested Model with 550 Shet Tray, fax, Hard drive, Stapler; XC8155,,BSD model</t>
  </si>
  <si>
    <t>ES_20290_1252016000000_0006768</t>
  </si>
  <si>
    <t>CX860dtfe</t>
  </si>
  <si>
    <t>CX860de,,Base MFD with hard drive; CX860dte,,Base MFD with hard drive + input trays + caster base; CX860dtfe,,Tested Model with 2 - 550 trays, inline stapler, hard drive, fax; XC8160,,BSD model</t>
  </si>
  <si>
    <t>ES_20290_1252016000000_0006741</t>
  </si>
  <si>
    <t>CX920de</t>
  </si>
  <si>
    <t>ES_20290_8222017000000_0008574</t>
  </si>
  <si>
    <t>CX921de</t>
  </si>
  <si>
    <t>CX927de,,Same as tested model, but intended for the Channel resellers market; XC9235,,Same as tested model, but intended for the Business Solutions Dealers market</t>
  </si>
  <si>
    <t>ES_20290_8222017000000_0008570</t>
  </si>
  <si>
    <t>CX922de</t>
  </si>
  <si>
    <t>XC9245,Same as tested model, but intended for the Business Solutions Dealers market,</t>
  </si>
  <si>
    <t>ES_20290_8222017000000_0008577</t>
  </si>
  <si>
    <t>CX923dxe</t>
  </si>
  <si>
    <t>CX923dte,,Same as tested model, but uses a different paper input tray with lower paper input capacity. This paper input option uses less power than the paper input option used on the tested model; XC9255,,Same as tested model, but intended for the Business Solutions Dealers market</t>
  </si>
  <si>
    <t>ES_20290_8222017000000_0008581</t>
  </si>
  <si>
    <t>CX924dxe</t>
  </si>
  <si>
    <t>CX924dte,,Same as tested model, but uses a different paper input tray with lower paper input capacity. This paper input option uses less power than the paper input option used on the tested model; XC9265,,Same as tested model, but intended for the Business Solutions Dealers market</t>
  </si>
  <si>
    <t>ES_20290_8222017000000_0008586</t>
  </si>
  <si>
    <t>XC4140</t>
  </si>
  <si>
    <t>ES_20290_5022016000000_0007151</t>
  </si>
  <si>
    <t>Murata Machinery, Ltd.</t>
  </si>
  <si>
    <t>bizhub28e</t>
  </si>
  <si>
    <t>ES_1105619_bizhub28e_10022015052326_3406684</t>
  </si>
  <si>
    <t>None, Other</t>
  </si>
  <si>
    <t>Oce-Technologies B.V.</t>
  </si>
  <si>
    <t>varioPRINT 115</t>
  </si>
  <si>
    <t>Canon varioPRINT 115</t>
  </si>
  <si>
    <t>ES_1105641_Canon varioPRINT 115_01132017160552_3552910</t>
  </si>
  <si>
    <t>varioPRINT 130</t>
  </si>
  <si>
    <t>Canon varioPRINT 130</t>
  </si>
  <si>
    <t>ES_1105641_Canon varioPRINT 130_01132017155500_2900691</t>
  </si>
  <si>
    <t>varioPRINT 140</t>
  </si>
  <si>
    <t>Canon varioPRINT 140</t>
  </si>
  <si>
    <t>ES_1105641_Canon varioPRINT 140_01062017020638_8398986</t>
  </si>
  <si>
    <t>Oce 01016</t>
  </si>
  <si>
    <t>Oce VarioPrint 6320 Ultra+</t>
  </si>
  <si>
    <t>Oki Data Americas, Inc.</t>
  </si>
  <si>
    <t>INTEC</t>
  </si>
  <si>
    <t>N36100A</t>
  </si>
  <si>
    <t>CS3000</t>
  </si>
  <si>
    <t>ES_20355_N36100A_10142016084619_4779622</t>
  </si>
  <si>
    <t>N36101A</t>
  </si>
  <si>
    <t>OKI</t>
  </si>
  <si>
    <t>Wired &gt; 20 MHz and &lt; 500 MHz - 100/10 Mb/s Ethernet, Scanners with non-CCFL Lamps - Light-Emitting Diodes (LED)</t>
  </si>
  <si>
    <t>N22400A</t>
  </si>
  <si>
    <t>N22401A</t>
  </si>
  <si>
    <t>N22502A</t>
  </si>
  <si>
    <t>ES4172LP MFP</t>
  </si>
  <si>
    <t>ES_20355_N22502A_07212015071716_3036233</t>
  </si>
  <si>
    <t>N22502B</t>
  </si>
  <si>
    <t>ES_20355_N22502B_07212015073357_4037395</t>
  </si>
  <si>
    <t>N22504A</t>
  </si>
  <si>
    <t>ES5162LP MFP</t>
  </si>
  <si>
    <t>ES_20355_N22504A_07212015075224_5144965</t>
  </si>
  <si>
    <t>N22504B</t>
  </si>
  <si>
    <t>ES_20355_N22504B_07212015081837_6717761</t>
  </si>
  <si>
    <t>N31193A</t>
  </si>
  <si>
    <t>C612dn</t>
  </si>
  <si>
    <t>Wireless - WiFi, Internal Disk Drive - Other,Memory</t>
  </si>
  <si>
    <t>ES_20355_N31193A_10062016082603_2363817</t>
  </si>
  <si>
    <t>N31194A</t>
  </si>
  <si>
    <t>C712dn</t>
  </si>
  <si>
    <t>ES_20355_N31194A_10062016075100_0260010</t>
  </si>
  <si>
    <t>N31400A</t>
  </si>
  <si>
    <t>Wired &gt; 20 MHz and &lt; 500 MHz - 100/10 Mb/s Ethernet,Wired &gt; 20 MHz and &lt; 500 MHz - USB 2.x, Internal Disk Drive - Hard-Disk,Scanners with non-CCFL Lamps - Light-Emitting Diodes (LED)</t>
  </si>
  <si>
    <t>MC780+</t>
  </si>
  <si>
    <t>ES_20355_N31400A_06052015063513_6113967</t>
  </si>
  <si>
    <t>MC770+</t>
  </si>
  <si>
    <t>ES_20355_N31400A_06082015014056_7656936</t>
  </si>
  <si>
    <t>C332dn</t>
  </si>
  <si>
    <t>N34342A</t>
  </si>
  <si>
    <t>ES_20355_N34342A_10062016064324_6204310</t>
  </si>
  <si>
    <t>MC363dn</t>
  </si>
  <si>
    <t>N34346A</t>
  </si>
  <si>
    <t>Wired &gt; 20 MHz and &lt; 500 MHz - 100/10 Mb/s Ethernet,Fax Modem, Scanners with non-CCFL Lamps - Light-Emitting Diodes (LED)</t>
  </si>
  <si>
    <t>ES_20355_N34346A_10062016072032_8432523</t>
  </si>
  <si>
    <t>C941e</t>
  </si>
  <si>
    <t>ES_20355_N36101A_01272015025638_7398134</t>
  </si>
  <si>
    <t>C532dn</t>
  </si>
  <si>
    <t>N36301A</t>
  </si>
  <si>
    <t>ES_20355_N36301A_10142016010114_6874804</t>
  </si>
  <si>
    <t>ES5473 MFP</t>
  </si>
  <si>
    <t>N36401A</t>
  </si>
  <si>
    <t>Wired &gt; 20 MHz and &lt; 500 MHz - 100/10 Mb/s Ethernet,Wired &gt; 20 MHz and &lt; 500 MHz - USB 2.x, Scanners with non-CCFL Lamps - Light-Emitting Diodes (LED),Touch Panel Display - Color</t>
  </si>
  <si>
    <t>ES_20355_N36401A_10142016042853_9333600</t>
  </si>
  <si>
    <t>Toshiba</t>
  </si>
  <si>
    <t>Ricoh USA, Inc.</t>
  </si>
  <si>
    <t>Gestetner</t>
  </si>
  <si>
    <t>MP C6503SP</t>
  </si>
  <si>
    <t>ES_20367_MP C6503SP_06082016143032_8248686</t>
  </si>
  <si>
    <t>MP C8003SP</t>
  </si>
  <si>
    <t>ES_20367_MP C8003SP_06082016143313_4960952</t>
  </si>
  <si>
    <t>Lanier</t>
  </si>
  <si>
    <t>MP 2555SP</t>
  </si>
  <si>
    <t>Wired &gt; 20 MHz and &lt; 500 MHz - 100/10 Mb/s Ethernet, Internal Disk Drive - Hard-Disk,Touch Panel Display - Color</t>
  </si>
  <si>
    <t>ES_20367_MP 2555SP_08112016120234_4618256</t>
  </si>
  <si>
    <t>MP 3055SP</t>
  </si>
  <si>
    <t>ES_20367_MP 3055SP_08112016122229_3739297</t>
  </si>
  <si>
    <t>MP 305+ SPF</t>
  </si>
  <si>
    <t>ES_20367_MP 305+ SPF_11132015152341_6702970</t>
  </si>
  <si>
    <t>MP 3555SP</t>
  </si>
  <si>
    <t>ES_20367_MP 3555SP_08112016124340_5360476</t>
  </si>
  <si>
    <t>MP 401SPF LE</t>
  </si>
  <si>
    <t>ES_20367_MP 401SPF LE_02292016143734_2236929</t>
  </si>
  <si>
    <t>MP 402SPF</t>
  </si>
  <si>
    <t>ES_20367_MP 402SPF_04132016114633_8057073</t>
  </si>
  <si>
    <t>MP 4055SP</t>
  </si>
  <si>
    <t>ES_20367_MP 4055SP_08112016125249_9899797</t>
  </si>
  <si>
    <t>MP 501SPF</t>
  </si>
  <si>
    <t>ES_20367_MP 501SPF_03032016103447_7067483</t>
  </si>
  <si>
    <t>MP 5055SP</t>
  </si>
  <si>
    <t>ES_20367_MP 5055SP_08112016125824_4284089</t>
  </si>
  <si>
    <t>MP 601SPF</t>
  </si>
  <si>
    <t>ES_20367_MP 601SPF_03032016103959_5589310</t>
  </si>
  <si>
    <t>MP 6055SP</t>
  </si>
  <si>
    <t>ES_20367_MP 6055SP_08112016130416_7861190</t>
  </si>
  <si>
    <t>MP 6503SP</t>
  </si>
  <si>
    <t>ES_20367_MP 6503SP_03032016095438_3811464</t>
  </si>
  <si>
    <t>MP 7503SP</t>
  </si>
  <si>
    <t>ES_20367_MP 7503SP_03032016101514_1128335</t>
  </si>
  <si>
    <t>MP C2004exSP</t>
  </si>
  <si>
    <t>ES_20367_MP C2004exSP_12052016201439_6782114</t>
  </si>
  <si>
    <t>MP C2504exSP</t>
  </si>
  <si>
    <t>ES_20367_MP C2504exSP_12072016082020_2318404</t>
  </si>
  <si>
    <t>MP C3004exSP</t>
  </si>
  <si>
    <t>ES_20367_MP C3004exSP_12052016115718_3729797</t>
  </si>
  <si>
    <t>MP C307SPF</t>
  </si>
  <si>
    <t>ES_20367_MP C307SPF_09082016134534_3857374</t>
  </si>
  <si>
    <t>MP C3504exSP</t>
  </si>
  <si>
    <t>ES_20367_MP C3504exSP_12052016120403_2856835</t>
  </si>
  <si>
    <t>MP C407SPF</t>
  </si>
  <si>
    <t>ES_20367_MP C407SPF_09082016135739_6290773</t>
  </si>
  <si>
    <t>MP C4504exSP</t>
  </si>
  <si>
    <t>ES_20367_MP C4504exSP_12052016195214_9174147</t>
  </si>
  <si>
    <t>MP C5504exSP</t>
  </si>
  <si>
    <t>ES_20367_MP C5504exSP_12062016203647_2083906</t>
  </si>
  <si>
    <t>MP C6004exSP</t>
  </si>
  <si>
    <t>ES_20367_MP C6004exSP_12052016200425_3561257</t>
  </si>
  <si>
    <t>Pro 8100Se</t>
  </si>
  <si>
    <t>ES_20367_Pro 8100Se_07302015143913_6915507</t>
  </si>
  <si>
    <t>Pro 8110</t>
  </si>
  <si>
    <t>Wired &gt; 500 MHz - 1 Gb/s Ethernet, Internal Disk Drive - Hard-Disk,Touch Panel Display - Color</t>
  </si>
  <si>
    <t>ES_20367_Pro 8110_02262015135834_2495206</t>
  </si>
  <si>
    <t>Pro 8110Se</t>
  </si>
  <si>
    <t>ES_20367_Pro 8110Se_07302015144825_5282476</t>
  </si>
  <si>
    <t>Pro 8120</t>
  </si>
  <si>
    <t>ES_20367_Pro 8120_03022015202902_5814821</t>
  </si>
  <si>
    <t>Pro 8120Se</t>
  </si>
  <si>
    <t>ES_20367_Pro 8120Se_07302015145116_1157662</t>
  </si>
  <si>
    <t>Pro 8200S</t>
  </si>
  <si>
    <t>Wired &gt; 20 MHz and &lt; 500 MHz - 100/10 Mb/s Ethernet, Internal Disk Drive - Hard-Disk,Scanners with non-CCFL Lamps - Light-Emitting Diodes (LED),Touch Panel Display - Color</t>
  </si>
  <si>
    <t>ES_20367_Pro 8200S_08112016114012_4704622</t>
  </si>
  <si>
    <t>Pro 8210</t>
  </si>
  <si>
    <t>ES_20367_Pro 8210_08112016113059_9720579</t>
  </si>
  <si>
    <t>Pro 8210S</t>
  </si>
  <si>
    <t>ES_20367_Pro 8210S_08112016114427_6014855</t>
  </si>
  <si>
    <t>Pro 8220</t>
  </si>
  <si>
    <t>ES_20367_Pro 8220_08112016113339_1332152</t>
  </si>
  <si>
    <t>Pro 8220S</t>
  </si>
  <si>
    <t>ES_20367_Pro 8220S_08112016114847_8177936</t>
  </si>
  <si>
    <t>Pro C5200S</t>
  </si>
  <si>
    <t>ES_20367_Pro C5200S_06132016094854_9043959</t>
  </si>
  <si>
    <t>Pro C5210S</t>
  </si>
  <si>
    <t>ES_20367_Pro C5210S_06132016095237_9022169</t>
  </si>
  <si>
    <t>Pro C9100</t>
  </si>
  <si>
    <t>ES_20367_Pro C9100_10202014144347_3945112</t>
  </si>
  <si>
    <t>Pro C9110</t>
  </si>
  <si>
    <t>ES_20367_Pro C9110_10202014144052_2299512</t>
  </si>
  <si>
    <t>SP 4510DN LE</t>
  </si>
  <si>
    <t>ES_20367_SP 4510DN LE_03012016195228_5095478</t>
  </si>
  <si>
    <t>SP 4520DN LE</t>
  </si>
  <si>
    <t>ES_20367_SP 4520DN LE_03012016200130_1186224</t>
  </si>
  <si>
    <t>SP 5300DN</t>
  </si>
  <si>
    <t>ES_20367_SP 5300DN_03032016104920_2163572</t>
  </si>
  <si>
    <t>SP 5310DN</t>
  </si>
  <si>
    <t>ES_20367_SP 5310DN_03032016105618_1215371</t>
  </si>
  <si>
    <t>SP 8400DN</t>
  </si>
  <si>
    <t>ES_20367_SP 8400DN_02022017195911_1528822</t>
  </si>
  <si>
    <t>SP C261SFNw</t>
  </si>
  <si>
    <t>ES_20367_SP C261SFNw_01192017114805_4735565</t>
  </si>
  <si>
    <t>SP C340DN</t>
  </si>
  <si>
    <t>ES_20367_SP C340DN_04052016091806_5021061</t>
  </si>
  <si>
    <t>SP C342DN</t>
  </si>
  <si>
    <t>ES_20367_SP C342DN_04052016092212_9327548</t>
  </si>
  <si>
    <t>SP C352DN</t>
  </si>
  <si>
    <t>ES_20367_SP C352DN_08092016210309_6311032</t>
  </si>
  <si>
    <t>SP C360DNw</t>
  </si>
  <si>
    <t>ES_20367_SP C360DNw_07272017211053_7172910</t>
  </si>
  <si>
    <t>SP C360SFNw</t>
  </si>
  <si>
    <t>ES_20367_SP C360SFNw_07312017162453_6183593</t>
  </si>
  <si>
    <t>SP C435DN</t>
  </si>
  <si>
    <t>ES_20367_SP C435DN_10302015155317_3727419</t>
  </si>
  <si>
    <t>SP C440DN</t>
  </si>
  <si>
    <t>ES_20367_SP C440DN_01282015201912_2550687</t>
  </si>
  <si>
    <t>SP C840DN</t>
  </si>
  <si>
    <t>ES_20367_SP C840DN_07072016144622_2503261</t>
  </si>
  <si>
    <t>SP C842DN</t>
  </si>
  <si>
    <t>ES_20367_SP C842DN_07072016145216_1091584</t>
  </si>
  <si>
    <t>Ricoh</t>
  </si>
  <si>
    <t>SP 150SUw</t>
  </si>
  <si>
    <t>ES_20367_SP 150SUw_04132016112224_9844588</t>
  </si>
  <si>
    <t>SP 150w</t>
  </si>
  <si>
    <t>ES_20367_SP 150w_04132016105346_8127758</t>
  </si>
  <si>
    <t>SP 320DN</t>
  </si>
  <si>
    <t>ES_20367_SP 320DN_08232016123509_8259673</t>
  </si>
  <si>
    <t>SP 320SFN</t>
  </si>
  <si>
    <t>ES_20367_SP 320SFN_08242016140749_9395168</t>
  </si>
  <si>
    <t>SP 325DNw</t>
  </si>
  <si>
    <t>ES_20367_SP 325DNw_08242016141048_9131635</t>
  </si>
  <si>
    <t>SP 377SFNwX</t>
  </si>
  <si>
    <t>ES_20367_SP 377SFNwX_08242016141408_5430580</t>
  </si>
  <si>
    <t>Savin</t>
  </si>
  <si>
    <t>Riso Kagaku Corp.</t>
  </si>
  <si>
    <t>RISO</t>
  </si>
  <si>
    <t>ComColor black FW1230</t>
  </si>
  <si>
    <t>ES_1043190_ComColor black FW1230_12012015092303_1783142</t>
  </si>
  <si>
    <t>ComColor FW2230</t>
  </si>
  <si>
    <t>ES_1043190_ComColor FW2230_12012015101329_4809382</t>
  </si>
  <si>
    <t>ComColor FW5000</t>
  </si>
  <si>
    <t>ES_1043190_ComColor FW5000_12042015003956_9596896</t>
  </si>
  <si>
    <t>ComColor GD7330</t>
  </si>
  <si>
    <t>ES_1043190_ComColor GD7330_12072016003552_0952318</t>
  </si>
  <si>
    <t>ComColor GD9630</t>
  </si>
  <si>
    <t>ES_1043190_ComColor GD9630_12072016011029_3029876</t>
  </si>
  <si>
    <t>MF9450U</t>
  </si>
  <si>
    <t>ES_1043190_MF9450U_08212017045427_1267392</t>
  </si>
  <si>
    <t>SF5130U</t>
  </si>
  <si>
    <t>ES_1043190_SF5130U_04282016093252_5972222</t>
  </si>
  <si>
    <t>SF5450U</t>
  </si>
  <si>
    <t>ES_1043190_SF5450U_04282016094743_6863263</t>
  </si>
  <si>
    <t>SF9490U</t>
  </si>
  <si>
    <t>ES_1043190_SF9490U_08212017042007_9207080</t>
  </si>
  <si>
    <t>United States, Switzerland, Europe, Taiwan, Canada</t>
  </si>
  <si>
    <t>Sharp Electronics Corporation</t>
  </si>
  <si>
    <t>Sharp</t>
  </si>
  <si>
    <t>MX-2630N</t>
  </si>
  <si>
    <t>ES_41229_MX-2630N_11262017234529_9929168</t>
  </si>
  <si>
    <t>MX-3050N</t>
  </si>
  <si>
    <t>ES_41229_MX-3050N_11192015041508_6508296</t>
  </si>
  <si>
    <t>MX-3050V</t>
  </si>
  <si>
    <t>ES_41229_MX-3050V_12042017231704_9424208</t>
  </si>
  <si>
    <t>MX-3070N</t>
  </si>
  <si>
    <t>ES_41229_MX-3070N_09162015065235_6355809</t>
  </si>
  <si>
    <t>MX-3070V</t>
  </si>
  <si>
    <t>ES_41229_MX-3070V_11302017233816_5096517</t>
  </si>
  <si>
    <t>MX-3550N</t>
  </si>
  <si>
    <t>ES_41229_MX-3550N_11192015041541_6541862</t>
  </si>
  <si>
    <t>MX-3550V</t>
  </si>
  <si>
    <t>ES_41229_MX-3550V_12042017231808_9488260</t>
  </si>
  <si>
    <t>MX-3570N</t>
  </si>
  <si>
    <t>ES_41229_MX-3570N_09162015074025_9225217</t>
  </si>
  <si>
    <t>MX-4050N</t>
  </si>
  <si>
    <t>ES_41229_MX-4050N_11192015041657_6617298</t>
  </si>
  <si>
    <t>MX-4050V</t>
  </si>
  <si>
    <t>ES_41229_MX-4050V_12042017231913_9553331</t>
  </si>
  <si>
    <t>MX-4070N</t>
  </si>
  <si>
    <t>ES_41229_MX-4070N_09162015080001_0401092</t>
  </si>
  <si>
    <t>MX-5050N</t>
  </si>
  <si>
    <t>ES_41229_MX-5050N_04132016012119_0479052</t>
  </si>
  <si>
    <t>MX-5050V</t>
  </si>
  <si>
    <t>ES_41229_MX-5050V_12032017232804_3684172</t>
  </si>
  <si>
    <t>MX-6050N</t>
  </si>
  <si>
    <t>ES_41229_MX-6050N_04132016012208_0528344</t>
  </si>
  <si>
    <t>MX-6050V</t>
  </si>
  <si>
    <t>ES_41229_MX-6050V_12032017232902_3742030</t>
  </si>
  <si>
    <t>MX-6580N</t>
  </si>
  <si>
    <t>ES_41229_MX-6580N_12282016064743_7663090</t>
  </si>
  <si>
    <t>MX-7090N</t>
  </si>
  <si>
    <t>ES_41229_MX-7090N_08282017082553_8753914</t>
  </si>
  <si>
    <t>MX-7580N</t>
  </si>
  <si>
    <t>ES_41229_MX-7580N_12282016070232_8552710</t>
  </si>
  <si>
    <t>MX-8090N</t>
  </si>
  <si>
    <t>ES_41229_MX-8090N_08282017082523_8723618</t>
  </si>
  <si>
    <t>MX-B355W</t>
  </si>
  <si>
    <t>ES_41229_MX-B355W_11262017234615_9975914</t>
  </si>
  <si>
    <t>MX-B455W</t>
  </si>
  <si>
    <t>ES_41229_MX-B455W_11262017234724_0044578</t>
  </si>
  <si>
    <t>MX-M1055</t>
  </si>
  <si>
    <t>ES_41229_MX-M1055_12032015060712_2832772</t>
  </si>
  <si>
    <t>MX-M1205</t>
  </si>
  <si>
    <t>ES_41229_MX-M1205_12032015060823_2903451</t>
  </si>
  <si>
    <t>MX-M266N</t>
  </si>
  <si>
    <t>ES_41229_MX-M266N_07212015225536_9336083</t>
  </si>
  <si>
    <t>MX-M3050</t>
  </si>
  <si>
    <t>ES_41229_MX-M3050_10192017055654_2614346</t>
  </si>
  <si>
    <t>MX-M316N</t>
  </si>
  <si>
    <t>ES_41229_MX-M316N_07212015225212_9132847</t>
  </si>
  <si>
    <t>MX-M3550</t>
  </si>
  <si>
    <t>ES_41229_MX-M3550_10192017055548_2548778</t>
  </si>
  <si>
    <t>MX-M356N</t>
  </si>
  <si>
    <t>ES_41229_MX-M356N_07212015221037_6637105</t>
  </si>
  <si>
    <t>MX-M4050</t>
  </si>
  <si>
    <t>ES_41229_MX-M4050_08292017002538_6338474</t>
  </si>
  <si>
    <t>MX-M5050</t>
  </si>
  <si>
    <t>ES_41229_MX-M5050_08292017002653_6413841</t>
  </si>
  <si>
    <t>MX-M6050</t>
  </si>
  <si>
    <t>ES_41229_MX-M6050_08292017002851_6531905</t>
  </si>
  <si>
    <t>MX-M905</t>
  </si>
  <si>
    <t>ES_41229_MX-M905_10212016084130_9290195</t>
  </si>
  <si>
    <t>SINDOH Co., Ltd.</t>
  </si>
  <si>
    <t>Sindoh</t>
  </si>
  <si>
    <t>M412</t>
  </si>
  <si>
    <t>M412,M412,; M417,M417,</t>
  </si>
  <si>
    <t>ES_1119230_M412_06152015074646_4406125</t>
  </si>
  <si>
    <t>Toshiba America Business Solutions, Inc.</t>
  </si>
  <si>
    <t>e-STUDIO2008A</t>
  </si>
  <si>
    <t>DP-2008A</t>
  </si>
  <si>
    <t>Wired &gt; 500 MHz - 1 Gb/s Ethernet, Scanners with non-CCFL Lamps - Light-Emitting Diodes (LED)</t>
  </si>
  <si>
    <t>ES_13705_DP-2008A_12292015190500_2266809</t>
  </si>
  <si>
    <t>e-STUDIO2309A</t>
  </si>
  <si>
    <t>DP-2309A</t>
  </si>
  <si>
    <t>ES_13705_DP-2309A_06072015202427_815240</t>
  </si>
  <si>
    <t>e-STUDIO2508A</t>
  </si>
  <si>
    <t>DP-2508A</t>
  </si>
  <si>
    <t>ES_13705_DP-2508A_12292015201714_8710290</t>
  </si>
  <si>
    <t>e-STUDIO2803AM</t>
  </si>
  <si>
    <t>DP-2803AM</t>
  </si>
  <si>
    <t>ES_13705_DP-2803AM_12052015150113_4879114</t>
  </si>
  <si>
    <t>e-STUDIO2809A</t>
  </si>
  <si>
    <t>DP-2809A</t>
  </si>
  <si>
    <t>ES_13705_DP-2809A_06072015205734_809594</t>
  </si>
  <si>
    <t>e-STUDIO3008A</t>
  </si>
  <si>
    <t>DP-3008A</t>
  </si>
  <si>
    <t>ES_13705_DP-3008A_01252017153509_3023797</t>
  </si>
  <si>
    <t>e-STUDIO3508A</t>
  </si>
  <si>
    <t>DP-3508A</t>
  </si>
  <si>
    <t>ES_13705_DP-3508A_12292015233932_9792901</t>
  </si>
  <si>
    <t>e-STUDIO3508LP</t>
  </si>
  <si>
    <t>DP-3535</t>
  </si>
  <si>
    <t>ES_13705_DP-3535_04052017095831_4897729</t>
  </si>
  <si>
    <t>e-STUDIO4508A</t>
  </si>
  <si>
    <t>DP-4508A</t>
  </si>
  <si>
    <t>ES_13705_DP-4508A_12302015000804_5654107</t>
  </si>
  <si>
    <t>e-STUDIO4508LP</t>
  </si>
  <si>
    <t>DP-4535</t>
  </si>
  <si>
    <t>ES_13705_DP-4535_03212017140457_4866296</t>
  </si>
  <si>
    <t>e-STUDIO5008A</t>
  </si>
  <si>
    <t>DP-5008A</t>
  </si>
  <si>
    <t>ES_13705_DP-5008A_01252017154323_9591180</t>
  </si>
  <si>
    <t>e-STUDIO5508A</t>
  </si>
  <si>
    <t>DP-5508A</t>
  </si>
  <si>
    <t>ES_13705_DP-5508A_03172016154605_6311914</t>
  </si>
  <si>
    <t>e-STUDIO6508A</t>
  </si>
  <si>
    <t>DP-6508A</t>
  </si>
  <si>
    <t>ES_13705_DP-6508A_01252017160409_7839166</t>
  </si>
  <si>
    <t>e-STUDIO7508A</t>
  </si>
  <si>
    <t>DP-7508A</t>
  </si>
  <si>
    <t>ES_13705_DP-7508A_03182016110421_4802667</t>
  </si>
  <si>
    <t>e-STUDIO8508A</t>
  </si>
  <si>
    <t>DP-8508A</t>
  </si>
  <si>
    <t>ES_13705_DP-8508A_01252017171812_5030023</t>
  </si>
  <si>
    <t>e-STUDIO2000AC</t>
  </si>
  <si>
    <t>FC-2000AC</t>
  </si>
  <si>
    <t>ES_13705_FC-2000AC_11032015141023_3558771</t>
  </si>
  <si>
    <t>e-STUDIO2500AC</t>
  </si>
  <si>
    <t>FC-2500AC</t>
  </si>
  <si>
    <t>ES_13705_FC-2500AC_12302015024212_9934808</t>
  </si>
  <si>
    <t>e-STUDIO2505AC</t>
  </si>
  <si>
    <t>FC-2505AC</t>
  </si>
  <si>
    <t>ES_13705_FC-2505AC_12302015174504_7886011</t>
  </si>
  <si>
    <t>e-STUDIO3005AC</t>
  </si>
  <si>
    <t>FC-3005AC</t>
  </si>
  <si>
    <t>ES_13705_FC-3005AC_01252017144031_9918786</t>
  </si>
  <si>
    <t>e-STUDIO3505AC</t>
  </si>
  <si>
    <t>FC-3505AC</t>
  </si>
  <si>
    <t>ES_13705_FC-3505AC_12302015153810_902673</t>
  </si>
  <si>
    <t>e-STUDIO4505AC</t>
  </si>
  <si>
    <t>FC-4505AC</t>
  </si>
  <si>
    <t>ES_13705_FC-4505AC_12302015161222_7661706</t>
  </si>
  <si>
    <t>e-STUDIO5005AC</t>
  </si>
  <si>
    <t>FC-5005AC</t>
  </si>
  <si>
    <t>ES_13705_FC-5005AC_01252017152411_7468683</t>
  </si>
  <si>
    <t>e-STUDIO5506AC</t>
  </si>
  <si>
    <t>FC-5506AC</t>
  </si>
  <si>
    <t>ES_13705_FC-5506AC_01252017155243_7452203</t>
  </si>
  <si>
    <t>e-STUDIO6506AC</t>
  </si>
  <si>
    <t>FC-6506AC</t>
  </si>
  <si>
    <t>ES_13705_FC-6506AC_03182016100024_6616784</t>
  </si>
  <si>
    <t>e-STUDIO7506AC</t>
  </si>
  <si>
    <t>FC-7506AC</t>
  </si>
  <si>
    <t>ES_13705_FC-7506AC_01252017165605_297510</t>
  </si>
  <si>
    <t>Xerox Corporation</t>
  </si>
  <si>
    <t>Phaser</t>
  </si>
  <si>
    <t>6510</t>
  </si>
  <si>
    <t>ES_21198_6510_10132016094403_8648098</t>
  </si>
  <si>
    <t>AltaLink C8030 MFP</t>
  </si>
  <si>
    <t>ES_21198_AltaLink C8030 MFP_03232017145501_9429775</t>
  </si>
  <si>
    <t>AltaLink C8035 MFP</t>
  </si>
  <si>
    <t>ES_21198_AltaLink C8035 MFP _03272017112940_2737592</t>
  </si>
  <si>
    <t>AltaLink C8045 MFP</t>
  </si>
  <si>
    <t>ES_21198_AltaLink C8045 MFP _03272017194231_8615355</t>
  </si>
  <si>
    <t>AltaLink C8055 MFP</t>
  </si>
  <si>
    <t>ES_21198_AltaLink C8055 MFP_03272017194243_2182192</t>
  </si>
  <si>
    <t>Altalink C8070 MFP</t>
  </si>
  <si>
    <t>ES_21198_Altalink C8070 MFP _03272017194303_7229338</t>
  </si>
  <si>
    <t>VersaLink</t>
  </si>
  <si>
    <t>B400</t>
  </si>
  <si>
    <t>ES_21198_D-A270_12152016131112_7097790</t>
  </si>
  <si>
    <t>B405</t>
  </si>
  <si>
    <t>ES_21198_D-A271_12152016131252_2951139</t>
  </si>
  <si>
    <t>C400</t>
  </si>
  <si>
    <t>ES_21198_J-A280_12152016131825_9796390</t>
  </si>
  <si>
    <t>C500</t>
  </si>
  <si>
    <t>ES_21198_J-A290_12212016151554_2830975</t>
  </si>
  <si>
    <t>C600</t>
  </si>
  <si>
    <t>ES_21198_J-A300_12212016151635_3820569</t>
  </si>
  <si>
    <t>MFD</t>
  </si>
  <si>
    <t>Phaser 3330</t>
  </si>
  <si>
    <t>ES_21198_Phaser 3330_07252016080526_3926947</t>
  </si>
  <si>
    <t>Other, Internal Disk Drive - Hard-Disk,Power-supply Size &gt; 10W,Touch Panel Display - Color</t>
  </si>
  <si>
    <t>Other, Internal Disk Drive - Hard-Disk,Power-supply Size &gt; 10W,Scanners with non-CCFL Lamps - Light-Emitting Diodes (LED),Touch Panel Display - Color</t>
  </si>
  <si>
    <t>VersaLink B7025</t>
  </si>
  <si>
    <t>Wired &gt; 20 MHz and &lt; 500 MHz - Other, Internal Disk Drive - Hard-Disk,Power-supply Size &gt; 10W,Scanners with non-CCFL Lamps - Light-Emitting Diodes (LED),Touch Panel Display - Color</t>
  </si>
  <si>
    <t>ES_21198_VersaLink B7025_04272017102324_6225613</t>
  </si>
  <si>
    <t>VersaLink B7030</t>
  </si>
  <si>
    <t>ES_21198_VersaLink B7030  _04272017104957_1809051</t>
  </si>
  <si>
    <t>VersaLink B7035</t>
  </si>
  <si>
    <t>ES_21198_VersaLink B7035_04272017112201_2257077</t>
  </si>
  <si>
    <t>VersaLink C7000</t>
  </si>
  <si>
    <t>ES_21198_VersaLink C7000_05302017143639_5021772</t>
  </si>
  <si>
    <t>VersaLink C7020</t>
  </si>
  <si>
    <t>ES_21198_VersaLink C7020_05302017143510_2977368</t>
  </si>
  <si>
    <t>VersaLink C7025</t>
  </si>
  <si>
    <t>ES_21198_VersaLink C7025_05302017143533_7000228</t>
  </si>
  <si>
    <t>VersaLink C7030</t>
  </si>
  <si>
    <t>ES_21198_VersaLink C7030_05302017143629_8601915</t>
  </si>
  <si>
    <t>Versant 180 Press</t>
  </si>
  <si>
    <t>ES_21198_Versant 180 Press_09272016123009_1297834</t>
  </si>
  <si>
    <t>Versant 3100 Press</t>
  </si>
  <si>
    <t>ES_21198_Versant 3100 Press_09272016123137_3910186</t>
  </si>
  <si>
    <t>WorkCentre 3335</t>
  </si>
  <si>
    <t>ES_21198_WorkCentre 3335_07262016050203_9323339</t>
  </si>
  <si>
    <t>WorkCentre 3345</t>
  </si>
  <si>
    <t>ES_21198_WorkCentre 3345_07252016080547_3947669</t>
  </si>
  <si>
    <t>WorkCentre 3655i/X</t>
  </si>
  <si>
    <t>WorkCentre 3655i/S,WorkCentre 3655i/S,</t>
  </si>
  <si>
    <t>ES_21198_WorkCentre 3655iX_01082016112921_8328946</t>
  </si>
  <si>
    <t>Zhuhai Pantum Electronics Co.,Ltd</t>
  </si>
  <si>
    <t>Pantum</t>
  </si>
  <si>
    <t>M6200W</t>
  </si>
  <si>
    <t>M6200We,,</t>
  </si>
  <si>
    <t>ES_1131531_M6200W_05222015150323_9787256</t>
  </si>
  <si>
    <t>M6203</t>
  </si>
  <si>
    <t>,M6203W,; ,M6203We,; ,M6500,; ,M6500N,; ,M6500NW,; ,M6500NWe,; ,M6500W,; ,M6500We,; ,M6501,; ,M6501W,; ,M6502,; ,M6502N,; ,M6502NW,; ,M6502W,; ,M6502We,; ,M6503,; ,M6503N,; ,M6503NW,; ,M6503W,; ,M6503We,; ,M6504,; ,M6504N,; ,M6504NW,; ,M6504W,; ,M6505,; ,M6505N,; ,M6505NW,; ,M6505W,; ,M6506,; ,M6506N,; ,M6506NW,; ,M6506W,; ,M6507,; ,M6507N,; ,M6507NW,; ,M6507W,; ,M6507We,; ,M6508,; ,M6508N,; ,M6508NW,; ,M6508W,; ,M6509,; ,M6509W,; ,M6550,; ,M6550N,; ,M6550NW,; ,M6550NWe,; ,M6550W,; ,M6552,; ,M6552N,; ,M6552NW,; ,M6552NWe,; ,M6552W,; ,M6554,; ,M6554N,; ,M6554NW,; ,M6554W,; ,M6555,; ,M6555N,; ,M6556,; ,M6556N,; ,M6556NW,; ,M6556W,; ,M6557,; ,M6557N,; ,M6557NW,; ,M6557W,; ,M6557We,; ,M6558,; ,M6558N,; ,M6558NW,; ,M6558W,; ,M6559,; ,M6559N,; ,M6559NW,; ,M6559W,; ,M6600,; ,M6600N,; ,M6600NW,; ,M6600W,; ,M6601NW,; ,M6602,; ,M6602N,; ,M6602NW,; ,M6603,; ,M6603N,; ,M6603NW,; ,M6603W,; ,M6604,; ,M6604N,; ,M6604NW,; ,M6604W,; ,M6605,; ,M6605N,; ,M6605NW,; ,M6605W,; ,M6606,; ,M6606N,; ,M6606NW,; ,M6606W,; ,M6607,; ,M6607N,; ,M6607NW,; ,M6607W,; ,M6608,; ,M6608N,; ,M6608NW,; ,M6608W,; ,M6609,; ,M6609N,; ,M6609NW,; ,M6609W,; ,M6610,; ,M6610N,; ,M6610NW,; ,M6610W,</t>
  </si>
  <si>
    <t>ES_1131531_M6203_12172015172610_2625543</t>
  </si>
  <si>
    <t>Wireless - WiFi,Wired &gt; 20 MHz and &lt; 500 MHz - Other, None</t>
  </si>
  <si>
    <t>M6550NW</t>
  </si>
  <si>
    <t>,M6550,; ,M6550N,; ,M6550NWe,; ,M6552NW,; ,M6552NWe,; ,M6555,; ,M6555N,; ,M6557,; ,M6557N,; ,M6557W,; ,M6557We,</t>
  </si>
  <si>
    <t>ES_1131531_M6550NW_05222015165607_8633081</t>
  </si>
  <si>
    <t>M6602W</t>
  </si>
  <si>
    <t>ES_1131531_M6602W_04292015144658_1007196</t>
  </si>
  <si>
    <t>ES_1131531_M6602W_09072017113402_9483148</t>
  </si>
  <si>
    <t>M6700D</t>
  </si>
  <si>
    <t>,M6700DN,; ,M6700DW,; ,M6702D,; ,M6702DN,; ,M6702DW,; ,M6705D,; ,M6705DN,; ,M6705DW,; ,M6706D,; ,M6706DN,; ,M6706DW,; ,M6707D,; ,M6707DN,; ,M6707DW,; ,M6708D,; ,M6708DN,; ,M6708DW,</t>
  </si>
  <si>
    <t>ES_1131531_M6700D_12282016165741_3305169</t>
  </si>
  <si>
    <t>M6800FD</t>
  </si>
  <si>
    <t>,M6800FDN,; ,M6800FDW,; ,M6802FD,; ,M6802FDN,; ,M6802FDW,; ,M6805FD,; ,M6805FDN,; ,M6805FDW,; ,M6806FD,; ,M6806FDN,; ,M6806FDW,; ,M6807FD,; ,M6807FDN,; ,M6807FDW,; ,M6808FD,; ,M6808FDN,; ,M6808FDW,</t>
  </si>
  <si>
    <t>ES_1131531_M6800FD_12282016164908_4241907</t>
  </si>
  <si>
    <t>M7100D</t>
  </si>
  <si>
    <t>,M7100DN,; ,M7100DW,; ,M7102D,; ,M7102DN,; ,M7102DW,; ,M7105D,; ,M7105DN,; ,M7105DW,; ,M7106D,; ,M7106DN,; ,M7106DW,; ,M7107D,; ,M7107DN,; ,M7107DW,; ,M7108D,; ,M7108DN,; ,M7108DW,</t>
  </si>
  <si>
    <t>ES_1131531_M7100D_12282016165401_210840</t>
  </si>
  <si>
    <t>M7200FD</t>
  </si>
  <si>
    <t>,M7200FDN,; ,M7200FDW,; ,M7202FD,; ,M7202FDN,; ,M7202FDW,; ,M7205FD,; ,M7205FDN,; ,M7205FDW,; ,M7206FD,; ,M7206FDN,; ,M7206FDW,; ,M7207FD,; ,M7207FDN,; ,M7207FDW,; ,M7208FD,; ,M7208FDN,; ,M7208FDW,</t>
  </si>
  <si>
    <t>ES_1131531_M7200FD_12252016142618_324365</t>
  </si>
  <si>
    <t>Segment Min (ipm)</t>
  </si>
  <si>
    <t>Segment Max (ipm)</t>
  </si>
  <si>
    <t>(Multiple Items)</t>
  </si>
  <si>
    <t>MFD or Printer TEC Req?</t>
  </si>
  <si>
    <t>MFD or Printer</t>
  </si>
  <si>
    <t>million metric tonnes / lbs</t>
  </si>
  <si>
    <t>Pounds to MMT conversion</t>
  </si>
  <si>
    <t>ENERGY STAR Certified Products Data Book, February 2017</t>
  </si>
  <si>
    <t>lbs CO2 / kWh</t>
  </si>
  <si>
    <t>CO2 Emissions Factor</t>
  </si>
  <si>
    <t>TWh / kWh</t>
  </si>
  <si>
    <t>kWh to TWh conversion</t>
  </si>
  <si>
    <t>Source</t>
  </si>
  <si>
    <t>Units</t>
  </si>
  <si>
    <t>Conversions</t>
  </si>
  <si>
    <t>Total</t>
  </si>
  <si>
    <t>Weighted Average</t>
  </si>
  <si>
    <t>Avg. Unit Cost Savings from Meeting Proposed ENERGY STAR Level (US$/yr)</t>
  </si>
  <si>
    <t>Avg. Unit Savings from Meeting ENERGY STAR Level (kWh/yr)</t>
  </si>
  <si>
    <t>How Is ENERGY STAR Level Defined?</t>
  </si>
  <si>
    <t>Product Subcategory</t>
  </si>
  <si>
    <t>Product Category</t>
  </si>
  <si>
    <t>Shipments</t>
  </si>
  <si>
    <t>Unit Energy Savings</t>
  </si>
  <si>
    <t>Product Characteristics</t>
  </si>
  <si>
    <t>Imaging Equipment</t>
  </si>
  <si>
    <t>Mono MFD</t>
  </si>
  <si>
    <t>Color MFD</t>
  </si>
  <si>
    <t>Mono Printer</t>
  </si>
  <si>
    <t>Color Printer</t>
  </si>
  <si>
    <t>Multifunction Devices (MFD)</t>
  </si>
  <si>
    <t>Dell C1760nw Color Printer</t>
  </si>
  <si>
    <t>ES_1105798_DELL INC (287129) | Dell C1760nw Color Printer_11272013024949_0589844</t>
  </si>
  <si>
    <t>Dell C3760dn Color Laser Printer</t>
  </si>
  <si>
    <t>United States, Australia, New Zealand, Switzerland, Europe</t>
  </si>
  <si>
    <t>ES_1105798_DELL INC (287129) | Dell C3760dn Color Laser Printer_11272013024928_0568414</t>
  </si>
  <si>
    <t>Dell C3765dnf Multifunction Color Laser Printer</t>
  </si>
  <si>
    <t>ES_1105798_DELL INC (287129) | Dell C3765dnf Multifunction Color Laser Printer_11272013024907_0547523</t>
  </si>
  <si>
    <t>Dell C5765dn Color Laser Multifunction Printer</t>
  </si>
  <si>
    <t>ES_1105798_DELL INC (287129) | Dell C5765dn Color Laser Multifunction Printer_11202013055948_7188935</t>
  </si>
  <si>
    <t>Dell C7765dn Color Multifunction Printer</t>
  </si>
  <si>
    <t>ES_1105798_DELL INC (287129) | Dell C7765dn Color Multifunction Printer_11202013055906_7146429</t>
  </si>
  <si>
    <t>NA</t>
  </si>
  <si>
    <t>bizhub 3602P</t>
  </si>
  <si>
    <t>ES_14914_bizhub 3602P_12182017215341_6212801</t>
  </si>
  <si>
    <t>bizhub 3622</t>
  </si>
  <si>
    <t>ES_14914_bizhub 3622_12182017222452_8092583</t>
  </si>
  <si>
    <t>bizhub 4402P</t>
  </si>
  <si>
    <t>ES_14914_bizhub 4402P_12182017214542_2799056</t>
  </si>
  <si>
    <t>bizhub 4422</t>
  </si>
  <si>
    <t>ES_14914_bizhub 4422_12182017221554_4922288</t>
  </si>
  <si>
    <t>bizhub 4702P</t>
  </si>
  <si>
    <t>ES_14914_bizhub 4702P_12182017213443_9209912</t>
  </si>
  <si>
    <t>Workplace Hub</t>
  </si>
  <si>
    <t>ES_14914_Workplace Hub_01102018152058_8799160</t>
  </si>
  <si>
    <t>CS 3212i</t>
  </si>
  <si>
    <t>ES_22472_CS 3212i_11172017153019_4099430</t>
  </si>
  <si>
    <t>CS 4012i</t>
  </si>
  <si>
    <t>ES_22472_CS 4012i_11172017152027_2473174</t>
  </si>
  <si>
    <t>varioPRINT 110</t>
  </si>
  <si>
    <t>Canon varioPRINT 135</t>
  </si>
  <si>
    <t>ES_1105641_Canon varioPRINT 135_09052014150051_9251401</t>
  </si>
  <si>
    <t>varioPRINT 120</t>
  </si>
  <si>
    <t>ES_1105641_Canon varioPRINT 135_09052014150108_9268602</t>
  </si>
  <si>
    <t>varioPRINT 135</t>
  </si>
  <si>
    <t>ES_1105641_Canon varioPRINT 135_11282016133753_0273627</t>
  </si>
  <si>
    <t>Oce VarioPrint 6250 Ultra+</t>
  </si>
  <si>
    <t>ES_1105641_Océ 01016_11242015205555_8555183</t>
  </si>
  <si>
    <t>ES_1105641_Océ 01016_11242015204602_7962206</t>
  </si>
  <si>
    <t>Oce VarioPrint 6330</t>
  </si>
  <si>
    <t>ES_1105641_Oce 01016_10302017151118_6278301</t>
  </si>
  <si>
    <t>Oce VarioPrint 6270</t>
  </si>
  <si>
    <t>ES_1105641_Oce 01016_10302017151949_6789829</t>
  </si>
  <si>
    <t>MB472w</t>
  </si>
  <si>
    <t>ES_20355_N22502A_02062018045804_3084750</t>
  </si>
  <si>
    <t>Phaser 3260</t>
  </si>
  <si>
    <t>ES_21198_Phaser 3260_05082014081908_7148758</t>
  </si>
  <si>
    <t>WorkCentre 3225</t>
  </si>
  <si>
    <t>ES_21198_WorkCentre 3225_05082014082233_7353419</t>
  </si>
  <si>
    <t>WorkCentre 3325</t>
  </si>
  <si>
    <t>ES_21198_WorkCentre 3325_06172014060732_5252060</t>
  </si>
  <si>
    <t>M6500NW</t>
  </si>
  <si>
    <t>,M6203,; ,M6203W,; ,M6203We,; ,M6500,; ,M6500N,; ,M6500NWe,; ,M6500W,; ,M6500We,; ,M6502W,; ,M6502We,; ,M6503,; ,M6503W,; ,M6503We,; ,M6505,; ,M6505N,; ,M6506,; ,M6506N,; ,M6506NW,; ,M6507,; ,M6507W,; ,M6507We,; ,M6508,; ,M6508N,</t>
  </si>
  <si>
    <t>ES_1131531_M6500NW_05222015163357_521051</t>
  </si>
  <si>
    <t>P2200W</t>
  </si>
  <si>
    <t>P2200We,,</t>
  </si>
  <si>
    <t>ES_1131531_P2200W_05222015153705_3774835</t>
  </si>
  <si>
    <t>V2.0 TEC Requirement (kWh/wk)</t>
  </si>
  <si>
    <t>Slope of Segment (kWh/wk/ipm)</t>
  </si>
  <si>
    <t>Intercept (kWh/wk)</t>
  </si>
  <si>
    <t>Avg. Version 3.0 ENERGY STAR level applicable to models not meeting Version 3.0</t>
  </si>
  <si>
    <t>Ambir Technology, Inc.</t>
  </si>
  <si>
    <t>Ambir</t>
  </si>
  <si>
    <t>DS490IX</t>
  </si>
  <si>
    <t>DS687IX</t>
  </si>
  <si>
    <t>ImageScan Pro 830ix</t>
  </si>
  <si>
    <t>DS830ix</t>
  </si>
  <si>
    <t>ImageScan Pro 820ix,DS820ix,</t>
  </si>
  <si>
    <t>PS600IX</t>
  </si>
  <si>
    <t>PS667IX</t>
  </si>
  <si>
    <t>Argox Information Co., Ltd</t>
  </si>
  <si>
    <t>ARGOX</t>
  </si>
  <si>
    <t>I4-250</t>
  </si>
  <si>
    <t>DX-200,DX-200,; DX-300,DX-300,; DX-4200,DX-4200,; DX-4300,DX-4300,; DX4-200,DX4-200,; DX4-300,DX4-300,; DXR-4200,DXR-4200,; DXR-4300,DXR-4300,; I4-240,I4-240,; I4-350,I4-350,; LK-200,LK-200,; LK-300,LK-300,; LX-200,LX-200,; LX-300,LX-300,; iX4-240,iX4-240,; iX4-250,iX4-250,; iX4-350,iX4-350,; iXA-200,iXA-200,; iXA-300,iXA-300,; iXA-500,iXA-500,; iXC-200,iXC-200,; iXC-300,iXC-300,; iXC-500,iXC-500,</t>
  </si>
  <si>
    <t>Avery Dennison</t>
  </si>
  <si>
    <t>Tabletop Printer 1</t>
  </si>
  <si>
    <t>ADTP1</t>
  </si>
  <si>
    <t>,ADTP2,</t>
  </si>
  <si>
    <t>Monarch</t>
  </si>
  <si>
    <t>Avision Inc.</t>
  </si>
  <si>
    <t>Avision</t>
  </si>
  <si>
    <t>AD125</t>
  </si>
  <si>
    <t>FF-1402B,FF-1402B,</t>
  </si>
  <si>
    <t>AD125S</t>
  </si>
  <si>
    <t>AD125S,AD125S,; FF-1410B,FF-1410B,</t>
  </si>
  <si>
    <t>AD130</t>
  </si>
  <si>
    <t>AD130S,AD130S,; DF-1701B,DF-1701B,; DF-1702B,DF-1702B,</t>
  </si>
  <si>
    <t>AD215</t>
  </si>
  <si>
    <t>AD215U,AD215U,; AD215W,AD215W,; FL-1507B,FL-1507B,; PaperAir 215,PaperAir 215,</t>
  </si>
  <si>
    <t>AD215i</t>
  </si>
  <si>
    <t>FL-1605B,FL-1605B,</t>
  </si>
  <si>
    <t>AD215L</t>
  </si>
  <si>
    <t>FL-1513B,FL-1513B,; PaperAir 215L,PaperAir 215L,</t>
  </si>
  <si>
    <t>AD230</t>
  </si>
  <si>
    <t>AD230I,AD230I,; AD230U,AD230U,; FL-1312B,FL-1312B,; FL-1602B,FL-1602B,</t>
  </si>
  <si>
    <t>AD240</t>
  </si>
  <si>
    <t>AD240I</t>
  </si>
  <si>
    <t>AD240S</t>
  </si>
  <si>
    <t>FL-1406B,FL-1406B,</t>
  </si>
  <si>
    <t>AD240U</t>
  </si>
  <si>
    <t>FL-1603B,FL-1603B,</t>
  </si>
  <si>
    <t>AD250</t>
  </si>
  <si>
    <t>AD250,AD250,; AD250I,AD250I,; FL-1501B,FL-1501B,</t>
  </si>
  <si>
    <t>AD250F</t>
  </si>
  <si>
    <t>AD250F,AD250F,; AD250FI,AD250FI,; DL-1409B,DL-1409B,</t>
  </si>
  <si>
    <t>AD250FB</t>
  </si>
  <si>
    <t>AD250FB,AD250FB,; AD260F,AD260F,; DL-1510B,DL-1510B,; DL-1511B,DL-1511B,</t>
  </si>
  <si>
    <t>AD260U</t>
  </si>
  <si>
    <t>AD280U,AD280U,</t>
  </si>
  <si>
    <t>AD280</t>
  </si>
  <si>
    <t>AD260,AD260,; AD260I,AD260I,; AD280I,AD280I,; FL-1314B,FL-1314B,; FL-1315B,FL-1315B,</t>
  </si>
  <si>
    <t>AD280F</t>
  </si>
  <si>
    <t>AD280F,AD280UF,; DL-1509B,DL-1509B,</t>
  </si>
  <si>
    <t>AD520S</t>
  </si>
  <si>
    <t>AD120S,AD120S,; DF-1508B,DF-1508B,</t>
  </si>
  <si>
    <t>AD7080</t>
  </si>
  <si>
    <t>AD7080A,AD7080A,; DT-1608H,DT-1608H,</t>
  </si>
  <si>
    <t>AN230</t>
  </si>
  <si>
    <t>AN230W</t>
  </si>
  <si>
    <t>AN230W,AN230W,; FL-1401B,FL-1401B,</t>
  </si>
  <si>
    <t>AN240W</t>
  </si>
  <si>
    <t>AN240,AN240,; FL-1503B,FL-1503B,</t>
  </si>
  <si>
    <t>AV110-OBM WI-FI</t>
  </si>
  <si>
    <t>AV32</t>
  </si>
  <si>
    <t>FF-1308S,FF-1308S,</t>
  </si>
  <si>
    <t>AVA5 PLUS</t>
  </si>
  <si>
    <t>BF-1102S</t>
  </si>
  <si>
    <t>BS-1005S</t>
  </si>
  <si>
    <t>FB10</t>
  </si>
  <si>
    <t>BF-1606B,BF-1606B,; PaperAir 10,PaperAir 10,</t>
  </si>
  <si>
    <t>FB1000N</t>
  </si>
  <si>
    <t>BF-1309B,BF-1309B,; PaperAir 1000N,PaperAir 1000N,</t>
  </si>
  <si>
    <t>FB1200+</t>
  </si>
  <si>
    <t>FB1200 Plus</t>
  </si>
  <si>
    <t>FB510</t>
  </si>
  <si>
    <t>AF310,AF310,; BS-1306S,BS-1306S,; FB510,FB510,</t>
  </si>
  <si>
    <t>FF-0803S</t>
  </si>
  <si>
    <t>FF-1301S</t>
  </si>
  <si>
    <t>FL-1313B</t>
  </si>
  <si>
    <t>MiCube</t>
  </si>
  <si>
    <t>MiCube Wi-Fi</t>
  </si>
  <si>
    <t>Bixolon Co., Ltd.</t>
  </si>
  <si>
    <t>BIXOLON</t>
  </si>
  <si>
    <t>BGT-100P</t>
  </si>
  <si>
    <t>BGT-100P,BGT-100P,; BGT-102P,BGT-102P,</t>
  </si>
  <si>
    <t>SLP-DL410</t>
  </si>
  <si>
    <t>SLP-DL410B,SLP-DL410B,; SLP-DL413,SLP-DL413,; SLP-DL413B,SLP-DL413B,</t>
  </si>
  <si>
    <t>SLP-TX220</t>
  </si>
  <si>
    <t>SLP-TX220,SLP-TX220,; SLP-TX223,SLP-TX223,</t>
  </si>
  <si>
    <t>SLP-TX420</t>
  </si>
  <si>
    <t>SLP-TX423</t>
  </si>
  <si>
    <t>SPP-R310</t>
  </si>
  <si>
    <t>SRP-275III</t>
  </si>
  <si>
    <t>SRP-275III,SRP-275III,; SRP-275IIIA,SRP-275IIIA,; SRP-275IIIC,SRP-275IIIC,</t>
  </si>
  <si>
    <t>SRP-330II</t>
  </si>
  <si>
    <t>SRP-332II,SRP-332II,</t>
  </si>
  <si>
    <t>SRP-350III</t>
  </si>
  <si>
    <t>SRP-350plusIII</t>
  </si>
  <si>
    <t>SRP-352III</t>
  </si>
  <si>
    <t>SRP-352plusIII</t>
  </si>
  <si>
    <t>SRP-382</t>
  </si>
  <si>
    <t>SRP-380,SRP-380,; SRP-382,SRP-382,</t>
  </si>
  <si>
    <t>SRP-770III</t>
  </si>
  <si>
    <t>SRP-F312II</t>
  </si>
  <si>
    <t>SRP-F310II,SRP-F310II,; SRP-F312II,SRP-F312II,; SRP-F313II,SRP-F313II,</t>
  </si>
  <si>
    <t>SRP-QE300</t>
  </si>
  <si>
    <t>SRP-QE302,SRP-QE302,</t>
  </si>
  <si>
    <t>SRP-S300</t>
  </si>
  <si>
    <t>ADS-1500W, ADS-1000W</t>
  </si>
  <si>
    <t>ADS-3600W</t>
  </si>
  <si>
    <t>,ADS-2400N,; ,ADS-2800W,; ,ADS-3000N,</t>
  </si>
  <si>
    <t>MFC-J245</t>
  </si>
  <si>
    <t>MFC-J4410DW</t>
  </si>
  <si>
    <t>,MFC-J4310DW,; ,MFC-J4510DW,; ,MFC-J4510DW,</t>
  </si>
  <si>
    <t>MFC-J4420DW</t>
  </si>
  <si>
    <t>MFC-J4320DW,,</t>
  </si>
  <si>
    <t>MFC-J4620DW</t>
  </si>
  <si>
    <t>MFC-J4710DW</t>
  </si>
  <si>
    <t>MFC-J480DW</t>
  </si>
  <si>
    <t>,MFC-J460DW,; ,MFC-J485DW,; ,MFC-J775DW L,; ,MFC-J775DW,</t>
  </si>
  <si>
    <t>MFC-J5620DW</t>
  </si>
  <si>
    <t>MFC-J5520DW,,</t>
  </si>
  <si>
    <t>MFC-J5720DW</t>
  </si>
  <si>
    <t>MFC-J5920DW,,</t>
  </si>
  <si>
    <t>MFC-J6535DW</t>
  </si>
  <si>
    <t>MFC-J6720DW</t>
  </si>
  <si>
    <t>MFC-J6520DW,,</t>
  </si>
  <si>
    <t>MFC-J680DW</t>
  </si>
  <si>
    <t>MFC-J690DW</t>
  </si>
  <si>
    <t>MFC-J6920DW, MFC-J6925DW</t>
  </si>
  <si>
    <t>MFC-J6930DW</t>
  </si>
  <si>
    <t>MFC-J6935DW</t>
  </si>
  <si>
    <t>MFC-J775DW XL</t>
  </si>
  <si>
    <t>MFC-J880DW</t>
  </si>
  <si>
    <t>,MFC-J885DW,</t>
  </si>
  <si>
    <t>MFC-J895DW</t>
  </si>
  <si>
    <t>MFC-J985DW</t>
  </si>
  <si>
    <t>,MFC-J985DW XL,</t>
  </si>
  <si>
    <t>PDS-6000</t>
  </si>
  <si>
    <t>PDS-5000,PDS-5000,; PDS-6000,PDS-6000,</t>
  </si>
  <si>
    <t>PDS-6000F</t>
  </si>
  <si>
    <t>PDS-5000F,PDS-5000F,; PDS-6000F,PDS-6000F,</t>
  </si>
  <si>
    <t>Label Writer P-touch</t>
  </si>
  <si>
    <t>PT-D450</t>
  </si>
  <si>
    <t>PT-D600</t>
  </si>
  <si>
    <t>Label Printer P-touch</t>
  </si>
  <si>
    <t>PT-D800W</t>
  </si>
  <si>
    <t>PT-E500</t>
  </si>
  <si>
    <t>PT-E550W</t>
  </si>
  <si>
    <t>PT-E800W</t>
  </si>
  <si>
    <t>PT-H500</t>
  </si>
  <si>
    <t>Label Printer</t>
  </si>
  <si>
    <t>PT-P300BT</t>
  </si>
  <si>
    <t>PT-P700</t>
  </si>
  <si>
    <t>PT-P750W</t>
  </si>
  <si>
    <t>PT-P900</t>
  </si>
  <si>
    <t>PT-P900W</t>
  </si>
  <si>
    <t>PT-P950NW</t>
  </si>
  <si>
    <t>Label Printer QL</t>
  </si>
  <si>
    <t>QL-1100</t>
  </si>
  <si>
    <t>QL-1110NWB</t>
  </si>
  <si>
    <t>QL-800</t>
  </si>
  <si>
    <t>QL-810W</t>
  </si>
  <si>
    <t>QL-820NWB</t>
  </si>
  <si>
    <t>DR-C230</t>
  </si>
  <si>
    <t>CanoScan LiDE 120</t>
  </si>
  <si>
    <t>CanoScan LiDE 220</t>
  </si>
  <si>
    <t>CP1200</t>
  </si>
  <si>
    <t>CP1300</t>
  </si>
  <si>
    <t>iP2820</t>
  </si>
  <si>
    <t>iP8720</t>
  </si>
  <si>
    <t>iPF6400SE</t>
  </si>
  <si>
    <t>iPF680</t>
  </si>
  <si>
    <t>iPF685</t>
  </si>
  <si>
    <t>iPF780</t>
  </si>
  <si>
    <t>iPF785</t>
  </si>
  <si>
    <t>iPF8400SE</t>
  </si>
  <si>
    <t>iX6820</t>
  </si>
  <si>
    <t>MG2525</t>
  </si>
  <si>
    <t>K10392</t>
  </si>
  <si>
    <t>MG2522,,</t>
  </si>
  <si>
    <t>iP110</t>
  </si>
  <si>
    <t>K10404</t>
  </si>
  <si>
    <t>MG2920, MG2922, MG2924, MG2929</t>
  </si>
  <si>
    <t>K10405</t>
  </si>
  <si>
    <t>,,The different colors of the decoration</t>
  </si>
  <si>
    <t>MG7520</t>
  </si>
  <si>
    <t>K10406</t>
  </si>
  <si>
    <t>MB2320</t>
  </si>
  <si>
    <t>K10407</t>
  </si>
  <si>
    <t>MB5320</t>
  </si>
  <si>
    <t>K10408</t>
  </si>
  <si>
    <t>iB4020</t>
  </si>
  <si>
    <t>K10409</t>
  </si>
  <si>
    <t>MB2020</t>
  </si>
  <si>
    <t>K10410</t>
  </si>
  <si>
    <t>MB5020</t>
  </si>
  <si>
    <t>K10411</t>
  </si>
  <si>
    <t>MG5620, MG5622</t>
  </si>
  <si>
    <t>K10412</t>
  </si>
  <si>
    <t>MG6620</t>
  </si>
  <si>
    <t>K10413</t>
  </si>
  <si>
    <t>MX492, MX490</t>
  </si>
  <si>
    <t>K10415, K10416</t>
  </si>
  <si>
    <t>iPF770</t>
  </si>
  <si>
    <t>K10419</t>
  </si>
  <si>
    <t>iPF670</t>
  </si>
  <si>
    <t>K10420</t>
  </si>
  <si>
    <t>iPF670E</t>
  </si>
  <si>
    <t>iPF830; iPF840; iPF850</t>
  </si>
  <si>
    <t>K10421; K10422; K10423</t>
  </si>
  <si>
    <t>PRO-1000</t>
  </si>
  <si>
    <t>K10424</t>
  </si>
  <si>
    <t>MG3620, MG3622</t>
  </si>
  <si>
    <t>K10425</t>
  </si>
  <si>
    <t>MG5720, MG5721, MG5722</t>
  </si>
  <si>
    <t>K10426</t>
  </si>
  <si>
    <t>MG6820, MG6821, MG6822</t>
  </si>
  <si>
    <t>K10427</t>
  </si>
  <si>
    <t>MG7720</t>
  </si>
  <si>
    <t>K10429</t>
  </si>
  <si>
    <t>G3200</t>
  </si>
  <si>
    <t>K10430</t>
  </si>
  <si>
    <t>G2200</t>
  </si>
  <si>
    <t>K10431</t>
  </si>
  <si>
    <t>G1200</t>
  </si>
  <si>
    <t>K10432</t>
  </si>
  <si>
    <t>iB4120</t>
  </si>
  <si>
    <t>K10433</t>
  </si>
  <si>
    <t>MB2120</t>
  </si>
  <si>
    <t>K10434</t>
  </si>
  <si>
    <t>MB2720</t>
  </si>
  <si>
    <t>K10435</t>
  </si>
  <si>
    <t>MB5120</t>
  </si>
  <si>
    <t>K10436</t>
  </si>
  <si>
    <t>MB5420</t>
  </si>
  <si>
    <t>K10437</t>
  </si>
  <si>
    <t>PRO-2000</t>
  </si>
  <si>
    <t>K10438</t>
  </si>
  <si>
    <t>PRO-4000</t>
  </si>
  <si>
    <t>K10439</t>
  </si>
  <si>
    <t>PRO-4000S</t>
  </si>
  <si>
    <t>K10440</t>
  </si>
  <si>
    <t>PRO-6000S</t>
  </si>
  <si>
    <t>K10441</t>
  </si>
  <si>
    <t>TS9020</t>
  </si>
  <si>
    <t>K10442</t>
  </si>
  <si>
    <t>TS8020</t>
  </si>
  <si>
    <t>K10443</t>
  </si>
  <si>
    <t>TS6020</t>
  </si>
  <si>
    <t>K10444</t>
  </si>
  <si>
    <t>MG3020</t>
  </si>
  <si>
    <t>K10446</t>
  </si>
  <si>
    <t>MG3022,K10447,The different colors of the decoration</t>
  </si>
  <si>
    <t>G4200</t>
  </si>
  <si>
    <t>K10454</t>
  </si>
  <si>
    <t>TS9120</t>
  </si>
  <si>
    <t>K10455</t>
  </si>
  <si>
    <t>TS8120</t>
  </si>
  <si>
    <t>K10456</t>
  </si>
  <si>
    <t>TS6120</t>
  </si>
  <si>
    <t>K10457</t>
  </si>
  <si>
    <t>TR7520</t>
  </si>
  <si>
    <t>K10458</t>
  </si>
  <si>
    <t>TR8520</t>
  </si>
  <si>
    <t>K10459</t>
  </si>
  <si>
    <t>TS5120</t>
  </si>
  <si>
    <t>K10460</t>
  </si>
  <si>
    <t>TS5122,,</t>
  </si>
  <si>
    <t>TS302</t>
  </si>
  <si>
    <t>K10464</t>
  </si>
  <si>
    <t>TS202</t>
  </si>
  <si>
    <t>K10466</t>
  </si>
  <si>
    <t>PRO-6000</t>
  </si>
  <si>
    <t>K10468</t>
  </si>
  <si>
    <t>TX-2000</t>
  </si>
  <si>
    <t>K10473</t>
  </si>
  <si>
    <t>TX-3000</t>
  </si>
  <si>
    <t>K10474</t>
  </si>
  <si>
    <t>TX-4000</t>
  </si>
  <si>
    <t>K10475</t>
  </si>
  <si>
    <t>CR-190i II</t>
  </si>
  <si>
    <t>M111021</t>
  </si>
  <si>
    <t>DR-6030C</t>
  </si>
  <si>
    <t>M111061</t>
  </si>
  <si>
    <t>DR-M160II</t>
  </si>
  <si>
    <t>M111092</t>
  </si>
  <si>
    <t>P-215II</t>
  </si>
  <si>
    <t>M111132</t>
  </si>
  <si>
    <t>P-208II</t>
  </si>
  <si>
    <t>M111162</t>
  </si>
  <si>
    <t>DR-M1060</t>
  </si>
  <si>
    <t>M111201</t>
  </si>
  <si>
    <t>DR-F120</t>
  </si>
  <si>
    <t>M111221</t>
  </si>
  <si>
    <t>DR-C225W</t>
  </si>
  <si>
    <t>M111231</t>
  </si>
  <si>
    <t>DR-C225</t>
  </si>
  <si>
    <t>M111241</t>
  </si>
  <si>
    <t>DR-C240</t>
  </si>
  <si>
    <t>M111251</t>
  </si>
  <si>
    <t>ScanFront 400</t>
  </si>
  <si>
    <t>M111271</t>
  </si>
  <si>
    <t>DR-M260</t>
  </si>
  <si>
    <t>M111281</t>
  </si>
  <si>
    <t>CR-150</t>
  </si>
  <si>
    <t>M112010</t>
  </si>
  <si>
    <t>M112030</t>
  </si>
  <si>
    <t>CR-120</t>
  </si>
  <si>
    <t>M112060</t>
  </si>
  <si>
    <t>MX532</t>
  </si>
  <si>
    <t>Citizen Systems Japan Co., LTD.</t>
  </si>
  <si>
    <t>CITIZEN</t>
  </si>
  <si>
    <t>CL-E300</t>
  </si>
  <si>
    <t>CL-E303</t>
  </si>
  <si>
    <t>CL-E321</t>
  </si>
  <si>
    <t>CL-E331</t>
  </si>
  <si>
    <t>CL-E720</t>
  </si>
  <si>
    <t>CL-E720DT</t>
  </si>
  <si>
    <t>CL-E730</t>
  </si>
  <si>
    <t>Thermal Printer</t>
  </si>
  <si>
    <t>CT-S251</t>
  </si>
  <si>
    <t>CT-S251UB</t>
  </si>
  <si>
    <t>DS-510</t>
  </si>
  <si>
    <t>B11B209201**</t>
  </si>
  <si>
    <t>DS-760</t>
  </si>
  <si>
    <t>B11B210202**, B11B210204**</t>
  </si>
  <si>
    <t>DS-560</t>
  </si>
  <si>
    <t>B11B221201**</t>
  </si>
  <si>
    <t>DS-860</t>
  </si>
  <si>
    <t>B11B222201**, B11B222203**</t>
  </si>
  <si>
    <t>Epson Perfection V800 Photo</t>
  </si>
  <si>
    <t>B11B223201**</t>
  </si>
  <si>
    <t>Epson Perfection V850 Pro</t>
  </si>
  <si>
    <t>B11B224201**</t>
  </si>
  <si>
    <t>DS-40</t>
  </si>
  <si>
    <t>B11B225201**</t>
  </si>
  <si>
    <t>ES-400</t>
  </si>
  <si>
    <t>B11B226201**</t>
  </si>
  <si>
    <t>DS-780N</t>
  </si>
  <si>
    <t>B11B227201</t>
  </si>
  <si>
    <t>ES-500W</t>
  </si>
  <si>
    <t>B11B228201**</t>
  </si>
  <si>
    <t>DS-575W</t>
  </si>
  <si>
    <t>B11B228202</t>
  </si>
  <si>
    <t>Epson Perfection V19</t>
  </si>
  <si>
    <t>B11B231201**</t>
  </si>
  <si>
    <t>Epson Perfection V39</t>
  </si>
  <si>
    <t>B11B232201**</t>
  </si>
  <si>
    <t>DS-520</t>
  </si>
  <si>
    <t>B11B234201**</t>
  </si>
  <si>
    <t>DS-530</t>
  </si>
  <si>
    <t>B11B236201**</t>
  </si>
  <si>
    <t>DS-1630</t>
  </si>
  <si>
    <t>B11B239201**</t>
  </si>
  <si>
    <t>Expression 12000XL</t>
  </si>
  <si>
    <t>B11B240201</t>
  </si>
  <si>
    <t>ES-200</t>
  </si>
  <si>
    <t>B11B241201</t>
  </si>
  <si>
    <t>,B11B241201**,(*=A-Z, a-z, 0-9, +, -, blank)</t>
  </si>
  <si>
    <t>ES-300W</t>
  </si>
  <si>
    <t>B11B242201</t>
  </si>
  <si>
    <t>,B11B242201**,(*=A-Z, a-z, 0-9, +, -, blank)</t>
  </si>
  <si>
    <t>DS-320</t>
  </si>
  <si>
    <t>B11B243201</t>
  </si>
  <si>
    <t>,B11B243201**,(*=A-Z, a-z, 0-9, +, -, blank)</t>
  </si>
  <si>
    <t>FF-640</t>
  </si>
  <si>
    <t>B11B246201**</t>
  </si>
  <si>
    <t>DS-770</t>
  </si>
  <si>
    <t>B11B248301</t>
  </si>
  <si>
    <t>DS-410</t>
  </si>
  <si>
    <t>B11B249201</t>
  </si>
  <si>
    <t>WF-7620</t>
  </si>
  <si>
    <t>C11CC97201**</t>
  </si>
  <si>
    <t>WF-7610</t>
  </si>
  <si>
    <t>C11CC98201**</t>
  </si>
  <si>
    <t>WF-7110</t>
  </si>
  <si>
    <t>C11CC99201**</t>
  </si>
  <si>
    <t>WF-5620</t>
  </si>
  <si>
    <t>C11CD08201**</t>
  </si>
  <si>
    <t>WF-4630</t>
  </si>
  <si>
    <t>C11CD10201**</t>
  </si>
  <si>
    <t>WF-4640</t>
  </si>
  <si>
    <t>C11CD11201**</t>
  </si>
  <si>
    <t>WF-5110</t>
  </si>
  <si>
    <t>C11CD12201**</t>
  </si>
  <si>
    <t>WF-5690</t>
  </si>
  <si>
    <t>C11CD14201**</t>
  </si>
  <si>
    <t>WF-5190</t>
  </si>
  <si>
    <t>C11CD15201**</t>
  </si>
  <si>
    <t>WF-3640</t>
  </si>
  <si>
    <t>C11CD16201**</t>
  </si>
  <si>
    <t>WF-3620</t>
  </si>
  <si>
    <t>C11CD19201**</t>
  </si>
  <si>
    <t>XP-950</t>
  </si>
  <si>
    <t>C11CD28201**</t>
  </si>
  <si>
    <t>XP-810</t>
  </si>
  <si>
    <t>C11CD29201**</t>
  </si>
  <si>
    <t>XP-610</t>
  </si>
  <si>
    <t>C11CD31201**</t>
  </si>
  <si>
    <t>SC-T5270D</t>
  </si>
  <si>
    <t>C11CD40411**, SCT5270DR**</t>
  </si>
  <si>
    <t>SC-T7270D</t>
  </si>
  <si>
    <t>C11CD41411**, SCT7270DR**</t>
  </si>
  <si>
    <t>WF-8090</t>
  </si>
  <si>
    <t>C11CD43201**</t>
  </si>
  <si>
    <t>WF-8590</t>
  </si>
  <si>
    <t>C11CD45201**</t>
  </si>
  <si>
    <t>WF-6090</t>
  </si>
  <si>
    <t>C11CD47201**</t>
  </si>
  <si>
    <t>WF-6530</t>
  </si>
  <si>
    <t>C11CD48201**</t>
  </si>
  <si>
    <t>WF-6590</t>
  </si>
  <si>
    <t>C11CD49201**</t>
  </si>
  <si>
    <t>SC-T3270</t>
  </si>
  <si>
    <t>C11CD66411**, SCT3270SR**</t>
  </si>
  <si>
    <t>SC-T5270</t>
  </si>
  <si>
    <t>C11CD67411**, SCT5270SR**</t>
  </si>
  <si>
    <t>SC-T7270</t>
  </si>
  <si>
    <t>C11CD68411**, SCT7270SR**</t>
  </si>
  <si>
    <t>WF-2650</t>
  </si>
  <si>
    <t>C11CD77201**</t>
  </si>
  <si>
    <t>XP-424</t>
  </si>
  <si>
    <t>C11CD86202**</t>
  </si>
  <si>
    <t>XP-420</t>
  </si>
  <si>
    <t>C11CD86501**</t>
  </si>
  <si>
    <t>XP-320</t>
  </si>
  <si>
    <t>C11CD87101**</t>
  </si>
  <si>
    <t>XP-860</t>
  </si>
  <si>
    <t>C11CD95201**</t>
  </si>
  <si>
    <t>XP-820</t>
  </si>
  <si>
    <t>C11CD99201**</t>
  </si>
  <si>
    <t>XP-620</t>
  </si>
  <si>
    <t>C11CE01201**</t>
  </si>
  <si>
    <t>XP-520</t>
  </si>
  <si>
    <t>C11CE02201**</t>
  </si>
  <si>
    <t>WF-100</t>
  </si>
  <si>
    <t>C11CE05201**</t>
  </si>
  <si>
    <t>SC-P10000</t>
  </si>
  <si>
    <t>C11CE17001**</t>
  </si>
  <si>
    <t>SC-P20000</t>
  </si>
  <si>
    <t>C11CE20001**</t>
  </si>
  <si>
    <t>SC-P600</t>
  </si>
  <si>
    <t>C11CE21201**</t>
  </si>
  <si>
    <t>SC-P800</t>
  </si>
  <si>
    <t>C11CE22201**</t>
  </si>
  <si>
    <t>WF-R8590</t>
  </si>
  <si>
    <t>C11CE25201**</t>
  </si>
  <si>
    <t>WF-R5690</t>
  </si>
  <si>
    <t>C11CE27201**</t>
  </si>
  <si>
    <t>WF-R5190</t>
  </si>
  <si>
    <t>C11CE28201**</t>
  </si>
  <si>
    <t>WF-2660</t>
  </si>
  <si>
    <t>C11CE33201**</t>
  </si>
  <si>
    <t>WF-2630</t>
  </si>
  <si>
    <t>C11CE36201**</t>
  </si>
  <si>
    <t>WF-M5694</t>
  </si>
  <si>
    <t>C11CE37201**</t>
  </si>
  <si>
    <t>WF-M5194</t>
  </si>
  <si>
    <t>C11CE38201**</t>
  </si>
  <si>
    <t>SC-P7000</t>
  </si>
  <si>
    <t>C11CE39201**</t>
  </si>
  <si>
    <t>SC-P9000</t>
  </si>
  <si>
    <t>C11CE40201**</t>
  </si>
  <si>
    <t>SC-P6000</t>
  </si>
  <si>
    <t>C11CE41201**</t>
  </si>
  <si>
    <t>SC-P8000</t>
  </si>
  <si>
    <t>C11CE42201**</t>
  </si>
  <si>
    <t>XP-430</t>
  </si>
  <si>
    <t>C11CE59201**</t>
  </si>
  <si>
    <t>XP-434</t>
  </si>
  <si>
    <t>C11CE59202**</t>
  </si>
  <si>
    <t>XP-330</t>
  </si>
  <si>
    <t>C11CE60201**</t>
  </si>
  <si>
    <t>WF-R4640</t>
  </si>
  <si>
    <t>C11CE69201**</t>
  </si>
  <si>
    <t>ET-4550</t>
  </si>
  <si>
    <t>C11CE71201**</t>
  </si>
  <si>
    <t>XP-830</t>
  </si>
  <si>
    <t>C11CE78201**</t>
  </si>
  <si>
    <t>XP-630</t>
  </si>
  <si>
    <t>C11CE79201**</t>
  </si>
  <si>
    <t>XP-530</t>
  </si>
  <si>
    <t>C11CE81201**</t>
  </si>
  <si>
    <t>XP-960</t>
  </si>
  <si>
    <t>C11CE82201**</t>
  </si>
  <si>
    <t>PM-400</t>
  </si>
  <si>
    <t>C11CE84201**</t>
  </si>
  <si>
    <t>SC-P400</t>
  </si>
  <si>
    <t>C11CE85201**</t>
  </si>
  <si>
    <t>ET-4500</t>
  </si>
  <si>
    <t>C11CE90201**</t>
  </si>
  <si>
    <t>ET-2550</t>
  </si>
  <si>
    <t>C11CE91201**</t>
  </si>
  <si>
    <t>ET-2500</t>
  </si>
  <si>
    <t>C11CE92201**</t>
  </si>
  <si>
    <t>WF-3720</t>
  </si>
  <si>
    <t>C11CF24201</t>
  </si>
  <si>
    <t>XP-440</t>
  </si>
  <si>
    <t>C11CF27201</t>
  </si>
  <si>
    <t>XP-446</t>
  </si>
  <si>
    <t>C11CF27202</t>
  </si>
  <si>
    <t>XP-340</t>
  </si>
  <si>
    <t>C11CF28201</t>
  </si>
  <si>
    <t>WF-C869R</t>
  </si>
  <si>
    <t>C11CF34201</t>
  </si>
  <si>
    <t>FX-890II</t>
  </si>
  <si>
    <t>C11CF37201</t>
  </si>
  <si>
    <t>FX-890II N</t>
  </si>
  <si>
    <t>C11CF37202</t>
  </si>
  <si>
    <t>FX-2190II</t>
  </si>
  <si>
    <t>C11CF38201</t>
  </si>
  <si>
    <t>FX-2190IIN</t>
  </si>
  <si>
    <t>C11CF38202</t>
  </si>
  <si>
    <t>ET-2600</t>
  </si>
  <si>
    <t>C11CF46201</t>
  </si>
  <si>
    <t>ET-2650</t>
  </si>
  <si>
    <t>C11CF47201</t>
  </si>
  <si>
    <t>ET-16500</t>
  </si>
  <si>
    <t>C11CF49201**</t>
  </si>
  <si>
    <t>XP-640</t>
  </si>
  <si>
    <t>C11CF50201**</t>
  </si>
  <si>
    <t>SC-P5000</t>
  </si>
  <si>
    <t>C11CF66001</t>
  </si>
  <si>
    <t>,C11CF66001**,(*=A-Z ,a-z, 0-9, + , -, Blank)</t>
  </si>
  <si>
    <t>ET-3600</t>
  </si>
  <si>
    <t>C11CF73201**</t>
  </si>
  <si>
    <t>WF-4720</t>
  </si>
  <si>
    <t>C11CF74201</t>
  </si>
  <si>
    <t>WF-4740</t>
  </si>
  <si>
    <t>C11CF75201</t>
  </si>
  <si>
    <t>WF-2750</t>
  </si>
  <si>
    <t>C11CF76201**</t>
  </si>
  <si>
    <t>WF-2760</t>
  </si>
  <si>
    <t>C11CF77201**</t>
  </si>
  <si>
    <t>WF-4730</t>
  </si>
  <si>
    <t>C11CG01201</t>
  </si>
  <si>
    <t>WF-4734</t>
  </si>
  <si>
    <t>C11CG01204</t>
  </si>
  <si>
    <t>WF-C5790</t>
  </si>
  <si>
    <t>C11CG02201</t>
  </si>
  <si>
    <t>WF-C5710</t>
  </si>
  <si>
    <t>C11CG03201</t>
  </si>
  <si>
    <t>WF-C5290</t>
  </si>
  <si>
    <t>C11CG05201</t>
  </si>
  <si>
    <t>WF-C5210</t>
  </si>
  <si>
    <t>C11CG06201</t>
  </si>
  <si>
    <t>ET-7700</t>
  </si>
  <si>
    <t>C11CG15201</t>
  </si>
  <si>
    <t>ET-7750</t>
  </si>
  <si>
    <t>C11CG16201</t>
  </si>
  <si>
    <t>XP-8500</t>
  </si>
  <si>
    <t>C11CG17201</t>
  </si>
  <si>
    <t>ET-4750</t>
  </si>
  <si>
    <t>C11CG19201</t>
  </si>
  <si>
    <t>ET-3750</t>
  </si>
  <si>
    <t>C11CG20201</t>
  </si>
  <si>
    <t>ET-3700</t>
  </si>
  <si>
    <t>C11CG21201</t>
  </si>
  <si>
    <t>ET-2750</t>
  </si>
  <si>
    <t>C11CG22201</t>
  </si>
  <si>
    <t>ET-2700</t>
  </si>
  <si>
    <t>C11CG24201</t>
  </si>
  <si>
    <t>WF-7710</t>
  </si>
  <si>
    <t>C11CG36201</t>
  </si>
  <si>
    <t>WF-7720</t>
  </si>
  <si>
    <t>C11CG37201</t>
  </si>
  <si>
    <t>WF-7210</t>
  </si>
  <si>
    <t>C11CG38201</t>
  </si>
  <si>
    <t>XP-15000</t>
  </si>
  <si>
    <t>C11CG43201</t>
  </si>
  <si>
    <t>TM-L90</t>
  </si>
  <si>
    <t>C31C412665</t>
  </si>
  <si>
    <t>C31C412666</t>
  </si>
  <si>
    <t>C31C412667</t>
  </si>
  <si>
    <t>C31C412668</t>
  </si>
  <si>
    <t>TM-U220</t>
  </si>
  <si>
    <t>C31C514767</t>
  </si>
  <si>
    <t>C31C514806</t>
  </si>
  <si>
    <t>C31C514A***2(*=0-9)</t>
  </si>
  <si>
    <t>TM-T88V</t>
  </si>
  <si>
    <t>C31CA85096</t>
  </si>
  <si>
    <t>C31CA85655</t>
  </si>
  <si>
    <t>C31CA85656</t>
  </si>
  <si>
    <t>C31CA85658</t>
  </si>
  <si>
    <t>C31CA85A***2 (*=0-9) Ethernet</t>
  </si>
  <si>
    <t>C31CA85A***2 (*=0-9) USB+Serial</t>
  </si>
  <si>
    <t>TM-T70II</t>
  </si>
  <si>
    <t>C31CD38A***2 (*=0-9) USB</t>
  </si>
  <si>
    <t>C31CD38A***2 (*=0-9) USB+Ethernet</t>
  </si>
  <si>
    <t>TM-T20II</t>
  </si>
  <si>
    <t>C31CD52A***2 (*=0-9) Ethernet</t>
  </si>
  <si>
    <t>TM-T20II-m</t>
  </si>
  <si>
    <t>C31CD52A***2(*=0-9) Ethernet</t>
  </si>
  <si>
    <t>C31CD52A***2(*=0-9) USB</t>
  </si>
  <si>
    <t>C31CD52A***2 (*=0-9) USB+Serial</t>
  </si>
  <si>
    <t>C31CD52A***2(*=0-9) WiFi</t>
  </si>
  <si>
    <t>C31CD52XY2 (X=0-1, Y=0-9) USB+Serial</t>
  </si>
  <si>
    <t>C31CD52XY3 (X=0-1, Y=0-9) Ethernet</t>
  </si>
  <si>
    <t>C31CD52XY6(X:5-6,Y:0-9) BT</t>
  </si>
  <si>
    <t>C31CD52XY7(X=0-1, Y=0-9) Ethernet</t>
  </si>
  <si>
    <t>TM-m10</t>
  </si>
  <si>
    <t>C31CE74001</t>
  </si>
  <si>
    <t>C31CE74002</t>
  </si>
  <si>
    <t>C31CE74011</t>
  </si>
  <si>
    <t>C31CE74012</t>
  </si>
  <si>
    <t>C31CE74021</t>
  </si>
  <si>
    <t>C31CE74022</t>
  </si>
  <si>
    <t>C31CE74031</t>
  </si>
  <si>
    <t>C31CE74032</t>
  </si>
  <si>
    <t>C31CE74A###2(#=0-9)</t>
  </si>
  <si>
    <t>TM-T88VI</t>
  </si>
  <si>
    <t>C31CE94051</t>
  </si>
  <si>
    <t>C31CE94061</t>
  </si>
  <si>
    <t>C31CE94241</t>
  </si>
  <si>
    <t>C31CE94531</t>
  </si>
  <si>
    <t>TM-T88VI-iHUB</t>
  </si>
  <si>
    <t>C31CE94731</t>
  </si>
  <si>
    <t>,C31CE94A***2(*=0-9) USB+Ethernet+WiFi,</t>
  </si>
  <si>
    <t>C31CE94A***2(*=0-9) USB+Ethernet+WiFi</t>
  </si>
  <si>
    <t>C31CE94A***2(*=0-9) WiFi</t>
  </si>
  <si>
    <t>TM-m30</t>
  </si>
  <si>
    <t>C31CE95011</t>
  </si>
  <si>
    <t>C31CE95012</t>
  </si>
  <si>
    <t>C31CE95021</t>
  </si>
  <si>
    <t>C31CE95022</t>
  </si>
  <si>
    <t>C31CE95041</t>
  </si>
  <si>
    <t>C31CE95042</t>
  </si>
  <si>
    <t>C31CE95921</t>
  </si>
  <si>
    <t>C31CE95A***2 (*=0-9)</t>
  </si>
  <si>
    <t>TM-H6000V</t>
  </si>
  <si>
    <t>C31CG62031</t>
  </si>
  <si>
    <t>C31CG62032</t>
  </si>
  <si>
    <t>C31CG62A###2(#=0-9)</t>
  </si>
  <si>
    <t>Pro100</t>
  </si>
  <si>
    <t>C51CB11090**</t>
  </si>
  <si>
    <t>LW-1000P</t>
  </si>
  <si>
    <t>C51CD06030**</t>
  </si>
  <si>
    <t>LW-600P</t>
  </si>
  <si>
    <t>C51CD69*****</t>
  </si>
  <si>
    <t>Francotyp-Postalia GmbH</t>
  </si>
  <si>
    <t>Francotyp Postalia</t>
  </si>
  <si>
    <t>PostBase</t>
  </si>
  <si>
    <t>FPB2202</t>
  </si>
  <si>
    <t>PostBase Mini</t>
  </si>
  <si>
    <t>Fujitsu Computer Products of America, Inc.</t>
  </si>
  <si>
    <t>Fujitsu</t>
  </si>
  <si>
    <t>fi-5950</t>
  </si>
  <si>
    <t>fi-6140ZLA-E</t>
  </si>
  <si>
    <t>fi-6130ZLA-E,fi-6130ZLA-E,</t>
  </si>
  <si>
    <t>fi-6160ZLA</t>
  </si>
  <si>
    <t>fi-6240ZLA-E</t>
  </si>
  <si>
    <t>fi-6230ZLA-E,fi-6230ZLA-E,</t>
  </si>
  <si>
    <t>fi-6400</t>
  </si>
  <si>
    <t>fi-65F</t>
  </si>
  <si>
    <t>fi-6670</t>
  </si>
  <si>
    <t>fi-6750S</t>
  </si>
  <si>
    <t>fi-6770</t>
  </si>
  <si>
    <t>fi-6800</t>
  </si>
  <si>
    <t>fi-7030</t>
  </si>
  <si>
    <t>fi-7160</t>
  </si>
  <si>
    <t>fi-7180</t>
  </si>
  <si>
    <t>fi-7260</t>
  </si>
  <si>
    <t>fi-7280</t>
  </si>
  <si>
    <t>fi-7600</t>
  </si>
  <si>
    <t>fi-7600G</t>
  </si>
  <si>
    <t>fi-7600G-PPM</t>
  </si>
  <si>
    <t>fi-7600-PPM</t>
  </si>
  <si>
    <t>fi-7700</t>
  </si>
  <si>
    <t>fi-7700G</t>
  </si>
  <si>
    <t>fi-7700G-PPM</t>
  </si>
  <si>
    <t>fi-7700-PPM</t>
  </si>
  <si>
    <t>fi-7700S</t>
  </si>
  <si>
    <t>fi-7700SG</t>
  </si>
  <si>
    <t>fi-7700SG-PPM</t>
  </si>
  <si>
    <t>fi-7700S-PPM</t>
  </si>
  <si>
    <t>iX100</t>
  </si>
  <si>
    <t>iX500</t>
  </si>
  <si>
    <t>iX500EE</t>
  </si>
  <si>
    <t>N7100</t>
  </si>
  <si>
    <t>N7100A</t>
  </si>
  <si>
    <t>P3670A</t>
  </si>
  <si>
    <t>P3670C</t>
  </si>
  <si>
    <t>P3670E</t>
  </si>
  <si>
    <t>Image Scanner</t>
  </si>
  <si>
    <t>P3708A</t>
  </si>
  <si>
    <t>SP-1120, SP-1125, SP-1130, SP-1120-PPM, SP-1125-PPM, SP-1130-PPM,,</t>
  </si>
  <si>
    <t>P3710A</t>
  </si>
  <si>
    <t>P3715A</t>
  </si>
  <si>
    <t>fi-600F,fi-600F,; fi-600F-PPM,fi-600F-PPM,</t>
  </si>
  <si>
    <t>P3740A</t>
  </si>
  <si>
    <t>P3740C</t>
  </si>
  <si>
    <t>P3740E</t>
  </si>
  <si>
    <t>P3750A</t>
  </si>
  <si>
    <t>S1100i</t>
  </si>
  <si>
    <t>S1300i</t>
  </si>
  <si>
    <t>ScanPartner SP25</t>
  </si>
  <si>
    <t>ScanPartner SP30</t>
  </si>
  <si>
    <t>ScanPartner SP30F</t>
  </si>
  <si>
    <t>ScanZen Eko</t>
  </si>
  <si>
    <t>Image Scanner,ScanZen Eko Plus,</t>
  </si>
  <si>
    <t>SP-1425</t>
  </si>
  <si>
    <t>SV600</t>
  </si>
  <si>
    <t>Fujitsu Technology Solutions GmbH</t>
  </si>
  <si>
    <t>FUJITSU ISOTEC LIMITED</t>
  </si>
  <si>
    <t>DL7400Pro</t>
  </si>
  <si>
    <t>M33334</t>
  </si>
  <si>
    <t>DL7600Pro</t>
  </si>
  <si>
    <t>M33335</t>
  </si>
  <si>
    <t>Funai Corporation, Inc.</t>
  </si>
  <si>
    <t>Kodak</t>
  </si>
  <si>
    <t>KODAK VERITE 50/37</t>
  </si>
  <si>
    <t>KODAK VERITE 55</t>
  </si>
  <si>
    <t>KODAK VERITE 55/07</t>
  </si>
  <si>
    <t>KODAK VERITE 55 ECO/37</t>
  </si>
  <si>
    <t>KODAK VERITE 55 PLUS/37</t>
  </si>
  <si>
    <t>KODAK VERITE 55W ECO/37</t>
  </si>
  <si>
    <t>KODAK VERITE 60/37</t>
  </si>
  <si>
    <t>KODAK VERITE 60 ECO/37</t>
  </si>
  <si>
    <t>KODAK VERITE 62/37</t>
  </si>
  <si>
    <t>KODAK VERITE 62 PLUS/37</t>
  </si>
  <si>
    <t>KODAK VERITE 64/37</t>
  </si>
  <si>
    <t>KODAK VERITE 65 ECO/37</t>
  </si>
  <si>
    <t>KODAK VERITE 65 PLUS/37</t>
  </si>
  <si>
    <t>KODAK VERITE Craft 6/37</t>
  </si>
  <si>
    <t>Global Scanning Denmark A/S</t>
  </si>
  <si>
    <t>Contex</t>
  </si>
  <si>
    <t>IQ FLEX</t>
  </si>
  <si>
    <t>CA53E</t>
  </si>
  <si>
    <t>IQ Quattro 3600</t>
  </si>
  <si>
    <t>MT52D</t>
  </si>
  <si>
    <t>TE53D</t>
  </si>
  <si>
    <t>TC53D,TC53D,; TD53D,TD53D,</t>
  </si>
  <si>
    <t>HP SD Pro Scanner</t>
  </si>
  <si>
    <t>G6H50B</t>
  </si>
  <si>
    <t>HP HD Pro Scanner</t>
  </si>
  <si>
    <t>G6H51B</t>
  </si>
  <si>
    <t>Global Scanning UK Ltd.</t>
  </si>
  <si>
    <t>COLORTRAC</t>
  </si>
  <si>
    <t>Large Format Scanner</t>
  </si>
  <si>
    <t>L24</t>
  </si>
  <si>
    <t>L36</t>
  </si>
  <si>
    <t>SmartLF SC 42</t>
  </si>
  <si>
    <t>Large Format Scanner,SmartLF SC 36; SmartLF SC 25; M25;  M40,</t>
  </si>
  <si>
    <t>SmartLF SG</t>
  </si>
  <si>
    <t>Large format scanner</t>
  </si>
  <si>
    <t>T25, T36</t>
  </si>
  <si>
    <t>UC56T</t>
  </si>
  <si>
    <t>UD56T,UD56T,</t>
  </si>
  <si>
    <t>GoDEX International Co., Ltd.</t>
  </si>
  <si>
    <t>GoDEX</t>
  </si>
  <si>
    <t>Mobile printer</t>
  </si>
  <si>
    <t>MX30</t>
  </si>
  <si>
    <t>MX30i</t>
  </si>
  <si>
    <t>Hitachi, Ltd.</t>
  </si>
  <si>
    <t>Hitachi</t>
  </si>
  <si>
    <t>Scanner</t>
  </si>
  <si>
    <t>HT-4165-68M1</t>
  </si>
  <si>
    <t>Honeywell International Inc.</t>
  </si>
  <si>
    <t>Honeywell</t>
  </si>
  <si>
    <t>Label printer</t>
  </si>
  <si>
    <t>PC42d</t>
  </si>
  <si>
    <t>PC42t</t>
  </si>
  <si>
    <t>Mid-Range Printer</t>
  </si>
  <si>
    <t>PM43</t>
  </si>
  <si>
    <t>Mid-Range Printer,PM23c,; Mid-Range Printer,PM43c,</t>
  </si>
  <si>
    <t>HP OfficeJet Pro 7720 Wide Format All-in-One</t>
  </si>
  <si>
    <t>Y0S18A</t>
  </si>
  <si>
    <t>HP OfficeJet Pro 7730  Wide Format All-in-One</t>
  </si>
  <si>
    <t>Y0S19A</t>
  </si>
  <si>
    <t>HP Deskjet Ink Advantage 2545 All-in-One Printer</t>
  </si>
  <si>
    <t>A9U23A</t>
  </si>
  <si>
    <t>HP DeskJet 2540 All-in-One Printer,K9B59A,; HP DeskJet 2540 All-in-One Printer,K9B60A,; HP DeskJet 2540 All-in-One Printer,K9B61A,; HP DeskJet 2540 All-in-One Printer,K9B62A,; HP DeskJet 2540 All-in-One Printer,K9B63A,; HP DeskJet 2541 All-in-One Printer,K9B57B,; HP DeskJet 2542 All-in-One Printer,K9B58A,; HP DeskJet 2545 AiO Printer,K9B57B,; HP DeskJet 2545 AiO Printer,K9B59A,; HP DeskJet 2546B All-in-One Printer,K8T38A,; HP DeskJet 2546B All-in-One Printer,K9T38A,; HP DeskJet 2546P All-in-One Printer,K9B56A,; HP DeskJet 2546R AiO Printer,D3A81,; HP DeskJet 2548 All-in-One Printer,K9B54A,; HP DeskJet 2549 All-in-One Printer,K9B55A,; HP Deskjet 2540 All-in-One Printer,A9U22A,; HP Deskjet 2540 All-in-One Printer,A9U22B,; HP Deskjet 2541 All-in-One Printer,A9U19A,; HP Deskjet 2542 All-in-One Printer,A9U27A,; HP Deskjet 2542 All-in-One Printer,A9U28B,; HP Deskjet 2543 All-in-One Printer,D3A80A,; HP Deskjet 2543 All-in-One Printer,J7V18B,; HP Deskjet 2544 All-in-One Printer,D3A78B,; HP Deskjet 2544 All-in-One Printer,D3A79A,; HP Deskjet 2545 All-in-One Printer,J7V17B,; HP Deskjet 2546 All-in-One Printer,D3A81A,; HP Deskjet 2546 All-in-One Printer,J7V19B,; HP Deskjet 2547 All-in-One Printer,D3A82A,; HP Deskjet 2549 AiO-in-One Printer,E1E94B,; HP Deskjet Ink Advantage 2545 All-in-One Printer,A9U23A,; HP Deskjet Ink Advantage 2545 All-in-One Printer,A9U23B,; HP Deskjet Ink Advantage 2545 All-in-One Printer,A9U23C,; HP Deskjet Ink Advantage 2545 All-in-One Printer,F4P52A,; HP Deskjet Ink Advantage 2545 All-in-One Printer,G5T54A,; HP Deskjet Ink Advantage 2546 All-in-One Printer,A9U24A,; HP Deskjet Ink Advantage 2546 All-in-One Printer,A9U26C,; HP Deskjet Ink Advantage 2548 All-in-One Printer,A9U25B,</t>
  </si>
  <si>
    <t>HP Deskjet Ink Advantage 4645 e-All-in-One Printer,B4L10A,; HP Deskjet Ink Advantage 4645 e-All-in-One Printer,B4L10B,; HP Deskjet Ink Advantage 4645 e-All-in-One Printer,B4L10C,; HP Deskjet Ink Advantage 4646 e-All-in-One Printer,B4L09A,; HP Deskjet Ink Advantage 4648 e-All-in-One Printer,B4L08B,; HP Officejet 4630 e-All-in-One Printer,B4L03B,; HP Officejet 4630 e-All-in-One Printer,D4J76A,; HP Officejet 4631 e-All-in-One Printer,B4L07A,; HP Officejet 4632 e-All-in-One Printer,B4L05A,; HP Officejet 4632 e-All-in-One Printer,B4L06B,; HP Officejet 4634 e-All-in-One Printer,D4J74A,; HP Officejet 4635 e-All-in-One Printer,B4L04A,; HP Officejet 4639 e-All-in-One Printer,D4J75A,; HP Officejet 4639 e-All-in-One Printer,D4J77B,</t>
  </si>
  <si>
    <t>HP Officejet 5740 e-All-in-One,B9S78A,; HP Officejet 5740 e-All-in-One,B9S79A,; HP Officejet 5740 e-All-in-One,F8B11A,; HP Officejet 5741 e-All-in-One,B9S83A,; HP Officejet 5742 e-All-in-One,B9S81A,; HP Officejet 5742 e-All-in-One,B9S84A,; HP Officejet 5743 e-All-in-One,F8B10A,; HP Officejet 5744 e-All-in-One,B9S82A,; HP Officejet 5744 e-All-in-One,B9S85A,; HP Officejet 5745 e-All-in-One,B9S80A,; HP Officejet 5746 e-All-in-One,F8B09A,</t>
  </si>
  <si>
    <t>HP Deskjet Ink Advantage 2645 All-in-One Printer,D4H22A,; HP Deskjet Ink Advantage 2645 All-in-One Printer,D4H22C,; HP Deskjet Ink Advantage 2646 All-in-One Printer,D4H23A,; HP Deskjet Ink Advantage 2648 All-in-One Printer,D4H24B,; HP Deskjet Ink Advantage 4645 e-All-in-One Printer,B4L10B,; HP Officejet 2620 All-in-One Printer,B4L07A,; HP Officejet 2621 All-in-One Printer,D4H27A,; HP Officejet 2622 All-in-One Printer,D4H25A,; HP Officejet 2622 All-in-One Printer,D4H28B,; HP Officejet 2624 All-in-One Printer,D4H26A,; HP Officejet 2624 All-in-One Printer,D4H29B,; HP Officejet 4639 e-All-in-One Printer,D4H21B,; HPHP Deskjet Ink Advantage 2645 All-in-One Printer,D4H22B,</t>
  </si>
  <si>
    <t>HP Officejet Pro 6230 e-AiO printer</t>
  </si>
  <si>
    <t>E3E03A</t>
  </si>
  <si>
    <t>HP Envy 7640 e-All-in-One,E4W47A,; HP Envy 7642 e-All-in-One,E4W48A,; HP Envy 7643 e-All-in-One,E4W45A,; HP Envy 7644 e-All-in-One,E4W46A,; HP Envy 7645 e-All-in-One,E4W44A,</t>
  </si>
  <si>
    <t>HP Envy 4520 All-in-One</t>
  </si>
  <si>
    <t>F0V63A</t>
  </si>
  <si>
    <t>HP DeskJet Ink Advantage 4535 All-in-One,F0V64C,; HP Envy 4510 All-in-One,K9H48A,; HP Envy 4511 All-in-One,K9H50A,; HP Envy 4512 All-in-One,K9H49A,; HP Envy 4513 All-in-One,K9H51A,; HP Envy 4516 All-in-One,K9H52A,; HP Envy 4517 All-in-One,K9H53A,; HP Envy 4520 All-in-One,F0V63B,; HP Envy 4520 All-in-One,F0V69A,; HP Envy 4520 All-in-One,J6U70B,; HP Envy 4521 All-in-One,K9T02A,; HP Envy 4521 All-in-One,K9T10B,; HP Envy 4522 All-in-One,F0V67A,; HP Envy 4522 All-in-One,F0V70B,; HP Envy 4522 All-in-One,F0V73A,; HP Envy 4522 All-in-One,J6U59B,; HP Envy 4523 All-in-One,J6U60B,; HP Envy 4523 All-in-One,K9T03A,; HP Envy 4524 All-in-One,F0V71B,; HP Envy 4524 All-in-One,F0V72B,; HP Envy 4524 All-in-One,J6U69A,; HP Envy 4524 All-in-One,K9T01A,; HP Envy 4525 All-in-One,F0V68A,; HP Envy 4525 All-in-One,K9T09B,; HP Envy 4526 All-in-One,K9H57B,; HP Envy 4526 All-in-One,K9T04A,; HP Envy 4526 All-in-One,K9T05B,; HP Envy 4527 All-in-One,J6U61B,; HP Envy 4527 All-in-One,K9T06B,; HP Envy 4528 All-in-One,K9T07B,; HP Envy 4528 All-in-One,K9T08B,; HP Envy 4529 All-in-One,F0V74A,; HP Envy 4529 All-in-One,J6U62B,</t>
  </si>
  <si>
    <t>HP OfficeJet 4650 All-in-One</t>
  </si>
  <si>
    <t>F1H96A</t>
  </si>
  <si>
    <t>HP DeskJet Ink Advantage 4675 All-in-One,F1H97C,; HP OfficeJet 4650 All-in-One,F1H96A,; HP OfficeJet 4650 All-in-One,F1H96B,; HP OfficeJet 4650 All-in-One,F1J03A,; HP OfficeJet 4650 All-in-One,K9V85B,; HP OfficeJet 4651 All-in-One,K9V77A,; HP OfficeJet 4651 All-in-One,K9V83B,; HP OfficeJet 4652 All-in-One,F1J02A,; HP OfficeJet 4652 All-in-One,F1J05B,; HP OfficeJet 4652 All-in-One,K9V80A,; HP OfficeJet 4652 All-in-One,K9V84B,; HP OfficeJet 4653 All-in-One,K9V78A,; HP OfficeJet 4654 All-in-One,F1J06B,; HP OfficeJet 4654 All-in-One,F1J07B,; HP OfficeJet 4654 All-in-One,K9V76A,; HP OfficeJet 4655 All-in-One,F1J00A,; HP OfficeJet 4655 All-in-One,K9V82B,; HP OfficeJet 4656 All-in-One,F9D36B,; HP OfficeJet 4656 All-in-One,K9V79A,; HP OfficeJet 4656 All-in-One,K9V81B,; HP OfficeJet 4659 All-in-One,F1J04A,</t>
  </si>
  <si>
    <t>HP Officejet 8040 e-All-in-One</t>
  </si>
  <si>
    <t>F5A16A</t>
  </si>
  <si>
    <t>HP Officejet 8045 e-All-in-One,G1X91A,</t>
  </si>
  <si>
    <t>HP OfficeJet 3830 All-in-One Printer</t>
  </si>
  <si>
    <t>F5R95A</t>
  </si>
  <si>
    <t>HP DeskJet Ink Advantage 3835 All-in-One Printer,F5R96A,; HP DeskJet Ink Advantage 3835 All-in-One Printer,F5R96B,; HP DeskJet Ink Advantage 3835 All-in-One Printer,F5R96C,; HP DeskJet Ink Advantage 3836 All-in-One Printer,F5R97A,; HP DeskJet Ink Advantage 3836 All-in-One Printer,K7V42C,; HP DeskJet Ink Advantage 3837 All-in-One Printer,K7V43C,; HP DeskJet Ink Advantage 3838 All-in-One Printer,F5R98B,; HP OfficeJet 3830 All-in-One Printer,F5R95A,; HP OfficeJet 3830 All-in-One Printer,F5R95B,; HP OfficeJet 3830 All-in-One Printer,F5R95D,; HP OfficeJet 3830 All-in-One Printer,K7V40A,; HP OfficeJet 3831 All-in-One Printer,K7V36A,; HP OfficeJet 3831 All-in-One Printer,K7V45B,; HP OfficeJet 3832 All-in-One Printer,F5R99A,; HP OfficeJet 3832 All-in-One Printer,F5S01B,; HP OfficeJet 3832 All-in-One Printer,K7V46B,; HP OfficeJet 3833 All-in-One Printer,F5S03B,; HP OfficeJet 3833 All-in-One Printer,K7V37A,; HP OfficeJet 3834 All-in-One Printer,F5S02B,; HP OfficeJet 3834 All-in-One Printer,K7V35A,; HP OfficeJet 3835 All-in-One Printer,F5S00A,; HP OfficeJet 3835 All-in-One Printer,K7V44B,; HP OfficeJet 3836 All-in-One Printer,F5S04B,; HP OfficeJet 3836 All-in-One Printer,K7V38A,; HP OfficeJet 3837 All-in-One Printer,K7V39A,; HP OfficeJet 3839 All-in-One Printer,K7V41A,</t>
  </si>
  <si>
    <t>HP DeskJet 1110 Printer</t>
  </si>
  <si>
    <t>F5S20A</t>
  </si>
  <si>
    <t>HP DeskJet 1110 Printer,F5S20B,; HP DeskJet 1110 Printer,F5S24A,; HP DeskJet 1111 Printer,K7B88D,; HP DeskJet 1111 Printer,K7B89A,; HP DeskJet 1112 Printer,F5S23A,; HP DeskJet 1112 Printer,K7B87A,; HP DeskJet 1112 Printer,K7B87D,; HP DeskJet 1113 Printer,K7B90A,; HP DeskJet 1114 Printer,F5S25A,; HP DeskJet Ink Advantage 1115  Printer,F5S21A,; HP DeskJet Ink Advantage 1115  Printer,F5S21B,; HP DeskJet Ink Advantage 1115  Printer,F5S21C,; HP DeskJet Ink Advantage 1118 Printer,F5S22B,</t>
  </si>
  <si>
    <t>HP DeskJet 2130 All-in-One Printer</t>
  </si>
  <si>
    <t>F5S28A</t>
  </si>
  <si>
    <t>HP DeskJet 2130 All-in-One Printer,F5S28B,; HP DeskJet 2130 All-in-One Printer,F5S40A,; HP DeskJet 2130 All-in-One Printer,F5S40B,; HP DeskJet 2130 All-in-One Printer,K7N77C,; HP DeskJet 2131 All-in-One Printer,F5S36A,; HP DeskJet 2131 All-in-One Printer,F5S42D,; HP DeskJet 2132 All-in-One Printer,F5S32A,; HP DeskJet 2132 All-in-One Printer,F5S41A,; HP DeskJet 2132 All-in-One Printer,F5S41D,; HP DeskJet 2132 All-in-One Printer,K7N78B,; HP DeskJet 2132 All-in-One Printer,K7N79B,; HP DeskJet 2133 All-in-One Printer,F5S37A,; HP DeskJet 2134 All-in-One Printer,F5S35A,; HP DeskJet 2134 All-in-One Printer,K7N80B,; HP DeskJet 2134 All-in-One Printer,K7N81B,; HP DeskJet 2136 All-in-One Printer,F5S38A,; HP DeskJet 2136 All-in-One Printer,K7N82B,; HP DeskJet 2137 All-in-One Printer,F5S39A,; HP DeskJet 2137 All-in-One Printer,K7N83B,; HP DeskJet 2138 All-in-One Printer,K7N84B,; HP DeskJet Ink Advantage 2135 All-in-One,F5S29A,; HP DeskJet Ink Advantage 2135 All-in-One,F5S29B,; HP DeskJet Ink Advantage 2135 All-in-One,F5S29C,; HP DeskJet Ink Advantage 2136 All-in-One,F5S30A,; HP DeskJet Ink Advantage 2136 All-in-One,F5S33C,; HP DeskJet Ink Advantage 2137 All-in-One,F5S34C,; HP DeskJet Ink Advantage 2138 All-in-One,F5S31B,</t>
  </si>
  <si>
    <t>HP DeskJet 3630 All-in-One Printer</t>
  </si>
  <si>
    <t>F5S43A</t>
  </si>
  <si>
    <t>HP DeskJet 3630 All-in-One Printer,F5S43B,; HP DeskJet 3630 All-in-One Printer,F5S57A,; HP DeskJet 3630 All-in-One Printer,K4T99B,; HP DeskJet 3631 All-in-One Printer,K4T94A,; HP DeskJet 3632 All-in-One Printer,F5S47A,; HP DeskJet 3632 All-in-One Printer,F5S48A,; HP DeskJet 3632 All-in-One Printer,F5S49B,; HP DeskJet 3632 All-in-One Printer,K4T03B,; HP DeskJet 3633 All-in-One Printer,K4T95A,; HP DeskJet 3634 All-in-One Printer,F5S50B,; HP DeskJet 3634 All-in-One Printer,F5S56B,; HP DeskJet 3634 All-in-One Printer,K4T93A,; HP DeskJet 3636 All-in-One Printer,K4T96A,; HP DeskJet 3636 All-in-One Printer,K4U00B,; HP DeskJet 3637 All-in-One Printer,K4T97A,; HP DeskJet 3637 All-in-One Printer,K4U01B,; HP DeskJet 3638 All-in-One Printer,K4T04B,; HP DeskJet 3638 All-in-One Printer,K4U02B,; HP DeskJet 3639 All-in-One Printer,K4T98A,; HP DeskJet Ink Advantage 3635 All-in-One Printer,F5S44A,; HP DeskJet Ink Advantage 3635 All-in-One Printer,F5S44B,; HP DeskJet Ink Advantage 3635 All-in-One Printer,F5S44C,; HP DeskJet Ink Advantage 3636 All-in-One Printer,F5S45A,; HP DeskJet Ink Advantage 3636 All-in-One Printer,F5S53C,; HP DeskJet Ink Advantage 3636 All-in-One Printer,K9U05B,; HP DeskJet Ink Advantage 3637 All-in-One Printer,F5S51A,; HP DeskJet Ink Advantage 3637 All-in-One Printer,F5S54C,; HP DeskJet Ink Advantage 3638 All-in-One Printer,F5S46B,; HP DeskJet Ink Advantage 3639 All-in-One Printer,F5S52A,; HP DeskJet Ink Advantage 3639 All-in-One Printer,F5S55C,; HP DeskJet Ink Advantage Ultra 4729 All-in-One Printer,F5S65A,</t>
  </si>
  <si>
    <t>F8B04A</t>
  </si>
  <si>
    <t>HP Envy 5640 e-All-in-One,B9S56A,; HP Envy 5640 e-All-in-One,B9S58A,; HP Envy 5640 e-All-in-One,B9S59A,; HP Envy 5640 e-All-in-One,F8B13A,; HP Envy 5642 e-All-in-One,B9S61A,; HP Envy 5642 e-All-in-One,B9S64A,; HP Envy 5643 e-All-in-One,B9S63A,; HP Envy 5644 e-All-in-One,B9S62A,; HP Envy 5644 e-All-in-One,B9S65A,; HP Envy 5645 e-All-in-One,B9S60A,; HP Envy 5646 e-All-in-One,F8B05A,; HP Envy 5661 e-All-in-One,F8B07A,; HP Envy 5663 e-All-in-One,F8B12A,; HP Envy 5664 e-All-in-One,F8B08A,; HP Envy 5665 e-All-in-One,F8B06A,</t>
  </si>
  <si>
    <t>HP ENVY 5540 All-in-One</t>
  </si>
  <si>
    <t>G0V47A</t>
  </si>
  <si>
    <t>HP DeskJet Ink Advantage 5575 All-in-One,G0V48C,; HP ENVY 5540 All-in-One,G0V52A,; HP ENVY 5540 All-in-One,G0V53A,; HP ENVY 5540 All-in-One,J6U66A,; HP ENVY 5540 All-in-One,K7C85A,; HP ENVY 5540 All-in-One,K7C86A,; HP ENVY 5541 All-in-One,G0V55A,; HP ENVY 5541 All-in-One,K7G89A,; HP ENVY 5542 All-in-One,G0V51A,; HP ENVY 5542 All-in-One,K7C87A,; HP ENVY 5542 All-in-One,K7C88A,; HP ENVY 5542 All-in-One,K7G90A,; HP ENVY 5543 All-in-One,K7C84A,; HP ENVY 5544 All-in-One,G0V54A,; HP ENVY 5544 All-in-One,J6U65A,; HP ENVY 5544 All-in-One,J6U68A,; HP ENVY 5544 All-in-One,K7C89A,; HP ENVY 5544 All-in-One,K7C93A,; HP ENVY 5545 All-in-One,G0V50A,; HP ENVY 5545 All-in-One,K7G88A,; HP ENVY 5546 All-in-One,G0V56A,; HP ENVY 5546 All-in-One,J6U67A,; HP ENVY 5546 All-in-One,K7C90A,; HP ENVY 5547 All-in-One,J6U64A,; HP ENVY 5547 All-in-One,K7C91A,; HP ENVY 5548 All-in-One,K7C92A,; HP ENVY 5548 All-in-One,K7G87A,; HP ENVY 5549 All-in-One,K7G86A,</t>
  </si>
  <si>
    <t>HP Officejet 6812 e-AiO Printer</t>
  </si>
  <si>
    <t>G1W52</t>
  </si>
  <si>
    <t>HP OfficeJet 7510 Wide Format All-in-One</t>
  </si>
  <si>
    <t>G3J47A</t>
  </si>
  <si>
    <t>HP OfficeJet Pro 7740 Wide Format All-in-One</t>
  </si>
  <si>
    <t>G5J38A</t>
  </si>
  <si>
    <t>HP Scanjet 5590</t>
  </si>
  <si>
    <t>L1910A</t>
  </si>
  <si>
    <t>HP Scanjet 5590P,L1912A,Model L1912A indicates no ADF feature</t>
  </si>
  <si>
    <t>HP ScanJet Pro 3500 f1</t>
  </si>
  <si>
    <t>L2741A</t>
  </si>
  <si>
    <t>HP ScanJet Pro 2500 f1</t>
  </si>
  <si>
    <t>L2747A</t>
  </si>
  <si>
    <t>HP OfficeJet 200 Mobile Printer</t>
  </si>
  <si>
    <t>CZ993A</t>
  </si>
  <si>
    <t>HP OfficeJet 200C Mobile Printer,L9B95A,; HP OfficeJet 202 Mobile Printer,N4K99C,; HP OfficeJet 202C Mobile Printer,N4L14C,</t>
  </si>
  <si>
    <t>HP OfficeJet Pro 8710 All-in-One Printer</t>
  </si>
  <si>
    <t>D9L18A</t>
  </si>
  <si>
    <t>HP OfficeJet Pro 8720 All-in-One Printer</t>
  </si>
  <si>
    <t>D9L19A</t>
  </si>
  <si>
    <t>HP OfficeJet Pro 8730 All-in-One Printer</t>
  </si>
  <si>
    <t>D9L20A</t>
  </si>
  <si>
    <t>HP OfficeJet Pro 8740 All-in-One Printer</t>
  </si>
  <si>
    <t>D9L21A</t>
  </si>
  <si>
    <t>HP OfficeJet Pro 8210 Printer</t>
  </si>
  <si>
    <t>D9L63A</t>
  </si>
  <si>
    <t>D9L64A</t>
  </si>
  <si>
    <t>HP OfficeJet Pro 8715 All-in-One Printer</t>
  </si>
  <si>
    <t>J6X80A</t>
  </si>
  <si>
    <t>HP OfficeJet Pro 8725 All-in-One Printer</t>
  </si>
  <si>
    <t>J7A31A</t>
  </si>
  <si>
    <t>HP OfficeJet Pro 6960 All-in-One Printer</t>
  </si>
  <si>
    <t>J7K33A</t>
  </si>
  <si>
    <t>HP OfficeJet Pro 6970 All-in-One Printer</t>
  </si>
  <si>
    <t>J7K34A</t>
  </si>
  <si>
    <t>HP ENVY Photo 7155 All-in-One Printer</t>
  </si>
  <si>
    <t>K7G93A</t>
  </si>
  <si>
    <t>HP ENVY Photo 7100 All-in-One Printer Series</t>
  </si>
  <si>
    <t>HP ENVY Photo 7152 All-in-One Printer</t>
  </si>
  <si>
    <t>K7G94A</t>
  </si>
  <si>
    <t>HP ENVY Photo 7158 All-in-One Printer</t>
  </si>
  <si>
    <t>K7G95A</t>
  </si>
  <si>
    <t>K7G96A</t>
  </si>
  <si>
    <t>HP ENVY Photo 7160 All-in-One Printer</t>
  </si>
  <si>
    <t>K7G97A</t>
  </si>
  <si>
    <t>HP ENVY Photo 7161 All-in-One Printer</t>
  </si>
  <si>
    <t>K7G98A</t>
  </si>
  <si>
    <t>HP ENVY Photo 7164 All-in-One Printer</t>
  </si>
  <si>
    <t>K7G99A</t>
  </si>
  <si>
    <t>K7S35A</t>
  </si>
  <si>
    <t>K7S37A</t>
  </si>
  <si>
    <t>K7S42A</t>
  </si>
  <si>
    <t>HP Scanjet 8270</t>
  </si>
  <si>
    <t>L1975A</t>
  </si>
  <si>
    <t>HP Scanjet N6350 Networked Document Flatbed Scanner</t>
  </si>
  <si>
    <t>L2703A</t>
  </si>
  <si>
    <t>HP ScanJet Pro 4500 fn1</t>
  </si>
  <si>
    <t>L2749A</t>
  </si>
  <si>
    <t>HP Scanjet Enterprise Flow 5000 s3</t>
  </si>
  <si>
    <t>L2751A</t>
  </si>
  <si>
    <t>HP ScanJet Pro 3000 s3</t>
  </si>
  <si>
    <t>L2753A</t>
  </si>
  <si>
    <t>HP ScanJet Enterprise Flow 5000 s4</t>
  </si>
  <si>
    <t>L2755A</t>
  </si>
  <si>
    <t>HP ScanJet Enterprise Flow 7000 s3</t>
  </si>
  <si>
    <t>L2757A</t>
  </si>
  <si>
    <t>HP ScanJet Pro 2000 s1</t>
  </si>
  <si>
    <t>L2759A</t>
  </si>
  <si>
    <t>HP Digital Sender Flow 8500 fn2</t>
  </si>
  <si>
    <t>L2762A</t>
  </si>
  <si>
    <t>HP ScanJet Enterprise Flow N9120 fn2</t>
  </si>
  <si>
    <t>L2763A</t>
  </si>
  <si>
    <t>HP OfficeJet Pro With Page5000</t>
  </si>
  <si>
    <t>M9L65A</t>
  </si>
  <si>
    <t>M9L66A</t>
  </si>
  <si>
    <t>M9L67A</t>
  </si>
  <si>
    <t>M9L74A</t>
  </si>
  <si>
    <t>M9L75A</t>
  </si>
  <si>
    <t>M9L76A</t>
  </si>
  <si>
    <t>HP OfficeJet 8702 All-in-One Printer</t>
  </si>
  <si>
    <t>M9L81A</t>
  </si>
  <si>
    <t>HP OfficeJet 6950 All-in-One Printer</t>
  </si>
  <si>
    <t>P4C78A</t>
  </si>
  <si>
    <t>HP OfficeJet 6952 All-in-One Printer</t>
  </si>
  <si>
    <t>P4C80A</t>
  </si>
  <si>
    <t>HP OfficeJet 6954 All-in-One Printer</t>
  </si>
  <si>
    <t>P4C81A</t>
  </si>
  <si>
    <t>HP OfficeJet Pro 6968 All-in-One Printer</t>
  </si>
  <si>
    <t>T0F28A</t>
  </si>
  <si>
    <t>HP OfficeJet Pro 6978 All-in-One Printer</t>
  </si>
  <si>
    <t>T0F29A</t>
  </si>
  <si>
    <t>HP OfficeJet 6962 All-in-One Printer</t>
  </si>
  <si>
    <t>T0G25A</t>
  </si>
  <si>
    <t>T0G26A</t>
  </si>
  <si>
    <t>HP OfficeJet Pro 8216 Printer</t>
  </si>
  <si>
    <t>T0G70A</t>
  </si>
  <si>
    <t>T3P03A</t>
  </si>
  <si>
    <t>HP ENVY Photo 7166 All-in-One Printer</t>
  </si>
  <si>
    <t>Z3M33A</t>
  </si>
  <si>
    <t>HP ENVY Photo 7170 All-in-One Printer</t>
  </si>
  <si>
    <t>Z3M34A</t>
  </si>
  <si>
    <t>HP ENVY Photo 7174 All-in-One Printer</t>
  </si>
  <si>
    <t>Z3M35A</t>
  </si>
  <si>
    <t>HP ENVY Photo 7176 All-in-One Printer</t>
  </si>
  <si>
    <t>Z3M36A</t>
  </si>
  <si>
    <t>HP ENVY Photo 7120 All-in-One Printer</t>
  </si>
  <si>
    <t>Z3M37</t>
  </si>
  <si>
    <t>HP ENVY Photo 7124 All-in-One Printer</t>
  </si>
  <si>
    <t>Z3M38A</t>
  </si>
  <si>
    <t>Z3M44D</t>
  </si>
  <si>
    <t>HP Designet T3500 36-in eMultifunction</t>
  </si>
  <si>
    <t>B9E24A</t>
  </si>
  <si>
    <t>B9E24B</t>
  </si>
  <si>
    <t>HP DesignJet T520 Printer Series</t>
  </si>
  <si>
    <t>BCLAA-1101</t>
  </si>
  <si>
    <t>HP DesignJet T120 Printer Series</t>
  </si>
  <si>
    <t>HP Designjet T730 Printer</t>
  </si>
  <si>
    <t>BCLAA-1508</t>
  </si>
  <si>
    <t>HP DesignJet T830 Multifunction Device</t>
  </si>
  <si>
    <t>HP DesignJet T1700 Printer Series</t>
  </si>
  <si>
    <t>BCLAA-1702</t>
  </si>
  <si>
    <t>HP DesignJet T1700dr Printer, HP DesignJet T1700 Printer, HP DesignJet T1700dr Postscript Printer, HP DesignJet T1700 Postscript Printer,W6B56A, W6B55A, 1VD88A, 1VD88B, 1VD87A,</t>
  </si>
  <si>
    <t>HP Designet T1500 36-in ePrinter</t>
  </si>
  <si>
    <t>CR356A</t>
  </si>
  <si>
    <t>HP Designet T1500ps 36-in ePrinter</t>
  </si>
  <si>
    <t>CR357A</t>
  </si>
  <si>
    <t>CR357B</t>
  </si>
  <si>
    <t>HP Designet T2500ps 36-in eMultifunction</t>
  </si>
  <si>
    <t>CR359B</t>
  </si>
  <si>
    <t>HP Designjet T790 24-in ePrinter Series</t>
  </si>
  <si>
    <t>CR647A</t>
  </si>
  <si>
    <t>HP Designjet T790ps 24-in ePrinter Series</t>
  </si>
  <si>
    <t>CR648A</t>
  </si>
  <si>
    <t>CR648B</t>
  </si>
  <si>
    <t>HP Designjet T795 44-in ePrinter</t>
  </si>
  <si>
    <t>CR649C</t>
  </si>
  <si>
    <t>HP Designjet T1300ps 44-in ePrinter</t>
  </si>
  <si>
    <t>CR652A</t>
  </si>
  <si>
    <t>CR652B</t>
  </si>
  <si>
    <t>HP Designjet Z5400ps 44-in ePrinter</t>
  </si>
  <si>
    <t>E1L21A</t>
  </si>
  <si>
    <t>E1L21B</t>
  </si>
  <si>
    <t>HP Designjet T930</t>
  </si>
  <si>
    <t>L2Y21A</t>
  </si>
  <si>
    <t>L2Y22A</t>
  </si>
  <si>
    <t>L2Y22B</t>
  </si>
  <si>
    <t>HP Designjet T1530</t>
  </si>
  <si>
    <t>L2Y23A</t>
  </si>
  <si>
    <t>L2Y24A</t>
  </si>
  <si>
    <t>L2Y24B</t>
  </si>
  <si>
    <t>HP Designjet T2530</t>
  </si>
  <si>
    <t>L2Y25A</t>
  </si>
  <si>
    <t>L2Y26A</t>
  </si>
  <si>
    <t>L2Y26B</t>
  </si>
  <si>
    <t>T0B51A</t>
  </si>
  <si>
    <t>T0B52A</t>
  </si>
  <si>
    <t>T0B52B</t>
  </si>
  <si>
    <t>Jiangmen Dascom Computer Peripherals Co., Ltd.</t>
  </si>
  <si>
    <t>DASCOM</t>
  </si>
  <si>
    <t>1125+</t>
  </si>
  <si>
    <t>Tally/DASCOM</t>
  </si>
  <si>
    <t>Dot Matrix Printer</t>
  </si>
  <si>
    <t>Dot Matrix Printer,1330+; 1330H; 1325+,</t>
  </si>
  <si>
    <t>2600+</t>
  </si>
  <si>
    <t>2610+</t>
  </si>
  <si>
    <t>5130P</t>
  </si>
  <si>
    <t>DM-320</t>
  </si>
  <si>
    <t>DM-310,DM-310,</t>
  </si>
  <si>
    <t>Thermal Receipt Printer</t>
  </si>
  <si>
    <t>DT-230</t>
  </si>
  <si>
    <t>Thermal Receipt Printer,DT-210,</t>
  </si>
  <si>
    <t>TallySun</t>
  </si>
  <si>
    <t>J.Stephen</t>
  </si>
  <si>
    <t>Evo Green</t>
  </si>
  <si>
    <t>RP 3200 STAR EB,RP 3200 STAR EB,; SAT-20TUSE,SAT-20TUSE,; SLK-T20EB,SLK-T20EB,; SLK-T21EB,SLK-T21EB,; SLK-T32EB,SLK-T32EB,; TK-21EB,TK-21EB,; WTP-203,WTP-203,</t>
  </si>
  <si>
    <t>ION Thermal</t>
  </si>
  <si>
    <t>APP-100L,APP-100L,; IT1260,IT1260,; SAT-16TU,SAT-16TU,; SLK-TL12,SLK-TL12,; SLK-TL120,SLK-TL120,; SLK-TL122,SLK-TL122,; SLK-TL200,SLK-TL200,; SLK-TL202,SLK-TL202,; SLK-TL210,SLK-TL210,; SLK-TL212,SLK-TL212,; SLK-TL320,SLK-TL320,; SLK-TL322,SLK-TL322,; SLK-TL330,SLK-TL330,; SLK-TL332,SLK-TL332,; TP5000,TP5000,; WTP-150 v3,WTP-150 v3,</t>
  </si>
  <si>
    <t>ION THERMAL</t>
  </si>
  <si>
    <t>ION THERMAL,</t>
  </si>
  <si>
    <t>ODP1000-II-BLACK,ODP1000-II-BLACK,; ODP1000-II-WHITE,ODP1000-II-WHITE,; P076-101,P076-101,; SLK-TL100,SLK-TL100,</t>
  </si>
  <si>
    <t>IT1230.</t>
  </si>
  <si>
    <t>ODP500-II-BLACK,ODP500-II-BLACK,; ODP500-II.,ODP500-II.,; SLK-TE25,SLK-TE25,</t>
  </si>
  <si>
    <t>SEWOO</t>
  </si>
  <si>
    <t>SLK-TS400</t>
  </si>
  <si>
    <t>ION PT2,ION PT2,</t>
  </si>
  <si>
    <t>SLK-TS400EB</t>
  </si>
  <si>
    <t>TRP-100-III</t>
  </si>
  <si>
    <t>APP-100-H,APP-100-H,; APP-100-M,APP-100-M,; EP-T884,EP-T884,; EVO GREEN,,EVO GREEN,,; EVO HIGHSPEED,EVO HIGHSPEED,; EVO HISPEED,EVO HISPEED,; LK-TE200,LK-TE200,; ODP200H-III,ODP200H-III,; ODP200H-III-G,ODP200H-III-G,; ODP200H-III-W,ODP200H-III-W,; RP-320C,RP-320C,; RP-330C,RP-330C,; SAT-20T,SAT-20T,; SAT-30TU,SAT-30TU,; SLK-TE12,SLK-TE12,; SLK-TE120,SLK-TE120,; SLK-TE121,SLK-TE121,; SLK-TE122,SLK-TE122,; SLK-TE200,SLK-TE200,; SLK-TE201,SLK-TE201,; SLK-TE202,SLK-TE202,; SLK-TE203,SLK-TE203,; SLK-TE210,SLK-TE210,; SLK-TE212,SLK-TE212,; SLK-TE213,SLK-TE213,; SLK-TE320,SLK-TE320,; SLK-TE321,SLK-TE321,; SLK-TE322,SLK-TE322,; SLK-TE323,SLK-TE323,; SLK-TE330,SLK-TE330,; SLK-TE332,SLK-TE332,; SLK-TE333,SLK-TE333,; SLK-TE340,SLK-TE340,; SLK-TE342,SLK-TE342,; SLK-TE343,SLK-TE343,; TK-212,TK-212,; TP4000,TP4000,; WTP-100II+,WTP-100II+,; WTP-150+,WTP-150+,; WTP-150,WTP-150,; WTP-150II,WTP-150II,; WTP-150III,WTP-150III,; WTP-200 V3,WTP-200 V3,; WTP-200 v3,WTP-200 v3,; WTP-200II,WTP-200II,</t>
  </si>
  <si>
    <t>Katsuragawa Electric Co., LTD</t>
  </si>
  <si>
    <t>KIP</t>
  </si>
  <si>
    <t>KIP2300</t>
  </si>
  <si>
    <t>KIP700m</t>
  </si>
  <si>
    <t>KIP 770,,No</t>
  </si>
  <si>
    <t>KIP720</t>
  </si>
  <si>
    <t>Kodak Alaris Inc.</t>
  </si>
  <si>
    <t>Alaris</t>
  </si>
  <si>
    <t>Alaris S2070 Scanner</t>
  </si>
  <si>
    <t>S2070</t>
  </si>
  <si>
    <t>Kodak ScanMate i1180 Scanner</t>
  </si>
  <si>
    <t>i1180</t>
  </si>
  <si>
    <t>Kodak ScanMate i1150 Scanner,i1150,; Kodak ScanMate i1190 Scanner,i1190,; Kodak ScanMate i1190E Scanner,i1190E,</t>
  </si>
  <si>
    <t>Kodak i2820</t>
  </si>
  <si>
    <t>i2820</t>
  </si>
  <si>
    <t>Kodak i2420 Scanner,i2420,; Kodak i2620 Scanner,i2620,</t>
  </si>
  <si>
    <t>KODAK Picture Saver Scanning System PS50,PS50,; KODAK Picture Saver Scanning System PS80,PS80,; Kodak i2420 Scanner,i2420,; Kodak i2620 Scanner,i2620,</t>
  </si>
  <si>
    <t>Kodak i3450 Scanner</t>
  </si>
  <si>
    <t>i3450</t>
  </si>
  <si>
    <t>Kodak i2900 Scanner,i2900,; Kodak i3200 Scanner,i3200,; Kodak i3250 Scanner,i3250,; Kodak i3300 Scanner,i3300,; Kodak i3400 Scanner,i3400,</t>
  </si>
  <si>
    <t>Kodak i4850</t>
  </si>
  <si>
    <t>i4850</t>
  </si>
  <si>
    <t>Kodak i4250,i4250,; Kodak i4650,i4650,</t>
  </si>
  <si>
    <t>Scan Station 730EX</t>
  </si>
  <si>
    <t>Scan Station 740,Scan Station 740,</t>
  </si>
  <si>
    <t>Digital Photo Printer</t>
  </si>
  <si>
    <t>Kodak D4600 Duplex Photo Printer</t>
  </si>
  <si>
    <t>K-Sun Corporation</t>
  </si>
  <si>
    <t>LW-PX400</t>
  </si>
  <si>
    <t>LW-PX700</t>
  </si>
  <si>
    <t>LW-PX750</t>
  </si>
  <si>
    <t>LW-PX900</t>
  </si>
  <si>
    <t>K-Sun</t>
  </si>
  <si>
    <t>LW-PX800</t>
  </si>
  <si>
    <t>C51CD06100</t>
  </si>
  <si>
    <t>Neopost SA</t>
  </si>
  <si>
    <t>HASLER</t>
  </si>
  <si>
    <t>IN300 series</t>
  </si>
  <si>
    <t>IN360</t>
  </si>
  <si>
    <t>INTIMUS</t>
  </si>
  <si>
    <t>Intimus: MS-200</t>
  </si>
  <si>
    <t>Intimus: MS-300</t>
  </si>
  <si>
    <t>NEOPOST</t>
  </si>
  <si>
    <t>IN-300 series</t>
  </si>
  <si>
    <t>IN-360</t>
  </si>
  <si>
    <t>IX-3 series</t>
  </si>
  <si>
    <t>IX-5 series</t>
  </si>
  <si>
    <t>IX-7 seroes</t>
  </si>
  <si>
    <t>IX-7 series</t>
  </si>
  <si>
    <t>Oce ColorWave 500</t>
  </si>
  <si>
    <t>Oce 01039</t>
  </si>
  <si>
    <t>Oce ColorWave 700</t>
  </si>
  <si>
    <t>PlotWave 345  Multifunction Express</t>
  </si>
  <si>
    <t>Oce 01045</t>
  </si>
  <si>
    <t>PlotWave 365  Multifunction Express</t>
  </si>
  <si>
    <t>PlotWave 365  Printer</t>
  </si>
  <si>
    <t>PlotWave 345  Printer</t>
  </si>
  <si>
    <t>Oce 01076</t>
  </si>
  <si>
    <t>PlotWave 500 Printer</t>
  </si>
  <si>
    <t>PlotWave 450 Printer</t>
  </si>
  <si>
    <t>PlotWave 550 Printer</t>
  </si>
  <si>
    <t>PlotWave 450 Multifunction Express</t>
  </si>
  <si>
    <t>PlotWave 550 Multifunction Express</t>
  </si>
  <si>
    <t>LD620Ds</t>
  </si>
  <si>
    <t>LD620D</t>
  </si>
  <si>
    <t>LD620Dn</t>
  </si>
  <si>
    <t>LD620DE</t>
  </si>
  <si>
    <t>LD670</t>
  </si>
  <si>
    <t>PT330</t>
  </si>
  <si>
    <t>PT331</t>
  </si>
  <si>
    <t>PT390</t>
  </si>
  <si>
    <t>OKI Data Infotech Corporation</t>
  </si>
  <si>
    <t>LP-1030-BM</t>
  </si>
  <si>
    <t>LP-1030-BP</t>
  </si>
  <si>
    <t>?,?,?</t>
  </si>
  <si>
    <t>LP-2050-BM</t>
  </si>
  <si>
    <t>LP-1040-BM,LP-1040-BM,; LP-2060-BM,LP-2060-BM,</t>
  </si>
  <si>
    <t>LP-2050-BP</t>
  </si>
  <si>
    <t>Panasonic</t>
  </si>
  <si>
    <t>Document Scanner</t>
  </si>
  <si>
    <t>KV-N1028X</t>
  </si>
  <si>
    <t>KV-N1058X</t>
  </si>
  <si>
    <t>KV-S1015C</t>
  </si>
  <si>
    <t>KV-S1027C</t>
  </si>
  <si>
    <t>KV-S1037X</t>
  </si>
  <si>
    <t>KV-S1057C</t>
  </si>
  <si>
    <t>Document Scanner,KV-S1027C,</t>
  </si>
  <si>
    <t>KV-S1065C</t>
  </si>
  <si>
    <t>KV-S2087C</t>
  </si>
  <si>
    <t>KV-S4065CL</t>
  </si>
  <si>
    <t>KV-S4065CW</t>
  </si>
  <si>
    <t>KV-S4085CL</t>
  </si>
  <si>
    <t>KV-S4085CW</t>
  </si>
  <si>
    <t>KV-S5046H</t>
  </si>
  <si>
    <t>KV-S5055C</t>
  </si>
  <si>
    <t>KV-S5076H</t>
  </si>
  <si>
    <t>KV-S7097</t>
  </si>
  <si>
    <t>KV-S8127</t>
  </si>
  <si>
    <t>KV-S8147</t>
  </si>
  <si>
    <t>Partner Tech Corporation</t>
  </si>
  <si>
    <t>PARTNER</t>
  </si>
  <si>
    <t>RP-700</t>
  </si>
  <si>
    <t>Pioneer POS Solution</t>
  </si>
  <si>
    <t>PIONEERPOS</t>
  </si>
  <si>
    <t>STEP-5e</t>
  </si>
  <si>
    <t>Pitney Bowes, Inc.</t>
  </si>
  <si>
    <t>Pitney Bowes</t>
  </si>
  <si>
    <t>SendPro C400</t>
  </si>
  <si>
    <t>2H00</t>
  </si>
  <si>
    <t>SendPro C200,,; SendPro C300,,</t>
  </si>
  <si>
    <t>Connect+500W Mailing System</t>
  </si>
  <si>
    <t>MSF2</t>
  </si>
  <si>
    <t>SendPro P1500,,MPR1 Printer Module</t>
  </si>
  <si>
    <t>Plustek, Inc.</t>
  </si>
  <si>
    <t>Plustek</t>
  </si>
  <si>
    <t>OpticSlim 1680H;OpticSlim 1180H;OpticSlim1280H;OpticSlim 1380H;OpticSlim 1580H;OpticSlim 1780H;OpticSlim1880H;OpticSlim 1980H;OpticSlim 1180;OpticSlim 1280;OpticSlim 1380;OpticSlim 1580;OpticSlim 1680;OpticSlim 1780;OpticSlim 1880;OpticSlim 1980</t>
  </si>
  <si>
    <t>1680H;1180H;1280H;1380H;1580H;1780H;1880H;1980H;1180; 1280;1380;1580;1680;1780;1880;1980;</t>
  </si>
  <si>
    <t>A300 Plus</t>
  </si>
  <si>
    <t>,A360, OpticPro A360, OpticPro A360L, OpticPro A360 Plus, OpticPro A360+, A300, OpticBook A300, OpticBook A300L, OpticBook A300+, OpticBook A300 Pro, A360 Plus, OpticPro A360M, OpticBook A300M, A300L, A360L,</t>
  </si>
  <si>
    <t>OpticPro A320L</t>
  </si>
  <si>
    <t>A320L</t>
  </si>
  <si>
    <t>MobileOffice AD480</t>
  </si>
  <si>
    <t>AD480</t>
  </si>
  <si>
    <t>MobileOffice AD470,AD470,</t>
  </si>
  <si>
    <t>MobileOffice D600 Plus</t>
  </si>
  <si>
    <t>D600 Plus</t>
  </si>
  <si>
    <t>MobileOffice D600,D600,</t>
  </si>
  <si>
    <t>MobileOffice D620</t>
  </si>
  <si>
    <t>D620</t>
  </si>
  <si>
    <t>OpticBook 4000</t>
  </si>
  <si>
    <t>OpticBook 3800L,OpticBook 3800L,; OpticBook 3900L,OpticBook 3900L,; OpticBook 4000L,OpticBook 4000L,</t>
  </si>
  <si>
    <t>SmartOffice PL2000 Plus</t>
  </si>
  <si>
    <t>PL2000 Plus</t>
  </si>
  <si>
    <t>SmartOffice PL1500 Plus,PL1500 Plus,</t>
  </si>
  <si>
    <t>SmartOffice PL4080</t>
  </si>
  <si>
    <t>PL4080</t>
  </si>
  <si>
    <t>SmartOffice PL3060,PL3060,</t>
  </si>
  <si>
    <t>SmartOffice PS30D</t>
  </si>
  <si>
    <t>PS30D</t>
  </si>
  <si>
    <t>SmartOffice PS3180U</t>
  </si>
  <si>
    <t>PS3180U</t>
  </si>
  <si>
    <t>SmartOffice PS3130U, SmartOffice PS3140U, SmartOffice PS3150U, SmartOffice PS3160U, SmartOffice  PS3170U,PS3130U, PS3140U, PS3150U, PS3160U, PS3170U,</t>
  </si>
  <si>
    <t>SmartOffice PS396UH</t>
  </si>
  <si>
    <t>PS396UH</t>
  </si>
  <si>
    <t>PS4080U, PS4088U, PS4080UH, PS4088UH, PS6012UH, PS8016UH</t>
  </si>
  <si>
    <t>ePhoto Z300</t>
  </si>
  <si>
    <t>Z300</t>
  </si>
  <si>
    <t>Printronix Auto ID Technology, Inc.</t>
  </si>
  <si>
    <t>Printronix</t>
  </si>
  <si>
    <t>PTXTHM106</t>
  </si>
  <si>
    <t>PTXTHM104,PTXTHM104,</t>
  </si>
  <si>
    <t>PTXTHH104</t>
  </si>
  <si>
    <t>T8204, T8304</t>
  </si>
  <si>
    <t>PTXTHH168</t>
  </si>
  <si>
    <t>T8206, T8306</t>
  </si>
  <si>
    <t>T8208, T8308</t>
  </si>
  <si>
    <t>MP CW2201</t>
  </si>
  <si>
    <t>MP W6700</t>
  </si>
  <si>
    <t>MP CW2201SP</t>
  </si>
  <si>
    <t>MP W6700SP</t>
  </si>
  <si>
    <t>SG 3120B SFNw</t>
  </si>
  <si>
    <t>Sato Corporation</t>
  </si>
  <si>
    <t>SATO</t>
  </si>
  <si>
    <t>CL4NX</t>
  </si>
  <si>
    <t>CL6NX</t>
  </si>
  <si>
    <t>Scannx LLC</t>
  </si>
  <si>
    <t>SCANNX</t>
  </si>
  <si>
    <t>BookScanner 7145</t>
  </si>
  <si>
    <t>Seiko Instruments Inc.</t>
  </si>
  <si>
    <t>SII</t>
  </si>
  <si>
    <t>MP-A40-B06JK1</t>
  </si>
  <si>
    <t>MP-A40-W06JK1U</t>
  </si>
  <si>
    <t>MP-A40-W06JK1E,MP-A40-W06JK1E,; MP-A40-W06JK1J,MP-A40-W06JK1J,</t>
  </si>
  <si>
    <t>Shandong New Beiyang Information Technology Co., Ltd</t>
  </si>
  <si>
    <t>SNBC</t>
  </si>
  <si>
    <t>Receipt Printer</t>
  </si>
  <si>
    <t>BTP-R180</t>
  </si>
  <si>
    <t>BTP-R180II</t>
  </si>
  <si>
    <t>BTP-R681</t>
  </si>
  <si>
    <t>Receipt Printer,BTP-A86,; Receipt Printer,BTP-R681H,; Receipt Printer,BTP-R682,; Receipt Printer,BTP-R688,; Receipt Printer,BTP-V91,</t>
  </si>
  <si>
    <t>BTP-R980III</t>
  </si>
  <si>
    <t>Receipt Printer,BTP-R880NPV,; Receipt Printer,BTP-R981,; Receipt Printer,BTP-R982,</t>
  </si>
  <si>
    <t>BTP-S80</t>
  </si>
  <si>
    <t>,BTP-S80II,; ,BTP-S80III,; ,BTP-S80IV,; ,BTP-S81,; ,BTP-S82,</t>
  </si>
  <si>
    <t>SNBC, BEIYANG</t>
  </si>
  <si>
    <t>BTP-R880NP</t>
  </si>
  <si>
    <t>SNBC, ORIENT</t>
  </si>
  <si>
    <t>Receipt/Label Printer</t>
  </si>
  <si>
    <t>BTP-R580III</t>
  </si>
  <si>
    <t>Receipt/Label Printer,BTP-L580II,; Receipt/Label Printer,BTP-L580IIC,; Receipt/Label Printer,BTP-L580IIP,; Receipt/Label Printer,BTP-R580II,</t>
  </si>
  <si>
    <t>BTP-R980</t>
  </si>
  <si>
    <t>BTP-R990</t>
  </si>
  <si>
    <t>Star Micronics Co., Ltd.</t>
  </si>
  <si>
    <t>Star Micronics</t>
  </si>
  <si>
    <t>A006</t>
  </si>
  <si>
    <t>POP10 WHT US</t>
  </si>
  <si>
    <t>TSP100</t>
  </si>
  <si>
    <t>TSP143III</t>
  </si>
  <si>
    <t>Tit Eng Co., Ltd.</t>
  </si>
  <si>
    <t>CIM</t>
  </si>
  <si>
    <t>CIM SATURN</t>
  </si>
  <si>
    <t>Javelin</t>
  </si>
  <si>
    <t>J200i</t>
  </si>
  <si>
    <t>J230i</t>
  </si>
  <si>
    <t>JAVELIN DNA</t>
  </si>
  <si>
    <t>JAVELIN DNA PRO,JAVELIN DNA PRO,</t>
  </si>
  <si>
    <t>POINTMAN</t>
  </si>
  <si>
    <t>NUVIA N20</t>
  </si>
  <si>
    <t>RP 10</t>
  </si>
  <si>
    <t>TP-9200</t>
  </si>
  <si>
    <t>B-EX</t>
  </si>
  <si>
    <t>B-EX6T1-GS12-QM-R</t>
  </si>
  <si>
    <t>B-EX6T1-TS12-QM-R</t>
  </si>
  <si>
    <t>B-EX6T3-GS12-QM-R</t>
  </si>
  <si>
    <t>B-EX6T3-TS12-QM-R</t>
  </si>
  <si>
    <t>B-FV4T</t>
  </si>
  <si>
    <t>B-FV4T-GS16-CN-R</t>
  </si>
  <si>
    <t>,B-FV4T-GS16-QM-R,; ,B-FV4T-TS16-CN-R,; ,B-FV4T-TS16-QM-R,</t>
  </si>
  <si>
    <t>B-FV4T-TS12-QM-R</t>
  </si>
  <si>
    <t>,B-FV4T-GS12-QM-R,</t>
  </si>
  <si>
    <t>B-FV4T-TS14-QM-R</t>
  </si>
  <si>
    <t>,B-FV4T-GS14-CN-R,; ,B-FV4T-GS14-QM-R,; ,B-FV4T-TS14-CN-R,</t>
  </si>
  <si>
    <t>TSC Auto ID Technology Co., Ltd</t>
  </si>
  <si>
    <t>TSC</t>
  </si>
  <si>
    <t>MX240Pxxxxx</t>
  </si>
  <si>
    <t>MX240Pxxxxx (x can be 0-9 or A-Z or - or . or / or \ or _)</t>
  </si>
  <si>
    <t>F240Pxxxxx,F240Pxxxxx,; F340Pxxxxx,F340Pxxxxx,; F640Pxxxxx,F640Pxxxxx,; IX200Pxxxxx,IX200Pxxxxx,; IX300Pxxxxx,IX300Pxxxxx,; IX600Pxxxxx,IX600Pxxxxx,; K240Pxxxxx,K240Pxxxxx,; K340Pxxxxx,K340Pxxxxx,; K640Pxxxxx,K640Pxxxxx,; MX340Pxxxxx,MX340Pxxxxx,; MX640Pxxxxx,MX640Pxxxxx,; PX240Pxxxxx,PX240Pxxxxx,; PX340Pxxxxx,PX340Pxxxxx,; PX640Pxxxxx,PX640Pxxxxx,</t>
  </si>
  <si>
    <t>Visioneer</t>
  </si>
  <si>
    <t>PATRIOT D40</t>
  </si>
  <si>
    <t>PATRIOT H80</t>
  </si>
  <si>
    <t>PATRIOT H60,PATRIOT H60,</t>
  </si>
  <si>
    <t>PATRIOT P15</t>
  </si>
  <si>
    <t>RoadWarrior 4D</t>
  </si>
  <si>
    <t>RoadWarrior X3</t>
  </si>
  <si>
    <t>DocuMate 152i</t>
  </si>
  <si>
    <t>DocuMate 4790</t>
  </si>
  <si>
    <t>DocuMate 4799</t>
  </si>
  <si>
    <t>DocuMate 5445</t>
  </si>
  <si>
    <t>DocuMate 5460</t>
  </si>
  <si>
    <t>DocuMate 5540</t>
  </si>
  <si>
    <t>DocuMate 6712</t>
  </si>
  <si>
    <t>DocuMate 6714</t>
  </si>
  <si>
    <t>Duplex Travel Scanner</t>
  </si>
  <si>
    <t>Xerox DocuMate 6440</t>
  </si>
  <si>
    <t>Xerox DocuMate 6480</t>
  </si>
  <si>
    <t>Xerox DocuMate 6460,Xerox DocuMate 6460,</t>
  </si>
  <si>
    <t>Xerox Duplex Portable Scanner</t>
  </si>
  <si>
    <t>Xerox Simplex Combo Scanner</t>
  </si>
  <si>
    <t>Zebra Technologies Corporation</t>
  </si>
  <si>
    <t>Zebra</t>
  </si>
  <si>
    <t>G-Series (GK Desktop)</t>
  </si>
  <si>
    <t>GK420d</t>
  </si>
  <si>
    <t>,GK420E,; ,GK420t,; ,GK888E,</t>
  </si>
  <si>
    <t>ZD410</t>
  </si>
  <si>
    <t>,ZD420,ZD420; ,ZD620,ZD620</t>
  </si>
  <si>
    <t>ZD500 Series</t>
  </si>
  <si>
    <t>ZD500R</t>
  </si>
  <si>
    <t>,ZD500,</t>
  </si>
  <si>
    <t>ZT400 Series</t>
  </si>
  <si>
    <t>ZT410; ZT420</t>
  </si>
  <si>
    <t>ZT620</t>
  </si>
  <si>
    <t>ZT510, ZT610,ZT510, ZT610,</t>
  </si>
  <si>
    <t>Lifetime</t>
  </si>
  <si>
    <t>Stock</t>
  </si>
  <si>
    <t>Average Lifetime (yr)</t>
  </si>
  <si>
    <t>Average Lifetime Source</t>
  </si>
  <si>
    <t>Stock/
Installed Base Data Year</t>
  </si>
  <si>
    <t>Stock/
Installed Base Data Source</t>
  </si>
  <si>
    <t>Projected U.S. Total Shipments in 2019</t>
  </si>
  <si>
    <t>Projected U.S. Total Shipments in 2020</t>
  </si>
  <si>
    <t>Projected U.S. Total Shipments in 2021</t>
  </si>
  <si>
    <t>Car Emissions</t>
  </si>
  <si>
    <t>pounds CO2 / car / yr</t>
  </si>
  <si>
    <t>Projected U.S. Total Shipments in 2022</t>
  </si>
  <si>
    <t>Stock/
Installed Base Once Stock Turns Over</t>
  </si>
  <si>
    <t>Shipments accumulated over lifetime of longest-lived subcategory</t>
  </si>
  <si>
    <t>Energy Savings  (TWh/yr)</t>
  </si>
  <si>
    <t>Commercial electricity cost (2019)</t>
  </si>
  <si>
    <t>Commercial electricity cost (2022)</t>
  </si>
  <si>
    <t>2017 US$/million BTU</t>
  </si>
  <si>
    <t>Electric Rate ($/kWh)</t>
  </si>
  <si>
    <t>U.S. Energy Information Administration, Annual Energy Outlook 2018, "Table: Electricity Supply, Disposition, Prices, and Emissions Case: Reference case"</t>
  </si>
  <si>
    <t>Grow-To</t>
  </si>
  <si>
    <t>Source 
Pending</t>
  </si>
  <si>
    <r>
      <t xml:space="preserve">Combined Avg. Unit Energy Consumption of </t>
    </r>
    <r>
      <rPr>
        <sz val="10"/>
        <color theme="1"/>
        <rFont val="Arial"/>
        <family val="2"/>
      </rPr>
      <t xml:space="preserve"> Models meeting the current ENERGY STAR, but not the proposed V3.0
(kWh/yr)</t>
    </r>
  </si>
  <si>
    <r>
      <t xml:space="preserve">Combined Avg. V3.0  </t>
    </r>
    <r>
      <rPr>
        <sz val="10"/>
        <color theme="1"/>
        <rFont val="Arial"/>
        <family val="2"/>
      </rPr>
      <t>ENERGY STAR Requirement Level Applicable to Models not Meeting It  
(kWh/yr)</t>
    </r>
  </si>
  <si>
    <t>TEC Req at Segment Min (Based on Prev Max) (kWh/wk)</t>
  </si>
  <si>
    <t>TEC Req at Segment Max (Based on Pass Rate Target) (kWh/wk)</t>
  </si>
  <si>
    <t>A3  Allowance (kWh/wk)</t>
  </si>
  <si>
    <t>Wi-Fi Allowance (kWh/wk)</t>
  </si>
  <si>
    <t>HL-3140CW</t>
  </si>
  <si>
    <t>N/A</t>
  </si>
  <si>
    <t>Wired &gt; 20 MHz and &lt; 500 MHz - USB 2.x, Power-supply Size &gt; 10W,Memory</t>
  </si>
  <si>
    <t>HL-3170CDW</t>
  </si>
  <si>
    <t>Wired &gt; 20 MHz and &lt; 500 MHz - 100/10 Mb/s Ethernet, Power-supply Size &gt; 10W,Memory</t>
  </si>
  <si>
    <t>HL-5440D</t>
  </si>
  <si>
    <t>HL-5470DWT</t>
  </si>
  <si>
    <t>,HL-5450DN,; ,HL-5470DW,</t>
  </si>
  <si>
    <t>HL-6180DWT</t>
  </si>
  <si>
    <t>,HL-6180DW,</t>
  </si>
  <si>
    <t>HL-L2305W</t>
  </si>
  <si>
    <t>HL-L2310D</t>
  </si>
  <si>
    <t>HL-L2320D</t>
  </si>
  <si>
    <t>HL-L2340DW</t>
  </si>
  <si>
    <t>HL-L2300D,,</t>
  </si>
  <si>
    <t>HL-L2360DW</t>
  </si>
  <si>
    <t>HL-L8250CDN</t>
  </si>
  <si>
    <t>HL-L9200CDWT</t>
  </si>
  <si>
    <t>HL-L8350CDW,,; HL-L8350CDWT,,; HL-L9200CDW,,</t>
  </si>
  <si>
    <t>Wired &gt; 20 MHz and &lt; 500 MHz - 100/10 Mb/s Ethernet,Wired &gt; 20 MHz and &lt; 500 MHz - USB 2.x, Power-supply Size &gt; 10W,Memory,Touch Panel Display - Color</t>
  </si>
  <si>
    <t>HL-L9300CDWTT</t>
  </si>
  <si>
    <t>HL-L9300CDW,,; HL-L9300CDWT,,</t>
  </si>
  <si>
    <t>HL-S7000DN</t>
  </si>
  <si>
    <t>Other,Wired &gt; 500 MHz - 1 Gb/s Ethernet, Power-supply Size &gt; 10W,Other,Memory</t>
  </si>
  <si>
    <t>MFC-7240</t>
  </si>
  <si>
    <t>FAX-2840,,</t>
  </si>
  <si>
    <t>MFC-8510DN</t>
  </si>
  <si>
    <t>,DCP-8110DN,</t>
  </si>
  <si>
    <t>MFC-8910DW</t>
  </si>
  <si>
    <t>,DCP-8150DN,; ,DCP-8155DN,; ,MFC-8710DW,</t>
  </si>
  <si>
    <t>MFC-8950DWT</t>
  </si>
  <si>
    <t>,MFC-8950DW,</t>
  </si>
  <si>
    <t>Wired &gt; 20 MHz and &lt; 500 MHz - 100/10 Mb/s Ethernet,Wired &gt; 500 MHz - 1 Gb/s Ethernet, Power-supply Size &gt; 10W,Other,Memory</t>
  </si>
  <si>
    <t>MFC-9130CW</t>
  </si>
  <si>
    <t>MFC-9340CDW</t>
  </si>
  <si>
    <t>HL-3180CDW,,; MFC-9330CDW,,</t>
  </si>
  <si>
    <t>MFC-L2700DW</t>
  </si>
  <si>
    <t>DCP-L2520DW,,</t>
  </si>
  <si>
    <t>MFC-L2740DW</t>
  </si>
  <si>
    <t>HL-L2380DW,,</t>
  </si>
  <si>
    <t>MFC-L8600CDW</t>
  </si>
  <si>
    <t>MFC-L9550CDW</t>
  </si>
  <si>
    <t>MFC-L8850CDW,,</t>
  </si>
  <si>
    <t>Color imageCLASS LBP7110Cw</t>
  </si>
  <si>
    <t>Color imageCLASS MF810Cdn</t>
  </si>
  <si>
    <t>F165901</t>
  </si>
  <si>
    <t>Color imageCLASS MF820Cdn</t>
  </si>
  <si>
    <t>FAXPHONE L100</t>
  </si>
  <si>
    <t>None, Power-supply Size &gt; 10W,Scanners with non-CCFL Lamps - Light-Emitting Diodes (LED)</t>
  </si>
  <si>
    <t>FAXPHONE L190</t>
  </si>
  <si>
    <t>imageCLASS D550</t>
  </si>
  <si>
    <t>imageCLASS LBP162dw</t>
  </si>
  <si>
    <t>imageCLASS LBP214dw</t>
  </si>
  <si>
    <t>Wired &gt; 500 MHz - 1 Gb/s Ethernet,Wired &gt; 20 MHz and &lt; 500 MHz - USB 2.x, Power-supply Size &gt; 10W</t>
  </si>
  <si>
    <t>imageCLASS LBP6030w</t>
  </si>
  <si>
    <t>Wireless - WiFi, Power-supply Size &gt; 10W</t>
  </si>
  <si>
    <t>imageCLASS LBP6230dw</t>
  </si>
  <si>
    <t>imageCLASS LBP6780dn</t>
  </si>
  <si>
    <t>Wired &gt; 20 MHz and &lt; 500 MHz - USB 2.x, Power-supply Size &gt; 10W</t>
  </si>
  <si>
    <t>imageCLASS MF424dw</t>
  </si>
  <si>
    <t>Wired &gt; 500 MHz - 1 Gb/s Ethernet,Wired &gt; 20 MHz and &lt; 500 MHz - USB 2.x, Power-supply Size &gt; 10W,Scanners with non-CCFL Lamps - Light-Emitting Diodes (LED),Touch Panel Display - Color</t>
  </si>
  <si>
    <t>imageCLASS MF525dw</t>
  </si>
  <si>
    <t>imageRUNNER 1730</t>
  </si>
  <si>
    <t>imageRUNNER 2525</t>
  </si>
  <si>
    <t>imageRUNNER 2530</t>
  </si>
  <si>
    <t>imageRUNNER ADVANCE 400iF</t>
  </si>
  <si>
    <t>imageRUNNER ADVANCE 4225</t>
  </si>
  <si>
    <t>imageRUNNER ADVANCE 500iF</t>
  </si>
  <si>
    <t>imageRUNNER ADVANCE C7260</t>
  </si>
  <si>
    <t>Wired &gt; 20 MHz and &lt; 500 MHz - 100/10 Mb/s Ethernet, Internal Disk Drive - Hard-Disk,Power-supply Size &gt; 10W,Scanners with non-CCFL Lamps - Light-Emitting Diodes (LED),Memory,Touch Panel Display - Color</t>
  </si>
  <si>
    <t>Wired &gt; 20 MHz and &lt; 500 MHz - 100/10 Mb/s Ethernet, Internal Disk Drive - Hard-Disk,Power-supply Size &gt; 10W,Memory,Touch Panel Display - Color</t>
  </si>
  <si>
    <t>imageRUNNER ADVANCE C9270 PRO</t>
  </si>
  <si>
    <t>LASER CLASS 650i</t>
  </si>
  <si>
    <t>Wired &gt; 20 MHz and &lt; 500 MHz - USB 2.x, Power-supply Size &gt; 10W,Scanners with non-CCFL Lamps - Light-Emitting Diodes (LED)</t>
  </si>
  <si>
    <t>LASER CLASS 810</t>
  </si>
  <si>
    <t>None, Power-supply Size &gt; 10W,Scanners with non-CCFL Lamps - Light-Emitting Diodes (LED),Other,Memory</t>
  </si>
  <si>
    <t>7130cdn</t>
  </si>
  <si>
    <t>B2360dn</t>
  </si>
  <si>
    <t>B3460dn</t>
  </si>
  <si>
    <t>None</t>
  </si>
  <si>
    <t>B3465dn</t>
  </si>
  <si>
    <t>B3465dnf,,</t>
  </si>
  <si>
    <t>B3465dnf</t>
  </si>
  <si>
    <t>B3465dn,,</t>
  </si>
  <si>
    <t>B5460dn</t>
  </si>
  <si>
    <t>B5465dnf</t>
  </si>
  <si>
    <t>Dell B1160</t>
  </si>
  <si>
    <t>Dell B1163</t>
  </si>
  <si>
    <t>Dell B1260dn</t>
  </si>
  <si>
    <t>Dell B1265dfw</t>
  </si>
  <si>
    <t>Dell B2375dfw</t>
  </si>
  <si>
    <t>Dell C1765nfw Color Multifunction Printer</t>
  </si>
  <si>
    <t>DP-F510Plus</t>
  </si>
  <si>
    <t>Funai</t>
  </si>
  <si>
    <t>LM1605DW</t>
  </si>
  <si>
    <t>LS1105DW</t>
  </si>
  <si>
    <t>HP LaserJet Enterprise 700 color MFP M775dn</t>
  </si>
  <si>
    <t>CC522A</t>
  </si>
  <si>
    <t>HP Color LaserJet Enterprise M855x+</t>
  </si>
  <si>
    <t>A2W79A</t>
  </si>
  <si>
    <t>A2W77A,,; A2W78A,,; D7P73A,,</t>
  </si>
  <si>
    <t>HP LaserJet Pro MFP M521dw</t>
  </si>
  <si>
    <t>A8P80A</t>
  </si>
  <si>
    <t>HP LaserJet Pro MFP M521dn,A8P79A,</t>
  </si>
  <si>
    <t>HP LaserJet Enterprise M806dn</t>
  </si>
  <si>
    <t>CZ244A</t>
  </si>
  <si>
    <t>CZ245A,,</t>
  </si>
  <si>
    <t>HP LaserJet Enterprise M806x+</t>
  </si>
  <si>
    <t>CZ245A</t>
  </si>
  <si>
    <t>CZ244A,,</t>
  </si>
  <si>
    <t>Hewlett-Packard Company</t>
  </si>
  <si>
    <t>HP Color LaserJet CP5225dn</t>
  </si>
  <si>
    <t>CE712A</t>
  </si>
  <si>
    <t>HP LaserJet Enterprise 700 MFP M725f</t>
  </si>
  <si>
    <t>CF067A</t>
  </si>
  <si>
    <t>HP LaserJet Enterprise 700 M712dn</t>
  </si>
  <si>
    <t>CF236A</t>
  </si>
  <si>
    <t>HP Color LaserJet Enterprise Flow M880z+ MFP</t>
  </si>
  <si>
    <t>A2W76A</t>
  </si>
  <si>
    <t>HP Color LaserJet Enterprise Flow M880z MFP,A2W75A,3x500 sheet input tray; HP Color LaserJet Enterprise Flow M880z+ NFC/Wireless Direct MFP,D7P71A,NFC/Wireless Direct module; HP Color LaserJet Managed Flow MFP M880zm+,L3U52A,Managed Print Services version of M880zm+; HP Color LaserJet Managed Flow MFP M880zm,L3U51A,Managed Print Services version of M880z</t>
  </si>
  <si>
    <t>HP Color LaserJet Enterprise Flow MFP M577z</t>
  </si>
  <si>
    <t>B5L48A</t>
  </si>
  <si>
    <t>HP Color LaserJet Enterprise MFP M577c,B5L54A,No NFC Wireless Direct; HP Color LaserJet Enterprise MFP M577dn,B5L46A,No NFC Wireless Direct or fax or keyboard or stapler; HP Color LaserJet Enterprise MFP M577f,B5L47A,No NFC Wireless Direct no fax or keyboard; HP Color LaserJet Managed MFP M577cm,B5L50A,Managed Print Services No NFC Wireless Direct; HP Color LaserJet Managed MFP M577dnm,B5L49A,Managed Print Services No NFC Wireless Direct or fax or keyboard or stapler</t>
  </si>
  <si>
    <t>HP Color LaserJet EnterpriseM750xh</t>
  </si>
  <si>
    <t>D3L10A</t>
  </si>
  <si>
    <t>HP Color LaserJet Enterprise M750dn,D3L09A,Same as Tested Model, except does not have 3 x 500 sheet input tray with stand, nor the encrypted hard drive</t>
  </si>
  <si>
    <t>HP PageWide Managed Color Flow MFP 77660zs,J7Z03A,Identical to E77660zs but no inline paper finisher module; HP PageWide Managed Color Flow MFP E77660zts,J7Z05A,Main cassette (input tray) has tandem 2 x 550 trays instead of single 550 tray.; HP PageWide Managed Color Flow MFP E776z,2GP11A,Identical to the E77660z. LPD version. (80 ppm speed set at regional distribution center); HP PageWide Managed Color MFP E77660dn,Z5G77A,Identical to E77660zs but no inline paper finisher and no scanned data-accelerator module; HP PageWide Managed Color MFP E776dn,2GP05A,Identical to the E77660dn. LPD version. (80 ppm speed set at regional distribution center)</t>
  </si>
  <si>
    <t>HP LaserJet Pro M15a</t>
  </si>
  <si>
    <t>W2G50A</t>
  </si>
  <si>
    <t>HP LaserJet Pro M15w,W2G51A,</t>
  </si>
  <si>
    <t>HP LaserJet Pro MFP M28a</t>
  </si>
  <si>
    <t>W2G54A</t>
  </si>
  <si>
    <t>HP LaserJet Pro MFP M28w,W2G55A,</t>
  </si>
  <si>
    <t>bizhub PRESS 1052</t>
  </si>
  <si>
    <t>1052</t>
  </si>
  <si>
    <t>bizhub PRESS 1250</t>
  </si>
  <si>
    <t>1250</t>
  </si>
  <si>
    <t>bizhub PRESS 1250P</t>
  </si>
  <si>
    <t>1250P</t>
  </si>
  <si>
    <t>bizhub PRESS 2250P</t>
  </si>
  <si>
    <t>bizhub PRO 951</t>
  </si>
  <si>
    <t>951</t>
  </si>
  <si>
    <t>bizhub 215</t>
  </si>
  <si>
    <t>bizhub 3300P</t>
  </si>
  <si>
    <t>bizhub 3320</t>
  </si>
  <si>
    <t>bizhub 4000P</t>
  </si>
  <si>
    <t>bizhub 4020</t>
  </si>
  <si>
    <t>bizhub 4050</t>
  </si>
  <si>
    <t>bizhub 4052</t>
  </si>
  <si>
    <t>bizhub 4700P</t>
  </si>
  <si>
    <t>bizhub 4750</t>
  </si>
  <si>
    <t>bizhub 4752</t>
  </si>
  <si>
    <t>bizhub 754</t>
  </si>
  <si>
    <t>bizhub 754e,504500,</t>
  </si>
  <si>
    <t>bizhub C224</t>
  </si>
  <si>
    <t>bizhub C284</t>
  </si>
  <si>
    <t>bizhub C3100P</t>
  </si>
  <si>
    <t>bizhub C3110</t>
  </si>
  <si>
    <t>bizhub C3350</t>
  </si>
  <si>
    <t>bizhub C364</t>
  </si>
  <si>
    <t>bizhub C3850</t>
  </si>
  <si>
    <t>bizhub C3850FS</t>
  </si>
  <si>
    <t>bizhub C454</t>
  </si>
  <si>
    <t>bizhub C554</t>
  </si>
  <si>
    <t>bizhub C654</t>
  </si>
  <si>
    <t>bizhub C654e,C504500,</t>
  </si>
  <si>
    <t>bizhub C754</t>
  </si>
  <si>
    <t>bizhub C754e,C504500,</t>
  </si>
  <si>
    <t>bizhub PRESS C1060</t>
  </si>
  <si>
    <t>C1060</t>
  </si>
  <si>
    <t>bizhub PRO C1060L</t>
  </si>
  <si>
    <t>C1060L</t>
  </si>
  <si>
    <t>bizhub PRESS C1070</t>
  </si>
  <si>
    <t>C1070</t>
  </si>
  <si>
    <t>CS 2551ci</t>
  </si>
  <si>
    <t>CS 3051ci</t>
  </si>
  <si>
    <t>CS 307ci</t>
  </si>
  <si>
    <t>CS 3501i</t>
  </si>
  <si>
    <t>CS 4501i</t>
  </si>
  <si>
    <t>CS 4551ci</t>
  </si>
  <si>
    <t>CS 5501i</t>
  </si>
  <si>
    <t>CS 5551ci</t>
  </si>
  <si>
    <t>CS 6501i</t>
  </si>
  <si>
    <t>CS 6551ci</t>
  </si>
  <si>
    <t>CS 7551ci</t>
  </si>
  <si>
    <t>CS 8001i</t>
  </si>
  <si>
    <t>CS 9002i</t>
  </si>
  <si>
    <t>ECOSYS FS-2100DN</t>
  </si>
  <si>
    <t>Wired &gt; 20 MHz and &lt; 500 MHz - USB 2.x, Memory</t>
  </si>
  <si>
    <t>ECOSYS FS-4100DN</t>
  </si>
  <si>
    <t>ECOSYS FS-4200DN</t>
  </si>
  <si>
    <t>ECOSYS FS-4300DN</t>
  </si>
  <si>
    <t>ECOSYS FS-6525MFP</t>
  </si>
  <si>
    <t>ECOSYS FS-6530MFP</t>
  </si>
  <si>
    <t>ECOSYS FS-C8520MFP</t>
  </si>
  <si>
    <t>ECOSYS FS-C8525MFP</t>
  </si>
  <si>
    <t>ECOSYS M2035dn</t>
  </si>
  <si>
    <t>Wired &gt; 500 MHz - 1 Gb/s Ethernet, Scanners with non-CCFL Lamps - Light-Emitting Diodes (LED),Memory</t>
  </si>
  <si>
    <t>ECOSYS M2535dn</t>
  </si>
  <si>
    <t>ECOSYS M3040idn</t>
  </si>
  <si>
    <t>ECOSYS M3540idn</t>
  </si>
  <si>
    <t>ECOSYS M3550idn</t>
  </si>
  <si>
    <t>ECOSYS M3560idn</t>
  </si>
  <si>
    <t>ECOSYS M3655idn</t>
  </si>
  <si>
    <t>ECOSYS M3660idn</t>
  </si>
  <si>
    <t>ECOSYS M6026cidn</t>
  </si>
  <si>
    <t>ECOSYS M6235cidn</t>
  </si>
  <si>
    <t>ECOSYS M6526cdn</t>
  </si>
  <si>
    <t>ECOSYS M6526cidn</t>
  </si>
  <si>
    <t>ECOSYS M6630cidn</t>
  </si>
  <si>
    <t>ECOSYS P2035d</t>
  </si>
  <si>
    <t>ECOSYS P2135dn</t>
  </si>
  <si>
    <t>ECOSYS P6021cdn</t>
  </si>
  <si>
    <t>ECOSYS P6026cdn</t>
  </si>
  <si>
    <t>ECOSYS P6030cdn</t>
  </si>
  <si>
    <t>ECOSYS P6230cdn</t>
  </si>
  <si>
    <t>ECOSYS P6235cdn</t>
  </si>
  <si>
    <t>ECOSYS P7035cdn</t>
  </si>
  <si>
    <t>Wired &gt; 20 MHz and &lt; 500 MHz - Other, Memory</t>
  </si>
  <si>
    <t>ECOSYS P7240cdn</t>
  </si>
  <si>
    <t>FS-9530DN</t>
  </si>
  <si>
    <t>None, Memory</t>
  </si>
  <si>
    <t>FS-C2026MFP+</t>
  </si>
  <si>
    <t>FS-C5400DN</t>
  </si>
  <si>
    <t>TASKalfa 3010i</t>
  </si>
  <si>
    <t>TASKalfa 3510i</t>
  </si>
  <si>
    <t>TASKalfa 3551ci</t>
  </si>
  <si>
    <t>C950de</t>
  </si>
  <si>
    <t>CS310dn</t>
  </si>
  <si>
    <t>CS317dn,,Electrically and Mechanically Equivalent to CS310dn but will be priced and sold into Channel Market (Small-Medium Business)</t>
  </si>
  <si>
    <t>CS410dtn</t>
  </si>
  <si>
    <t>CS410dn,,Same as CS410dtn, but without the 2nd paper input tray; CS410dn,,Same as Tested Model, but with the optional paper tray removed; CS410dtn,,Tested Model; CS417dn,,Electrically and Mechanically Equivalent to CS410dn but will be priced and sold into Channel Market (Small-Medium Business)</t>
  </si>
  <si>
    <t>CS510dte</t>
  </si>
  <si>
    <t>C2132,,Same as CS510de, but sold in Copier Dealer market; CS510de,,Same as Tested Model, but with the optional paper tray removed; CS510dte,,Tested Model; CS517de,,Electrically and Mechanically Equivalent to CS510de but will be priced and sold into Channel Market (Small-Medium Business)</t>
  </si>
  <si>
    <t>CX310dn</t>
  </si>
  <si>
    <t>CX310dn,,Tested Model; CX317dn,,Electrically and Mechanically Equivalent to CX310dn but will be priced and sold into Channel Market (Small-Medium Business)</t>
  </si>
  <si>
    <t>CX410dte</t>
  </si>
  <si>
    <t>CX410de,,Same as Tested Model, but does not include Tray 2; CX410dte,,Tested Model; CX417de,,Electrically and Mechanically Equivalent to CX410de but will be priced and sold into Channel Market (Small-Medium Business); XC2130,,Electrically and Mechanically Equivalent to CX410de but will be priced and sold into Business Solutions Dealer Market</t>
  </si>
  <si>
    <t>CX510dthe</t>
  </si>
  <si>
    <t>CX510de,,Same as Test Model except does not include tray 2 or hard disk; CX510dhe,,Same as Tested Model, but does nto include tray 2; CX510dthe,,Tested Model; CX517de,,Electrically and Mechanically Equivalent to CX510de but will be priced and sold into Channel Market (Small-Medium Business); XC2132,,Same as CX510de, but for the Copier Dealer market</t>
  </si>
  <si>
    <t>M5163</t>
  </si>
  <si>
    <t>MS312dn</t>
  </si>
  <si>
    <t>MS317dn,,Electrically and Mechanically Equivalent to MS312dn but will be priced and sold into Channel Market (Small-Medium Business)</t>
  </si>
  <si>
    <t>MS315dn</t>
  </si>
  <si>
    <t>MS321dn</t>
  </si>
  <si>
    <t>B2338dw,,Same as tested model, but sold into the channel reseller market; MS321dn,,Tested Model</t>
  </si>
  <si>
    <t>MS421dn</t>
  </si>
  <si>
    <t>B2442dw,,Same as tested model but sold into the channel reseller market; M1242,,Same as tested model but sold into the BSD market; MS421dn,,Tested Model</t>
  </si>
  <si>
    <t>MS510dn</t>
  </si>
  <si>
    <t>M1145,,Copier Dealer version of MS510dn; MS510dn,,Tested Model; MS517dn,,Electrically and Mechanically Equivalent to MS510dn but will be priced and sold into Channel Market (Small-Medium Business)</t>
  </si>
  <si>
    <t>MS521dn</t>
  </si>
  <si>
    <t>B2546dn,,Same as tested model but sold into the channel reseller market; M1246,,Same as tested model but sold into the BSD market; MS521dn,,Tested Model</t>
  </si>
  <si>
    <t>MS610dte</t>
  </si>
  <si>
    <t>M3150,,Same as MS610de, but used in the Copier Dealer Market; MS610de,,Same as MS610dte, but with the optional paper tray removed; MS610dte,,Tested Model</t>
  </si>
  <si>
    <t>MS610dtn</t>
  </si>
  <si>
    <t>M3150dn,,Same as MS610dn, but used in the Copier Dealer Market; MS610dn,,Same as MS610dtn, but with optional paper tray removed; MS610dtn,,Electrically and Mechanically Equivalent to MS610dn but will be priced and sold into Channel Market (Small-Medium Business); MS610dtn,,Tested Model; MS617dn,,Electrically and Mechanically Equivalent to MS610dn but will be priced and sold into Channel Market (Small-Medium Business)</t>
  </si>
  <si>
    <t>MS622dte</t>
  </si>
  <si>
    <t>B2650dn,,Same as tested model but sold into the channel reseller market; M3250,,Same as tested model but sold into the BSD market; MS621dn,,Same as tested model but without additional paper tray and touch screen operator interface; MS621dtn,,Same as tested model but without touch screen operator interface; MS622de,,Same as tested model but without additional paper tray; MS622dte,,Tested Model</t>
  </si>
  <si>
    <t>MS810de</t>
  </si>
  <si>
    <t>M5155,,Same as MS810de, but sold in Copier Dealer market; MS810de,,Tested Model</t>
  </si>
  <si>
    <t>MS810dtn</t>
  </si>
  <si>
    <t>MS810dn,,Sames as MS810dtn, but with the optional paper tray removed; MS810dtn,,Tested Model</t>
  </si>
  <si>
    <t>MS811dtn</t>
  </si>
  <si>
    <t>MS811dn,,Same as Tested Model, but with the optional paper tray removed; MS811dtn,,Tested Model</t>
  </si>
  <si>
    <t>MS812de</t>
  </si>
  <si>
    <t>MS812de,,Copier Dealer version of the MS812de; MS812de,,Same as Tested Model, but without the 2nd paper tray; MS812dte,,Tested Model</t>
  </si>
  <si>
    <t>MS812dtn</t>
  </si>
  <si>
    <t>MS812dn,,Same as Tested Model, but without the 2nd paper tray; MS812dtn,,Tested Model</t>
  </si>
  <si>
    <t>MS911de</t>
  </si>
  <si>
    <t>MX310dn</t>
  </si>
  <si>
    <t>MX310dn,,Tested Model; MX417de,,Electrically and Mechanically Equivalent to MX410de but will be priced and sold into Channel Market (Small-Medium Business); XM1140,,Electrically and Mechanically Equivalent to MX410de but will be priced and sold into Business Solutions Dealer Market</t>
  </si>
  <si>
    <t>MX321adn</t>
  </si>
  <si>
    <t>MB2338adw,,Same as tested model, but sold into the channel reseller market; MX321adn,,Tested Model; XM1238,,Same as tested model, but sold into BSD market</t>
  </si>
  <si>
    <t>MX410de</t>
  </si>
  <si>
    <t>MX410de,,Tested Model; MX417de,,Electrically and Mechanically Equivalent to MX410de but will be priced and sold into Channel Market (Small-Medium Business); XM1140,,Electrically and Mechanically Equivalent to MX410de but will be priced and sold into Business Solutions Dealer Market</t>
  </si>
  <si>
    <t>MX421ade</t>
  </si>
  <si>
    <t>MB2442adwe,,Same as tested model, but sold into the channel reseller market; MX421ade,,Tested Model; XM1242,,Same as tested model, but sold into BSD market</t>
  </si>
  <si>
    <t>MX511dhe</t>
  </si>
  <si>
    <t>MX510de,,Same as Tested Model, but does not include tray 2, fax or hard disk; MX511de,,Same as Tested Model, but does not include paper tray option or hard disk; MX511dhe,,Tested Model; MX511dte,,Same as Tested Model, but does not include hard disk; MX517de,,Electrically and Mechanically Equivalent to MX511de but will be priced and sold into Channel Market (Small-Medium Business); XM1145,,Same as Tested Model, but for the Copier Dealer market</t>
  </si>
  <si>
    <t>MX522adhe</t>
  </si>
  <si>
    <t>MB2546ade,,Same as tested model, but without harddrive, slower scan speed, slower processor, sold into the channel reseller market; XM1246,,Same as tested model, but sold into BSD market; slower scan speed, slower processor},,; slower scan speed, slower processor},,</t>
  </si>
  <si>
    <t>MX611dhe</t>
  </si>
  <si>
    <t>MX611de,,Same as Tested Model except does not include tray 2, fax or hard disk; MX611de,,Same as Tested Model, but does not include paper tray option or hard disk; MX611dfe,,Same as MX611de with Output Finisher; MX611dhe,,Same as Tested Model, but does not include paper tray option; MX611dte,,Same as Tested Model, but does not include hard disk; MX611dthe,,Tested Model; MX617de,,Electrically and Mechanically Equivalent to MX611de but sold into Channel Market (Small-Medium Business); XM3150,,Same as MX610de, but for Copier Dealer market</t>
  </si>
  <si>
    <t>MX710dhe</t>
  </si>
  <si>
    <t>MX710de 3,,Same as Tested Model, but without Hard Disk and Fax Capability; MX710de,,Same as Tested Model, but without Hard Disk; MX710dhe,,Tested Model with Hard Disk; XM5163,,Same as MX710de, but used in Copier Dealer markets; XM5263,,Same as MX710de, but adds + 1 GB RAM. Used in Copier Dealer markets</t>
  </si>
  <si>
    <t>MX711dthe</t>
  </si>
  <si>
    <t>MX711de 3,,Same as Tested Model, but without the 2nd paper tray and hard disk and is fax model; MX711de,,Same as Tested Model, but without the 2nd paper tray and hard disk; MX711dhe,,Tested Model, without the 2nd paper tray; MX711dthe,,Tested Model with Hard-drive, Tray 2 - 550 Sheet Input Tray; XM5170,,Same as MX711de, but used in Copier Dealer market; XM5270,,Same as MX711dhe, but adds +1 GB Ram. Used in Copier Dealer
Markets</t>
  </si>
  <si>
    <t>MX810dtpe</t>
  </si>
  <si>
    <t>MX810de,,Same as tested model, except using the output stacker option instead of the finisher option, also only has 1 x 550 paper tray; MX810dfe,,Same as tested model, except only has 1 x 550 paper tray and has Finisher Option; MX810dme,,Same as tested model, except using the mailbox option instead of the finisher option, also only has 1 x 550 paper tray; MX810dpe,,Same as tested model, except only has 1 x 550 paper tray; MX810dte,,Same as tested model, except using the output stacker option instead of the finisher option; MX810dtfe,,Same as tested model except using the finisher output option instead of the; MX810dtme,,Same as tested model, except using the mailbox option instead of the finisher option; MX810dtpe,,Tested Model, includes base machine, fax modem, with 2 x 550 paper trays and finisher w/hole punch output option and stapler, hard drive and SDF Scan; MX810dxe,,Same as tested model, except using the output stacker option instead of the finisher option, also uses 1 x 2100 paper input instead of 2 x 550 paper tray; MX810dxfe,,Same as tested model, except using the finisher option instead of the finisher w/stapler output option, also uses 1 x 2100 paper input instead of 2 x 550 paper tray; MX810dxme,,Same as tested model, except using the mailbox option instead of the finisher option, also uses 1 x 2100 paper input instead of 2 x 550 paper tray; MX810dxpe,,Same as tested model, except uses 1 x 2100 paper input instead of 2 x 550 paper tray; XM7155,,Copier Dealer version of MX810de; XM7155x,,Copier Dealer version of MX810dxe</t>
  </si>
  <si>
    <t>MX811dtpe</t>
  </si>
  <si>
    <t>MX811de,,Same as Tested Model, but using a standard output option instead of the hole punch option and without 1 paper tray option; MX811dfe,,Same as Tested Model, but using a finisher output option instead of the hole punch option and without 1 paper tray option; MX811dme,,Same as Tested Model, but uses only 1 x 550 sheet input tray and uses mailbox output instead of hole punch option; MX811dpe,,Same as Tested Model, but without 1 paper tray option; MX811dte,,Same as Tested Model, but using a standard output option instead of the hole punch option; MX811dtfe,,Same as Tested Model, but using a finisher output option instead of the hole punch option; MX811dtme,,Same as Tested Model, but using a mailbox output option instead of the hole punch option; MX811dtpe,,Tested Model with hard-drive, Tray 2 - 550, Stapler/Hole Punch; MX811dxe,,Same as Tested Model, but uses 2000 sheet input stand instead of 2 x 550 sheet input tray and uses standard output option instead of hole punch option; MX811dxfe,,Same as Tested Model, but uses 2000 sheet input stand instead of 2 x 550 sheet input tray and uses finisher output option instead of hole punch option; MX811dxme,,Same as Tested Model, but uses 2000 sheet input stand instead of 2 x 550 sheet input tray and uses mailbox output instead of hole punch option; MX811dxpe,,Same as Tested Model, but uses 2000 sheet input stand instead of 2 x 550 sheet input tray; XM7163,,Copier Dealer version of MX811de; XM7163x,,Copier Dealer version of MX811dxe; XM7263,,Same as XM7163 but adds + 1GB of RAM; XM7263x,,Same as XM7163x but adds + 1GB of RAM</t>
  </si>
  <si>
    <t>MX812dtpe</t>
  </si>
  <si>
    <t>MX812de,,Same as Tested Model, but using a standard output option instead of the hole punch option and without 1 paper tray; MX812dfe,,Same as Tested Model, but using a finisher output option instead of the hole puch option and without 1 paper tray; MX812dme,,Same as Tested Model, but uses only 1 x 550 sheet input tray and uses mailbox output option instead of hole punch option; MX812dpe,,Same as Tested Model, but without 1 paper tray; MX812dte,,Same as Tested Model, but using a standard output option instead of the hole punch option; MX812dtfe,,Same as Tested Model, but using a finisher output option instead of the hole punch option; MX812dtme,,Same as Tested Model, but using a mailbox output option instead of the hole puch option; MX812dtpe,,Tested Model with Hard-drive, ADF Scan, Tray 2 - 550, Stapler/Hole Punch; MX812dxe,,Same as Tested Model, but uses 2000 sheet input stand instead of 2 x 550 sheet input tray and uses standard output option instead of hole punch option; MX812dxfe,,Same as Tested Model, but uses 2000 sheet input stand instead of 2 x 550 sheet input tray and uses finisher output option instead of hole punch option; MX812dxme,,Same as Tested Model, but uses 2000 sheet input stand instead of 2 x 550 sheet input tray and uses mailbox output option instead of hole punch option; MX812dxpe,,Same as Tested Model, but uses 2000 sheet input stand instead of 2 x 550 sheet input tray; XM7170,,Copier Dealer verions of the MX812de; XM7170x,,Copier Dealer verions of the MX812dxe; XM7270,,Same as XM7170 but adds + 1GB of RAM; XM7270x,,Same as XM7170x but adds + 1GB of RAM</t>
  </si>
  <si>
    <t>MX910de</t>
  </si>
  <si>
    <t>MX910de,,Tested Model(includes 3 GB of RAM, only 1 GB is standard); XM9145,,Same as Tested Model but sold in Copier Dealer market</t>
  </si>
  <si>
    <t>MX911dte</t>
  </si>
  <si>
    <t>MX911de,,Same as Tested Model less 2 GB or RAM and 2TM input tray; MX911dte,,Tested Model, includes 3 GB RAM (1GB is standard), 2TM input tray; XM9155,,Copier Dealer version of MX911de</t>
  </si>
  <si>
    <t>MX912dxe</t>
  </si>
  <si>
    <t>MX912de,,Same as Tested Model, less 2 GB of RAM and TTM input tray; MX912dxe,,Tested Model, includes 3 GM of RAM (1 GB is standard) - TTM input tray; XM9165,,Copier Dealer version of MX912de</t>
  </si>
  <si>
    <t>X792dtpe</t>
  </si>
  <si>
    <t>X792de,,Same as tested model, but without any output finishing options and extra trays; X792dte,,Same as tested model, but without any output finishing options; X792dtfe,,Same as tested model except uses an output finisher rather than a hole punch finisher; X792dtme,,Same as tested model except uses a mailbox finisher rather than a hole punch finisher; X792dtpe,,Tested model; X792dtse,,Same as tested model except uses a stapler finisher rather than a hole punch finisher; XS796de,,Copier Dealer Version of X792de without HD; XS796dte,,Copier Dealer version of X792dte without HD; XS798de,,Copier Dealer Version of X792de; XS798dte,,Copier Dealer Version of X792dte</t>
  </si>
  <si>
    <t>X950dhe</t>
  </si>
  <si>
    <t>X950de,,Same as Tested Model, with the extra paper trays and IG RAM removed; X950dhe,,Tested Model, includes 1024 MB additional memory, hard drive and TTM Tray; XS950de,,Same as X950de, but sold through Copier Dealers(BSD model)</t>
  </si>
  <si>
    <t>X952dhe</t>
  </si>
  <si>
    <t>X952dhe,,Tested Model, includes A3, Hard Drive, TTM Tray, 1024 MB additional memory; X952dte,,Same as Tested Model with the 1024 MB of memory removed and using the 3 paper tray option instead of the high capacity tandem tray</t>
  </si>
  <si>
    <t>X954dhe</t>
  </si>
  <si>
    <t>X945dhe,,Tested Model with hard drive and TTM tray; X954de,,Same as Tested Model without the tandem input paper tray; XS955de,,Copier Dealer model, equivalent to X954de</t>
  </si>
  <si>
    <t>bizhub 25e</t>
  </si>
  <si>
    <t>Muratec</t>
  </si>
  <si>
    <t>MFX-3510</t>
  </si>
  <si>
    <t>MFX-3530</t>
  </si>
  <si>
    <t>MFX-3530,MFX-3530,; MFX-3535,MFX-3535,</t>
  </si>
  <si>
    <t>MFX-3590</t>
  </si>
  <si>
    <t>MFX-3595,MFX-3595,</t>
  </si>
  <si>
    <t>iBASE</t>
  </si>
  <si>
    <t>CS5000</t>
  </si>
  <si>
    <t>B431dn+</t>
  </si>
  <si>
    <t>N22203A</t>
  </si>
  <si>
    <t>N22203BX</t>
  </si>
  <si>
    <t>MB461+LP</t>
  </si>
  <si>
    <t>N22205A</t>
  </si>
  <si>
    <t>MB461</t>
  </si>
  <si>
    <t>MB441</t>
  </si>
  <si>
    <t>N22205B</t>
  </si>
  <si>
    <t>MB491+</t>
  </si>
  <si>
    <t>N22208A</t>
  </si>
  <si>
    <t>MB491</t>
  </si>
  <si>
    <t>N22208B</t>
  </si>
  <si>
    <t>B721dn</t>
  </si>
  <si>
    <t>N22300A</t>
  </si>
  <si>
    <t>B731dn</t>
  </si>
  <si>
    <t>N22300B</t>
  </si>
  <si>
    <t>MB760b</t>
  </si>
  <si>
    <t>MB770</t>
  </si>
  <si>
    <t>N22400B</t>
  </si>
  <si>
    <t>MB770f</t>
  </si>
  <si>
    <t>N22401B</t>
  </si>
  <si>
    <t>B432dn</t>
  </si>
  <si>
    <t>N22500A</t>
  </si>
  <si>
    <t>ES4132dn,N22500A,</t>
  </si>
  <si>
    <t>B412dn</t>
  </si>
  <si>
    <t>B512dn</t>
  </si>
  <si>
    <t>N22501A</t>
  </si>
  <si>
    <t>ES5112dn,N22501A,</t>
  </si>
  <si>
    <t>N22501B</t>
  </si>
  <si>
    <t>ES5112dn,N22501B,</t>
  </si>
  <si>
    <t>MB472dnw</t>
  </si>
  <si>
    <t>MB492dn</t>
  </si>
  <si>
    <t>N22503A</t>
  </si>
  <si>
    <t>ES4192dn,N22503A,</t>
  </si>
  <si>
    <t>MB562dnw</t>
  </si>
  <si>
    <t>ES5162dnw,N22504A,</t>
  </si>
  <si>
    <t>C610DM</t>
  </si>
  <si>
    <t>C610cdn,N31193A...,; C610dn,N31193A.,; C610dtn,N31193A..,</t>
  </si>
  <si>
    <t>N31193B</t>
  </si>
  <si>
    <t>C610cdn,N31193B,; C610dn,N31193B,; C610dtn,N31193B,</t>
  </si>
  <si>
    <t>C711DM</t>
  </si>
  <si>
    <t>C711dn,N31194A.,; C711dtn,N31194A..,</t>
  </si>
  <si>
    <t>N31194B</t>
  </si>
  <si>
    <t>C711dn,N31194B,; C711dtn,N31194B,</t>
  </si>
  <si>
    <t>ES9465 MFP</t>
  </si>
  <si>
    <t>N31311A</t>
  </si>
  <si>
    <t>MC780</t>
  </si>
  <si>
    <t>MC770</t>
  </si>
  <si>
    <t>N31400B</t>
  </si>
  <si>
    <t>C530dn</t>
  </si>
  <si>
    <t>N34304A</t>
  </si>
  <si>
    <t>N34304B</t>
  </si>
  <si>
    <t>C331dn</t>
  </si>
  <si>
    <t>N34322A</t>
  </si>
  <si>
    <t>N34322B</t>
  </si>
  <si>
    <t>C531dn</t>
  </si>
  <si>
    <t>N34324A</t>
  </si>
  <si>
    <t>N34324B</t>
  </si>
  <si>
    <t>MC362w</t>
  </si>
  <si>
    <t>N34326AX</t>
  </si>
  <si>
    <t>N34326BX</t>
  </si>
  <si>
    <t>MC562w</t>
  </si>
  <si>
    <t>N34327AX</t>
  </si>
  <si>
    <t>N34327BX</t>
  </si>
  <si>
    <t>C831dtn</t>
  </si>
  <si>
    <t>N35100A</t>
  </si>
  <si>
    <t>N35100B</t>
  </si>
  <si>
    <t>MC873dnx</t>
  </si>
  <si>
    <t>N35200A</t>
  </si>
  <si>
    <t>ES8473 MFP,ES8473 MFP,; ES8473c MFP,ES8473c MFP,; ES8473x MFP,ES8473x MFP,; MC873dn,MC873dn,; MC873dnc,MC873dnc,</t>
  </si>
  <si>
    <t>C931dn</t>
  </si>
  <si>
    <t>N36100B</t>
  </si>
  <si>
    <t>C942dn</t>
  </si>
  <si>
    <t>C941dn</t>
  </si>
  <si>
    <t>N36101B</t>
  </si>
  <si>
    <t>B730dn</t>
  </si>
  <si>
    <t>e-STUDIO477S</t>
  </si>
  <si>
    <t>DP-4710S</t>
  </si>
  <si>
    <t>DD 3334</t>
  </si>
  <si>
    <t>None, Scanners with non-CCFL Lamps - Light-Emitting Diodes (LED)</t>
  </si>
  <si>
    <t>DD 4450</t>
  </si>
  <si>
    <t>DD 6650P</t>
  </si>
  <si>
    <t>LDD 130</t>
  </si>
  <si>
    <t>LP142CN</t>
  </si>
  <si>
    <t>MP 2501SP</t>
  </si>
  <si>
    <t>MP 2554SPG</t>
  </si>
  <si>
    <t>MP 301SP</t>
  </si>
  <si>
    <t>MP 301SPF</t>
  </si>
  <si>
    <t>MP 3054SPG</t>
  </si>
  <si>
    <t>MP 3554SPG</t>
  </si>
  <si>
    <t>MP 4054SPG</t>
  </si>
  <si>
    <t>MP 5054SPG</t>
  </si>
  <si>
    <t>MP 6054SPG</t>
  </si>
  <si>
    <t>MP 9003SP</t>
  </si>
  <si>
    <t>MP C3003SP</t>
  </si>
  <si>
    <t>MP C305SP</t>
  </si>
  <si>
    <t>MP C3503SP</t>
  </si>
  <si>
    <t>MP C401SP</t>
  </si>
  <si>
    <t>MP C401SRSP</t>
  </si>
  <si>
    <t>MP C4503SP</t>
  </si>
  <si>
    <t>MP C5503SP</t>
  </si>
  <si>
    <t>Pro C7100</t>
  </si>
  <si>
    <t>Pro C7100S</t>
  </si>
  <si>
    <t>Pro C7110</t>
  </si>
  <si>
    <t>Pro C7110S</t>
  </si>
  <si>
    <t>SP 3600DN</t>
  </si>
  <si>
    <t>SP 3610SF</t>
  </si>
  <si>
    <t>SP 6430DN</t>
  </si>
  <si>
    <t>SP 8300DN</t>
  </si>
  <si>
    <t>SP C261DNw</t>
  </si>
  <si>
    <t>MP C2003SP</t>
  </si>
  <si>
    <t>MP C2503SP</t>
  </si>
  <si>
    <t>SP 112SF</t>
  </si>
  <si>
    <t>SP 4510DN</t>
  </si>
  <si>
    <t>SP C252DN</t>
  </si>
  <si>
    <t>SP C250DN,SP C250DN,</t>
  </si>
  <si>
    <t>SP C252SF</t>
  </si>
  <si>
    <t>SP C250SF,SP C250SF,</t>
  </si>
  <si>
    <t>ComColor 3110</t>
  </si>
  <si>
    <t>ComColor 7150</t>
  </si>
  <si>
    <t>ComColor 9150</t>
  </si>
  <si>
    <t>ME9450U</t>
  </si>
  <si>
    <t>SE9480U</t>
  </si>
  <si>
    <t>MX-2615N</t>
  </si>
  <si>
    <t>MX-2640N</t>
  </si>
  <si>
    <t>MX-3115N</t>
  </si>
  <si>
    <t>MX-3140N</t>
  </si>
  <si>
    <t>MX-3640N</t>
  </si>
  <si>
    <t>MX-4140N</t>
  </si>
  <si>
    <t>MX-4141N</t>
  </si>
  <si>
    <t>MX-5140N</t>
  </si>
  <si>
    <t>MX-5141N</t>
  </si>
  <si>
    <t>MX-6240N</t>
  </si>
  <si>
    <t>MX-6500N</t>
  </si>
  <si>
    <t>MX-7040N</t>
  </si>
  <si>
    <t>MX-7500N</t>
  </si>
  <si>
    <t>MX-C250</t>
  </si>
  <si>
    <t>MX-C300P</t>
  </si>
  <si>
    <t>MX-C300W</t>
  </si>
  <si>
    <t>MX-C301</t>
  </si>
  <si>
    <t>MX-C301W</t>
  </si>
  <si>
    <t>MX-M1054</t>
  </si>
  <si>
    <t>MX-M1204</t>
  </si>
  <si>
    <t>MX-M232D</t>
  </si>
  <si>
    <t>MX-M264N</t>
  </si>
  <si>
    <t>MX-M266NV</t>
  </si>
  <si>
    <t>MX-M314N</t>
  </si>
  <si>
    <t>MX-M316NV</t>
  </si>
  <si>
    <t>MX-M354N</t>
  </si>
  <si>
    <t>MX-M356NV</t>
  </si>
  <si>
    <t>MX-M364N</t>
  </si>
  <si>
    <t>MX-M365N</t>
  </si>
  <si>
    <t>MX-M464N</t>
  </si>
  <si>
    <t>MX-M465N</t>
  </si>
  <si>
    <t>MX-M564N</t>
  </si>
  <si>
    <t>MX-M565N</t>
  </si>
  <si>
    <t>MX-M623N</t>
  </si>
  <si>
    <t>MX-M654N</t>
  </si>
  <si>
    <t>MX-M753N</t>
  </si>
  <si>
    <t>MX-M754N</t>
  </si>
  <si>
    <t>MX-M904</t>
  </si>
  <si>
    <t>A610dn</t>
  </si>
  <si>
    <t>M611</t>
  </si>
  <si>
    <t>Source Technologies, LLC</t>
  </si>
  <si>
    <t>Source Technologies</t>
  </si>
  <si>
    <t>ST9712</t>
  </si>
  <si>
    <t>ST9715</t>
  </si>
  <si>
    <t>ST9717</t>
  </si>
  <si>
    <t>ST9720</t>
  </si>
  <si>
    <t>ST9722</t>
  </si>
  <si>
    <t>ST9730</t>
  </si>
  <si>
    <t>TOHSHIBA</t>
  </si>
  <si>
    <t>e-STUDIO287CS</t>
  </si>
  <si>
    <t>FC-287CS</t>
  </si>
  <si>
    <t>e-STUDIO347CS</t>
  </si>
  <si>
    <t>FC-347CS</t>
  </si>
  <si>
    <t>e-STUDIO287CSL</t>
  </si>
  <si>
    <t>FC-287CSL</t>
  </si>
  <si>
    <t>Wired &gt; 20 MHz and &lt; 500 MHz - USB 2.x, Internal Disk Drive - Hard-Disk,Scanners with non-CCFL Lamps - Light-Emitting Diodes (LED)</t>
  </si>
  <si>
    <t>ColorQube</t>
  </si>
  <si>
    <t>8580 / 8880</t>
  </si>
  <si>
    <t>Solid Ink (SI)</t>
  </si>
  <si>
    <t>B1022</t>
  </si>
  <si>
    <t>B1025</t>
  </si>
  <si>
    <t>C60</t>
  </si>
  <si>
    <t>C70</t>
  </si>
  <si>
    <t>ColorCube 9301</t>
  </si>
  <si>
    <t>ColorCube 9302</t>
  </si>
  <si>
    <t>ColorCube 9303</t>
  </si>
  <si>
    <t>ColorQube 8570DNES</t>
  </si>
  <si>
    <t>ColorQube 9300 series Solid Ink Color Multifunction Printer</t>
  </si>
  <si>
    <t>ColorQube 9302, ColorQube 9303</t>
  </si>
  <si>
    <t>D136 Copier/Printer</t>
  </si>
  <si>
    <t>Xerox Nuvera 144 EA Production System</t>
  </si>
  <si>
    <t>Nuvera 157 EA Production System</t>
  </si>
  <si>
    <t>Nuvera 288 EA Production System</t>
  </si>
  <si>
    <t>Nuvera 314 EA Production System</t>
  </si>
  <si>
    <t>Phaser 4622</t>
  </si>
  <si>
    <t>Phaser 6010N</t>
  </si>
  <si>
    <t>Phaser 6020</t>
  </si>
  <si>
    <t>Phaser 6022</t>
  </si>
  <si>
    <t>Phaser 6500DN</t>
  </si>
  <si>
    <t>Phaser 6600DN</t>
  </si>
  <si>
    <t>Phaser 6700DX</t>
  </si>
  <si>
    <t>Phaser 6700DN,,2 paper trays; Phaser 6700DT,,3 Paper trays; Phaser 6700DX,,3 paper trays + 160Gb hard drive</t>
  </si>
  <si>
    <t>Phaser 7100DN</t>
  </si>
  <si>
    <t>Phaser 7100N,,</t>
  </si>
  <si>
    <t>Phaser 7500DX</t>
  </si>
  <si>
    <t>7500N,,; Dell 7130cdn,,; Phaser 7500 DT,,; Phaser 7500DN,,</t>
  </si>
  <si>
    <t>Phaser 7800GX</t>
  </si>
  <si>
    <t>Phaser 7800DN,,; Phaser 7800DX,,</t>
  </si>
  <si>
    <t>VersaLink C8000</t>
  </si>
  <si>
    <t>VersaLink C9000</t>
  </si>
  <si>
    <t>Versant 2100 Press</t>
  </si>
  <si>
    <t>Versant 80</t>
  </si>
  <si>
    <t>WC5325</t>
  </si>
  <si>
    <t>WC5330</t>
  </si>
  <si>
    <t>WC5335</t>
  </si>
  <si>
    <t>WC7220 MFP</t>
  </si>
  <si>
    <t>,WorkCentre 7220i,</t>
  </si>
  <si>
    <t>WC7225 MFP</t>
  </si>
  <si>
    <t>,WorkCentre 7225i,</t>
  </si>
  <si>
    <t>WC7830 MFP</t>
  </si>
  <si>
    <t>,WorkCentre 7830i,</t>
  </si>
  <si>
    <t>WC7835 MFP</t>
  </si>
  <si>
    <t>,EC7836,; ,WorkCentre 7835i,</t>
  </si>
  <si>
    <t>WC7845 MFP</t>
  </si>
  <si>
    <t>,WorkCentre 7845i,</t>
  </si>
  <si>
    <t>WC7855 MFP</t>
  </si>
  <si>
    <t>,EC 7856,; ,WorkCentre 7855i,</t>
  </si>
  <si>
    <t>WorkCentre 3045NI</t>
  </si>
  <si>
    <t>WorkCentre 3045B,,</t>
  </si>
  <si>
    <t>WorkCentre 4265</t>
  </si>
  <si>
    <t>WorkCentre 5845</t>
  </si>
  <si>
    <t>,WorkCentre 5855,; ,WorkCentre 5855i,</t>
  </si>
  <si>
    <t>WorkCentre 5865</t>
  </si>
  <si>
    <t>,WorkCentre 5865i,; ,WorkCentre 5875,; ,WorkCentre 5875i,</t>
  </si>
  <si>
    <t>WorkCentre 5890</t>
  </si>
  <si>
    <t>,WorkCentre 5890i,</t>
  </si>
  <si>
    <t>WorkCentre 5955</t>
  </si>
  <si>
    <t>WorkCentre 5945,WorkCentre 5945,</t>
  </si>
  <si>
    <t>Work Centre 6015NI</t>
  </si>
  <si>
    <t>Work Centre 6015B,,; Work Centre 6015N,,</t>
  </si>
  <si>
    <t>Workcentre 6025</t>
  </si>
  <si>
    <t>Workcentre 6027</t>
  </si>
  <si>
    <t>WorkCentre 6505DN</t>
  </si>
  <si>
    <t>WorkCentre 6505DN,,Inclucdes duplex; WorkCentre 6505N,,Duplex optional</t>
  </si>
  <si>
    <t>WorkCentre 6605DN</t>
  </si>
  <si>
    <t>WorkCentre  6655</t>
  </si>
  <si>
    <t>WorkCentre 7556</t>
  </si>
  <si>
    <t>WorkCentre 7775</t>
  </si>
  <si>
    <t>WorkCentre 7970</t>
  </si>
  <si>
    <t>WorkCetnre 7535</t>
  </si>
  <si>
    <t>Xerox Color 550</t>
  </si>
  <si>
    <t>Xerox Color 560</t>
  </si>
  <si>
    <t>Xerox Color 570</t>
  </si>
  <si>
    <t>Xerox Color C75 Press</t>
  </si>
  <si>
    <t>Xerox Color J75 Press</t>
  </si>
  <si>
    <t>Xerox D110 MFD</t>
  </si>
  <si>
    <t>Xerox D110 Printer</t>
  </si>
  <si>
    <t>Xerox D125 MFD</t>
  </si>
  <si>
    <t>Xerox D125 Printer</t>
  </si>
  <si>
    <t>Xerox D95A MFD</t>
  </si>
  <si>
    <t>Xerox D95 MFD</t>
  </si>
  <si>
    <t>Xi4 Series</t>
  </si>
  <si>
    <t>140Xi4; 170Xi4; 220Xi4</t>
  </si>
  <si>
    <t>Thermal Transfer (TT)</t>
  </si>
  <si>
    <t>HP LaserJet Enterprise 700 color MFP M775z+</t>
  </si>
  <si>
    <t>CF304A</t>
  </si>
  <si>
    <t>297</t>
  </si>
  <si>
    <t>432</t>
  </si>
  <si>
    <t>HP LaserJet Pro MFP M126nw</t>
  </si>
  <si>
    <t>CZ175A</t>
  </si>
  <si>
    <t>220</t>
  </si>
  <si>
    <t>300</t>
  </si>
  <si>
    <t>HP LaserJet Pro MFP M128fn</t>
  </si>
  <si>
    <t>CZ184A</t>
  </si>
  <si>
    <t>HP LaserJet Pro MFP M128fp</t>
  </si>
  <si>
    <t>CZ185A</t>
  </si>
  <si>
    <t>HP LaserJet Pro MFP M128fw</t>
  </si>
  <si>
    <t>CZ186A</t>
  </si>
  <si>
    <t>HP LaserJet Enterprise 700 MFP M725z+</t>
  </si>
  <si>
    <t>CF069A</t>
  </si>
  <si>
    <t>420</t>
  </si>
  <si>
    <t>HP LaserJet Enterprise 700 M712xh</t>
  </si>
  <si>
    <t>CF238A</t>
  </si>
  <si>
    <t>HP LaserJet Pro 500 color MFP M570dw</t>
  </si>
  <si>
    <t>CZ272A</t>
  </si>
  <si>
    <t>216</t>
  </si>
  <si>
    <t>356</t>
  </si>
  <si>
    <t>360</t>
  </si>
  <si>
    <t>MS415dn</t>
  </si>
  <si>
    <t>M1140+,,Copier Dealer version of MS415dn; MS415dn,,Tested Model; MS417dn,,Electrically and Mechanically Equivalent to MS415dn but will be priced and sold into Channel Market (Small-Medium Business)</t>
  </si>
  <si>
    <t xml:space="preserve"> HP LaserJet P1109w Printer</t>
  </si>
  <si>
    <t>CE662A</t>
  </si>
  <si>
    <t xml:space="preserve"> HP LaserJet Pro M402n Printer</t>
  </si>
  <si>
    <t>C5F93A</t>
  </si>
  <si>
    <t xml:space="preserve"> HP LaserJet P2035 Printer</t>
  </si>
  <si>
    <t>CE461A</t>
  </si>
  <si>
    <t xml:space="preserve"> HP Color LaserJet Pro M452 Printer</t>
  </si>
  <si>
    <t>CF388A</t>
  </si>
  <si>
    <t xml:space="preserve"> HP LaserJet M4555h MFP Printer</t>
  </si>
  <si>
    <t>CE738A</t>
  </si>
  <si>
    <t xml:space="preserve"> HP LaserJet MFP M436n Printer</t>
  </si>
  <si>
    <t>W7U01A</t>
  </si>
  <si>
    <t xml:space="preserve"> HP PageWide Managed MFP P77760z Printer</t>
  </si>
  <si>
    <t xml:space="preserve"> HP LaserJet Enterprise 700 M712n Printer</t>
  </si>
  <si>
    <t>CF235A</t>
  </si>
  <si>
    <t xml:space="preserve"> HP LaserJet 9050dn Printer</t>
  </si>
  <si>
    <t>Q3723A</t>
  </si>
  <si>
    <t xml:space="preserve"> HP LaserJet Color MFP M477fnw Printer</t>
  </si>
  <si>
    <t>CF377A</t>
  </si>
  <si>
    <t xml:space="preserve"> HP Color LaserJet Enterprise M553dn Prnt</t>
  </si>
  <si>
    <t>B5L24A</t>
  </si>
  <si>
    <t xml:space="preserve"> HP Color LaserJet CP4025N Printer</t>
  </si>
  <si>
    <t>CC489A</t>
  </si>
  <si>
    <t>HP Color LaserJet Ent M652 Printer</t>
  </si>
  <si>
    <t>J7Z98A</t>
  </si>
  <si>
    <t xml:space="preserve"> HP LaserJet M607n Printer</t>
  </si>
  <si>
    <t>K0Q14A</t>
  </si>
  <si>
    <t xml:space="preserve"> HP LaserJet M608n Printer</t>
  </si>
  <si>
    <t>K0Q17A</t>
  </si>
  <si>
    <t>MS310dn</t>
  </si>
  <si>
    <t>See report number 20130712-070-ES</t>
  </si>
  <si>
    <t>MS710dn</t>
  </si>
  <si>
    <t>See report number 2012091065-Esb</t>
  </si>
  <si>
    <t>MS711dn</t>
  </si>
  <si>
    <t>See report number 2012091066-ES</t>
  </si>
  <si>
    <t>imagePRESS C10000VP series</t>
  </si>
  <si>
    <t>imagePRESS C10000VP</t>
  </si>
  <si>
    <t>imagePRESS C8000VP series</t>
  </si>
  <si>
    <t>imagePRESS C8000VP</t>
  </si>
  <si>
    <t>VarioPrint 6180</t>
  </si>
  <si>
    <t>VarioPrint 6220</t>
  </si>
  <si>
    <t>AltaLink B8045 MFP</t>
  </si>
  <si>
    <t>Large</t>
  </si>
  <si>
    <t>AltaLink B8055 MFP</t>
  </si>
  <si>
    <t>AltaLink B8065 MFP</t>
  </si>
  <si>
    <t>AltaLink B8075 MFP</t>
  </si>
  <si>
    <t>AltaLink B8090 MFP</t>
  </si>
  <si>
    <t>VersaLink B600</t>
  </si>
  <si>
    <t>VersaLink B605</t>
  </si>
  <si>
    <t>VersaLink B605XL,VersaLink B605XL,</t>
  </si>
  <si>
    <t>VersaLink B610</t>
  </si>
  <si>
    <t>VersaLink B615</t>
  </si>
  <si>
    <t>VersaLink B615XL,VersaLink B615XL,</t>
  </si>
  <si>
    <t>WorkCentre</t>
  </si>
  <si>
    <t>6515</t>
  </si>
  <si>
    <t>C405</t>
  </si>
  <si>
    <t>C505</t>
  </si>
  <si>
    <t>C605</t>
  </si>
  <si>
    <t>Phaser 3610DN</t>
  </si>
  <si>
    <t>WorkCentre 3615</t>
  </si>
  <si>
    <t>3025</t>
  </si>
  <si>
    <t>5019</t>
  </si>
  <si>
    <t>5021</t>
  </si>
  <si>
    <t>5022</t>
  </si>
  <si>
    <t>5024</t>
  </si>
  <si>
    <t>3020</t>
  </si>
  <si>
    <t>3320</t>
  </si>
  <si>
    <t>6000</t>
  </si>
  <si>
    <t>ES_1030868_HL-3140CW_12162013091434_1858484</t>
  </si>
  <si>
    <t>ES_1030868_HL-3170CDW_12022013184205_635492</t>
  </si>
  <si>
    <t>ES_1030868_HL-5440D_12032013114724_3000146</t>
  </si>
  <si>
    <t>ES_1030868_HL-5470DWT, HL-5472DWT, HL-5470DW, HL-5472DW, HL-5450DNT, HL-5450DN, HL-5452DN_12172013100940_618402</t>
  </si>
  <si>
    <t>ES_1030868_HL-6180DWT, HL-6182DWT, HL-6180DW, HL-6182DW_12192013114442_714837</t>
  </si>
  <si>
    <t>ES_1030868_HL-L2305W_05232014094324_9933740</t>
  </si>
  <si>
    <t>ES_1030868_HL-L2310D_07032017101326_4364435</t>
  </si>
  <si>
    <t>ES_1030868_HL-L2320D_02132014190654_7542535</t>
  </si>
  <si>
    <t>ES_1030868_HL-L2340DW_01282014095919_4747430</t>
  </si>
  <si>
    <t>ES_1030868_HL-L2360DW_01282014093957_8179590</t>
  </si>
  <si>
    <t>ES_1030868_HL-L8250CDN_10282013114655_2532464</t>
  </si>
  <si>
    <t>ES_1030868_HL-L9200CDWT, HL-L9200CDW, HL-L8350CDWT, HL-L8350CDW_10282013143357_5680505</t>
  </si>
  <si>
    <t>ES_1030868_HL-L9300CDWTT_09162014132452_5774194</t>
  </si>
  <si>
    <t>ES_1030868_HL-S7000DN_10042013132250_1099664</t>
  </si>
  <si>
    <t>ES_1030868_MFC-7240, FAX-2840_12162013130017_7447931</t>
  </si>
  <si>
    <t>ES_1030868_MFC-8510DN_12192013115506_7514612</t>
  </si>
  <si>
    <t>ES_1030868_MFC-8910DW_12222013103455_2565423</t>
  </si>
  <si>
    <t>ES_1030868_MFC-8950DWT, MFC-8952DWT, MFC-8950DW, MFC-8952DW_12142013125213_8115503</t>
  </si>
  <si>
    <t>ES_1030868_MFC-9130CW_12222013183942_5837976</t>
  </si>
  <si>
    <t>ES_1030868_MFC-9340CDW, MFC-9330CDW_12182013113407_2369348</t>
  </si>
  <si>
    <t>ES_1030868_MFC-L2700DW_03242014152036_198633</t>
  </si>
  <si>
    <t>ES_1030868_MFC-L2740DW_03252014175633_2453424</t>
  </si>
  <si>
    <t>ES_1030868_MFC-L8600CDW_01242014172006_6961633</t>
  </si>
  <si>
    <t>ES_1030868_MFC-L9550CDW_01242014165422_168115</t>
  </si>
  <si>
    <t>ES_1105798_CANON USA INC (94797) | Color imageCLASS LBP7110Cw_11252013022249_6169191</t>
  </si>
  <si>
    <t>ES_40085_F165901_12182015020745_4465538</t>
  </si>
  <si>
    <t>ES_40085_F165901_12182015020810_4490910</t>
  </si>
  <si>
    <t>ES_1105798_CANON USA INC (94797) | FAXPHONE L100_12092013070203_2523645</t>
  </si>
  <si>
    <t>ES_1105798_CANON USA INC (94797) | FAXPHONE L190_12162013064952_6592733</t>
  </si>
  <si>
    <t>ES_1105798_CANON USA INC (94797) | imageCLASS D550_12162013065011_6611013</t>
  </si>
  <si>
    <t>ES_40085_imageCLASS LBP162dw_04172018085515_5315206</t>
  </si>
  <si>
    <t>ES_40085_imageCLASS LBP214dw_04172018075509_1709935</t>
  </si>
  <si>
    <t>ES_1105798_CANON USA INC (94797) | imageCLASS LBP6030w_12092013070220_2540376</t>
  </si>
  <si>
    <t>ES_40085_imageCLASS LBP6230dw_04022014082728_7248256</t>
  </si>
  <si>
    <t>ES_1105798_CANON USA INC (94797) | imageCLASS LBP6780dn_01052014231531_3731517</t>
  </si>
  <si>
    <t>ES_40085_imageCLASS MF424dw_04172018072847_0127592</t>
  </si>
  <si>
    <t>ES_40085_imageCLASS MF525dw_04172018081926_3166654</t>
  </si>
  <si>
    <t>ES_1105798_CANON USA INC (94797) | imageRUNNER 1730_11222013080729_7649957</t>
  </si>
  <si>
    <t>ES_1105798_CANON USA INC (94797) | imageRUNNER 2525_12192013054759_2079241</t>
  </si>
  <si>
    <t>ES_1105798_CANON USA INC (94797) | imageRUNNER 2530_11222013081106_7866916</t>
  </si>
  <si>
    <t>ES_1105798_CANON USA INC (94797) | imageRUNNER ADVANCE 400iF_11222013081051_7851541</t>
  </si>
  <si>
    <t>ES_1105798_CANON U S A INC (659616) | imageRUNNER ADVANCE 4225_08282013154214_4534394</t>
  </si>
  <si>
    <t>ES_1105798_CANON USA INC (94797) | imageRUNNER ADVANCE 500iF_11222013081034_7834573</t>
  </si>
  <si>
    <t>ES_1105798_CANON USA INC (94797) | imageRUNNER ADVANCE C7260_12192013054053_1653913</t>
  </si>
  <si>
    <t>ES_1105798_CANON USA INC (94797) | imageRUNNER ADVANCE C7260_12192013054158_1718119</t>
  </si>
  <si>
    <t>ES_1105798_CANON USA INC (94797) | imageRUNNER ADVANCE C9270 PRO_12162013141535_3335085</t>
  </si>
  <si>
    <t>ES_1105798_CANON USA INC (94797) | imageRUNNER ADVANCE C9270 PRO_12162013141557_3357160</t>
  </si>
  <si>
    <t>ES_1105798_CANON USA INC (94797) | LASER CLASS 650i_12162013065128_6688036</t>
  </si>
  <si>
    <t>ES_1105798_CANON USA INC (94797) | LASER CLASS 810_12192013060230_2950867</t>
  </si>
  <si>
    <t>ES_1105798_DIGITAL IMAGING TECHNOLOGY (438819) | 7130cdn_12172013145610_2170339</t>
  </si>
  <si>
    <t>ES_29573_12122013000000_0004815</t>
  </si>
  <si>
    <t>ES_29573_11042013000000_0004819</t>
  </si>
  <si>
    <t>ES_29573_12162013000000_0005454</t>
  </si>
  <si>
    <t>ES_29573_12162013000000_0005453</t>
  </si>
  <si>
    <t>ES_29573_11182013000000_0005440</t>
  </si>
  <si>
    <t>ES_29573_12182013000000_0005647</t>
  </si>
  <si>
    <t>ES_29573_Dell B1160_06262014085021_2621115</t>
  </si>
  <si>
    <t>ES_29573_Dell B1163_06262014085150_2710606</t>
  </si>
  <si>
    <t>ES_29573_Dell B1260dn_06262014085233_2753693</t>
  </si>
  <si>
    <t>ES_29573_Dell B1265dfw_06262014085301_2781476</t>
  </si>
  <si>
    <t>ES_29573_Dell B2375dfw_06262014085403_2843620</t>
  </si>
  <si>
    <t>ES_1105798_DELL INC (287129) | Dell C1765nfw Color Multifunction Printer_11272013024842_0522231</t>
  </si>
  <si>
    <t>ES_1122451_DP-F510Plus_01182018084505_5105964</t>
  </si>
  <si>
    <t>ES_45054_LM1605DW_12232014043605_9365015</t>
  </si>
  <si>
    <t>ES_45054_LS1105DW_08212014053049_9049045</t>
  </si>
  <si>
    <t>ES_1105798_HEWLETT-PACKARD CO BOISE DIV-MS 160 (275812) | CC522A_08282013002258_9378112</t>
  </si>
  <si>
    <t>ES_1024439_11072013000000_0005584</t>
  </si>
  <si>
    <t>United States, Australia, New Zealand, Europe, Taiwan</t>
  </si>
  <si>
    <t>ES_1024439_A8P80A_10142013093213_5107843</t>
  </si>
  <si>
    <t>ES_1024439_11052013000000_0005420</t>
  </si>
  <si>
    <t>ES_1024439_11052013000000_0005391</t>
  </si>
  <si>
    <t>United States, Switzerland, Europe, Taiwan, Japan, Canada</t>
  </si>
  <si>
    <t>ES_1105798_HEWLETT-PACKARD CO BOISE DIV-MS 160 (275812) | CE712A_09132013175939_5179890</t>
  </si>
  <si>
    <t>ES_1105798_HEWLETT-PACKARD CO BOISE DIV-MS 160 (275812) | CF067A_09142013034934_0574286</t>
  </si>
  <si>
    <t>United States, Taiwan, Japan, Canada</t>
  </si>
  <si>
    <t>ES_1105798_HEWLETT-PACKARD CO BOISE DIV-MS 160 (275812) | CF236A_09252013143720_9840104</t>
  </si>
  <si>
    <t>ES_1024439_11272013000000_0005476</t>
  </si>
  <si>
    <t>ES_1024439_11022015000000_0006760</t>
  </si>
  <si>
    <t>ES_1024439_11152013000000_0005438</t>
  </si>
  <si>
    <t>ES_1024439_W2G50A_10122017091831_3951990</t>
  </si>
  <si>
    <t>ES_1024439_W2G54A_10112017111855_2448083</t>
  </si>
  <si>
    <t>ES_14914_1052_12102013120753_2539367</t>
  </si>
  <si>
    <t>ES_14914_1250_12102013115940_6207486</t>
  </si>
  <si>
    <t>ES_14914_1250P_11142013144410_3265856</t>
  </si>
  <si>
    <t>ES_14914_1250P_02242014154650_7966122</t>
  </si>
  <si>
    <t>ES_14914_951_12102013120922_5237902</t>
  </si>
  <si>
    <t>ES_14914_bizhub 215_12022013100006_5888972</t>
  </si>
  <si>
    <t>ES_14914_bizhub 3300P_11252013215041_6804609</t>
  </si>
  <si>
    <t>ES_14914_bizhub 3320_10222013143314_1451486</t>
  </si>
  <si>
    <t>ES_14914_bizhub 4000P_11262013145138_2111783</t>
  </si>
  <si>
    <t>ES_14914_bizhub 4020_10222013143454_5135399</t>
  </si>
  <si>
    <t>ES_14914_bizhub 4050_11212013143112_5662701</t>
  </si>
  <si>
    <t>ES_14914_bizhub 4052_12182017220404_9831004</t>
  </si>
  <si>
    <t>ES_14914_bizhub 4700P_11262013145250_5837599</t>
  </si>
  <si>
    <t>ES_14914_bizhub 4750_11212013143314_3682494</t>
  </si>
  <si>
    <t>ES_14914_bizhub 4752_12182017215916_5818281</t>
  </si>
  <si>
    <t>ES_14914_bizhub 754_11182013084329_2360074</t>
  </si>
  <si>
    <t>ES_14914_bizhub C224_12052013095722_3519112</t>
  </si>
  <si>
    <t>ES_14914_bizhub C284_12032013222756_5829811</t>
  </si>
  <si>
    <t>ES_14914_bizhub C3100P_12092013213523_6744265</t>
  </si>
  <si>
    <t>ES_14914_bizhub C3110_04022014152907_8563916</t>
  </si>
  <si>
    <t>ES_14914_bizhub C3350_10242013210146_9071287</t>
  </si>
  <si>
    <t>ES_14914_bizhub C364_12032013222244_2243684</t>
  </si>
  <si>
    <t>ES_14914_bizhub C3850_10242013205911_9537579</t>
  </si>
  <si>
    <t>ES_14914_bizhub C3850FS_09252014160001_3980008</t>
  </si>
  <si>
    <t>ES_14914_bizhub C454_11212013144821_8354142</t>
  </si>
  <si>
    <t>ES_14914_bizhub C554_11042013151047_1399457</t>
  </si>
  <si>
    <t>ES_14914_bizhub C654_11252013140820_7912505</t>
  </si>
  <si>
    <t>ES_14914_bizhub C754_11252013140625_3910794</t>
  </si>
  <si>
    <t>ES_14914_C1060_09112013140737_5586251</t>
  </si>
  <si>
    <t>ES_14914_C1060L_09112013140758_1355967</t>
  </si>
  <si>
    <t>ES_14914_C1070_09112013140706_5346001</t>
  </si>
  <si>
    <t>ES_22472_CS 2551ci_12182013222345_4810388</t>
  </si>
  <si>
    <t>ES_22472_CS 3051ci_12182013215635_5672585</t>
  </si>
  <si>
    <t>ES_22472_CS 307ci_11212017214109_3469634</t>
  </si>
  <si>
    <t>ES_22472_CS 3501i_12182013221443_7990331</t>
  </si>
  <si>
    <t>ES_22472_CS 4501i_12182013221725_4791964</t>
  </si>
  <si>
    <t>ES_22472_CS 4551ci_12182013220613_5663474</t>
  </si>
  <si>
    <t>ES_22472_CS 5501i_12182013222019_2691990</t>
  </si>
  <si>
    <t>ES_22472_CS 5551ci_12182013221105_8673137</t>
  </si>
  <si>
    <t>ES_22472_CS 6501i_12112013122707_8229147</t>
  </si>
  <si>
    <t>ES_22472_CS 6551ci_12112013121939_9657932</t>
  </si>
  <si>
    <t>ES_22472_CS 7551ci_12112013122242_4922595</t>
  </si>
  <si>
    <t>ES_22472_CS 8001i_12112013123003_7706586</t>
  </si>
  <si>
    <t>ES_22472_CS 9002i_01042018170430_8195265</t>
  </si>
  <si>
    <t>ES_22472_ECOSYS FS-2100DN_12182013205010_8683296</t>
  </si>
  <si>
    <t>ES_22472_ECOSYS FS-4100DN_12182013205629_7271280</t>
  </si>
  <si>
    <t>ES_22472_ECOSYS FS-4200DN_12182013205841_7085758</t>
  </si>
  <si>
    <t>ES_22472_ECOSYS FS-4300DN_12182013210237_5597197</t>
  </si>
  <si>
    <t>ES_22472_ECOSYS FS-6525MFP_12112013121538_1411035</t>
  </si>
  <si>
    <t>ES_22472_ECOSYS FS-6530MFP_12112013121257_2429681</t>
  </si>
  <si>
    <t>ES_22472_ECOSYS FS-C8520MFP_12182013203914_7623988</t>
  </si>
  <si>
    <t>ES_22472_ECOSYS FS-C8525MFP_12182013204210_9999207</t>
  </si>
  <si>
    <t>ES_22472_ECOSYS M2035dn_10242013103852_1243432</t>
  </si>
  <si>
    <t>ES_22472_ECOSYS M2535dn_10242013104038_7437310</t>
  </si>
  <si>
    <t>ES_22472_ECOSYS M3040idn_12022013095337_3515932</t>
  </si>
  <si>
    <t>ES_22472_ECOSYS M3540idn_12022013095231_8774107</t>
  </si>
  <si>
    <t>ES_22472_ECOSYS M3550idn_12022013095116_7202984</t>
  </si>
  <si>
    <t>ES_22472_ECOSYS M3560idn_12022013095546_3412413</t>
  </si>
  <si>
    <t>ES_22472_ECOSYS M3655idn_12132017124747_2557814</t>
  </si>
  <si>
    <t>ES_22472_ECOSYS M3660idn_12132017125133_3124401</t>
  </si>
  <si>
    <t>ES_22472_ECOSYS M6026cidn_12032013220040_3102200</t>
  </si>
  <si>
    <t>ES_22472_ECOSYS M6235cidn_11022017211957_6353944</t>
  </si>
  <si>
    <t>ES_22472_ECOSYS M6526cdn_11072013141051_2492583</t>
  </si>
  <si>
    <t>ES_22472_ECOSYS M6526cidn_12032013220706_7415923</t>
  </si>
  <si>
    <t>ES_22472_ECOSYS M6630cidn_11022017210707_3872432</t>
  </si>
  <si>
    <t>ES_22472_ECOSYS P2035d_11072013140450_6742932</t>
  </si>
  <si>
    <t>ES_22472_ECOSYS P2135dn_11072013140825_1855624</t>
  </si>
  <si>
    <t>ES_22472_ECOSYS P6021cdn_10242013103455_7130153</t>
  </si>
  <si>
    <t>ES_22472_ECOSYS P6026cdn_10222013143946_2514428</t>
  </si>
  <si>
    <t>ES_22472_ECOSYS P6030cdn_10242013103706_1818926</t>
  </si>
  <si>
    <t>ES_22472_ECOSYS P6230cdn_11022017204611_8726866</t>
  </si>
  <si>
    <t>ES_22472_ECOSYS P6235cdn_11022017205154_2944781</t>
  </si>
  <si>
    <t>ES_22472_ECOSYS P7035cdn_11072013141312_9700816</t>
  </si>
  <si>
    <t>ES_22472_ECOSYS P7240cdn_11022017205906_4750685</t>
  </si>
  <si>
    <t>ES_22472_FS-9530DN_01082014145755_8228517</t>
  </si>
  <si>
    <t>ES_22472_FS-C2026MFP+_12182013204555_7874092</t>
  </si>
  <si>
    <t>ES_22472_FS-C5400DN_01132014091931_7866146</t>
  </si>
  <si>
    <t>ES_22472_TASKalfa 3010i_08052013094234_4591122</t>
  </si>
  <si>
    <t>ES_22472_TASKalfa 3510i_08052013120553_3783175</t>
  </si>
  <si>
    <t>ES_22472_TASKalfa 3551ci_12182013220212_1673056</t>
  </si>
  <si>
    <t>ES_20290_1142014000000_0005591</t>
  </si>
  <si>
    <t>ES_20290_11012013000000_0005380</t>
  </si>
  <si>
    <t>ES_20290_11042013000000_0005382</t>
  </si>
  <si>
    <t>ES_20290_12062013000000_0005614</t>
  </si>
  <si>
    <t>ES_20290_11182013000000_0005473</t>
  </si>
  <si>
    <t>ES_20290_11182013000000_0005471</t>
  </si>
  <si>
    <t>ES_20290_11202013000000_0005467</t>
  </si>
  <si>
    <t>ES_20290_12032013000000_0005489</t>
  </si>
  <si>
    <t>ES_20290_1142014000000_0005609</t>
  </si>
  <si>
    <t>ES_20290_4032014000000_0005615</t>
  </si>
  <si>
    <t>ES_20290_4302018000000_0010162</t>
  </si>
  <si>
    <t>ES_20290_4302018000000_0010166</t>
  </si>
  <si>
    <t>ES_20290_10172013000000_0005407</t>
  </si>
  <si>
    <t>ES_20290_4302018000000_0010171</t>
  </si>
  <si>
    <t>ES_20290_10172013000000_0004818</t>
  </si>
  <si>
    <t>ES_20290_10182013000000_0004817</t>
  </si>
  <si>
    <t>ES_20290_4302018000000_0010176</t>
  </si>
  <si>
    <t>ES_20290_11272013000000_0005345</t>
  </si>
  <si>
    <t>ES_20290_11042013000000_0005344</t>
  </si>
  <si>
    <t>ES_20290_11182013000000_0005378</t>
  </si>
  <si>
    <t>ES_20290_12192013000000_0005479</t>
  </si>
  <si>
    <t>ES_20290_10172013000000_0005347</t>
  </si>
  <si>
    <t>ES_20290_6022014000000_0005787</t>
  </si>
  <si>
    <t>ES_20290_7292013000000_0004511</t>
  </si>
  <si>
    <t>ES_20290_4302018000000_0010184</t>
  </si>
  <si>
    <t>ES_20290_11012013000000_0004757</t>
  </si>
  <si>
    <t>ES_20290_4302018000000_0010191</t>
  </si>
  <si>
    <t>ES_20290_11182013000000_0005328</t>
  </si>
  <si>
    <t>ES_20290_4302018000000_0010196</t>
  </si>
  <si>
    <t>ES_20290_11042013000000_0005367</t>
  </si>
  <si>
    <t>ES_20290_12132013000000_0005524</t>
  </si>
  <si>
    <t>ES_20290_12122013000000_0005625</t>
  </si>
  <si>
    <t>ES_20290_12192013000000_0005568</t>
  </si>
  <si>
    <t>ES_20290_12182013000000_0005628</t>
  </si>
  <si>
    <t>ES_20290_12162013000000_0005538</t>
  </si>
  <si>
    <t>ES_20290_6022014000000_0005785</t>
  </si>
  <si>
    <t>ES_20290_6022014000000_0005788</t>
  </si>
  <si>
    <t>ES_20290_6172014000000_0005780</t>
  </si>
  <si>
    <t>ES_20290_12042013000000_0005495</t>
  </si>
  <si>
    <t>ES_20290_1132014000000_0005630</t>
  </si>
  <si>
    <t>ES_20290_1022014000000_0005594</t>
  </si>
  <si>
    <t>ES_20290_1022014000000_0005596</t>
  </si>
  <si>
    <t>ES_1105798_MURATA MACHINERY LTD COMMUNICATION EQUIPMENT DIV (47994) | bizhub 25e_11202013071004_1404156</t>
  </si>
  <si>
    <t>ES_1105798_MURATA MACHINERY LTD COMMUNICATION EQUIPMENT DIV (47994) | MFX-3510_11282013042607_2767301</t>
  </si>
  <si>
    <t>ES_1105798_MURATA MACHINERY LTD COMMUNICATION EQUIPMENT DIV (47994) | MFX-3530_11282013042623_2783130</t>
  </si>
  <si>
    <t>ES_1105798_MURATA MACHINERY LTD COMMUNICATION EQUIPMENT DIV (47994) | MFX-3590_11282013042548_2748478</t>
  </si>
  <si>
    <t>ES_1105798_OKI DATA AMERICAS INC (283614) | N36101A_02202014035538_8538844</t>
  </si>
  <si>
    <t>ES_1105798_OKI DATA AMERICAS INC (283614) | N22203A_12262013234644_1604703</t>
  </si>
  <si>
    <t>ES_1105798_OKI DATA AMERICAS INC (283614) | N22203BX_12262013234716_1636073</t>
  </si>
  <si>
    <t>ES_1105798_OKI DATA AMERICAS INC (283614) | N22205A_11292013083938_4378959</t>
  </si>
  <si>
    <t>ES_1105798_OKI DATA AMERICAS INC (283614) | N22205A_12262013234750_1670458</t>
  </si>
  <si>
    <t>ES_1105798_OKI DATA AMERICAS INC (283614) | N22205A_01192014041440_4880862</t>
  </si>
  <si>
    <t>ES_1105798_OKI DATA AMERICAS INC (283614) | N22205B_11292013083718_4238323</t>
  </si>
  <si>
    <t>ES_1105798_OKI DATA AMERICAS INC (283614) | N22205B_12262013235158_1918213</t>
  </si>
  <si>
    <t>ES_1105798_OKI DATA AMERICAS INC (283614) | N22208A_11292013083635_4195260</t>
  </si>
  <si>
    <t>ES_1105798_OKI DATA AMERICAS INC (283614) | N22208A_11292013083850_4330422</t>
  </si>
  <si>
    <t>ES_1105798_OKI DATA AMERICAS INC (283614) | N22208B_11292013083645_4205054</t>
  </si>
  <si>
    <t>ES_1105798_OKI DATA AMERICAS INC (283614) | N22300A_07192013020714_9634773</t>
  </si>
  <si>
    <t>ES_1105798_OKI DATA AMERICAS INC (283614) | N22300A_07192013020744_9664231</t>
  </si>
  <si>
    <t>ES_1105798_OKI DATA AMERICAS INC (283614) | N22300B_08202013072823_3703848</t>
  </si>
  <si>
    <t>ES_1105798_OKI DATA AMERICAS INC (283614) | N22300B_08202013072853_3733172</t>
  </si>
  <si>
    <t>ES_1105798_OKI DATA AMERICAS INC (283614) | N22400A_07172013041713_4633350</t>
  </si>
  <si>
    <t>ES_1105798_OKI DATA AMERICAS INC (283614) | N22400A_07172013041752_4672839</t>
  </si>
  <si>
    <t>ES_1105798_OKI DATA AMERICAS INC (283614) | N22400B_07172013041824_4704467</t>
  </si>
  <si>
    <t>ES_1105798_OKI DATA AMERICAS INC (283614) | N22400B_07172013041852_4732323</t>
  </si>
  <si>
    <t>ES_1105798_OKI DATA AMERICAS INC (283614) | N22401A_07172013042011_4811794</t>
  </si>
  <si>
    <t>ES_1105798_OKI DATA AMERICAS INC (283614) | N22401B_07172013042035_4835678</t>
  </si>
  <si>
    <t>ES_20355_N22500A_09222014061941_6781196</t>
  </si>
  <si>
    <t>ES_20355_N22500A_09222014062511_7111705</t>
  </si>
  <si>
    <t>ES_20355_N22501A_09222014061203_6323656</t>
  </si>
  <si>
    <t>ES_20355_N22501B_01072015030415_9855622</t>
  </si>
  <si>
    <t>ES_20355_N22502A_09222014040008_8408379</t>
  </si>
  <si>
    <t>ES_20355_N22503A_09222014035742_8262395</t>
  </si>
  <si>
    <t>ES_20355_N22504A_09222014035608_8168745</t>
  </si>
  <si>
    <t>ES_20355_N31193A_07252014070600_1960665</t>
  </si>
  <si>
    <t>ES_20355_N31193B_07252014075214_4734286</t>
  </si>
  <si>
    <t>ES_20355_N31194A_07252014054115_6875402</t>
  </si>
  <si>
    <t>ES_20355_N31194B_07282014004804_8484884</t>
  </si>
  <si>
    <t>ES_1105798_OKI DATA AMERICAS INC (283614) | N31311A_02102014002729_2049223</t>
  </si>
  <si>
    <t>ES_1105798_OKI DATA AMERICAS INC (283614) | N31400A_07222013065403_6043261</t>
  </si>
  <si>
    <t>ES_1105798_OKI DATA AMERICAS INC (283614) | N31400A_07222013065451_6091642</t>
  </si>
  <si>
    <t>ES_1105798_OKI DATA AMERICAS INC (283614) | N31400B_07222013065132_5892565</t>
  </si>
  <si>
    <t>ES_1105798_OKI DATA AMERICAS INC (283614) | N31400B_07222013065212_5932319</t>
  </si>
  <si>
    <t>ES_1105798_OKI DATA AMERICAS INC (283614) | N34304A_11212013073616_9376900</t>
  </si>
  <si>
    <t>ES_1105798_OKI DATA AMERICAS INC (283614) | N34304B_11212013073559_9359000</t>
  </si>
  <si>
    <t>ES_1105798_OKI DATA AMERICAS INC (283614) | N34322A_11282013074529_4729839</t>
  </si>
  <si>
    <t>ES_1105798_OKI DATA AMERICAS INC (283614) | N34322B_11282013074422_4662469</t>
  </si>
  <si>
    <t>ES_1105798_OKI DATA AMERICAS INC (283614) | N34324A_11282013074457_4697338</t>
  </si>
  <si>
    <t>ES_1105798_OKI DATA AMERICAS INC (283614) | N34324B_11282013074337_4617129</t>
  </si>
  <si>
    <t>ES_1105798_OKI DATA AMERICAS INC (283614) | N34326AX_11212013075709_0629843</t>
  </si>
  <si>
    <t>ES_1105798_OKI DATA AMERICAS INC (283614) | N34326BX_11212013073754_9474589</t>
  </si>
  <si>
    <t>ES_1105798_OKI DATA AMERICAS INC (283614) | N34327AX_11212013075340_0420132</t>
  </si>
  <si>
    <t>ES_1105798_OKI DATA AMERICAS INC (283614) | N34327BX_11212013073738_9458618</t>
  </si>
  <si>
    <t>ES_1105798_OKI DATA AMERICAS INC (283614) | N35100A_10082013045711_8231012</t>
  </si>
  <si>
    <t>ES_1105798_OKI DATA AMERICAS INC (283614) | N35100B_10082013045745_8265899</t>
  </si>
  <si>
    <t>ES_20355_N35200A_01072015030532_9932191</t>
  </si>
  <si>
    <t>ES_1105798_OKI DATA AMERICAS INC (283614) | N36100A_07122013095548_2948418</t>
  </si>
  <si>
    <t>ES_1105798_OKI DATA AMERICAS INC (283614) | N36100B_07122013095654_3014709</t>
  </si>
  <si>
    <t>ES_20355_N36101A_04092015054012_8012872</t>
  </si>
  <si>
    <t>ES_1105798_OKI DATA AMERICAS INC (283614) | N36101B_07122013095632_2992518</t>
  </si>
  <si>
    <t>ES_20355_N36101B_04092015060833_9713200</t>
  </si>
  <si>
    <t>ES_1105798_DIGITAL IMAGING TECHNOLOGY (438819) | B730dn_12112013143923_2763544</t>
  </si>
  <si>
    <t>ES_1105798_OKI DATA AMERICAS INC (283614) | DP-4710S_07172013041545_4545762</t>
  </si>
  <si>
    <t>ES_1105798_OKI DATA AMERICAS INC (283614) | DP-4710S_07172013041557_4557930</t>
  </si>
  <si>
    <t>ES_20367_DD 3334 _12172014135447_3122388</t>
  </si>
  <si>
    <t>ES_20367_DD 4450_12122013125551_5869203</t>
  </si>
  <si>
    <t>ES_20367_DD 6650P_10222013143736_7748870</t>
  </si>
  <si>
    <t>ES_20367_LDD 130 _12092013210540_2230807</t>
  </si>
  <si>
    <t>ES_20367_LP142CN_09302013141428_8284266</t>
  </si>
  <si>
    <t>ES_20367_MP 2501SP_09302013142351_8867455</t>
  </si>
  <si>
    <t>ES_20367_MP 2554SPG_04102014220548_7445985</t>
  </si>
  <si>
    <t>ES_20367_MP 301SP_09302013110559_4688173</t>
  </si>
  <si>
    <t>ES_20367_MP 301SPF_09302013110726_8976792</t>
  </si>
  <si>
    <t>ES_20367_MP 3054SPG_04102014221148_8234973</t>
  </si>
  <si>
    <t>ES_20367_MP 3554SPG_04102014221821_9387230</t>
  </si>
  <si>
    <t>ES_20367_MP 4054SPG_04102014222639_6831225</t>
  </si>
  <si>
    <t>ES_20367_MP 5054SPG_04102014223341_8903244</t>
  </si>
  <si>
    <t>ES_20367_MP 6054SPG_04102014223935_2917788</t>
  </si>
  <si>
    <t>ES_20367_MP 9003SP_03032016102713_8644821</t>
  </si>
  <si>
    <t>ES_20367_MP C3003SP_11182013084841_6813642</t>
  </si>
  <si>
    <t>ES_20367_MP C305SP_01082014150750_1945046</t>
  </si>
  <si>
    <t>ES_20367_MP C3503SP_11182013085113_1208210</t>
  </si>
  <si>
    <t>ES_20367_MP C401SP_10212013153817_2385165</t>
  </si>
  <si>
    <t>ES_20367_MP C401SRSP_10212013154001_5692155</t>
  </si>
  <si>
    <t>ES_20367_MP C4503SP_11182013085432_3135176</t>
  </si>
  <si>
    <t>ES_20367_MP C5503SP_11182013085800_5699107</t>
  </si>
  <si>
    <t>ES_20367_Pro C7100_09192014145550_6239228</t>
  </si>
  <si>
    <t>ES_20367_Pro C7100S_09192014101507_7373670</t>
  </si>
  <si>
    <t>ES_20367_Pro C7110_09192014150124_5308806</t>
  </si>
  <si>
    <t>ES_20367_Pro C7110S_09192014145233_2219847</t>
  </si>
  <si>
    <t>ES_20367_SP 3600DN_03062014211308_9224977</t>
  </si>
  <si>
    <t>ES_20367_SP 3610SF_03062014212246_5919824</t>
  </si>
  <si>
    <t>ES_20367_SP 6430DN_08052014092514_6025251</t>
  </si>
  <si>
    <t>ES_20367_SP 8300DN_08062013132325_1303024</t>
  </si>
  <si>
    <t>ES_20367_SP C261DNw_01192017113921_7142958</t>
  </si>
  <si>
    <t>ES_20367_MP C2003SP_09162013160646_1475580</t>
  </si>
  <si>
    <t>ES_20367_MP C2503SP_09162013160215_5055797</t>
  </si>
  <si>
    <t>ES_20367_SP 112SF_08062013114636_6400750</t>
  </si>
  <si>
    <t>ES_20367_SP 4510DN_12032013221124_6123400</t>
  </si>
  <si>
    <t>ES_20367_SP C252DN_11212013143749_8981794</t>
  </si>
  <si>
    <t>ES_20367_SP C252SF_11212013143542_8268617</t>
  </si>
  <si>
    <t>ES_1105798_RISO KAGAKU CORP (545617) | ComColor 3110_11142013051634_6194769</t>
  </si>
  <si>
    <t>ES_1105798_RISO KAGAKU CORP (545617) | ComColor 7150_11142013051222_5942261</t>
  </si>
  <si>
    <t>ES_1105798_RISO KAGAKU CORP (545617) | ComColor 9150_11142013045945_5185253</t>
  </si>
  <si>
    <t>ES_1105798_RISO KAGAKU CORP (1427360) | ME9450U_02122014023225_2345194</t>
  </si>
  <si>
    <t>ES_1105798_RISO KAGAKU CORP (1427360) | SE9480U_02122014022549_1949125</t>
  </si>
  <si>
    <t>ES_1105798_SHARP ELECTRONICS CORP (121161) | MX-2615N_11082013190445_7485265</t>
  </si>
  <si>
    <t>ES_1105798_Sharp Electronics Corp (36192) | MX-2640N_12032013180434_3874143</t>
  </si>
  <si>
    <t>ES_1105798_SHARP ELECTRONICS CORP (121161) | MX-3115N_11082013190522_7522372</t>
  </si>
  <si>
    <t>ES_1105798_Sharp Electronics Corp (36192) | MX-3140N_12032013180446_3886937</t>
  </si>
  <si>
    <t>ES_1105798_Sharp Electronics Corp (36192) | MX-3640N_12032013180500_3900650</t>
  </si>
  <si>
    <t>ES_1105798_SHARP ELECTRONICS CORP (121161) | MX-4140N_10182013111854_5134131</t>
  </si>
  <si>
    <t>ES_1105798_SHARP ELECTRONICS CORP (121161) | MX-4141N_10182013111911_5151794</t>
  </si>
  <si>
    <t>ES_1105798_SHARP ELECTRONICS CORP (121161) | MX-5140N_10182013111933_5173298</t>
  </si>
  <si>
    <t>ES_1105798_SHARP ELECTRONICS CORP (121161) | MX-5141N_10182013111950_5190833</t>
  </si>
  <si>
    <t>ES_1105798_SHARP ELECTRONICS CORP (121161) | MX-6240N_10182013141142_5502153</t>
  </si>
  <si>
    <t>ES_1105798_Sharp Electronics Corp (36192) | MX-6500N_12122013154040_2840615</t>
  </si>
  <si>
    <t>ES_1105798_SHARP ELECTRONICS CORP (121161) | MX-7040N_10182013141243_5563198</t>
  </si>
  <si>
    <t>ES_1105798_Sharp Electronics Corp (36192) | MX-7500N_12122013154110_2870280</t>
  </si>
  <si>
    <t>ES_1105798_SHARP ELECTRONICS CORP (121161) | MX-C250_10042013182633_1193849</t>
  </si>
  <si>
    <t>ES_1105798_Sharp Electronics Corp (36192) | MX-C300P_01292014130804_0884880</t>
  </si>
  <si>
    <t>ES_1105798_SHARP ELECTRONICS CORP (121161) | MX-C300W_08162013104642_0002940</t>
  </si>
  <si>
    <t>ES_41229_MX-C301_05202014162744_3264674</t>
  </si>
  <si>
    <t>ES_41229_MX-C301W_05202014162756_3276197</t>
  </si>
  <si>
    <t>ES_1105798_Sharp Electronics Corp (36192) | MX-M1054_12122013141728_7848381</t>
  </si>
  <si>
    <t>ES_1105798_Sharp Electronics Corp (36192) | MX-M1204_12122013154005_2805939</t>
  </si>
  <si>
    <t>ES_1105798_Sharp Electronics Corp (36192) | MX-M232D_12032013180512_3912428</t>
  </si>
  <si>
    <t>ES_1105798_SHARP ELECTRONICS CORP (121161) | MX-M264N_11152013212745_0865634</t>
  </si>
  <si>
    <t>ES_41229_MX-M266NV_12042017234614_1174517</t>
  </si>
  <si>
    <t>ES_1105798_SHARP ELECTRONICS CORP (121161) | MX-M314N_11152013212901_0941473</t>
  </si>
  <si>
    <t>ES_41229_MX-M316NV_12042017234707_1227739</t>
  </si>
  <si>
    <t>ES_1105798_SHARP ELECTRONICS CORP (121161) | MX-M354N_11152013213010_1010196</t>
  </si>
  <si>
    <t>ES_41229_MX-M356NV_12042017234807_1287767</t>
  </si>
  <si>
    <t>ES_1105798_SHARP ELECTRONICS CORP (121161) | MX-M364N_10202013150759_1679077</t>
  </si>
  <si>
    <t>ES_1105798_SHARP ELECTRONICS CORP (121161) | MX-M365N_08062013184416_4656574</t>
  </si>
  <si>
    <t>ES_1105798_SHARP ELECTRONICS CORP (121161) | MX-M464N_10202013150935_1775520</t>
  </si>
  <si>
    <t>ES_1105798_SHARP ELECTRONICS CORP (121161) | MX-M465N_08062013184426_4666095</t>
  </si>
  <si>
    <t>ES_1105798_SHARP ELECTRONICS CORP (121161) | MX-M564N_10202013151201_1921111</t>
  </si>
  <si>
    <t>ES_1105798_SHARP ELECTRONICS CORP (121161) | MX-M565N_08062013184437_4677040</t>
  </si>
  <si>
    <t>ES_1105798_Sharp Electronics Corp (36192) | MX-M623N_12192013160308_8988562</t>
  </si>
  <si>
    <t>ES_41229_MX-M654N_08072014201642_2602835</t>
  </si>
  <si>
    <t>ES_1105798_Sharp Electronics Corp (36192) | MX-M753N_12192013160710_9230943</t>
  </si>
  <si>
    <t>ES_41229_MX-M754N_08072014201704_2624925</t>
  </si>
  <si>
    <t>ES_1105798_Sharp Electronics Corp (36192) | MX-M904_12122013141640_7800955</t>
  </si>
  <si>
    <t>ES_1119230_A610dn_04292014053051_9451631</t>
  </si>
  <si>
    <t>ES_1119230_M611_07042014073736_9456285</t>
  </si>
  <si>
    <t>United States, Switzerland, Canada</t>
  </si>
  <si>
    <t>ES_1044195_1162014000000_0005619</t>
  </si>
  <si>
    <t>ES_1044195_4102014000000_0005783</t>
  </si>
  <si>
    <t>ES_1044195_5012014000000_0005784</t>
  </si>
  <si>
    <t>ES_1044195_1162014000000_0005620</t>
  </si>
  <si>
    <t>ES_1044195_1162014000000_0005622</t>
  </si>
  <si>
    <t>ES_1044195_1162014000000_0005621</t>
  </si>
  <si>
    <t>ES_1105798_OKI DATA AMERICAS INC (283614) | FC-287CS_07222013070654_6814132</t>
  </si>
  <si>
    <t>ES_1105798_OKI DATA AMERICAS INC (283614) | FC-347CS_07222013070716_6836433</t>
  </si>
  <si>
    <t>ES_13705_FC-287CSL_03262014062732_5252196</t>
  </si>
  <si>
    <t>United States, Australia, New Zealand, Europe, Taiwan, Canada</t>
  </si>
  <si>
    <t>ES_21198_8580  8880_08152014120950_8705757</t>
  </si>
  <si>
    <t>ES_21198_B1022_03082018045607_4967790</t>
  </si>
  <si>
    <t>ES_21198_B1025_03082018045514_4914765</t>
  </si>
  <si>
    <t>ES_21198_C60_09032014101118_2230985</t>
  </si>
  <si>
    <t>ES_21198_C70_08252014110137_5751690</t>
  </si>
  <si>
    <t>ES_21198_ColorCube 9301_12052013085929_9627038</t>
  </si>
  <si>
    <t>ES_21198_ColorCube 9302_12052013093155_5991479</t>
  </si>
  <si>
    <t>ES_21198_ColorCube 9303_12052013094715_4603082</t>
  </si>
  <si>
    <t>ES_21198_ColorQube 8570DNES_02212014093341_9172174</t>
  </si>
  <si>
    <t>ES_21198_ColorQube 9302 ColorQube_06202014092915_8017071</t>
  </si>
  <si>
    <t>ES_21198_D136 Copier/Printer_10212013091635_2141534</t>
  </si>
  <si>
    <t>ES_21198_MFD_02102014144553_3582422</t>
  </si>
  <si>
    <t>ES_21198_Nuvera 157 EA Production System_12032013101730_6629449</t>
  </si>
  <si>
    <t>ES_21198_Nuvera 288 EA Production System_02102014154556_783349</t>
  </si>
  <si>
    <t>ES_21198_Nuvera 314 EA Production System_02102014163808_6656152</t>
  </si>
  <si>
    <t>ES_21198_Phaser 4622_01272014125726_4859277</t>
  </si>
  <si>
    <t>ES_21198_Phaser 6010N_12052013101345_6085168</t>
  </si>
  <si>
    <t>ES_21198_Phaser 6020_12172014140416_3968555</t>
  </si>
  <si>
    <t>ES_21198_Phaser 6022_12172014141031_8692458</t>
  </si>
  <si>
    <t>ES_21198_Phaser 6500DN_12052013101839_9031640</t>
  </si>
  <si>
    <t>ES_21198_Phaser 6600DN_11192013133705_6843072</t>
  </si>
  <si>
    <t>ES_21198_Phaser 6700DX_12052013102415_7565423</t>
  </si>
  <si>
    <t>ES_21198_Phaser 7100DN_11202013113215_1295282</t>
  </si>
  <si>
    <t>ES_21198_Phaser 7500DX_01312014103309_8391382</t>
  </si>
  <si>
    <t>ES_21198_Phaser 7800GX_11202013141738_5105401</t>
  </si>
  <si>
    <t>ES_21198_VersaLink C8000_02232018160435_6749386</t>
  </si>
  <si>
    <t>ES_21198_VersaLink C9000_02232018161437_7129729</t>
  </si>
  <si>
    <t>ES_21198_Versant 2100 Press_05142014121832_8340756</t>
  </si>
  <si>
    <t>ES_21198_Versant 80_12122014114024_7628155</t>
  </si>
  <si>
    <t>ES_21198_WC5325_11152013111359_2076990</t>
  </si>
  <si>
    <t>ES_21198_WC5330_11152013121741_363427</t>
  </si>
  <si>
    <t>ES_21198_WC5335_11152013122428_2107507</t>
  </si>
  <si>
    <t>ES_21198_WC7220 MFP_11212013141842_8080102</t>
  </si>
  <si>
    <t>ES_21198_WC7225 MFP_11212013142821_5367090</t>
  </si>
  <si>
    <t>ES_21198_WC7830 MFP_11182013153318_4768640</t>
  </si>
  <si>
    <t>ES_21198_WC7835 MFP_11182013154456_1015588</t>
  </si>
  <si>
    <t>ES_21198_WC7845 MFP_11192013081625_3991052</t>
  </si>
  <si>
    <t>ES_21198_WC7855 MFP_11192013083730_5645868</t>
  </si>
  <si>
    <t>ES_21198_WorkCentre 3045NI_11202013151214_7818414</t>
  </si>
  <si>
    <t>ES_21198_WorkCentre 4265_07032014060322_7402034</t>
  </si>
  <si>
    <t>ES_21198_WorkCentre 5845_12192013155822_7598535</t>
  </si>
  <si>
    <t>ES_21198_WorkCentre 5865_12192013171541_5333215</t>
  </si>
  <si>
    <t>ES_21198_WorkCentre 5890_12192013183442_9190942</t>
  </si>
  <si>
    <t>ES_21198_WorkCentre 5955_06022014113035_8370144</t>
  </si>
  <si>
    <t>ES_21198_Work Centre 6015NI_11202013132716_961114</t>
  </si>
  <si>
    <t>ES_21198_Workcentre 6025_12172014141041_1201381</t>
  </si>
  <si>
    <t>ES_21198_Workcentre 6027_12172014141051_1577813</t>
  </si>
  <si>
    <t>ES_21198_WorkCentre 6505DN_12052013112332_1345941</t>
  </si>
  <si>
    <t>ES_21198_WorkCentre 6605DN_11212013082423_8445245</t>
  </si>
  <si>
    <t>ES_21198_WorkCentre  6655_06122014092242_9931576</t>
  </si>
  <si>
    <t>ES_21198_WorkCentre 7556_01272014142302_2969629</t>
  </si>
  <si>
    <t>ES_21198_WorkCentre 7775_07172013114629_3299676</t>
  </si>
  <si>
    <t>ES_21198_WorkCentre 7970_06102014083433_3468457</t>
  </si>
  <si>
    <t>ES_21198_WorkCetnre 7535_01272014140855_8798028</t>
  </si>
  <si>
    <t>ES_21198_Xerox Color 550_06102013153101_216791</t>
  </si>
  <si>
    <t>ES_21198_Xerox Color 560_06122013102329_4324762</t>
  </si>
  <si>
    <t>ES_21198_Xerox Color 570_06122013114341_5360681</t>
  </si>
  <si>
    <t>ES_21198_Xerox Color C75 Press_02202014112309_2970697</t>
  </si>
  <si>
    <t>ES_21198_Xerox Color J75 Press_02202014113204_99603</t>
  </si>
  <si>
    <t>ES_21198_Xerox D110 MFD_01222014101633_7391015</t>
  </si>
  <si>
    <t>ES_21198_Xerox D110 Printer_01232014083706_3347436</t>
  </si>
  <si>
    <t>ES_21198_Xerox D125 MFD_01222014152720_3460657</t>
  </si>
  <si>
    <t>ES_21198_Xerox D125 Printer_01222014155824_8998529</t>
  </si>
  <si>
    <t>ES_21198_Xerox D95A MFD_01172014174227_3574792</t>
  </si>
  <si>
    <t>ES_21198_Xerox D95 MFD_01232014083901_5377618</t>
  </si>
  <si>
    <t>ES_1032537_140Xi4 170Xi4 220Xi4_01132014135853_8302519</t>
  </si>
  <si>
    <t>ES_1105798_HEWLETT-PACKARD CO BOISE DIV-MS 160 (275812) | CF304A_08282013002218_9338207</t>
  </si>
  <si>
    <t>Australia, New Zealand, Switzerland, Europe, Taiwan, Canada</t>
  </si>
  <si>
    <t>ES_1105798_HEWLETT-PACKARD (127887) | CZ175A_11192013062317_2197407</t>
  </si>
  <si>
    <t>ES_1105798_HEWLETT-PACKARD (127887) | CZ184A_10142013074112_6472208</t>
  </si>
  <si>
    <t>ES_1105798_HEWLETT-PACKARD (127887) | CZ185A_10142013073731_6251977</t>
  </si>
  <si>
    <t>ES_1105798_HEWLETT-PACKARD (127887) | CZ186A_10142013073614_6174901</t>
  </si>
  <si>
    <t>ES_1105798_HEWLETT-PACKARD CO BOISE DIV-MS 160 (275812) | CF069A_09142013034544_0344183</t>
  </si>
  <si>
    <t>ES_1105798_HEWLETT-PACKARD CO BOISE DIV-MS 160 (275812) | CF238A_09252013143539_9739244</t>
  </si>
  <si>
    <t>ES_1105798_HEWLETT-PACKARD CO BOISE DIV-MS 160 (275812) | CZ272A_09132013194814_1694405</t>
  </si>
  <si>
    <t>ES_20290_1142014000000_0005610</t>
  </si>
  <si>
    <t>Wired &gt; 20 MHz and &lt; 500 MHz - 100/10 Mb/s Ethernet, Internal Disk Drive - Hard-Disk,Power-supply Size &gt; 10W,Scanners with non-CCFL Lamps - Light-Emitting Diodes (LED),Touch Panel Display - Color</t>
  </si>
  <si>
    <t>ES_21198_AltaLink B8045 MFP _04112017121507_8377650</t>
  </si>
  <si>
    <t>ES_21198_AltaLink B8055 MFP _04112017121441_1271315</t>
  </si>
  <si>
    <t>ES_21198_AltaLink B8065 MFP _04112017121422_8451677</t>
  </si>
  <si>
    <t>ES_21198_AltaLink B8075 MFP _04112017121402_2997909</t>
  </si>
  <si>
    <t>ES_21198_AltaLink B8090 MFP _04112017115651_8971371</t>
  </si>
  <si>
    <t>ES_21198_VersaLink B600  _06262017162546_1239194</t>
  </si>
  <si>
    <t>ES_21198_VersaLink B605 _06262017163035_8367064</t>
  </si>
  <si>
    <t>ES_21198_VersaLink B610  _06262017163152_3462374</t>
  </si>
  <si>
    <t>ES_21198_VersaLink B615  _06262017163317_4597288</t>
  </si>
  <si>
    <t>ES_21198_6515_10132016094519_1031081</t>
  </si>
  <si>
    <t>ES_21198_J-A281_12152016132011_2615734</t>
  </si>
  <si>
    <t>ES_21198_J-A291_12212016151655_3118351</t>
  </si>
  <si>
    <t>ES_21198_J-A301_12212016151714_8886779</t>
  </si>
  <si>
    <t>ES_21198_Phaser 3610DN_06142013145348_5980340</t>
  </si>
  <si>
    <t>ES_21198_WorkCentre 3615_06142013150805_741083</t>
  </si>
  <si>
    <t>Default Delay Time to Sleep (minutes)</t>
  </si>
  <si>
    <t>Print/Copy Time from Ready State (s)</t>
  </si>
  <si>
    <t>Print/Copy Time from Sleep Mode (s)</t>
  </si>
  <si>
    <t>Print/Copy Time from Previous Job (s)</t>
  </si>
  <si>
    <t>Recovery Time (s) (Tactive1 - Tactive0)</t>
  </si>
  <si>
    <t>Recovery Time Requirement (s)</t>
  </si>
  <si>
    <t xml:space="preserve">Meets Recovery Time Requirement? </t>
  </si>
  <si>
    <t>Meets Duplexing w/o Optional Accessories</t>
  </si>
  <si>
    <t>Meets Default Delaty Time to Sleep?</t>
  </si>
  <si>
    <t>Nmber of Jobs Per the Test Method (Njobs)</t>
  </si>
  <si>
    <t>Daily Job Energy Per V2.0 Calculations (Wh)</t>
  </si>
  <si>
    <t>TEC Recaclulated from Test Results Per V2.0 Calculations</t>
  </si>
  <si>
    <t>Daily Job Energy Per Proposed V3.0 Calculations (Wh)2</t>
  </si>
  <si>
    <t>Typical Electricity Consumption (TEC) Per Proposed V3.0 Calculations (kWh/wk)</t>
  </si>
  <si>
    <t>Typical Electricity Consumption (TEC) Per Proposed V3.0 Calculations (kWh/yr)</t>
  </si>
  <si>
    <t>Table 7: Determination of Maximum Recovery Time (Minutes)</t>
  </si>
  <si>
    <t>Table 3: Required Default Delay Time to Sleep for OM and TEC Products</t>
  </si>
  <si>
    <t>Print Speed Min</t>
  </si>
  <si>
    <t>Print Speed Max</t>
  </si>
  <si>
    <r>
      <t xml:space="preserve">Print Speed, </t>
    </r>
    <r>
      <rPr>
        <b/>
        <i/>
        <sz val="10"/>
        <color rgb="FF000000"/>
        <rFont val="Arial"/>
        <family val="2"/>
      </rPr>
      <t>s</t>
    </r>
    <r>
      <rPr>
        <b/>
        <sz val="10"/>
        <color rgb="FF000000"/>
        <rFont val="Arial"/>
        <family val="2"/>
      </rPr>
      <t xml:space="preserve"> (ipm)</t>
    </r>
  </si>
  <si>
    <t>Maximum Default Delay Time to Sleep to Permit Applicability of Shorter Recovery Time in Equation 7 (min)</t>
  </si>
  <si>
    <t>Maximum Default Delay Time to Sleep to Permit Applicability of Longer Recovery Time in Equation 8 (min)</t>
  </si>
  <si>
    <r>
      <t xml:space="preserve">Monochrome Product Speed, </t>
    </r>
    <r>
      <rPr>
        <b/>
        <i/>
        <sz val="10"/>
        <color rgb="FF000000"/>
        <rFont val="Arial"/>
        <family val="2"/>
      </rPr>
      <t>s</t>
    </r>
    <r>
      <rPr>
        <b/>
        <sz val="10"/>
        <color rgb="FF000000"/>
        <rFont val="Arial"/>
        <family val="2"/>
      </rPr>
      <t>, as Calculated in the Test Method</t>
    </r>
  </si>
  <si>
    <r>
      <t xml:space="preserve">Required Default Delay Time to Sleep, </t>
    </r>
    <r>
      <rPr>
        <b/>
        <i/>
        <sz val="10"/>
        <color rgb="FF000000"/>
        <rFont val="Arial"/>
        <family val="2"/>
      </rPr>
      <t>t</t>
    </r>
    <r>
      <rPr>
        <b/>
        <i/>
        <vertAlign val="subscript"/>
        <sz val="10"/>
        <color rgb="FF000000"/>
        <rFont val="Arial"/>
        <family val="2"/>
      </rPr>
      <t>DEFAULT_REQ</t>
    </r>
    <r>
      <rPr>
        <b/>
        <i/>
        <sz val="10"/>
        <color rgb="FF000000"/>
        <rFont val="Arial"/>
        <family val="2"/>
      </rPr>
      <t>,</t>
    </r>
    <r>
      <rPr>
        <b/>
        <i/>
        <vertAlign val="subscript"/>
        <sz val="10"/>
        <color rgb="FF000000"/>
        <rFont val="Arial"/>
        <family val="2"/>
      </rPr>
      <t xml:space="preserve"> </t>
    </r>
    <r>
      <rPr>
        <b/>
        <sz val="10"/>
        <color rgb="FF000000"/>
        <rFont val="Arial"/>
        <family val="2"/>
      </rPr>
      <t xml:space="preserve"> for Printers and Digital Duplicators without Copying Capability</t>
    </r>
  </si>
  <si>
    <r>
      <t xml:space="preserve"> 0 &lt; </t>
    </r>
    <r>
      <rPr>
        <i/>
        <sz val="10"/>
        <color rgb="FF000000"/>
        <rFont val="Arial"/>
        <family val="2"/>
      </rPr>
      <t>s</t>
    </r>
    <r>
      <rPr>
        <sz val="10"/>
        <color rgb="FF000000"/>
        <rFont val="Arial"/>
        <family val="2"/>
      </rPr>
      <t xml:space="preserve"> ≤ 5 </t>
    </r>
  </si>
  <si>
    <t>(ipm or mppm)</t>
  </si>
  <si>
    <t>(minutes)*</t>
  </si>
  <si>
    <r>
      <t xml:space="preserve">5 &lt; </t>
    </r>
    <r>
      <rPr>
        <i/>
        <sz val="10"/>
        <color rgb="FF000000"/>
        <rFont val="Arial"/>
        <family val="2"/>
      </rPr>
      <t>s</t>
    </r>
    <r>
      <rPr>
        <sz val="10"/>
        <color rgb="FF000000"/>
        <rFont val="Arial"/>
        <family val="2"/>
      </rPr>
      <t xml:space="preserve"> ≤ 10 </t>
    </r>
  </si>
  <si>
    <r>
      <t>s</t>
    </r>
    <r>
      <rPr>
        <sz val="10"/>
        <color rgb="FF000000"/>
        <rFont val="Arial"/>
        <family val="2"/>
      </rPr>
      <t xml:space="preserve"> ≤ 10</t>
    </r>
  </si>
  <si>
    <r>
      <t xml:space="preserve">10 &lt; </t>
    </r>
    <r>
      <rPr>
        <i/>
        <sz val="10"/>
        <color rgb="FF000000"/>
        <rFont val="Arial"/>
        <family val="2"/>
      </rPr>
      <t>s</t>
    </r>
    <r>
      <rPr>
        <sz val="10"/>
        <color rgb="FF000000"/>
        <rFont val="Arial"/>
        <family val="2"/>
      </rPr>
      <t xml:space="preserve"> ≤ 20 </t>
    </r>
  </si>
  <si>
    <r>
      <t xml:space="preserve">10 &lt; </t>
    </r>
    <r>
      <rPr>
        <i/>
        <sz val="10"/>
        <color rgb="FF000000"/>
        <rFont val="Arial"/>
        <family val="2"/>
      </rPr>
      <t>s</t>
    </r>
    <r>
      <rPr>
        <sz val="10"/>
        <color rgb="FF000000"/>
        <rFont val="Arial"/>
        <family val="2"/>
      </rPr>
      <t xml:space="preserve"> ≤ 20</t>
    </r>
  </si>
  <si>
    <r>
      <t xml:space="preserve">20 &lt; </t>
    </r>
    <r>
      <rPr>
        <i/>
        <sz val="10"/>
        <color rgb="FF000000"/>
        <rFont val="Arial"/>
        <family val="2"/>
      </rPr>
      <t>s</t>
    </r>
    <r>
      <rPr>
        <sz val="10"/>
        <color rgb="FF000000"/>
        <rFont val="Arial"/>
        <family val="2"/>
      </rPr>
      <t xml:space="preserve"> ≤ 30 </t>
    </r>
  </si>
  <si>
    <r>
      <t xml:space="preserve">30 &lt; </t>
    </r>
    <r>
      <rPr>
        <i/>
        <sz val="10"/>
        <color rgb="FF000000"/>
        <rFont val="Arial"/>
        <family val="2"/>
      </rPr>
      <t>s</t>
    </r>
    <r>
      <rPr>
        <sz val="10"/>
        <color rgb="FF000000"/>
        <rFont val="Arial"/>
        <family val="2"/>
      </rPr>
      <t xml:space="preserve"> ≤ 40 </t>
    </r>
  </si>
  <si>
    <r>
      <t xml:space="preserve">30 &lt; </t>
    </r>
    <r>
      <rPr>
        <i/>
        <sz val="10"/>
        <color rgb="FF000000"/>
        <rFont val="Arial"/>
        <family val="2"/>
      </rPr>
      <t xml:space="preserve">s </t>
    </r>
    <r>
      <rPr>
        <sz val="10"/>
        <color rgb="FF000000"/>
        <rFont val="Arial"/>
        <family val="2"/>
      </rPr>
      <t xml:space="preserve">≤ 50 </t>
    </r>
  </si>
  <si>
    <r>
      <t xml:space="preserve">s </t>
    </r>
    <r>
      <rPr>
        <sz val="10"/>
        <color rgb="FF000000"/>
        <rFont val="Arial"/>
        <family val="2"/>
      </rPr>
      <t xml:space="preserve">&gt; 40 </t>
    </r>
  </si>
  <si>
    <r>
      <t>s</t>
    </r>
    <r>
      <rPr>
        <sz val="10"/>
        <color rgb="FF000000"/>
        <rFont val="Arial"/>
        <family val="2"/>
      </rPr>
      <t xml:space="preserve"> </t>
    </r>
    <r>
      <rPr>
        <i/>
        <sz val="10"/>
        <color rgb="FF000000"/>
        <rFont val="Arial"/>
        <family val="2"/>
      </rPr>
      <t>&gt;</t>
    </r>
    <r>
      <rPr>
        <sz val="10"/>
        <color rgb="FF000000"/>
        <rFont val="Arial"/>
        <family val="2"/>
      </rPr>
      <t xml:space="preserve"> 50</t>
    </r>
  </si>
  <si>
    <t xml:space="preserve">* </t>
  </si>
  <si>
    <t>V2.0 Typical Electricity Consumption (TEC) from QPL (kWh/wk)</t>
  </si>
  <si>
    <t>V2.0 Typical Electricity Consumption (TEC)  from QPL (kWh/yr)</t>
  </si>
  <si>
    <t xml:space="preserve">ENERGY STAR Unique ID
</t>
  </si>
  <si>
    <t>Page Format Size</t>
  </si>
  <si>
    <t>Print Speed (ipm or mppm)</t>
  </si>
  <si>
    <t>Typical Electricity Consumption (TEC) (kWh/wk)</t>
  </si>
  <si>
    <t>Power in Sleep (W)</t>
  </si>
  <si>
    <t>Power in Standby (W)</t>
  </si>
  <si>
    <t>DFE Manufacturer Name</t>
  </si>
  <si>
    <t>DFE Model Number</t>
  </si>
  <si>
    <t>DFE Typical Electricity Consumption (TEC) (kWh/wk)</t>
  </si>
  <si>
    <t>DFE Typical Electricity Consumption (TEC) (kWh/yr)</t>
  </si>
  <si>
    <t>DFE Ready State Power (W)</t>
  </si>
  <si>
    <t>DFE Sleep Mode Power (W)</t>
  </si>
  <si>
    <t xml:space="preserve">ImageScan Pro 490ix
</t>
  </si>
  <si>
    <t>Scanners</t>
  </si>
  <si>
    <t>N/A (Scanner)</t>
  </si>
  <si>
    <t>ES_1102853_DS490IX_08052014100831_2388364</t>
  </si>
  <si>
    <t xml:space="preserve">ImageScan Pro 687ix
</t>
  </si>
  <si>
    <t>ES_1102853_DS687IX_08052014100422_9264706</t>
  </si>
  <si>
    <t>ImageScan Pro 820i</t>
  </si>
  <si>
    <t>DS820</t>
  </si>
  <si>
    <t>DocketPORT 1020,DP1020,DP1020</t>
  </si>
  <si>
    <t>Other, None</t>
  </si>
  <si>
    <t>ES_1102853_DS820_06102013180239_2556268</t>
  </si>
  <si>
    <t>ES_1102853_DS830ix_12212016214611_7469069</t>
  </si>
  <si>
    <t>ImageScan Pro 925i</t>
  </si>
  <si>
    <t>DS925</t>
  </si>
  <si>
    <t>ImageScan Pro 920i,DS920,</t>
  </si>
  <si>
    <t>ES_1102853_DS925 DS920_07292013120158_9272946</t>
  </si>
  <si>
    <t>ImageScan Pro 940u</t>
  </si>
  <si>
    <t>DS940</t>
  </si>
  <si>
    <t>ImageScan Pro 930u,DS930,DS930; ImageScan Pro 960u,DS960,DS960</t>
  </si>
  <si>
    <t>ES_1102853_DS940_06102013163407_7162134</t>
  </si>
  <si>
    <t>nScan 940gt</t>
  </si>
  <si>
    <t>ES_1102853_nScan 940gt_05262018063809_6689593</t>
  </si>
  <si>
    <t xml:space="preserve">TravelScan Pro 600ix
</t>
  </si>
  <si>
    <t>ES_1102853_PS600IX_08152014103053_3412976</t>
  </si>
  <si>
    <t xml:space="preserve">ImageScan Pro 667ix
</t>
  </si>
  <si>
    <t>ES_1102853_PS667IX_01082015202237_3085446</t>
  </si>
  <si>
    <t>D2-200</t>
  </si>
  <si>
    <t>D2-240, D2-250, D2-260, D2-270, D2-280, D2-300, D2-340, D2-350, D2-360, D2-370, D2-380, D2-200pro, D2-240pro, D2-250pro, D2-260pro, D2-270pro, D2-280pro, D2-300pro, D2-340pro, D2-350pro, D2-360pro, D2-370pro, D2-380pro, D2-200plus, D2-240plus, D2-250plus,D2-240, D2-250, D2-260, D2-270, D2-280, D2-300, D2-340, D2-350, D2-360, D2-370, D2-380, D2-200pro, D2-240pro, D2-250pro, D2-260pro, D2-270pro, D2-280pro, D2-300pro, D2-340pro, D2-350pro, D2-360pro, D2-370pro, D2-380pro, D2-200plus, D2-240plus, D2-250plus,</t>
  </si>
  <si>
    <t>Direct Thermal (DT)</t>
  </si>
  <si>
    <t>Wireless - WiFi,Wired &gt; 20 MHz and &lt; 500 MHz - 100/10 Mb/s Ethernet, None</t>
  </si>
  <si>
    <t>ES_1099770_D2-200_08182017133349_4547130</t>
  </si>
  <si>
    <t>D2-260plus, D2-270plus, D2-280plus, D2-300plus, D2-340plus, D2-350plus, D2-360plus, D2-370plus, D2-380plus, DX2-200, DX2-240, DX2-250, DX2-260, DX2-270, DX2-280, DX2-300, DX2-340, DX2-350, DX2-360, DX2-370, DX2-380,D2-260plus, D2-270plus, D2-280plus, D2-300plus, D2-340plus, D2-350plus, D2-360plus, D2-370plus, D2-380plus, DX2-200, DX2-240, DX2-250, DX2-260, DX2-270, DX2-280, DX2-300, DX2-340, DX2-350, DX2-360, DX2-370, DX2-380,</t>
  </si>
  <si>
    <t>ES_1099770_D2-200_08182017133656_8899888</t>
  </si>
  <si>
    <t>AH-200, AH-300, AH-500, AE-220, AE-320, SG-2200, SG-2200T, SG-2200TT, SG-2200TX, SG-2200plus, SG-2300, SG-2300T,SG-2300TT, SG-2300TX, SG-2300plus,AH-200, AH-300, AH-500, AE-220, AE-320, SG-2200, SG-2200T, SG-2200TT, SG-2200TX, SG-2200plus, SG-2300, SG-2300T,SG-2300TT, SG-2300TX, SG-2300plus,</t>
  </si>
  <si>
    <t>ES_1099770_D2-200_08182017133719_9643361</t>
  </si>
  <si>
    <t>CH-200, CH-200T, CH-200TT, CH-200TX, CH-200plus, CH-300, CH-300T, CH-300TT, CH-300TX, CH-300plus, CH-500, CH-500plus,CH-200, CH-200T, CH-200TT, CH-200TX, CH-200plus, CH-300, CH-300T, CH-300TT, CH-300TX, CH-300plus, CH-500, CH-500plus,</t>
  </si>
  <si>
    <t>ES_1099770_D2-200_08182017134036_2224099</t>
  </si>
  <si>
    <t>ES_1099770_I4-250_10262016115500_9548918</t>
  </si>
  <si>
    <t>O4-350</t>
  </si>
  <si>
    <t>O4-250, O4-200,O4-300,O4-240,O4-340,O4-280,O4-380, AL-4210, AL-4310,O4-250, O4-200,O4-300,O4-240,O4-340,O4-280,O4-380, AL-4210, AL-4310,</t>
  </si>
  <si>
    <t>ES_1099770_O4-350_06122017132908_8319744</t>
  </si>
  <si>
    <t>9419</t>
  </si>
  <si>
    <t>M09419XXX,M09419XXX,(X = A-Z, 0-9, *, blank to denote different marketing purpose)</t>
  </si>
  <si>
    <t>ES_1105618_9419_07192016205929_6283703</t>
  </si>
  <si>
    <t>ES_1105618_ADTP1_02052015002836_6116410</t>
  </si>
  <si>
    <t>Other, Other</t>
  </si>
  <si>
    <t>ES_1105618_ADTP1_08172017141920_3216821</t>
  </si>
  <si>
    <t>ES_1105618_ADTP1_02052015002938_6178246</t>
  </si>
  <si>
    <t>AD120</t>
  </si>
  <si>
    <t>DL-1707B,DL-1707B,</t>
  </si>
  <si>
    <t>ES_25313_AD120_03052018060509_9909627</t>
  </si>
  <si>
    <t>ES_25313_AD125_10082014022041_4841303</t>
  </si>
  <si>
    <t>ES_25313_AD125S_09142015101737_5857103</t>
  </si>
  <si>
    <t>ES_25313_AD130_05092017072515_4715826</t>
  </si>
  <si>
    <t>ES_25313_AD215_07072016060812_1692587</t>
  </si>
  <si>
    <t>ES_25313_AD215i_05052017063455_6095109</t>
  </si>
  <si>
    <t>ES_25313_AD215L_07112016022953_4193832</t>
  </si>
  <si>
    <t>ES_25313_AD230_04012015033718_9438177</t>
  </si>
  <si>
    <t>ES_25313_AD240_07102014005550_3750327</t>
  </si>
  <si>
    <t>ES_25313_AD240I_07062015033309_3589281</t>
  </si>
  <si>
    <t>ES_25313_AD240S_08122016034130_3290716</t>
  </si>
  <si>
    <t>ES_25313_AD240U_03312017014635_4795643</t>
  </si>
  <si>
    <t>ES_25313_AD250_08242015034114_7674607</t>
  </si>
  <si>
    <t>ES_25313_AD250F_08212015095653_1013427</t>
  </si>
  <si>
    <t>ES_25313_AD250FB_11272015035252_6372686</t>
  </si>
  <si>
    <t>ES_25313_AD260U_03132017055335_4415982</t>
  </si>
  <si>
    <t>ES_25313_AD280_08262014062129_4089736</t>
  </si>
  <si>
    <t>Wired &gt; 500 MHz - USB 3.x, None</t>
  </si>
  <si>
    <t>ES_25313_AD280F_11252015034610_3170622</t>
  </si>
  <si>
    <t>ES_25313_AD520S_08092016074854_8934226</t>
  </si>
  <si>
    <t>ES_25313_AD7080_03312017015619_5379693</t>
  </si>
  <si>
    <t>ES_25313_AN230_11072017052413_2253218</t>
  </si>
  <si>
    <t>ES_25313_AN230W_01192016075208_9928555</t>
  </si>
  <si>
    <t>ES_25313_AN240W_05302016050436_4676460</t>
  </si>
  <si>
    <t>ES_1105798_AVISION INC (175217) | AV110-OBM WI-FI_11262013091021_7021257</t>
  </si>
  <si>
    <t>AV1730</t>
  </si>
  <si>
    <t>ES_1105798_AVISION INC (175217) | AV1730_12102013081136_3096899</t>
  </si>
  <si>
    <t>AV175</t>
  </si>
  <si>
    <t>ES_1105798_AVISION INC (175217) | AV175_10302013090006_3606099</t>
  </si>
  <si>
    <t>AV175+</t>
  </si>
  <si>
    <t>ES_1105798_AVISION INC (175217) | AV175+_10302013075837_9917792</t>
  </si>
  <si>
    <t>AV1750</t>
  </si>
  <si>
    <t>ES_1105798_AVISION INC (175217) | AV1750_12102013081819_3499212</t>
  </si>
  <si>
    <t>AV176+</t>
  </si>
  <si>
    <t>AV176+,AV176+,; AV176UB,AV176UB,</t>
  </si>
  <si>
    <t>ES_1105798_AVISION INC (175217) | AV176+_10302013075208_9528899</t>
  </si>
  <si>
    <t>AV1760</t>
  </si>
  <si>
    <t>ES_1105798_AVISION INC (175217) | AV1760_12102013073916_1156225</t>
  </si>
  <si>
    <t>AV176U</t>
  </si>
  <si>
    <t>ES_1105798_AVISION INC (175217) | AV176U_11252013052445_7085649</t>
  </si>
  <si>
    <t>AV187</t>
  </si>
  <si>
    <t>ES_1105798_AVISION INC (175217) | AV187_11042013081729_3049371</t>
  </si>
  <si>
    <t>AV188</t>
  </si>
  <si>
    <t>ES_1105798_AVISION INC (175217) | AV188_11042013081627_2987261</t>
  </si>
  <si>
    <t>AV188+</t>
  </si>
  <si>
    <t>ES_1105798_AVISION INC (175217) | AV188+_11042013081802_3082202</t>
  </si>
  <si>
    <t>AV1880</t>
  </si>
  <si>
    <t>ES_1105798_AVISION INC (175217) | AV1880_12122013002049_7649191</t>
  </si>
  <si>
    <t>ES_25313_AV32_08262014053949_1589629</t>
  </si>
  <si>
    <t>AV320E2+</t>
  </si>
  <si>
    <t>ES_1105798_AVISION INC (175217) | AV320E2+_11282013024338_6618140</t>
  </si>
  <si>
    <t>AV50</t>
  </si>
  <si>
    <t>ES_1105798_AVISION INC (175217) | AV50_10182013071358_0438036</t>
  </si>
  <si>
    <t>AV50F</t>
  </si>
  <si>
    <t>ES_1105798_AVISION INC (175217) | AV50F_10182013071421_0461304</t>
  </si>
  <si>
    <t>AV50F Plus</t>
  </si>
  <si>
    <t>ES_1105798_AVISION INC (175217) | AV50F Plus_10182013071446_0486625</t>
  </si>
  <si>
    <t>AV5100</t>
  </si>
  <si>
    <t>ES_1105798_AVISION INC (175217) | AV5100_01092014094435_0675214</t>
  </si>
  <si>
    <t>AV5200</t>
  </si>
  <si>
    <t>ES_1105798_AVISION INC (175217) | AV5200_01092014094717_0837801</t>
  </si>
  <si>
    <t>AV5400</t>
  </si>
  <si>
    <t>ES_1105798_AVISION INC (175217) | AV5400_01092014094811_0891973</t>
  </si>
  <si>
    <t>AV610C2+</t>
  </si>
  <si>
    <t>ES_1105798_AVISION INC (175217) | AV610C2+_11262013102530_1530898</t>
  </si>
  <si>
    <t>AV620C2+</t>
  </si>
  <si>
    <t>ES_1105798_AVISION INC (175217) | AV620C2+_11262013100735_0455039</t>
  </si>
  <si>
    <t>AV620N</t>
  </si>
  <si>
    <t>ES_1105798_AVISION INC (175217) | AV620N_11262013100805_0485801</t>
  </si>
  <si>
    <t>ES_25313_AVA5 PLUS_06132014082409_7849554</t>
  </si>
  <si>
    <t>AW50F</t>
  </si>
  <si>
    <t>ES_1105798_AVISION INC (175217) | AW50F_10182013072939_1379719</t>
  </si>
  <si>
    <t>ES_25313_BF-1102S_05072014014200_6920889</t>
  </si>
  <si>
    <t>ES_25313_BS-1005S_06132014082441_7881835</t>
  </si>
  <si>
    <t>BT-0911S</t>
  </si>
  <si>
    <t>ES_1105798_AVISION INC (175217) | BT-0911S_11262013114242_6162922</t>
  </si>
  <si>
    <t>BT-1007B</t>
  </si>
  <si>
    <t>ES_1105798_AVISION INC (175217) | BT-1007B_01092014095233_1153209</t>
  </si>
  <si>
    <t>DF-1002S</t>
  </si>
  <si>
    <t>ES_1105798_AVISION INC (175217) | DF-1002S_12172013085250_0370676</t>
  </si>
  <si>
    <t>DF-1004S</t>
  </si>
  <si>
    <t>ES_1105798_AVISION INC (175217) | DF-1004S_11262013102545_1545080</t>
  </si>
  <si>
    <t>DF-1015S</t>
  </si>
  <si>
    <t>ES_1105798_AVISION INC (175217) | DF-1015S_11262013100750_0470007</t>
  </si>
  <si>
    <t>DF-1112S</t>
  </si>
  <si>
    <t>ES_1105798_AVISION INC (175217) | DF-1112S_12102013074015_1215944</t>
  </si>
  <si>
    <t>DF-1113S</t>
  </si>
  <si>
    <t>ES_1105798_AVISION INC (175217) | DF-1113S_12102013080217_2537364</t>
  </si>
  <si>
    <t>DF-1114S</t>
  </si>
  <si>
    <t>ES_1105798_AVISION INC (175217) | DF-1114S_12102013081208_3128736</t>
  </si>
  <si>
    <t>DL-1203S</t>
  </si>
  <si>
    <t>ES_1105798_AVISION INC (175217) | DL-1203S_12122013002122_7682314</t>
  </si>
  <si>
    <t>DT-1106B</t>
  </si>
  <si>
    <t>ES_1105798_AVISION INC (175217) | DT-1106B_01092014095739_1459410</t>
  </si>
  <si>
    <t>DT-1110B</t>
  </si>
  <si>
    <t>ES_1105798_AVISION INC (175217) | DT-1110B_01092014100304_1784156</t>
  </si>
  <si>
    <t>ES_25313_FB10_12272017060255_4575849</t>
  </si>
  <si>
    <t>ES_25313_FB1000N_09172015033533_0933393</t>
  </si>
  <si>
    <t>ES_25313_FB1200+_05072014014232_6952206</t>
  </si>
  <si>
    <t>ES_25313_FB1200 Plus_05072014014128_6888012</t>
  </si>
  <si>
    <t>FB2280E</t>
  </si>
  <si>
    <t>ES_1105798_AVISION INC (175217) | FB2280E_12172013085211_0331032</t>
  </si>
  <si>
    <t>FB5000</t>
  </si>
  <si>
    <t>ES_1105798_AVISION INC (175217) | FB5000_01092014100735_2055327</t>
  </si>
  <si>
    <t>ES_25313_FB510_10012014085935_3975289</t>
  </si>
  <si>
    <t>FB6280E</t>
  </si>
  <si>
    <t>ES_1105798_AVISION INC (175217) | FB6280E_11262013114134_6094249</t>
  </si>
  <si>
    <t>ES_1105798_AVISION INC (175217) | FF-0803S_10182013073016_1416427</t>
  </si>
  <si>
    <t>FF-1105B</t>
  </si>
  <si>
    <t>ES_1105798_AVISION INC (175217) | FF-1105B_12122013015000_3000815</t>
  </si>
  <si>
    <t>ES_1105798_AVISION INC (175217) | FF-1301S_11262013091037_7037932</t>
  </si>
  <si>
    <t>FL-1006S</t>
  </si>
  <si>
    <t>ES_1105798_AVISION INC (175217) | FL-1006S_10302013075307_9587604</t>
  </si>
  <si>
    <t>FL-1011S</t>
  </si>
  <si>
    <t>ES_1105798_AVISION INC (175217) | FL-1011S_10302013075927_9967967</t>
  </si>
  <si>
    <t>FL-1202S</t>
  </si>
  <si>
    <t>ES_1105798_AVISION INC (175217) | FL-1202S_11042013081643_3003366</t>
  </si>
  <si>
    <t>FL-1205S</t>
  </si>
  <si>
    <t>ES_1105798_AVISION INC (175217) | FL-1205S_11042013081747_3067229</t>
  </si>
  <si>
    <t>ES_25313_FL-1313B_07102014005702_3822928</t>
  </si>
  <si>
    <t>IS 25</t>
  </si>
  <si>
    <t>ES_1105798_AVISION INC (175217) | IS 25_12102013103327_1607796</t>
  </si>
  <si>
    <t>ES_1105798_AVISION INC (175217) | MiCube_11262013091052_7052855</t>
  </si>
  <si>
    <t>ES_1105798_AVISION INC (175217) | MiCube Wi-Fi_11262013091109_7069122</t>
  </si>
  <si>
    <t>iVina</t>
  </si>
  <si>
    <t>ES_1105798_AVISION INC (175217) | FB6280E_11262013114207_6127799</t>
  </si>
  <si>
    <t>Beijing Mysher Technology Co.,Ltd.</t>
  </si>
  <si>
    <t>VIISAN</t>
  </si>
  <si>
    <t>HM3120</t>
  </si>
  <si>
    <t>HM3121, HM3122, HM3123, HM3124, HM3125, HM3126, HM3127, HM3128, HM3129, HM3240, HM3241, HM3242, HM3243, HM3244, HM3245, HM3246, HM3247, HM3248, HM3249,HM3121, HM3122, HM3123, HM3124, HM3125, HM3126, HM3127, HM3128, HM3129, HM3240, HM3241, HM3242, HM3243, HM3244, HM3245, HM3246, HM3247, HM3248, HM3249,</t>
  </si>
  <si>
    <t>ES_1141038_HM3120_11302017215355_6493817</t>
  </si>
  <si>
    <t>VF3060</t>
  </si>
  <si>
    <t>VF3061, VF3062, VF3063, VF3064, VF3065, VF3066, VF3067, VF3068, VF3069, VF3120, VF3121, VF3122, VF3123, VF3124, VF3125, VF3126, VF3127, VF3128, VF3129, VF3240, VF3241, VF3242, VF3243, VF3244, VF3245, VF3246,VF3061, VF3062, VF3063, VF3064, VF3065, VF3066, VF3067, VF3068, VF3069, VF3120, VF3121, VF3122, VF3123, VF3124, VF3125, VF3126, VF3127, VF3128, VF3129, VF3240, VF3241, VF3242, VF3243, VF3244, VF3245, VF3246,</t>
  </si>
  <si>
    <t>ES_1141038_VF3060_11302017212440_1583753</t>
  </si>
  <si>
    <t>VF3067S</t>
  </si>
  <si>
    <t>VF3068S, VF3069S, VF3120S, VF3121S, VF3122S, VF3123S, VF3124S, VF3125S, VF3126S, VF3127S, VF3128S, VF3129S, VF3240S, VF3241S, VF3242S, VF3243S, VF3244S, VF3245S, VF3246S, VF3247S, VF3248S, VF3249S,VF3068S, VF3069S, VF3120S, VF3121S, VF3122S, VF3123S, VF3124S, VF3125S, VF3126S, VF3127S, VF3128S, VF3129S, VF3240S, VF3241S, VF3242S, VF3243S, VF3244S, VF3245S, VF3246S, VF3247S, VF3248S, VF3249S,</t>
  </si>
  <si>
    <t>ES_1141038_VF3067S_11302017215333_1105377</t>
  </si>
  <si>
    <t>VF3241P</t>
  </si>
  <si>
    <t>VF3242P, VF3243P, VF3244P, VF3245P, VF3246P, VF3247P, VF3248P, VF3249P, VF3060S, VF3061S, VF3062S, VF3063S, VF3064S, VF3065S, VF3066S,VF3242P, VF3243P, VF3244P, VF3245P, VF3246P, VF3247P, VF3248P, VF3249P, VF3060S, VF3061S, VF3062S, VF3063S, VF3064S, VF3065S, VF3066S,</t>
  </si>
  <si>
    <t>ES_1141038_VF3241P_11302017215302_3265858</t>
  </si>
  <si>
    <t>VF3247</t>
  </si>
  <si>
    <t>VF3248, VF3249, VF3060P, VF3061P, VF3062P, VF3063P, VF3064P, VF3065P, VF3066P, VF3067P, VF3068P, VF3069P, VF3120P, VF3121P, VF3122P, VF3123P, VF3124P, VF3125P, VF3126P, VF3127P, VF3128P, VF3129P, VF3240P,VF3248, VF3249, VF3060P, VF3061P, VF3062P, VF3063P, VF3064P, VF3065P, VF3066P, VF3067P, VF3068P, VF3069P, VF3120P, VF3121P, VF3122P, VF3123P, VF3124P, VF3125P, VF3126P, VF3127P, VF3128P, VF3129P, VF3240P,</t>
  </si>
  <si>
    <t>ES_1141038_VF3247_11302017215226_1268582</t>
  </si>
  <si>
    <t>Wireless - Other,Wired &gt; 20 MHz and &lt; 500 MHz - USB 2.x, None</t>
  </si>
  <si>
    <t>ES_1087458_BGT-100P_12072015052134_5694135</t>
  </si>
  <si>
    <t>SLP-D220</t>
  </si>
  <si>
    <t>SLP-D220E,SLP-D220E,; SLP-D223,SLP-D223,; SLP-D223E,SLP-D223E,</t>
  </si>
  <si>
    <t>Wired &lt; 20 MHz - RS232, None</t>
  </si>
  <si>
    <t>ES_1105798_BIXOLON CO LTD (215288) | SLP-D220_11262012175423_2463111</t>
  </si>
  <si>
    <t>SLP-D220E</t>
  </si>
  <si>
    <t>SLP-D220,SLP-D220,; SLP-D223,SLP-D223,; SLP-D223E,SLP-D223E,</t>
  </si>
  <si>
    <t>ES_1087458_SLP-D220E_09222014023156_3116685</t>
  </si>
  <si>
    <t>SLP-D223</t>
  </si>
  <si>
    <t>SLP-D220,SLP-D220,; SLP-D220E,SLP-D220E,; SLP-D223E,SLP-D223E,</t>
  </si>
  <si>
    <t>ES_1087458_SLP-D223_09222014023136_3096689</t>
  </si>
  <si>
    <t>SLP-D223E</t>
  </si>
  <si>
    <t>SLP-D220,SLP-D220,; SLP-D220E,SLP-D220E,; SLP-D223,SLP-D223,</t>
  </si>
  <si>
    <t>ES_1087458_SLP-D223E_09222014023244_3164202</t>
  </si>
  <si>
    <t>ES_1087458_SLP-DL410_07252016052343_4223228</t>
  </si>
  <si>
    <t>SLP-DX220</t>
  </si>
  <si>
    <t>SLP-DX220E,SLP-DX220E,; SLP-DX223,SLP-DX223,; SLP-DX223E,SLP-DX223E,</t>
  </si>
  <si>
    <t>ES_1087458_SLP-DX220_09222014060811_6091031</t>
  </si>
  <si>
    <t>SLP-DX220E</t>
  </si>
  <si>
    <t>SLP-DX220,SLP-DX220,; SLP-DX223,SLP-DX223,; SLP-DX223E,SLP-DX223E,</t>
  </si>
  <si>
    <t>ES_1087458_SLP-DX220E_09222014060753_6073747</t>
  </si>
  <si>
    <t>SLP-DX223</t>
  </si>
  <si>
    <t>SLP-DX220,SLP-DX220,; SLP-DX220E,SLP-DX220E,; SLP-DX223E,SLP-DX223E,</t>
  </si>
  <si>
    <t>ES_1087458_SLP-DX223_09222014060827_6107484</t>
  </si>
  <si>
    <t>SLP-DX223E</t>
  </si>
  <si>
    <t>SLP-DX220,SLP-DX220,; SLP-DX220E,SLP-DX220E,; SLP-DX223,SLP-DX223,</t>
  </si>
  <si>
    <t>ES_1087458_SLP-DX223E_09222014060846_6126454</t>
  </si>
  <si>
    <t>SLP-DX22*z</t>
  </si>
  <si>
    <t>ES_1105798_BIXOLON CO LTD (215288) | SLP-DX22*z_06272013063351_4831471</t>
  </si>
  <si>
    <t>SLP-DX420</t>
  </si>
  <si>
    <t>ES_1087458_SLP-DX420_09052014065010_9810047</t>
  </si>
  <si>
    <t>SLP-DX420E</t>
  </si>
  <si>
    <t>ES_1087458_SLP-DX420E_09052014065024_9824442</t>
  </si>
  <si>
    <t>SLP-DX423</t>
  </si>
  <si>
    <t>ES_1087458_SLP-DX423_09052014065038_9838560</t>
  </si>
  <si>
    <t>SLP-DX423E</t>
  </si>
  <si>
    <t>ES_1087458_SLP-DX423E_09052014065052_9852475</t>
  </si>
  <si>
    <t>SLP-T400</t>
  </si>
  <si>
    <t>Wired &lt; 20 MHz - RS232,Wired &gt; 20 MHz and &lt; 500 MHz - USB 2.x, None</t>
  </si>
  <si>
    <t>ES_1087458_SLP-T400_12172014011507_8907524</t>
  </si>
  <si>
    <t>SLP-T400E</t>
  </si>
  <si>
    <t>ES_1087458_SLP-T400E_12172014012627_9587662</t>
  </si>
  <si>
    <t>SLP-T403</t>
  </si>
  <si>
    <t>Wired &lt; 20 MHz - IEEE 1284/Parallel/Centronics,Wired &gt; 20 MHz and &lt; 500 MHz - USB 2.x, None</t>
  </si>
  <si>
    <t>ES_1087458_SLP-T403_12172014012724_9644682</t>
  </si>
  <si>
    <t>SLP-T403E</t>
  </si>
  <si>
    <t>ES_1087458_SLP-T403E_12172014012653_9613291</t>
  </si>
  <si>
    <t>ES_1087458_SLP-TX220_12072015070612_1972903</t>
  </si>
  <si>
    <t>SLP-tX40ay</t>
  </si>
  <si>
    <t>ES_1105798_BIXOLON CO LTD (215288) | SLP-tX40ay_06282013074149_5309060</t>
  </si>
  <si>
    <t>ES_1105798_BIXOLON CO LTD (215288) | SLP-tX40ay_06272013063424_4864583</t>
  </si>
  <si>
    <t>ES_1087458_SLP-TX420_09122014050943_8583047</t>
  </si>
  <si>
    <t>ES_1087458_SLP-TX423_09122014051003_8603457</t>
  </si>
  <si>
    <t>SPP-L3000</t>
  </si>
  <si>
    <t>ES_1087458_SPP-L3000_04232018040844_6524096</t>
  </si>
  <si>
    <t>SPP-R200Ⅲ</t>
  </si>
  <si>
    <t>ES_1087458_SPP-R200Ⅲ_03272017072139_9299952</t>
  </si>
  <si>
    <t>ES_1087458_SPP-R310_01092017081350_9630309</t>
  </si>
  <si>
    <t>SPP-R400</t>
  </si>
  <si>
    <t>ES_1087458_SPP-R400_02072017103127_3487904</t>
  </si>
  <si>
    <t>SRP-275IIA</t>
  </si>
  <si>
    <t>,SRP-275IIC.,</t>
  </si>
  <si>
    <t>Impact</t>
  </si>
  <si>
    <t>ES_1105798_BIXOLON CO LTD (215288) | SRP-275IIA_11262012175441_2481031</t>
  </si>
  <si>
    <t>SRP-275IIC</t>
  </si>
  <si>
    <t>ES_1105798_BIXOLON CO LTD (215288) | SRP-275IIC_11262012175437_2477906</t>
  </si>
  <si>
    <t>ES_1087458_SRP-275III_04082015051734_0254205</t>
  </si>
  <si>
    <t>SRP-330</t>
  </si>
  <si>
    <t>ES_1105798_BIXOLON CO LTD (215288) | SRP-330_11282012045324_8404404</t>
  </si>
  <si>
    <t>ES_1087458_SRP-330II_03172016091835_6315655</t>
  </si>
  <si>
    <t>SRP-350II</t>
  </si>
  <si>
    <t>ES_1105798_BIXOLON CO LTD (215288) | SRP-350II_11262012175426_2466015</t>
  </si>
  <si>
    <t>Wired &lt; 20 MHz - IEEE 1284/Parallel/Centronics, None</t>
  </si>
  <si>
    <t>ES_1105798_BIXOLON CO LTD (215288) | SRP-350III_11222013041350_3630229</t>
  </si>
  <si>
    <t>ES_1105798_BIXOLON CO LTD (215288) | SRP-350III_11222013044452_5492607</t>
  </si>
  <si>
    <t>Wired &lt; 20 MHz - USB 1.x, None</t>
  </si>
  <si>
    <t>ES_1105798_BIXOLON CO LTD (215288) | SRP-350III_11222013044510_5510460</t>
  </si>
  <si>
    <t>ES_1105798_BIXOLON CO LTD (215288) | SRP-350III_11222013044526_5526456</t>
  </si>
  <si>
    <t>ES_1105798_BIXOLON CO LTD (215288) | SRP-350III_11222013044540_5540427</t>
  </si>
  <si>
    <t>SRP-350plusII</t>
  </si>
  <si>
    <t>ES_1105798_BIXOLON CO LTD (215288) | SRP-350plusII_11262012175429_2469084</t>
  </si>
  <si>
    <t>ES_1105798_BIXOLON CO LTD (215288) | SRP-350plusIII_12302013105404_0844209</t>
  </si>
  <si>
    <t>ES_1105798_BIXOLON CO LTD (215288) | SRP-350plusIII_12302013105428_0868677</t>
  </si>
  <si>
    <t>ES_1105798_BIXOLON CO LTD (215288) | SRP-350plusIII_12302013105459_0899906</t>
  </si>
  <si>
    <t>ES_1105798_BIXOLON CO LTD (215288) | SRP-350plusIII_12302013105444_0884380</t>
  </si>
  <si>
    <t>ES_1105798_BIXOLON CO LTD (215288) | SRP-350plusIII_12302013105516_0916553</t>
  </si>
  <si>
    <t>ES_1105798_BIXOLON CO LTD (215288) | SRP-350plusIII_12302013105540_0940454</t>
  </si>
  <si>
    <t>ES_1105798_BIXOLON CO LTD (215288) | SRP-352III_11222013041405_3645433</t>
  </si>
  <si>
    <t>ES_1105798_BIXOLON CO LTD (215288) | SRP-352III_11222013044619_5579492</t>
  </si>
  <si>
    <t>ES_1105798_BIXOLON CO LTD (215288) | SRP-352III_11222013044634_5594043</t>
  </si>
  <si>
    <t>ES_1105798_BIXOLON CO LTD (215288) | SRP-352III_11222013044650_5610995</t>
  </si>
  <si>
    <t>ES_1105798_BIXOLON CO LTD (215288) | SRP-352III_11222013044722_5642069</t>
  </si>
  <si>
    <t>SRP-352plusII</t>
  </si>
  <si>
    <t>,SRP-350plusII.,</t>
  </si>
  <si>
    <t>ES_1087458_SRP-352plusII_09302014085846_7526204</t>
  </si>
  <si>
    <t>ES_1105798_BIXOLON CO LTD (215288) | SRP-352plusIII_12302013105711_1031926</t>
  </si>
  <si>
    <t>ES_1105798_BIXOLON CO LTD (215288) | SRP-352plusIII_12302013105743_1063116</t>
  </si>
  <si>
    <t>ES_1105798_BIXOLON CO LTD (215288) | SRP-352plusIII_12302013105727_1047008</t>
  </si>
  <si>
    <t>ES_1105798_BIXOLON CO LTD (215288) | SRP-352plusIII_12302013105758_1078580</t>
  </si>
  <si>
    <t>ES_1105798_BIXOLON CO LTD (215288) | SRP-352plusIII_12302013105814_1094372</t>
  </si>
  <si>
    <t>ES_1105798_BIXOLON CO LTD (215288) | SRP-352plusIII_12302013105837_1117081</t>
  </si>
  <si>
    <t>ES_1087458_SRP-382_11042015022906_4146975</t>
  </si>
  <si>
    <t>ES_1087458_SRP-770III_07252016022903_3743672</t>
  </si>
  <si>
    <t>SRP-E300</t>
  </si>
  <si>
    <t>SRP-E302,SRP-E302,</t>
  </si>
  <si>
    <t>ES_1087458_SRP-E300_02272018101024_6224570</t>
  </si>
  <si>
    <t>SRP-E770III</t>
  </si>
  <si>
    <t>ES_1087458_SRP-E770III_05032018071315_1595063</t>
  </si>
  <si>
    <t>SRP-F310</t>
  </si>
  <si>
    <t>ES_1087458_SRP-F310_01022015080452_5892611</t>
  </si>
  <si>
    <t>SRP-F312</t>
  </si>
  <si>
    <t>ES_1087458_SRP-F312_01022015080511_5911549</t>
  </si>
  <si>
    <t>ES_1087458_SRP-F312II_04082015045305_8785354</t>
  </si>
  <si>
    <t>ES_1087458_SRP-QE300_11262017234011_9611189</t>
  </si>
  <si>
    <t>ES_1087458_SRP-S300_06282016082140_2100235</t>
  </si>
  <si>
    <t>Wired &gt; 20 MHz and &lt; 500 MHz - USB 2.x, Other,Memory,Touch Panel Display - Color</t>
  </si>
  <si>
    <t>ES_1030868_ADS-1500W, ADS-1000W_01252016162517_5435907</t>
  </si>
  <si>
    <t>ADS-2000</t>
  </si>
  <si>
    <t>ADS-2000e,,</t>
  </si>
  <si>
    <t>ES_1030868_ADS-2000_07052013145117_6758233</t>
  </si>
  <si>
    <t>ES_1030868_ADS-3600W_08062015140224_1626855</t>
  </si>
  <si>
    <t>MFDs</t>
  </si>
  <si>
    <t>Ink Jet (IJ)</t>
  </si>
  <si>
    <t>Fax Modem,Wired &gt; 20 MHz and &lt; 500 MHz - USB 2.x, Power-supply Size &gt; 10W,Scanners with non-CCFL Lamps - Light-Emitting Diodes (LED),Memory</t>
  </si>
  <si>
    <t>ES_1105798_BROTHER INDUSTRIES LTD (34189) | MFC-J245_07242013094538_9138663</t>
  </si>
  <si>
    <t>Wired &gt; 20 MHz and &lt; 500 MHz - 100/10 Mb/s Ethernet,Fax Modem, Power-supply Size &gt; 10W,Scanners with non-CCFL Lamps - Light-Emitting Diodes (LED),Memory,Touch Panel Display - Color</t>
  </si>
  <si>
    <t>ES_1030868_MFC-J4410DW, MFC-J4310DW, MFC-J4315DW, MFC-J4510DW, MFC-J4415DW, MFC-J4505DW, MFC-J4510DW, MFC-J4515DW,MFC-J4610DW, MFC-J4615DW_12222013114137_8406488</t>
  </si>
  <si>
    <t>Fax Modem,Wired &gt; 20 MHz and &lt; 500 MHz - USB 2.x, Power-supply Size &gt; 10W,Scanners with non-CCFL Lamps - Light-Emitting Diodes (LED),Memory,Touch Panel Display - Color</t>
  </si>
  <si>
    <t>ES_1030868_MFC-J4420DW_03242014135413_3112756</t>
  </si>
  <si>
    <t>ES_1030868_MFC-J4620DW_03072014135555_9889947</t>
  </si>
  <si>
    <t>MFC-J470DW</t>
  </si>
  <si>
    <t>MFC-J450DW,,; MFC-J475DW,,</t>
  </si>
  <si>
    <t>Fax Modem,Wired &gt; 20 MHz and &lt; 500 MHz - USB 2.x, Power-supply Size &gt; 10W,Other,Scanners with CCFL Lamps,Memory</t>
  </si>
  <si>
    <t>ES_1030868_MFC-J470DW_10242013173716_9779779</t>
  </si>
  <si>
    <t>ES_1030868_MFC-J4710DW_12222013113824_670129</t>
  </si>
  <si>
    <t>ES_1030868_MFC-J480DW_01292015155038_8738519</t>
  </si>
  <si>
    <t>MFC-J491DW</t>
  </si>
  <si>
    <t>,MFC-J497DW,</t>
  </si>
  <si>
    <t>ES_1030868_MFC-J491DW_12112017174537_2799798</t>
  </si>
  <si>
    <t>ES_1030868_MFC-J5620DW_04072014162219_8095514</t>
  </si>
  <si>
    <t>ES_1030868_MFC-J5720DW_03242014122722_6411249</t>
  </si>
  <si>
    <t>MFC-J650DW</t>
  </si>
  <si>
    <t>Fax Modem,Wired &gt; 20 MHz and &lt; 500 MHz - USB 2.x, Power-supply Size &gt; 10W,Other,Scanners with CCFL Lamps,Memory,Touch Panel Display - Color</t>
  </si>
  <si>
    <t>ES_1030868_MFC-J650DW_10242013182415_3209649</t>
  </si>
  <si>
    <t>,MFC-J5330DW,; ,MFC-J5830DW,; ,MFC-J5845DW XL,; ,MFC-J5845DW,; ,MFC-J6530DW,; ,MFC-J6545DW XL,; ,MFC-J6545DW,</t>
  </si>
  <si>
    <t>ES_1030868_MFC-J6535DW_04302016204759_5879175</t>
  </si>
  <si>
    <t>ES_1030868_MFC-J6720DW, MFC-J6520DW_12102013154902_4706231</t>
  </si>
  <si>
    <t>ES_1030868_MFC-J680DW_01282015100025_2773248</t>
  </si>
  <si>
    <t>ES_1030868_MFC-J690DW_04292017135433_7635766</t>
  </si>
  <si>
    <t>ES_1030868_MFC-J6920DW_12102013153356_9208948</t>
  </si>
  <si>
    <t>ES_1030868_MFC-J6930DW_04302016205610_7013055</t>
  </si>
  <si>
    <t>,MFC-J5930DW,; ,MFC-J5945DW,; ,MFC-J6945DW,</t>
  </si>
  <si>
    <t>ES_1030868_MFC-J6935DW_04302016210722_8587457</t>
  </si>
  <si>
    <t>ES_1030868_MFC-J775DW XL_05292017153301_4878656</t>
  </si>
  <si>
    <t>MFC-J870DW</t>
  </si>
  <si>
    <t>MFC-J875DW,,</t>
  </si>
  <si>
    <t>Wired &gt; 20 MHz and &lt; 500 MHz - 100/10 Mb/s Ethernet,Fax Modem, Power-supply Size &gt; 10W,Other,Scanners with CCFL Lamps,Memory,Touch Panel Display - Color</t>
  </si>
  <si>
    <t>ES_1030868_MFC-J870DW_10022013093923_7245141</t>
  </si>
  <si>
    <t>Wired &gt; 20 MHz and &lt; 500 MHz - 100/10 Mb/s Ethernet, Power-supply Size &gt; 10W,Scanners with non-CCFL Lamps - Light-Emitting Diodes (LED),Memory,Touch Panel Display - Color</t>
  </si>
  <si>
    <t>ES_1030868_MFC-J880DW_01162015104451_5834771</t>
  </si>
  <si>
    <t>ES_1030868_MFC-J895DW_04242017142541_1446649</t>
  </si>
  <si>
    <t>ES_1030868_MFC-J985DW_10312015184134_3029138</t>
  </si>
  <si>
    <t>MFC-J995DW</t>
  </si>
  <si>
    <t>,MFC-J995DW XL,</t>
  </si>
  <si>
    <t>ES_1030868_MFC-J995DW_12112017174941_4016382</t>
  </si>
  <si>
    <t>United States, Australia, Europe, Canada</t>
  </si>
  <si>
    <t>ES_1030868_PDS-6000_02162015085901_7141162</t>
  </si>
  <si>
    <t>ES_1030868_PDS-6000F_07272015071728_1448943</t>
  </si>
  <si>
    <t>ES_1030868_PT-D450_06202014084626_3986833</t>
  </si>
  <si>
    <t>ES_1030868_PT-D600_06202014084810_4090959</t>
  </si>
  <si>
    <t>ES_1030868_PT-D800W_04042016025449_8489797</t>
  </si>
  <si>
    <t>Label　Writer　P-touch</t>
  </si>
  <si>
    <t>ES_1105798_BROTHER INDUSTRIES LTD (34189) | PT-E500_07252013084212_1732988</t>
  </si>
  <si>
    <t>ES_1105798_BROTHER INDUSTRIES LTD (34189) | PT-E550W_12192013061040_3440136</t>
  </si>
  <si>
    <t>ES_1030868_PT-E800W_04042016025613_8573974</t>
  </si>
  <si>
    <t>ES_1105798_BROTHER INDUSTRIES LTD (34189) | PT-H500_07252013084238_1758227</t>
  </si>
  <si>
    <t>United States, Australia, Europe, Taiwan, Japan</t>
  </si>
  <si>
    <t>ES_1030868_PT-P300BT_07152016043738_7458801</t>
  </si>
  <si>
    <t>Label　Printer　P-touch</t>
  </si>
  <si>
    <t>ES_1105798_BROTHER INDUSTRIES LTD (34189) | PT-P700_07252013084149_1709705</t>
  </si>
  <si>
    <t>ES_1105798_BROTHER INDUSTRIES LTD (34189) | PT-P750W_02072014020302_8582966</t>
  </si>
  <si>
    <t>Wireless - WiFi,Wired &lt; 20 MHz - RS232, None</t>
  </si>
  <si>
    <t>ES_1030868_PT-P900_04062016083302_1582634</t>
  </si>
  <si>
    <t>ES_1030868_PT-P900W_04062016083232_1552650</t>
  </si>
  <si>
    <t>Wireless - WiFi,Wired &lt; 20 MHz - USB 1.x, None</t>
  </si>
  <si>
    <t>ES_1030868_PT-P950NW_04062016083145_1505513</t>
  </si>
  <si>
    <t>ES_1030868_QL-1100_09012017003637_6197928</t>
  </si>
  <si>
    <t>ES_1030868_QL-1110NWB_09012017003526_6126106</t>
  </si>
  <si>
    <t>ES_1030868_QL-800_09282016072619_7579955</t>
  </si>
  <si>
    <t>ES_1030868_QL-810W_11172017102539_4339841</t>
  </si>
  <si>
    <t>ES_1030868_QL-820NWB_11172017102453_4293759</t>
  </si>
  <si>
    <t>TD-2020</t>
  </si>
  <si>
    <t>ES_1105798_BROTHER INDUSTRIES LTD (34189) | TD-2020_11252013090126_0086162</t>
  </si>
  <si>
    <t>TD-2120N</t>
  </si>
  <si>
    <t>ES_1105798_BROTHER INDUSTRIES LTD (34189) | TD-2120N_11252013090139_0099414</t>
  </si>
  <si>
    <t>TD-2130N</t>
  </si>
  <si>
    <t>ES_1105798_BROTHER INDUSTRIES LTD (34189) | TD-2130N_11252013090111_0071251</t>
  </si>
  <si>
    <t>TD-2130NHC</t>
  </si>
  <si>
    <t>ES_1105798_BROTHER INDUSTRIES LTD (34189) | TD-2130NHC_11252013090154_0114646</t>
  </si>
  <si>
    <t>TD-4000</t>
  </si>
  <si>
    <t>ES_1105798_BROTHER INDUSTRIES LTD (34189) | TD-4000_11252013090017_0017667</t>
  </si>
  <si>
    <t>TD-4100N</t>
  </si>
  <si>
    <t>ES_1105798_BROTHER INDUSTRIES LTD (34189) | TD-4100N_11252013090055_0055665</t>
  </si>
  <si>
    <t>6130010</t>
  </si>
  <si>
    <t>ES_40085_6130010_11132017075009_9409322</t>
  </si>
  <si>
    <t>ES_40085_6130010_11142017095631_3391066</t>
  </si>
  <si>
    <t>Receipt Printer RP10</t>
  </si>
  <si>
    <t>6830010</t>
  </si>
  <si>
    <t>ES_40085_6830010_03292018001031_2231720</t>
  </si>
  <si>
    <t>CanoScan 9000F Mark II</t>
  </si>
  <si>
    <t>ES_1105798_CANON USA INC (94797) | CanoScan 9000F Mark II_12032013223229_9949065</t>
  </si>
  <si>
    <t>ES_40085_CanoScan LiDE 120_06242014022726_6846567</t>
  </si>
  <si>
    <t>ES_40085_CanoScan LiDE 220_06242014042800_4080424</t>
  </si>
  <si>
    <t>ES_40085_CP1200_01122016235800_3080052</t>
  </si>
  <si>
    <t>ES_40085_CP1300_11132017082516_1516902</t>
  </si>
  <si>
    <t>CP910</t>
  </si>
  <si>
    <t>ES_1105798_CANON USA INC (94797) | CP910_09102013010520_5120124</t>
  </si>
  <si>
    <t>DR-6010C</t>
  </si>
  <si>
    <t>ES_1105798_CANON USA INC (94797) | DR-6010C_02142014000241_6161949</t>
  </si>
  <si>
    <t>DR-G1100</t>
  </si>
  <si>
    <t>ES_1105798_CANON USA INC (94797) | DR-G1100_02142014003850_8330756</t>
  </si>
  <si>
    <t>DR-G1130</t>
  </si>
  <si>
    <t>ES_1105798_CANON USA INC (94797) | DR-G1130_02142014004054_8454082</t>
  </si>
  <si>
    <t>DR-M140</t>
  </si>
  <si>
    <t>ES_1105798_CANON USA INC (94797) | DR-M140_02142014001724_7044420</t>
  </si>
  <si>
    <t>ES_1105798_CANON USA INC (94797) | DR-M140_02142014002944_7784249</t>
  </si>
  <si>
    <t>ES_1105798_CANON USA INC (94797) | iP2820_12032013193359_9239059</t>
  </si>
  <si>
    <t>iP7220</t>
  </si>
  <si>
    <t>ES_1105798_CANON USA INC (94797) | iP7220_12032013192409_8649415</t>
  </si>
  <si>
    <t>ES_1105798_CANON USA INC (94797) | iP8720_09252013150008_1208990</t>
  </si>
  <si>
    <t>iPF610</t>
  </si>
  <si>
    <t>ES_1105798_CANON USA INC (94797) | iPF610_07022013132552_1552971</t>
  </si>
  <si>
    <t>iPF6400</t>
  </si>
  <si>
    <t>ES_1105798_CANON USA INC (94797) | iPF6400_11292013015235_9955999</t>
  </si>
  <si>
    <t>ES_1105798_CANON USA INC (94797) | iPF6400SE_10212013024835_3715500</t>
  </si>
  <si>
    <t>iPF6450</t>
  </si>
  <si>
    <t>ES_1105798_CANON USA INC (94797) | iPF6450_11292013015221_9941382</t>
  </si>
  <si>
    <t>ES_1105798_CANON USA INC (94797) | iPF680_01142014045157_5117155</t>
  </si>
  <si>
    <t>Wired &gt; 500 MHz - 1 Gb/s Ethernet, Internal Disk Drive - Hard-Disk,Memory</t>
  </si>
  <si>
    <t>ES_1105798_CANON USA INC (94797) | iPF685_01142014045142_5102352</t>
  </si>
  <si>
    <t>ES_1105798_CANON USA INC (94797) | iPF780_01142014045128_5088380</t>
  </si>
  <si>
    <t>ES_1105798_CANON USA INC (94797) | iPF785_01142014045113_5073549</t>
  </si>
  <si>
    <t>ES_1105798_CANON USA INC (94797) | iPF8400SE_10212013024818_3698045</t>
  </si>
  <si>
    <t>iPF9400</t>
  </si>
  <si>
    <t>ES_1105798_CANON USA INC (94797) | iPF9400_11292013015250_9970366</t>
  </si>
  <si>
    <t>ES_1105798_CANON USA INC (94797) | iX6820_09242013150214_4934887</t>
  </si>
  <si>
    <t>ES_40085_K10392_04012016105906_3424773</t>
  </si>
  <si>
    <t>ES_40085_K10404_08072014133138_9983486</t>
  </si>
  <si>
    <t>Wired &gt; 20 MHz and &lt; 500 MHz - USB 2.x, Scanners with non-CCFL Lamps - Light-Emitting Diodes (LED),Power-supply Size &gt; 10W,Memory</t>
  </si>
  <si>
    <t>ES_40085_K10405_07032014141019_3927823</t>
  </si>
  <si>
    <t>ES_40085_K10406_07102014211458_1517519</t>
  </si>
  <si>
    <t>ES_40085_K10407_08152014120808_2237288</t>
  </si>
  <si>
    <t>ES_40085_K10408_08152014120828_9341538</t>
  </si>
  <si>
    <t>ES_40085_K10409_08152014113552_5104537</t>
  </si>
  <si>
    <t>ES_40085_K10410_08152014120647_8780717</t>
  </si>
  <si>
    <t>ES_40085_K10411_08152014120818_9975337</t>
  </si>
  <si>
    <t>Wired &gt; 20 MHz and &lt; 500 MHz - USB 2.x, Power-supply Size &gt; 10W,Scanners with non-CCFL Lamps - Light-Emitting Diodes (LED),Memory</t>
  </si>
  <si>
    <t>ES_40085_K10412_07102014210613_8141766</t>
  </si>
  <si>
    <t>Wired &gt; 20 MHz and &lt; 500 MHz - USB 2.x, Power-supply Size &gt; 10W,Scanners with non-CCFL Lamps - Light-Emitting Diodes (LED),Memory,Touch Panel Display - Color</t>
  </si>
  <si>
    <t>ES_40085_K10413_07102014211044_8629500</t>
  </si>
  <si>
    <t>ES_40085_K10415 K10416_10302014095409_8727474</t>
  </si>
  <si>
    <t>ES_40085_K10419_10272014091119_6720959</t>
  </si>
  <si>
    <t>ES_40085_K10420_10272014091143_9085844</t>
  </si>
  <si>
    <t>ES_40085_K10420_01052017152043_2299787</t>
  </si>
  <si>
    <t>ES_40085_K10421 K10422 K10423_01132015125055_2930498</t>
  </si>
  <si>
    <t>ES_40085_K10424_08242015102547_2857343</t>
  </si>
  <si>
    <t>ES_40085_K10425_03192015091255_8987438</t>
  </si>
  <si>
    <t>ES_40085_K10426_04142015210526_9740812</t>
  </si>
  <si>
    <t>ES_40085_K10427_04142015211053_9484111</t>
  </si>
  <si>
    <t>ES_40085_K10429_04082015211955_3162213</t>
  </si>
  <si>
    <t>ES_40085_K10430_01262016144725_7012317</t>
  </si>
  <si>
    <t>ES_40085_K10431_01262016145404_1974869</t>
  </si>
  <si>
    <t>ES_40085_K10432_01262016145625_4329476</t>
  </si>
  <si>
    <t>ES_40085_K10433_02252016213947_2432721</t>
  </si>
  <si>
    <t>Wired &lt; 20 MHz - USB 1.x,Wired &gt; 20 MHz and &lt; 500 MHz - USB 2.x, Power-supply Size &gt; 10W,Scanners with non-CCFL Lamps - Light-Emitting Diodes (LED),Memory</t>
  </si>
  <si>
    <t>ES_40085_K10434_02252016214341_8809676</t>
  </si>
  <si>
    <t>ES_40085_K10435_02252016215526_2759798</t>
  </si>
  <si>
    <t>ES_40085_K10436_02232016204232_2957716</t>
  </si>
  <si>
    <t>ES_40085_K10437_02232016204919_9565684</t>
  </si>
  <si>
    <t>Wired &gt; 500 MHz - 1 Gb/s Ethernet, Internal Disk Drive - Hard-Disk,Power-supply Size &gt; 10W,Memory,Touch Panel Display - Color</t>
  </si>
  <si>
    <t>ES_40085_K10438_02252016221721_8899391</t>
  </si>
  <si>
    <t>ES_40085_K10439_02252016221344_8749375</t>
  </si>
  <si>
    <t>ES_40085_K10440_02252016220748_4775096</t>
  </si>
  <si>
    <t>ES_40085_K10441_02252016220244_9510786</t>
  </si>
  <si>
    <t>ES_40085_K10442_06082016144026_9536523</t>
  </si>
  <si>
    <t>ES_40085_K10443_06082016143850_2461877</t>
  </si>
  <si>
    <t>ES_40085_K10444_06082016143709_6060799</t>
  </si>
  <si>
    <t>ES_40085_K10446 K10447_04012016110126_5791606</t>
  </si>
  <si>
    <t>Fax Modem, Power-supply Size &gt; 10W,Scanners with non-CCFL Lamps - Light-Emitting Diodes (LED),Memory</t>
  </si>
  <si>
    <t>ES_40085_K10454_08172016204512_2568540</t>
  </si>
  <si>
    <t>ES_40085_K10455_04212017151530_3935304</t>
  </si>
  <si>
    <t>ES_40085_K10456_04212017150857_5662654</t>
  </si>
  <si>
    <t>ES_40085_K10457_04202017135907_6595166</t>
  </si>
  <si>
    <t>ES_40085_K10458_04212017145128_4319307</t>
  </si>
  <si>
    <t>ES_40085_K10459_04212017145635_9019147</t>
  </si>
  <si>
    <t>ES_40085_K10460_04212017144021_5320967</t>
  </si>
  <si>
    <t>ES_40085_K10464_08152017203731_8991225</t>
  </si>
  <si>
    <t>ES_40085_K10466_08152017204155_6647585</t>
  </si>
  <si>
    <t>ES_40085_K10468_05182017140741_3576189</t>
  </si>
  <si>
    <t>ES_40085_K10473_08232017201030_7343198</t>
  </si>
  <si>
    <t>ES_40085_K10474_08232017201017_5909972</t>
  </si>
  <si>
    <t>ES_40085_K10475_08232017200643_6804867</t>
  </si>
  <si>
    <t>M11072</t>
  </si>
  <si>
    <t>ES_40085_M11072_06242014045855_5935801</t>
  </si>
  <si>
    <t>ES_40085_M111021_01282016094057_4057234</t>
  </si>
  <si>
    <t>ES_40085_M111061_01232017070445_5085090</t>
  </si>
  <si>
    <t>ES_40085_M111092_04022014080047_5647472</t>
  </si>
  <si>
    <t>ES_40085_M111132_04022014080139_5699501</t>
  </si>
  <si>
    <t>ES_40085_M111162_04022014080114_5674453</t>
  </si>
  <si>
    <t>ES_40085_M111201_04162014084656_8016848</t>
  </si>
  <si>
    <t>ES_40085_M111221_05212014022342_9022540</t>
  </si>
  <si>
    <t>ES_40085_M111231_04222014020843_2523078</t>
  </si>
  <si>
    <t>ES_40085_M111241_04162014084724_8044187</t>
  </si>
  <si>
    <t>ES_40085_M111251_06302015025410_2850316</t>
  </si>
  <si>
    <t>Wired &gt; 500 MHz - 1 Gb/s Ethernet, Internal Disk Drive - Hard-Disk,Touch Panel Display - Monochrome</t>
  </si>
  <si>
    <t>ES_40085_M111271_12012016010706_4426607</t>
  </si>
  <si>
    <t>ES_40085_M111281_10052017103122_9482729</t>
  </si>
  <si>
    <t>ES_40085_M112010_11142017233953_2793721</t>
  </si>
  <si>
    <t>ES_40085_M112030_11142017234019_2819615</t>
  </si>
  <si>
    <t>ES_40085_M112060_11142017234036_2836595</t>
  </si>
  <si>
    <t>Fax Modem,Wired &gt; 20 MHz and &lt; 500 MHz - USB 2.x, Scanners with non-CCFL Lamps - Light-Emitting Diodes (LED),Power-supply Size &gt; 10W,Memory</t>
  </si>
  <si>
    <t>ES_1105798_CANON USA INC (94797) | MX532_12042013000005_5205377</t>
  </si>
  <si>
    <t>MX922</t>
  </si>
  <si>
    <t>Wired &gt; 20 MHz and &lt; 500 MHz - 100/10 Mb/s Ethernet,Fax Modem, Scanners with non-CCFL Lamps - Light-Emitting Diodes (LED),Power-supply Size &gt; 10W,Memory</t>
  </si>
  <si>
    <t>ES_1105798_CANON USA INC (94797) | MX922_11262013135946_4386843</t>
  </si>
  <si>
    <t>PRO-10</t>
  </si>
  <si>
    <t>ES_1105798_CANON USA INC (94797) | PRO-10_11262013124739_0059244</t>
  </si>
  <si>
    <t>PRO-100</t>
  </si>
  <si>
    <t>ES_1105798_CANON USA INC (94797) | PRO-100_11262013124758_0078692</t>
  </si>
  <si>
    <t>Oc��</t>
  </si>
  <si>
    <t>Oc�� PlotWave 360  Printer</t>
  </si>
  <si>
    <t>Oc�� 01045</t>
  </si>
  <si>
    <t>Controller_T01</t>
  </si>
  <si>
    <t>ES_1105798_CANON USA INC (94797) | Oc�� 01045_11192013183919_6359098</t>
  </si>
  <si>
    <t>Oc�� PlotWave 340  Printer</t>
  </si>
  <si>
    <t>ES_1105798_CANON USA INC (94797) | Oc�� 01045_11192013183902_6342219</t>
  </si>
  <si>
    <t>Oc�� PlotWave 340  Multifunction Express</t>
  </si>
  <si>
    <t>None, Scanners with non-CCFL Lamps - Halogen</t>
  </si>
  <si>
    <t>ES_1105798_CANON USA INC (94797) | Oc�� 01045_11192013212835_6515517</t>
  </si>
  <si>
    <t>Oc�� PlotWave 360  Multifunction Express</t>
  </si>
  <si>
    <t>ES_1105798_CANON USA INC (94797) | Oc�� 01045_11192013212757_6477819</t>
  </si>
  <si>
    <t>United States, Australia, New Zealand, Europe, Japan, Canada</t>
  </si>
  <si>
    <t>ES_1037734_CL-E300_10192017073318_8398201</t>
  </si>
  <si>
    <t>ES_1037734_CL-E303_10192017073222_8342759</t>
  </si>
  <si>
    <t>ES_1037734_CL-E321_01092018045634_3794873</t>
  </si>
  <si>
    <t>ES_1037734_CL-E331_01092018045727_3847007</t>
  </si>
  <si>
    <t>Wired &gt; 20 MHz and &lt; 500 MHz - Other,Wired &gt; 20 MHz and &lt; 500 MHz - 100/10 Mb/s Ethernet, None</t>
  </si>
  <si>
    <t>United States, Australia, New Zealand, Japan, Canada</t>
  </si>
  <si>
    <t>ES_1037734_CL-E720_11202014013358_7238938</t>
  </si>
  <si>
    <t>ES_1037734_CL-E720DT_05272015034231_8151348</t>
  </si>
  <si>
    <t>ES_1037734_CL-E730_05262015070427_3867301</t>
  </si>
  <si>
    <t>CL-S400DT</t>
  </si>
  <si>
    <t>ES_1105798_CITIZEN SYSTEMS JAPAN CO LTD (294151) | CL-S400DT_02122014014404_9444439</t>
  </si>
  <si>
    <t>CL-S6621</t>
  </si>
  <si>
    <t>ES_1037734_CL-S6621_03252014023402_4842579</t>
  </si>
  <si>
    <t>CT-D150</t>
  </si>
  <si>
    <t>ES_1037734_CT-D150_12052017233235_6755120</t>
  </si>
  <si>
    <t>CT-E351</t>
  </si>
  <si>
    <t>ES_1037734_CT-E351_12052017233039_6639985</t>
  </si>
  <si>
    <t>CT-E651</t>
  </si>
  <si>
    <t>ES_1037734_CT-E651_12062017230727_1647141</t>
  </si>
  <si>
    <t>ES_1037734_CT-S251_12032015075142_9102756</t>
  </si>
  <si>
    <t>ES_1037734_CT-S251UB_07012015010858_2938660</t>
  </si>
  <si>
    <t>CT-S253</t>
  </si>
  <si>
    <t>ES_1037734_CT-S253_12052017233134_6694399</t>
  </si>
  <si>
    <t>CT-S255</t>
  </si>
  <si>
    <t>ES_1037734_CT-S255_12062017230820_1700947</t>
  </si>
  <si>
    <t>Thermal Transfer Printer</t>
  </si>
  <si>
    <t>CT-S310 II</t>
  </si>
  <si>
    <t>ES_1105798_CITIZEN SYSTEMS JAPAN CO LTD (294151) | CT-S310 II_02142014141400_7240420</t>
  </si>
  <si>
    <t>CT-S601</t>
  </si>
  <si>
    <t>ES_1105798_CITIZEN SYSTEMS JAPAN CO LTD (294151) | CT-S601_02122014022451_1891717</t>
  </si>
  <si>
    <t>CT-S651</t>
  </si>
  <si>
    <t>ES_1105798_CITIZEN SYSTEMS JAPAN CO LTD (294151) | CT-S651_02122014022551_1951624</t>
  </si>
  <si>
    <t>CT-S801</t>
  </si>
  <si>
    <t>ES_1105798_CITIZEN SYSTEMS JAPAN CO LTD (294151) | CT-S801_02122014022419_1859707</t>
  </si>
  <si>
    <t>CT-S851</t>
  </si>
  <si>
    <t>ES_1105798_CITIZEN SYSTEMS JAPAN CO LTD (294151) | CT-S851_02122014022520_1920465</t>
  </si>
  <si>
    <t>JP12-M01</t>
  </si>
  <si>
    <t>ES_1105798_CITIZEN SYSTEMS JAPAN CO LTD (294151) | JP12-M01_02122014014332_9412683</t>
  </si>
  <si>
    <t>TZ30-M01</t>
  </si>
  <si>
    <t>ES_1105798_CITIZEN SYSTEMS JAPAN CO LTD (294151) | TZ30-M01_02142014141416_7256758</t>
  </si>
  <si>
    <t>Crowley Micrographics, Inc. (dba The Crowley Company)</t>
  </si>
  <si>
    <t>Crowley</t>
  </si>
  <si>
    <t>UScan</t>
  </si>
  <si>
    <t>4601-MS+,4601-MS+,Indus; 4601-MS,4601-MS,Indus; Delta+,Delta+,Zeutschel; Delta,Delta,Zeutschel; Mach2+,Mach2+,Mekel; Mach2,Mach2,Mekel; Ozaphan+,Ozaphan+,Genus; Ozaphan,Ozaphan,Genus; Patron+,Patron+,EPME; Patron,Patron,EPME; UScan+,UScan+,Crowley</t>
  </si>
  <si>
    <t>ES_1131102_UScan_02202015164109_5598838</t>
  </si>
  <si>
    <t>Custom S.P.A.</t>
  </si>
  <si>
    <t>Custom SPA</t>
  </si>
  <si>
    <t>TK302</t>
  </si>
  <si>
    <t>,TK202,</t>
  </si>
  <si>
    <t>ES_1137411_TK302_06032016152315_7395398</t>
  </si>
  <si>
    <t>VKP80III</t>
  </si>
  <si>
    <t>ES_1137411_VKP80III_11142016134400_1040797</t>
  </si>
  <si>
    <t>e-Image Data Corp.</t>
  </si>
  <si>
    <t>ScanPro</t>
  </si>
  <si>
    <t>ScanPro 2200+</t>
  </si>
  <si>
    <t>MSPGDX</t>
  </si>
  <si>
    <t>ScanPro 1100, ScanPro 2000, ScanPro 2200, ScanPro 3000,ScanPro i9300,,</t>
  </si>
  <si>
    <t>ES_1073509_MSPGDX_11262014024914_2763735</t>
  </si>
  <si>
    <t>GT-1500</t>
  </si>
  <si>
    <t>B11B190011**</t>
  </si>
  <si>
    <t>ES_22475_B11B190011_11042013145207_2458539</t>
  </si>
  <si>
    <t>Epson Perfection V600 Photo</t>
  </si>
  <si>
    <t>B11B198011**</t>
  </si>
  <si>
    <t>,B11B198022**,(*=A-Z, a-z, 0-9, +, -, Blank)</t>
  </si>
  <si>
    <t>ES_22475_B11B198011 B11B198022_11132013144643_5015175</t>
  </si>
  <si>
    <t>DS-50000</t>
  </si>
  <si>
    <t>B11B204121**</t>
  </si>
  <si>
    <t>,,(*=A-Z, a-z, 0-9, +, -, Blank)</t>
  </si>
  <si>
    <t>ES_22475_B11B204121_11132013143132_8375185</t>
  </si>
  <si>
    <t>DS-60000</t>
  </si>
  <si>
    <t>B11B204221**</t>
  </si>
  <si>
    <t>ES_22475_B11B204221_11132013143124_7199080</t>
  </si>
  <si>
    <t>DS-70000</t>
  </si>
  <si>
    <t>B11B204321**</t>
  </si>
  <si>
    <t>ES_22475_B11B204321_11132013143108_8076397</t>
  </si>
  <si>
    <t>DS-30</t>
  </si>
  <si>
    <t>B11B206201**</t>
  </si>
  <si>
    <t>ES_22475_B11B206201_10302013152033_8913830</t>
  </si>
  <si>
    <t>Epson Perfection V37</t>
  </si>
  <si>
    <t>B11B207201**</t>
  </si>
  <si>
    <t>ES_22475_B11B207201_11132013144144_3756502</t>
  </si>
  <si>
    <t>ES_22475_B11B207201_12172015180108_6726632</t>
  </si>
  <si>
    <t>Epson Perfection V370 Photo</t>
  </si>
  <si>
    <t>B11B207221**</t>
  </si>
  <si>
    <t>ES_22475_B11B207221_10302013152718_3329833</t>
  </si>
  <si>
    <t>Expression 11000XL</t>
  </si>
  <si>
    <t>B11B208201**</t>
  </si>
  <si>
    <t>ES_22475_B11B208201_11042013145503_7620268</t>
  </si>
  <si>
    <t>ES_22475_B11B209201_06142013133348_4452283</t>
  </si>
  <si>
    <t>ES_22475_B11B209201_12172015180847_6758560</t>
  </si>
  <si>
    <t>Epson Perfection V550 Photo</t>
  </si>
  <si>
    <t>B11B210201**</t>
  </si>
  <si>
    <t>ES_22475_B11B210201_06142013133510_9641890</t>
  </si>
  <si>
    <t>ES_22475_B11B222202_12122013131925_3568244</t>
  </si>
  <si>
    <t>Wireless - WiFi,Wired &gt; 20 MHz and &lt; 500 MHz - USB 2.x, Memory</t>
  </si>
  <si>
    <t>ES_22475_B11B221201_12092013212216_1650085</t>
  </si>
  <si>
    <t>ES_22475_B11B221201_12172015180854_3575479</t>
  </si>
  <si>
    <t>ES_22475_B11B222201_12122013131905_5574003</t>
  </si>
  <si>
    <t>ES_22475_B11B223201_07222014201644_4806258</t>
  </si>
  <si>
    <t>ES_22475_B11B224201_07222014201540_6288922</t>
  </si>
  <si>
    <t>ES_22475_B11B225201_03172014103124_3470792</t>
  </si>
  <si>
    <t>Wired &gt; 500 MHz - USB 3.x, Memory</t>
  </si>
  <si>
    <t>ES_22475_B11B226201_05242016151520_3628249</t>
  </si>
  <si>
    <t>Wired &gt; 500 MHz - 1 Gb/s Ethernet, Memory,Touch Panel Display - Color</t>
  </si>
  <si>
    <t>ES_22475_B11B227201_01182017195148_5270980</t>
  </si>
  <si>
    <t>ES_22475_B11B228201_05242016151129_5372250</t>
  </si>
  <si>
    <t>ES_22475_B11B228202_05182017134724_9096849</t>
  </si>
  <si>
    <t>ES_22475_B11B231201_10202014150132_4703960</t>
  </si>
  <si>
    <t>ES_22475_B11B232201_10202014150155_6165391</t>
  </si>
  <si>
    <t>ES_22475_B11B234201_08192014103536_1554502</t>
  </si>
  <si>
    <t>ES_22475_B11B236201_05242016151531_7297742</t>
  </si>
  <si>
    <t>ES_22475_B11B239201_06162016092821_7605358</t>
  </si>
  <si>
    <t>ES_22475_B11B240201_09292016200536_7217404</t>
  </si>
  <si>
    <t>ES_22475_B11B241201_09062016121237_3425336</t>
  </si>
  <si>
    <t>ES_22475_B11B242201_09062016121431_7701489</t>
  </si>
  <si>
    <t>ES_22475_B11B243201_09062016121312_2762252</t>
  </si>
  <si>
    <t>ES_22475_B11B246201_11302015132928_3736798</t>
  </si>
  <si>
    <t>ES_22475_B11B248301_04252017103159_7543286</t>
  </si>
  <si>
    <t>ES_22475_B11B249201_05182017135446_4007460</t>
  </si>
  <si>
    <t>FX-2190</t>
  </si>
  <si>
    <t>C11C526001**</t>
  </si>
  <si>
    <t>Wired &lt; 20 MHz - USB 1.x,Wired &lt; 20 MHz - IEEE 1284/Parallel/Centronics, None</t>
  </si>
  <si>
    <t>ES_22475_C11C526001_12052013101350_9198403</t>
  </si>
  <si>
    <t>LQ-2090</t>
  </si>
  <si>
    <t>C11C559001**</t>
  </si>
  <si>
    <t>ES_22475_C11C559001_12052013101052_7710364</t>
  </si>
  <si>
    <t>Artisan 50</t>
  </si>
  <si>
    <t>C11CA45201**, C11CA45202**</t>
  </si>
  <si>
    <t>ES_22475_C11CA45201 C11CA45202_12182013104652_3381802</t>
  </si>
  <si>
    <t>PictureMate PM225</t>
  </si>
  <si>
    <t>C11CA56203**</t>
  </si>
  <si>
    <t>,C11CA56204**,(*=A-Z, a-z, 0-9, + , -, Blank)</t>
  </si>
  <si>
    <t>ES_22475_C11CA56203C11CA56204_10292013101159_4181398</t>
  </si>
  <si>
    <t>Epson Stylus Pro 3880</t>
  </si>
  <si>
    <t>C11CA61201**</t>
  </si>
  <si>
    <t>ES_22475_C11CA61201_10212013154652_4289862</t>
  </si>
  <si>
    <t>Epson Stylus Pro 4900</t>
  </si>
  <si>
    <t>C11CA88001**</t>
  </si>
  <si>
    <t>ES_22475_C11CA88001_10212013154550_2645165</t>
  </si>
  <si>
    <t>WF-7510</t>
  </si>
  <si>
    <t>C11CA96201**</t>
  </si>
  <si>
    <t>Wired &gt; 20 MHz and &lt; 500 MHz - 100/10 Mb/s Ethernet,Wired &gt; 20 MHz and &lt; 500 MHz - USB 2.x, Power-supply Size &gt; 10W,Scanners with non-CCFL Lamps - Light-Emitting Diodes (LED),Memory</t>
  </si>
  <si>
    <t>ES_22475_C11CA96201_12162013094249_7238330</t>
  </si>
  <si>
    <t>WP-4010</t>
  </si>
  <si>
    <t>C11CB27201**</t>
  </si>
  <si>
    <t>ES_22475_C11CB27201_12162013094853_7969104</t>
  </si>
  <si>
    <t>WP-4520</t>
  </si>
  <si>
    <t>C11CB28201**</t>
  </si>
  <si>
    <t>Wired &gt; 20 MHz and &lt; 500 MHz - 100/10 Mb/s Ethernet, Power-supply Size &gt; 10W,Memory,Scanners with CCFL Lamps</t>
  </si>
  <si>
    <t>ES_22475_C11CB28201_10292013100029_5115660</t>
  </si>
  <si>
    <t>WP-4090</t>
  </si>
  <si>
    <t>C11CB29201**</t>
  </si>
  <si>
    <t>ES_22475_C11CB29201_12162013090752_8208783</t>
  </si>
  <si>
    <t>WP-4020</t>
  </si>
  <si>
    <t>C11CB30201**</t>
  </si>
  <si>
    <t>ES_22475_C11CB30201_12162013095107_6437782</t>
  </si>
  <si>
    <t>WP-4590</t>
  </si>
  <si>
    <t>C11CB31201**</t>
  </si>
  <si>
    <t>ES_22475_C11CB31201_10292013095255_3162900</t>
  </si>
  <si>
    <t>WP-4530</t>
  </si>
  <si>
    <t>C11CB33201**</t>
  </si>
  <si>
    <t>Wired &gt; 20 MHz and &lt; 500 MHz - 100/10 Mb/s Ethernet,Fax Modem, Power-supply Size &gt; 10W,Memory</t>
  </si>
  <si>
    <t>ES_22475_C11CB33201_12162013091030_7828185</t>
  </si>
  <si>
    <t>WP-4533</t>
  </si>
  <si>
    <t>C11CB33231**</t>
  </si>
  <si>
    <t>ES_22475_C11CB33231_12162013091126_8562227</t>
  </si>
  <si>
    <t>WF-7520</t>
  </si>
  <si>
    <t>C11CB58201**</t>
  </si>
  <si>
    <t>ES_22475_C11CB58201_12162013094530_6101607</t>
  </si>
  <si>
    <t>WF-7010</t>
  </si>
  <si>
    <t>C11CB59201**</t>
  </si>
  <si>
    <t>ES_22475_C11CB59201_12162013094002_3600611</t>
  </si>
  <si>
    <t>XP-400</t>
  </si>
  <si>
    <t>C11CC07201**, C11CC07202**</t>
  </si>
  <si>
    <t>Wired &gt; 20 MHz and &lt; 500 MHz - 100/10 Mb/s Ethernet, Power-supply Size &gt; 10W,Scanners with CCFL Lamps</t>
  </si>
  <si>
    <t>ES_22475_C11CC07201 C11CC07202_12162013092119_3770647</t>
  </si>
  <si>
    <t>SC-T3000</t>
  </si>
  <si>
    <t>C11CC15001**</t>
  </si>
  <si>
    <t>,SCT3000**,*=A-Z,a-z,0-9,+ ,-,Blank</t>
  </si>
  <si>
    <t>ES_22475_C11CC15001 SCT3000_10212013154841_8220404</t>
  </si>
  <si>
    <t>SC-T5000</t>
  </si>
  <si>
    <t>C11CC16001**</t>
  </si>
  <si>
    <t>,SCT5000**,*=A-Z,a-z,0-9,+ ,-,Blank</t>
  </si>
  <si>
    <t>ES_22475_C11CC16001 SCT5000_10212013154833_2979994</t>
  </si>
  <si>
    <t>SC-T7000</t>
  </si>
  <si>
    <t>C11CC17001**</t>
  </si>
  <si>
    <t>,SCT7000**,*=A-Z,a-z,0-9,+ ,-,Blank</t>
  </si>
  <si>
    <t>ES_22475_C11CC17001 SCT7000_10212013154821_5569341</t>
  </si>
  <si>
    <t>LX-350</t>
  </si>
  <si>
    <t>C11CC24001**</t>
  </si>
  <si>
    <t>Wired &lt; 20 MHz - USB 1.x,Wired &lt; 20 MHz - RS232, Power-supply Size &gt; 10W</t>
  </si>
  <si>
    <t>ES_22475_C11CC24001_12052013101646_2216610</t>
  </si>
  <si>
    <t>WF-3540</t>
  </si>
  <si>
    <t>C11CC31201**</t>
  </si>
  <si>
    <t>,C11CC31202**,(*=A-Z, a-z, 0-9, + , -, Blank)</t>
  </si>
  <si>
    <t>Wired &gt; 20 MHz and &lt; 500 MHz - 100/10 Mb/s Ethernet, Scanners with CCFL Lamps</t>
  </si>
  <si>
    <t>ES_22475_C11CC31201 C11CC31202_10292013103414_5013253</t>
  </si>
  <si>
    <t>WF-3530</t>
  </si>
  <si>
    <t>C11CC32201**</t>
  </si>
  <si>
    <t>ES_22475_C11CC32201_10292013105242_4586221</t>
  </si>
  <si>
    <t>WF-3520</t>
  </si>
  <si>
    <t>C11CC33201**</t>
  </si>
  <si>
    <t>ES_22475_C11CC33201_10292013105258_9804874</t>
  </si>
  <si>
    <t>WF-2540</t>
  </si>
  <si>
    <t>C11CC36201**, C11CC36202**</t>
  </si>
  <si>
    <t>Wired &gt; 20 MHz and &lt; 500 MHz - 100/10 Mb/s Ethernet, Power-supply Size &gt; 10W,Memory,Scanners with CCFL Lamps,Touch Panel Display - Color</t>
  </si>
  <si>
    <t>ES_22475_C11CC36201 C11CC36202_12182013202224_6511629</t>
  </si>
  <si>
    <t>WF-2530</t>
  </si>
  <si>
    <t>C11CC37201**</t>
  </si>
  <si>
    <t>,C11CC37202**,(*=A-Z, a-z, 0-9, + , -, Blank)</t>
  </si>
  <si>
    <t>ES_22475_C11CC37201 C11CC37202_10292013100312_6260866</t>
  </si>
  <si>
    <t>WF-2520</t>
  </si>
  <si>
    <t>C11CC38201**</t>
  </si>
  <si>
    <t>ES_22475_C11CC38201_10292013100730_6207713</t>
  </si>
  <si>
    <t>XP-850</t>
  </si>
  <si>
    <t>C11CC41201**</t>
  </si>
  <si>
    <t>ES_22475_C11CC41201_10292013104303_9354012</t>
  </si>
  <si>
    <t>WF-M1560</t>
  </si>
  <si>
    <t>C11CC80201**</t>
  </si>
  <si>
    <t>ES_22475_C11CC80201_10292013100703_3835798</t>
  </si>
  <si>
    <t>WF-M1030</t>
  </si>
  <si>
    <t>C11CC82201**</t>
  </si>
  <si>
    <t>Wired &gt; 20 MHz and &lt; 500 MHz - 100/10 Mb/s Ethernet, Power-supply Size &gt; 10W</t>
  </si>
  <si>
    <t>ES_22475_C11CC82201_12162013093041_5144127</t>
  </si>
  <si>
    <t>XP-410</t>
  </si>
  <si>
    <t>C11CC87201**</t>
  </si>
  <si>
    <t>ES_22475_C11CC87201_12162013092106_1042904</t>
  </si>
  <si>
    <t>XP-310</t>
  </si>
  <si>
    <t>C11CC88201**</t>
  </si>
  <si>
    <t>ES_22475_C11CC88201_12162013091717_5506132</t>
  </si>
  <si>
    <t>Wired &gt; 20 MHz and &lt; 500 MHz - 100/10 Mb/s Ethernet,Wired &gt; 20 MHz and &lt; 500 MHz - USB 2.x, Power-supply Size &gt; 10W,Scanners with non-CCFL Lamps - Light-Emitting Diodes (LED),Memory,Touch Panel Display - Color</t>
  </si>
  <si>
    <t>ES_22475_C11CC97201_10302013095358_8694182</t>
  </si>
  <si>
    <t>ES_22475_C11CC98201_10302013095528_8476259</t>
  </si>
  <si>
    <t>Wireless - WiFi,Wired &gt; 20 MHz and &lt; 500 MHz - 100/10 Mb/s Ethernet, Power-supply Size &gt; 10W,Memory,Touch Panel Display - Color</t>
  </si>
  <si>
    <t>ES_22475_C11CC99201_10302013095009_1017408</t>
  </si>
  <si>
    <t>Wired &gt; 20 MHz and &lt; 500 MHz - 100/10 Mb/s Ethernet,Fax Modem, Power-supply Size &gt; 10W,Memory,Touch Panel Display - Color</t>
  </si>
  <si>
    <t>ES_22475_C11CD08201_12112013120413_9395841</t>
  </si>
  <si>
    <t>ES_22475_C11CD10201_12112013120405_7284792</t>
  </si>
  <si>
    <t>ES_22475_C11CD11201_12112013120352_9452788</t>
  </si>
  <si>
    <t>ES_22475_C11CD12201_12112013120808_5386323</t>
  </si>
  <si>
    <t>Fax Modem,Wired &gt; 500 MHz - 1 Gb/s Ethernet, Scanners with non-CCFL Lamps - Light-Emitting Diodes (LED),Power-supply Size &gt; 10W,Memory,Touch Panel Display - Color</t>
  </si>
  <si>
    <t>ES_22475_C11CD14201_12112013115119_9805645</t>
  </si>
  <si>
    <t>ES_22475_C11CD15201_12112013120608_1391170</t>
  </si>
  <si>
    <t>ES_22475_C11CD16201_11062013140514_6287819</t>
  </si>
  <si>
    <t>ES_22475_C11CD19201_11062013140529_6357077</t>
  </si>
  <si>
    <t>Wired &gt; 20 MHz and &lt; 500 MHz - 100/10 Mb/s Ethernet, Scanners with non-CCFL Lamps - Light-Emitting Diodes (LED),Power-supply Size &gt; 10W,Memory,Touch Panel Display - Color</t>
  </si>
  <si>
    <t>ES_22475_C11CD28201_08062013111853_3940869</t>
  </si>
  <si>
    <t>Wired &gt; 20 MHz and &lt; 500 MHz - 100/10 Mb/s Ethernet,Fax Modem, Scanners with non-CCFL Lamps - Light-Emitting Diodes (LED),Power-supply Size &gt; 10W,Memory,Touch Panel Display - Color</t>
  </si>
  <si>
    <t>ES_22475_C11CD29201_08062013112423_5233352</t>
  </si>
  <si>
    <t>ES_22475_C11CD31201_08062013113357_5833086</t>
  </si>
  <si>
    <t>ES_22475_C11CD40411 SCT5270DR_02102014134621_4938768</t>
  </si>
  <si>
    <t>ES_22475_C11CD41411 SCT7270DR_02102014134607_9936061</t>
  </si>
  <si>
    <t>ES_22475_C11CD43201_12182013160110_4697356</t>
  </si>
  <si>
    <t>ES_22475_C11CD45201_12182013155857_5349179</t>
  </si>
  <si>
    <t>Wired &gt; 500 MHz - 1 Gb/s Ethernet, Power-supply Size &gt; 10W,Memory</t>
  </si>
  <si>
    <t>ES_22475_C11CD47201_04082015212508_3393828</t>
  </si>
  <si>
    <t>Fax Modem,Wired &gt; 500 MHz - 1 Gb/s Ethernet, Power-supply Size &gt; 10W,Scanners with non-CCFL Lamps - Light-Emitting Diodes (LED),Memory,Touch Panel Display - Color</t>
  </si>
  <si>
    <t>ES_22475_C11CD48201_03112015125203_1766126</t>
  </si>
  <si>
    <t>ES_22475_C11CD49201_04082015212851_1439928</t>
  </si>
  <si>
    <t>ES_22475_C11CD66411 SCT3270SR_02102014134402_8258756</t>
  </si>
  <si>
    <t>ES_22475_C11CD67411 SCT5270SR_02102014134355_2914431</t>
  </si>
  <si>
    <t>ES_22475_C11CD68411 SCT7270SR_02102014134341_2727096</t>
  </si>
  <si>
    <t>ES_22475_C11CD77201_04282014092743_2843963</t>
  </si>
  <si>
    <t>ES_22475_C11CD86202_11242014094543_9360974</t>
  </si>
  <si>
    <t>ES_22475_C11CD86501_11242014094515_5674786</t>
  </si>
  <si>
    <t>ES_22475_C11CD87101_11242014094537_3221480</t>
  </si>
  <si>
    <t>ES_22475_C11CD95201_05122014105544_2913738</t>
  </si>
  <si>
    <t>ES_22475_C11CD99201_05122014105523_9021619</t>
  </si>
  <si>
    <t>ES_22475_C11CE01201_05122014105301_6589494</t>
  </si>
  <si>
    <t>ES_22475_C11CE02201_05122014105016_7430480</t>
  </si>
  <si>
    <t>ES_22475_C11CE05201_07292014105754_3268918</t>
  </si>
  <si>
    <t>ES_22475_C11CE17001_12012015145441_7587589</t>
  </si>
  <si>
    <t>ES_22475_C11CE20001_10222015095132_6005690</t>
  </si>
  <si>
    <t>Wired &gt; 20 MHz and &lt; 500 MHz - 100/10 Mb/s Ethernet, Power-supply Size &gt; 10W,Memory,Touch Panel Display - Color</t>
  </si>
  <si>
    <t>ES_22475_C11CE21201_07312014143614_1796338</t>
  </si>
  <si>
    <t>ES_22475_C11CE22201_03062015091409_2655469</t>
  </si>
  <si>
    <t>ES_22475_C11CE25201_05122014104629_1023587</t>
  </si>
  <si>
    <t>ES_22475_C11CE27201_06302014144401_9159649</t>
  </si>
  <si>
    <t>ES_22475_C11CE28201_07022014141631_9055966</t>
  </si>
  <si>
    <t>ES_22475_C11CE33201_04282014093224_1230502</t>
  </si>
  <si>
    <t>ES_22475_C11CE36201_04282014091315_8130917</t>
  </si>
  <si>
    <t>ES_22475_C11CE37201_12172015171923_7451628</t>
  </si>
  <si>
    <t>ES_22475_C11CE38201_12172015171518_1680020</t>
  </si>
  <si>
    <t>ES_22475_C11CE39201_05262015114808_7656857</t>
  </si>
  <si>
    <t>ES_22475_C11CE40201_05262015114733_6556125</t>
  </si>
  <si>
    <t>ES_22475_C11CE41201_05262015113610_3405011</t>
  </si>
  <si>
    <t>ES_22475_C11CE42201_05262015112848_6002453</t>
  </si>
  <si>
    <t>ES_22475_C11CE59201_12012015145146_3773955</t>
  </si>
  <si>
    <t>ES_22475_C11CE59202_12012015145222_8462389</t>
  </si>
  <si>
    <t>ES_22475_C11CE60201_12012015144924_6518399</t>
  </si>
  <si>
    <t>ES_22475_C11CE69201_06302014144436_8192931</t>
  </si>
  <si>
    <t>ES_22475_C11CE71201_04142015103234_4587003</t>
  </si>
  <si>
    <t>ES_22475_C11CE78201_04282015212955_9054867</t>
  </si>
  <si>
    <t>ES_22475_C11CE79201_04282015213325_3048171</t>
  </si>
  <si>
    <t>ES_22475_C11CE81201_04282015214440_2544054</t>
  </si>
  <si>
    <t>ES_22475_C11CE82201_04282015214834_7962812</t>
  </si>
  <si>
    <t>ES_22475_C11CE84201_07012015214054_6800610</t>
  </si>
  <si>
    <t>ES_22475_C11CE85201_06182015143945_3818372</t>
  </si>
  <si>
    <t>ES_22475_C11CE90201_05012015143103_6605465</t>
  </si>
  <si>
    <t>ES_22475_C11CE91201_05012015143321_3587737</t>
  </si>
  <si>
    <t>ES_22475_C11CE92201_05012015143650_9305726</t>
  </si>
  <si>
    <t>ES_22475_C11CF24201_11142016155740_4877956</t>
  </si>
  <si>
    <t>ES_22475_C11CF27201_11142016154834_1135470</t>
  </si>
  <si>
    <t>ES_22475_C11CF27202_11142016154910_9843534</t>
  </si>
  <si>
    <t>ES_22475_C11CF28201_11142016153044_6606093</t>
  </si>
  <si>
    <t>ES_22475_C11CF34201_09152016203208_3131864</t>
  </si>
  <si>
    <t>Wired &lt; 20 MHz - USB 1.x, Power-supply Size &gt; 10W,Memory</t>
  </si>
  <si>
    <t>ES_22475_C11CF37201_06082017124854_6495053</t>
  </si>
  <si>
    <t>Wired &gt; 20 MHz and &lt; 500 MHz - 100/10 Mb/s Ethernet,Wired &lt; 20 MHz - USB 1.x, Power-supply Size &gt; 10W,Memory</t>
  </si>
  <si>
    <t>ES_22475_C11CF37202_06082017125210_5086272</t>
  </si>
  <si>
    <t>ES_22475_C11CF38201_09142017202932_4596478</t>
  </si>
  <si>
    <t>ES_22475_C11CF38202_09142017203939_8136371</t>
  </si>
  <si>
    <t>LQ-590II</t>
  </si>
  <si>
    <t>C11CF39201</t>
  </si>
  <si>
    <t>ES_22475_C11CF39201_12132017121301_3908126</t>
  </si>
  <si>
    <t>LQ-590IIN</t>
  </si>
  <si>
    <t>C11CF39202</t>
  </si>
  <si>
    <t>ES_22475_C11CF39202_12132017121759_3002321</t>
  </si>
  <si>
    <t>LQ-2090II</t>
  </si>
  <si>
    <t>C11CF40201</t>
  </si>
  <si>
    <t>Wired &lt; 20 MHz - USB 1.x, Memory</t>
  </si>
  <si>
    <t>ES_22475_C11CF40201_03192018110205_6472943</t>
  </si>
  <si>
    <t>LQ-2090IIN</t>
  </si>
  <si>
    <t>C11CF40202</t>
  </si>
  <si>
    <t>ES_22475_C11CF40202_03192018110711_4694355</t>
  </si>
  <si>
    <t>ES_22475_C11CF46201_10062016114914_5727507</t>
  </si>
  <si>
    <t>ES_22475_C11CF47201_10062016114629_3127840</t>
  </si>
  <si>
    <t>ES_22475_C11CF49201_05242016152017_6328432</t>
  </si>
  <si>
    <t>ES_22475_C11CF50201_04142016211516_8305572</t>
  </si>
  <si>
    <t>ES_22475_C11CF66001_09302016134854_7813137</t>
  </si>
  <si>
    <t>Wired &gt; 20 MHz and &lt; 500 MHz - 100/10 Mb/s Ethernet, Scanners with non-CCFL Lamps - Light-Emitting Diodes (LED),Power-supply Size &gt; 10W,Memory</t>
  </si>
  <si>
    <t>ES_22475_C11CF73201_05242016152225_9736829</t>
  </si>
  <si>
    <t>ES_22475_C11CF74201_11142016160905_6365158</t>
  </si>
  <si>
    <t>ES_22475_C11CF75201_11142016160443_1404165</t>
  </si>
  <si>
    <t>ES_22475_C11CF76201_02222016124703_5247967</t>
  </si>
  <si>
    <t>ES_22475_C11CF77201_02222016125112_2841785</t>
  </si>
  <si>
    <t>ES_22475_C11CG01201_01182017200224_1157992</t>
  </si>
  <si>
    <t>ES_22475_C11CG01204_01192017114437_5435374</t>
  </si>
  <si>
    <t>ES_22475_C11CG02201_10162017161546_5033048</t>
  </si>
  <si>
    <t>ES_22475_C11CG03201_10162017161617_7270908</t>
  </si>
  <si>
    <t>ES_22475_C11CG05201_10162017161126_2277951</t>
  </si>
  <si>
    <t>ES_22475_C11CG06201_10162017161201_2668868</t>
  </si>
  <si>
    <t>ES_22475_C11CG15201_03272017190909_8586300</t>
  </si>
  <si>
    <t>ES_22475_C11CG16201_06122017133714_3398772</t>
  </si>
  <si>
    <t>ES_22475_C11CG17201_05012017201430_3298581</t>
  </si>
  <si>
    <t>XP-6000</t>
  </si>
  <si>
    <t>C11CG18201</t>
  </si>
  <si>
    <t>ES_22475_C11CG18201_09252017143057_2115079</t>
  </si>
  <si>
    <t>ES_22475_C11CG19201_06212017214957_5206591</t>
  </si>
  <si>
    <t>ES_22475_C11CG20201_06212017214656_1214965</t>
  </si>
  <si>
    <t>ES_22475_C11CG21201_06212017214329_2879865</t>
  </si>
  <si>
    <t>ES_22475_C11CG22201_06192017153034_6090834</t>
  </si>
  <si>
    <t>ES_22475_C11CG24201_06192017151654_5426221</t>
  </si>
  <si>
    <t>WF-2860</t>
  </si>
  <si>
    <t>C11CG28201</t>
  </si>
  <si>
    <t>ES_22475_C11CG28201_12052017201846_9971342</t>
  </si>
  <si>
    <t>XP-5100</t>
  </si>
  <si>
    <t>C11CG29201</t>
  </si>
  <si>
    <t>ES_22475_C11CG29201_12052017201734_2744733</t>
  </si>
  <si>
    <t>ES_22475_C11CG36201_05192017121613_8281096</t>
  </si>
  <si>
    <t>ES_22475_C11CG37201_05192017121535_6184826</t>
  </si>
  <si>
    <t>ES_22475_C11CG38201_05182017140238_8171107</t>
  </si>
  <si>
    <t>ET-8700</t>
  </si>
  <si>
    <t>C11CG39201</t>
  </si>
  <si>
    <t>ES_22475_C11CG39201_10162017161628_9120496</t>
  </si>
  <si>
    <t>ES_22475_C11CG43201_07272017211839_5601961</t>
  </si>
  <si>
    <t>Wired &lt; 20 MHz - USB 1.x,Wired &lt; 20 MHz - RS232, Memory</t>
  </si>
  <si>
    <t>ES_22475_C31C412665_04142015205320_4794095</t>
  </si>
  <si>
    <t>Wired &gt; 20 MHz and &lt; 500 MHz - 100/10 Mb/s Ethernet,Wired &lt; 20 MHz - USB 1.x, Memory</t>
  </si>
  <si>
    <t>ES_22475_C31C412666_04142015205338_3653673</t>
  </si>
  <si>
    <t>ES_22475_C31C412667_04142015205401_7603794</t>
  </si>
  <si>
    <t>ES_22475_C31C412668_01262016144315_4591219</t>
  </si>
  <si>
    <t>C31C412A***2(*=0-9) USB+Ethernet</t>
  </si>
  <si>
    <t>Wired &gt; 20 MHz and &lt; 500 MHz - 100/10 Mb/s Ethernet,Wired &lt; 20 MHz - USB 1.x, None</t>
  </si>
  <si>
    <t>ES_22475_C31C412A20-9 USB+E_10252013084850_5653322</t>
  </si>
  <si>
    <t>C31C412A***2(*=0-9) USB+IDN</t>
  </si>
  <si>
    <t>ES_22475_C31C412A20-9 USB+I_10252013084915_2034453</t>
  </si>
  <si>
    <t>C31C412A***2(*=0-9) USB+Parallel</t>
  </si>
  <si>
    <t>ES_22475_C31C412A20-9 USB+P_10252013084820_1739209</t>
  </si>
  <si>
    <t>C31C412A***2(*=0-9) USB+Serial</t>
  </si>
  <si>
    <t>Wired &lt; 20 MHz - USB 1.x,Wired &lt; 20 MHz - RS232, None</t>
  </si>
  <si>
    <t>ES_22475_C31C412A20-9 USB+S_10242013101610_7177578</t>
  </si>
  <si>
    <t>C31C414461</t>
  </si>
  <si>
    <t>ES_22475_C31C414461_10252013084841_3000243</t>
  </si>
  <si>
    <t>C31C414A***2(*=0-9) USB+Parallel</t>
  </si>
  <si>
    <t>Wired &lt; 20 MHz - USB 1.x,Wired &lt; 20 MHz - IEEE 1284/Parallel/Centronics, Memory</t>
  </si>
  <si>
    <t>ES_22475_C31C414A20-9 USB+P_12182013203347_3252013</t>
  </si>
  <si>
    <t>C31C514088</t>
  </si>
  <si>
    <t>Wired &lt; 20 MHz - RS232, Power-supply Size &gt; 10W</t>
  </si>
  <si>
    <t>ES_22475_C31C514088_08192013095542_9562363</t>
  </si>
  <si>
    <t>C31C514653</t>
  </si>
  <si>
    <t>ES_22475_C31C514653_08192013095529_3443141</t>
  </si>
  <si>
    <t>C31C514667</t>
  </si>
  <si>
    <t>ES_22475_C31C514667_08192013095455_6742616</t>
  </si>
  <si>
    <t>Wired &gt; 20 MHz and &lt; 500 MHz - 100/10 Mb/s Ethernet,Wired &gt; 20 MHz and &lt; 500 MHz - USB 2.x, Memory</t>
  </si>
  <si>
    <t>ES_22475_C31C514767_01262016143758_5783139</t>
  </si>
  <si>
    <t>C31C514803</t>
  </si>
  <si>
    <t>ES_22475_C31C514803_08192013095555_9514351</t>
  </si>
  <si>
    <t>Wired &lt; 20 MHz - RS232, Memory</t>
  </si>
  <si>
    <t>ES_22475_C31C514806_04142015204648_9693251</t>
  </si>
  <si>
    <t>ES_22475_C31C514A20-9_04142015204624_4072391</t>
  </si>
  <si>
    <t>C31C515653</t>
  </si>
  <si>
    <t>ES_22475_C31C515653_08192013095616_1521035</t>
  </si>
  <si>
    <t>C31C515806</t>
  </si>
  <si>
    <t>Wired &lt; 20 MHz - USB 1.x, Power-supply Size &gt; 10W</t>
  </si>
  <si>
    <t>ES_22475_C31C515806_08192013095514_5692076</t>
  </si>
  <si>
    <t>C31C517653</t>
  </si>
  <si>
    <t>Wired &lt; 20 MHz - IEEE 1284/Parallel/Centronics, Power-supply Size &gt; 10W</t>
  </si>
  <si>
    <t>ES_22475_C31C517653_08192013095417_3716885</t>
  </si>
  <si>
    <t>C31C518653</t>
  </si>
  <si>
    <t>ES_22475_C31C518653_08192013095438_4996733</t>
  </si>
  <si>
    <t>TM-T88IV</t>
  </si>
  <si>
    <t>C31C636353</t>
  </si>
  <si>
    <t>ES_22475_C31C636353_12052013211946_5169915</t>
  </si>
  <si>
    <t>C31C636363</t>
  </si>
  <si>
    <t>ES_22475_C31C636363_12052013212337_7224591</t>
  </si>
  <si>
    <t>C31C636A9922</t>
  </si>
  <si>
    <t>ES_22475_C31C636A9922_12052013212446_9604296</t>
  </si>
  <si>
    <t>C31C636A9932</t>
  </si>
  <si>
    <t>ES_22475_C31C636A9932_12052013212420_5563377</t>
  </si>
  <si>
    <t>C31C636A9942</t>
  </si>
  <si>
    <t>Wired &lt; 20 MHz - IEEE 1284/Parallel/Centronics, Memory</t>
  </si>
  <si>
    <t>ES_22475_C31C636A9942_12052013212354_8046860</t>
  </si>
  <si>
    <t>C31C636A9962</t>
  </si>
  <si>
    <t>ES_22475_C31C636A9962_12052013212430_1932740</t>
  </si>
  <si>
    <t>C31C636A9972</t>
  </si>
  <si>
    <t>ES_22475_C31C636A9972_12052013212409_1408630</t>
  </si>
  <si>
    <t>C31C636A9982</t>
  </si>
  <si>
    <t>ES_22475_C31C636A9982_12052013212348_9673753</t>
  </si>
  <si>
    <t>TM-T70</t>
  </si>
  <si>
    <t>C31C637A8821</t>
  </si>
  <si>
    <t>ES_22475_C31C637A8821_12052013215224_3790855</t>
  </si>
  <si>
    <t>C31C637A8831</t>
  </si>
  <si>
    <t>ES_22475_C31C637A8831_12052013215237_9835757</t>
  </si>
  <si>
    <t>C31C637A8841</t>
  </si>
  <si>
    <t>ES_22475_C31C637A8841_12052013215202_3205548</t>
  </si>
  <si>
    <t>C31C637A8851</t>
  </si>
  <si>
    <t>ES_22475_C31C637A8851_12052013215141_1712857</t>
  </si>
  <si>
    <t>C31C637A9952</t>
  </si>
  <si>
    <t>ES_22475_C31C637A9952_12052013215248_7136100</t>
  </si>
  <si>
    <t>C31C637A9962</t>
  </si>
  <si>
    <t>ES_22475_C31C637A9962_12052013215209_9357755</t>
  </si>
  <si>
    <t>TM-C610</t>
  </si>
  <si>
    <t>C31CA84021</t>
  </si>
  <si>
    <t>ES_22475_C31CA84021_12122013132139_9920342</t>
  </si>
  <si>
    <t>C31CA84031</t>
  </si>
  <si>
    <t>ES_22475_C31CA84031_12122013132202_5390697</t>
  </si>
  <si>
    <t>C31CA85014</t>
  </si>
  <si>
    <t>ES_22475_C31CA85014_12052013210550_3382567</t>
  </si>
  <si>
    <t>C31CA85084</t>
  </si>
  <si>
    <t>ES_22475_C31CA85084_12052013210614_2598574</t>
  </si>
  <si>
    <t>C31CA85089</t>
  </si>
  <si>
    <t>ES_22475_C31CA85089_12052013210623_9513532</t>
  </si>
  <si>
    <t>C31CA85091</t>
  </si>
  <si>
    <t>ES_22475_C31CA85091_12052013210642_2024532</t>
  </si>
  <si>
    <t>ES_22475_C31CA85096_04142015203742_8808911</t>
  </si>
  <si>
    <t>C31CA85174</t>
  </si>
  <si>
    <t>ES_22475_C31CA85174_12052013210653_2069139</t>
  </si>
  <si>
    <t>C31CA85306</t>
  </si>
  <si>
    <t>ES_22475_C31CA85306_12052013211027_5230461</t>
  </si>
  <si>
    <t>C31CA85330</t>
  </si>
  <si>
    <t>ES_22475_C31CA85330_12052013211040_1649572</t>
  </si>
  <si>
    <t>ES_22475_C31CA85655_01262016142954_5030713</t>
  </si>
  <si>
    <t>ES_22475_C31CA85656_01262016143009_5029026</t>
  </si>
  <si>
    <t>ES_22475_C31CA85658_01262016143019_8195540</t>
  </si>
  <si>
    <t>C31CA85814</t>
  </si>
  <si>
    <t>ES_22475_C31CA85814_12052013210938_7977399</t>
  </si>
  <si>
    <t>C31CA85834</t>
  </si>
  <si>
    <t>ES_22475_C31CA85834_12052013210958_3747458</t>
  </si>
  <si>
    <t>ES_22475_C31CA85A2 0-9 Ethe_06102014094727_5619445</t>
  </si>
  <si>
    <t>ES_22475_C31CA85A2 0-9 USB+_06102014094708_1852146</t>
  </si>
  <si>
    <t>C31CA85A6302</t>
  </si>
  <si>
    <t>ES_22475_C31CA85A6302_12052013210716_5576165</t>
  </si>
  <si>
    <t>C31CA85A6942</t>
  </si>
  <si>
    <t>ES_22475_C31CA85A6942_12052013211008_9980904</t>
  </si>
  <si>
    <t>C31CA85A6962</t>
  </si>
  <si>
    <t>ES_22475_C31CA85A6962_12052013210725_2213174</t>
  </si>
  <si>
    <t>C31CA85A7002</t>
  </si>
  <si>
    <t>ES_22475_C31CA85A7002_12052013210739_5752145</t>
  </si>
  <si>
    <t>C31CA85A7012</t>
  </si>
  <si>
    <t>ES_22475_C31CA85A7012_12052013210758_6765094</t>
  </si>
  <si>
    <t>C31CA85A7122</t>
  </si>
  <si>
    <t>Wired &lt; 20 MHz - Other, Memory</t>
  </si>
  <si>
    <t>ES_22475_C31CA85A7122_12052013211145_1013691</t>
  </si>
  <si>
    <t>C31CA85A7142</t>
  </si>
  <si>
    <t>ES_22475_C31CA85A7142_12052013211154_8821683</t>
  </si>
  <si>
    <t>C31CA85A7162</t>
  </si>
  <si>
    <t>Wireless - WiFi, Memory</t>
  </si>
  <si>
    <t>ES_22475_C31CA85A7162_12052013211136_9569017</t>
  </si>
  <si>
    <t>C31CA85A7842</t>
  </si>
  <si>
    <t>ES_22475_C31CA85A7842_12052013210809_4359450</t>
  </si>
  <si>
    <t>C31CA85A8252</t>
  </si>
  <si>
    <t>ES_22475_C31CA85A8252_12052013210827_7490649</t>
  </si>
  <si>
    <t>C31CA85A8282</t>
  </si>
  <si>
    <t>ES_22475_C31CA85A8282_12052013211114_7698671</t>
  </si>
  <si>
    <t>C31CA85A8332</t>
  </si>
  <si>
    <t>ES_22475_C31CA85A8332_12052013210837_6201988</t>
  </si>
  <si>
    <t>C31CA85A8602</t>
  </si>
  <si>
    <t>ES_22475_C31CA85A8602_12052013210912_8217474</t>
  </si>
  <si>
    <t>C31CA85A8622</t>
  </si>
  <si>
    <t>ES_22475_C31CA85A8622_12052013211018_5637890</t>
  </si>
  <si>
    <t>C31CA85A8902</t>
  </si>
  <si>
    <t>ES_22475_C31CA85A8902_12052013211106_7501552</t>
  </si>
  <si>
    <t>C31CA85A8962</t>
  </si>
  <si>
    <t>ES_22475_C31CA85A8962_12052013210922_6109182</t>
  </si>
  <si>
    <t>TM-C700</t>
  </si>
  <si>
    <t>C31CA91141</t>
  </si>
  <si>
    <t>ES_22475_C31CA91141_12052013205648_1409345</t>
  </si>
  <si>
    <t>TM-T20</t>
  </si>
  <si>
    <t>C31CB10A9962</t>
  </si>
  <si>
    <t>ES_22475_C31CB10A9962_12052013100313_6130584</t>
  </si>
  <si>
    <t>C31CB10A9982</t>
  </si>
  <si>
    <t>ES_22475_C31CB10A9982_12052013100259_2046595</t>
  </si>
  <si>
    <t>C31CB10XYZ (X:0-1,Y:0-9,Z:0-9) Ethernet</t>
  </si>
  <si>
    <t>ES_22475_C31CB10XYZ X0-1Y0-9Z_12052013100319_9070757</t>
  </si>
  <si>
    <t>C31CB10XYZ (X:0-1,Y:0-9,Z:0-9) Serial</t>
  </si>
  <si>
    <t>ES_22475_C31CB10XYZ X0-1Y0-9Z_12052013100240_6954598</t>
  </si>
  <si>
    <t>C31CB10XYZ (X:0-1,Y:0-9,Z:0-9) USB</t>
  </si>
  <si>
    <t>ES_22475_C31CB10XYZ X0-1Y0-9Z_12052013100307_1700535</t>
  </si>
  <si>
    <t>TM-H6000IV</t>
  </si>
  <si>
    <t>C31CB25901</t>
  </si>
  <si>
    <t>ES_22475_C31CB25901_12182013105026_4113845</t>
  </si>
  <si>
    <t>C31CB25902</t>
  </si>
  <si>
    <t>ES_22475_C31CB25902_12182013105039_7833009</t>
  </si>
  <si>
    <t>C31CB25A9992</t>
  </si>
  <si>
    <t>ES_22475_C31CB25A9992_12182013105046_3309691</t>
  </si>
  <si>
    <t>TM-H2000</t>
  </si>
  <si>
    <t>C31CB26901</t>
  </si>
  <si>
    <t>ES_22475_C31CB26901_12052013100604_6210091</t>
  </si>
  <si>
    <t>C31CB26902</t>
  </si>
  <si>
    <t>ES_22475_C31CB26902_12052013100621_8733694</t>
  </si>
  <si>
    <t>C31CB26A9951</t>
  </si>
  <si>
    <t>ES_22475_C31CB26A9951_12052013100627_2377676</t>
  </si>
  <si>
    <t>C31CB26A9961</t>
  </si>
  <si>
    <t>ES_22475_C31CB26A9961_12052013100633_3086424</t>
  </si>
  <si>
    <t>TM-L500A</t>
  </si>
  <si>
    <t>C31CB49XXXX (X:0-9,A,-,Blank) Ethernet</t>
  </si>
  <si>
    <t>ES_22475_C31CB49XXXX X0-9A-Bl_12182013105338_1281145</t>
  </si>
  <si>
    <t>C31CB49XXXX (X:0-9,A,-,Blank) Serial</t>
  </si>
  <si>
    <t>ES_22475_C31CB49XXXX X0-9A-Bl_12182013105345_7696800</t>
  </si>
  <si>
    <t>C31CB49XXXX (X:0-9,A,-,Blank) USB+Serial</t>
  </si>
  <si>
    <t>ES_22475_C31CB49XXXX X0-9A-Bl_12182013105320_3439983</t>
  </si>
  <si>
    <t>ES_22475_C31CD38A2 0-9 USB_06102014095120_8453911</t>
  </si>
  <si>
    <t>ES_22475_C31CD38A2 0-9 USB+_06102014095101_9423968</t>
  </si>
  <si>
    <t>C31CD38XYZ (X=1, Y=0,1,3, Z=3,4) USB</t>
  </si>
  <si>
    <t>ES_22475_C31CD38XYZ X1 Y013_12052013213917_4430547</t>
  </si>
  <si>
    <t>C31CD38XYZ (X=1, Y=0,1,3, Z=3,4) USB+Ethernet</t>
  </si>
  <si>
    <t>ES_22475_C31CD38XYZ X1 Y013_12052013213907_8288695</t>
  </si>
  <si>
    <t>C31CD38XYZ (X=1, Y=0,1,3, Z=3,4) USB+Parallel</t>
  </si>
  <si>
    <t>ES_22475_C31CD38XYZ X1 Y013_12052013213453_6081686</t>
  </si>
  <si>
    <t>C31CD38XYZ (X=1, Y=0,1,3, Z=3,4) USB+Serial</t>
  </si>
  <si>
    <t>ES_22475_C31CD38XYZ X1 Y013_12052013213858_7588762</t>
  </si>
  <si>
    <t>ES_22475_C31CD52A2 0-9 Ethe_06102014094256_5323266</t>
  </si>
  <si>
    <t>ES_22475_C31CD52A20-9 Ether_06102014092732_8208604</t>
  </si>
  <si>
    <t>ES_22475_C31CD52A20-9 USB_06102014092600_1841735</t>
  </si>
  <si>
    <t>ES_22475_C31CD52A2 0-9 USB+_06102014094306_5640360</t>
  </si>
  <si>
    <t>ES_22475_C31CD52A20-9 WiFi_06102014092743_8099043</t>
  </si>
  <si>
    <t>ES_22475_C31CD52XY2 X0-1 Y0-9_06102014094229_4136217</t>
  </si>
  <si>
    <t>ES_22475_C31CD52XY3 X0-1 Y0-9_06102014094247_2853890</t>
  </si>
  <si>
    <t>Other, Memory</t>
  </si>
  <si>
    <t>ES_22475_C31CD52XY6X5-6Y0-9 B_06102014092755_8552470</t>
  </si>
  <si>
    <t>ES_22475_C31CD52XY7X0-1 Y0-9 _06212016204335_9834896</t>
  </si>
  <si>
    <t>ES_22475_C31CE74001_05192015081402_6747601</t>
  </si>
  <si>
    <t>ES_22475_C31CE74002_05192015081439_1844344</t>
  </si>
  <si>
    <t>Wired &lt; 20 MHz - USB 1.x,Wireless - Other, Memory</t>
  </si>
  <si>
    <t>ES_22475_C31CE74011_09152015095341_6060777</t>
  </si>
  <si>
    <t>ES_22475_C31CE74012_09152015095350_3017002</t>
  </si>
  <si>
    <t>ES_22475_C31CE74021_06162015132144_4363705</t>
  </si>
  <si>
    <t>ES_22475_C31CE74022_06162015132204_4795292</t>
  </si>
  <si>
    <t>ES_22475_C31CE74031_09152015095305_5565551</t>
  </si>
  <si>
    <t>ES_22475_C31CE74032_09152015095331_8898724</t>
  </si>
  <si>
    <t>ES_22475_C31CE74A20-9_01102018153502_7498320</t>
  </si>
  <si>
    <t>ES_22475_C31CE94051_04012016105444_6568190</t>
  </si>
  <si>
    <t>ES_22475_C31CE94061_04012016105519_7972398</t>
  </si>
  <si>
    <t>C31CE94093</t>
  </si>
  <si>
    <t>ES_22475_C31CE94093_02222018103353_8889111</t>
  </si>
  <si>
    <t>C31CE94094</t>
  </si>
  <si>
    <t>ES_22475_C31CE94094_02222018103415_1306995</t>
  </si>
  <si>
    <t>ES_22475_C31CE94241_07122016141913_9812924</t>
  </si>
  <si>
    <t>Wired &lt; 20 MHz - USB 1.x,Wired &gt; 20 MHz and &lt; 500 MHz - USB 2.x, Memory</t>
  </si>
  <si>
    <t>ES_22475_C31CE94531_04012016105530_3158451</t>
  </si>
  <si>
    <t>ES_22475_C31CE94731_10182016125259_5339841</t>
  </si>
  <si>
    <t>ES_22475_C31CE94731_10182016125354_4318328</t>
  </si>
  <si>
    <t>C31CE94A###2(#=0-9) USB+Ethernet+Serial</t>
  </si>
  <si>
    <t>ES_22475_C31CE94A20-9 USB+E_02222018103425_4295394</t>
  </si>
  <si>
    <t>ES_22475_C31CE94A20-9 USB+E_07122016141937_5287597</t>
  </si>
  <si>
    <t>ES_22475_C31CE94A20-9 WiFi_07122016141924_6296436</t>
  </si>
  <si>
    <t>ES_22475_C31CE95011_09142015201642_9150407</t>
  </si>
  <si>
    <t>ES_22475_C31CE95012_09152015094841_6399060</t>
  </si>
  <si>
    <t>ES_22475_C31CE95021_09142015201605_5340802</t>
  </si>
  <si>
    <t>ES_22475_C31CE95022_09142015201631_6689040</t>
  </si>
  <si>
    <t>ES_22475_C31CE95041_05182016143751_7711791</t>
  </si>
  <si>
    <t>ES_22475_C31CE95042_05182016143834_2132473</t>
  </si>
  <si>
    <t>ES_22475_C31CE95921_09252017142326_8482283</t>
  </si>
  <si>
    <t>ES_22475_C31CE95A2 0-9_12102015201452_5308255</t>
  </si>
  <si>
    <t>ES_22475_C31CG62031_12122017120910_1967038</t>
  </si>
  <si>
    <t>ES_22475_C31CG62032_12132017120919_8278958</t>
  </si>
  <si>
    <t>C31CG62038</t>
  </si>
  <si>
    <t>ES_22475_C31CG62038_02222018104018_9302060</t>
  </si>
  <si>
    <t>ES_22475_C31CG62A20-9_12132017120930_6827762</t>
  </si>
  <si>
    <t>C31CG62A###2(#=0-9) USB+Ethernet+BT</t>
  </si>
  <si>
    <t>ES_22475_C31CG62A20-9 USB+E_02222018104041_1964526</t>
  </si>
  <si>
    <t>ES_22475_C51CB11090_08222013095258_3309646</t>
  </si>
  <si>
    <t>ES_22475_C51CD06030_08222013095136_2153256</t>
  </si>
  <si>
    <t>ES_22475_C51CD69_10212013155022_4053369</t>
  </si>
  <si>
    <t>Expression 11000XL Graphic Arts</t>
  </si>
  <si>
    <t>E11000XL-GA</t>
  </si>
  <si>
    <t>ES_22475_E11000XL-GA_11042013145524_8051527</t>
  </si>
  <si>
    <t>Expression 11000XL Photo</t>
  </si>
  <si>
    <t>E11000XL-PH</t>
  </si>
  <si>
    <t>ES_22475_E11000XL-PH_11042013145518_1303286</t>
  </si>
  <si>
    <t>Mailing Machines</t>
  </si>
  <si>
    <t>Wired &gt; 20 MHz and &lt; 500 MHz - 100/10 Mb/s Ethernet,Wired &gt; 20 MHz and &lt; 500 MHz - USB 2.x, Power-supply Size &gt; 10W,Touch Panel Display - Color</t>
  </si>
  <si>
    <t>ES_1116609_FPB2202_03212016111136_1105142</t>
  </si>
  <si>
    <t>Wired &gt; 20 MHz and &lt; 500 MHz - 100/10 Mb/s Ethernet,Wired &gt; 20 MHz and &lt; 500 MHz - USB 2.x, Touch Panel Display - Monochrome,Memory</t>
  </si>
  <si>
    <t>ES_1116609_postbase_02272015161427_9731932</t>
  </si>
  <si>
    <t>Wired &gt; 20 MHz and &lt; 500 MHz - USB 2.x, Touch Panel Display - Monochrome,Power-supply Size &gt; 10W,Memory</t>
  </si>
  <si>
    <t>ES_1116609_postbase-mini_08172016160944_9295228</t>
  </si>
  <si>
    <t>ES_1105798_FUJITSU COMPUTER PRODUCTS OF AMERICA INC (582770) | fi-5950_09302013125201_5521643</t>
  </si>
  <si>
    <t>ES_1105131_fi-6140ZLA-E_10062014050208_1728872</t>
  </si>
  <si>
    <t>ES_1105131_fi-6160ZLA_01222015014129_0889241</t>
  </si>
  <si>
    <t>ES_1105131_fi-6240ZLA-E_10062014050232_1752997</t>
  </si>
  <si>
    <t>ES_1105131_fi-6400_01072015024740_8860562</t>
  </si>
  <si>
    <t>ES_1105798_FUJITSU COMPUTER PRODUCTS OF AMERICA INC (582770) | fi-65F_11052013093603_4163177</t>
  </si>
  <si>
    <t>ES_1105798_FUJITSU COMPUTER PRODUCTS OF AMERICA INC (582770) | fi-6670_12062013121716_2236463</t>
  </si>
  <si>
    <t>ES_1105798_FUJITSU COMPUTER PRODUCTS OF AMERICA INC (582770) | fi-6750S_12062013121810_2290360</t>
  </si>
  <si>
    <t>ES_1105798_FUJITSU COMPUTER PRODUCTS OF AMERICA INC (582770) | fi-6770_12062013121744_2264609</t>
  </si>
  <si>
    <t>ES_1105798_FUJITSU COMPUTER PRODUCTS OF AMERICA INC (582770) | fi-6800_09302013125218_5538311</t>
  </si>
  <si>
    <t>ES_1105131_fi-7030_04202016100740_6860885</t>
  </si>
  <si>
    <t>ES_1105798_FUJITSU COMPUTER PRODUCTS OF AMERICA INC (582770) | fi-7160_08142013065158_3118920</t>
  </si>
  <si>
    <t>ES_1105798_FUJITSU COMPUTER PRODUCTS OF AMERICA INC (582770) | fi-7180_08142013065124_3084224</t>
  </si>
  <si>
    <t>ES_1105798_FUJITSU COMPUTER PRODUCTS OF AMERICA INC (582770) | fi-7260_08142013065030_3030321</t>
  </si>
  <si>
    <t>ES_1105798_FUJITSU COMPUTER PRODUCTS OF AMERICA INC (582770) | fi-7280_08142013064949_2989511</t>
  </si>
  <si>
    <t>ES_1105131_fi-7600_01112017023205_1925843</t>
  </si>
  <si>
    <t>ES_1105131_fi-7600G_01112017023447_2087137</t>
  </si>
  <si>
    <t>ES_1105131_fi-7600G-PPM_01112017023554_2154677</t>
  </si>
  <si>
    <t>ES_1105131_fi-7600-PPM_01112017023324_2004420</t>
  </si>
  <si>
    <t>ES_1105131_fi-7700_01112017023838_2318886</t>
  </si>
  <si>
    <t>ES_1105131_fi-7700G_01112017024144_2504332</t>
  </si>
  <si>
    <t>ES_1105131_fi-7700G-PPM_01112017024258_2578655</t>
  </si>
  <si>
    <t>ES_1105131_fi-7700-PPM_01112017023948_2388909</t>
  </si>
  <si>
    <t>ES_1105131_fi-7700S_01112017024522_2722791</t>
  </si>
  <si>
    <t>ES_1105131_fi-7700SG_01112017025641_3401184</t>
  </si>
  <si>
    <t>ES_1105131_fi-7700SG-PPM_01112017025736_3456223</t>
  </si>
  <si>
    <t>ES_1105131_fi-7700S-PPM_01112017025507_3307746</t>
  </si>
  <si>
    <t>ES_1105131_iX100_04182014052557_8757822</t>
  </si>
  <si>
    <t>ES_1105798_FUJITSU COMPUTER PRODUCTS OF AMERICA INC (582770) | iX500_11052013093537_4137561</t>
  </si>
  <si>
    <t>ES_1105798_FUJITSU COMPUTER PRODUCTS OF AMERICA INC (582770) | iX500EE_12062013121922_2362290</t>
  </si>
  <si>
    <t>ES_1105131_N7100_08042015052003_5603603</t>
  </si>
  <si>
    <t>ES_1105131_N7100A_01152015082816_0496189</t>
  </si>
  <si>
    <t>ES_1105131_P3670A_05262015034159_1719614</t>
  </si>
  <si>
    <t>ES_1105131_P3670C_05262015044822_5702362</t>
  </si>
  <si>
    <t>ES_1105131_P3670E_10022015054529_4729762</t>
  </si>
  <si>
    <t>ES_1105131_P3708A_04302015110052_9029449</t>
  </si>
  <si>
    <t>ES_1105131_P3710A_11262015060145_7705941</t>
  </si>
  <si>
    <t>ES_1105131_P3715A_10192017110130_0890757</t>
  </si>
  <si>
    <t>ES_1105131_P3740A_01112017023004_1804222</t>
  </si>
  <si>
    <t>ES_1105131_P3740C_01112017023723_2243122</t>
  </si>
  <si>
    <t>ES_1105131_P3740E_01112017024408_2648771</t>
  </si>
  <si>
    <t>ES_1105131_P3750A_04202016100701_6821279</t>
  </si>
  <si>
    <t>ES_1105131_S1100i_05142014065123_0283072</t>
  </si>
  <si>
    <t>ES_1105131_S1300i_03302017062651_5211541</t>
  </si>
  <si>
    <t>ES_1105798_FUJITSU COMPUTER PRODUCTS OF AMERICA INC (582770) | ScanPartner SP25_10072013062335_7015180</t>
  </si>
  <si>
    <t>ES_1105798_FUJITSU COMPUTER PRODUCTS OF AMERICA INC (582770) | ScanPartner SP30_10072013062407_7047832</t>
  </si>
  <si>
    <t>ES_1105798_FUJITSU COMPUTER PRODUCTS OF AMERICA INC (582770) | ScanPartner SP30F_10072013062439_7079237</t>
  </si>
  <si>
    <t>ES_1105131_ScanZen Eko_10052017144552_1557649</t>
  </si>
  <si>
    <t>United States, Europe, Japan, Canada</t>
  </si>
  <si>
    <t>ES_1105131_SP-1425_07122016043344_8024877</t>
  </si>
  <si>
    <t>ES_1105798_FUJITSU COMPUTER PRODUCTS OF AMERICA INC (582770) | SV600_11052013093434_4074052</t>
  </si>
  <si>
    <t>ES_1036666_M33334_01262016100319_6572506</t>
  </si>
  <si>
    <t>ES_1036666_M33335_02222016100552_8749035</t>
  </si>
  <si>
    <t>Wireless - WiFi, Scanners with non-CCFL Lamps - Light-Emitting Diodes (LED),Other</t>
  </si>
  <si>
    <t>ES_45054_KODAK VERITE 50/37_01172017044409_8249922</t>
  </si>
  <si>
    <t>ES_45054_KODAK VERITE 55_04032015021448_7288352</t>
  </si>
  <si>
    <t>ES_45054_KODAK VERITE 55/07_04032015021509_7309160</t>
  </si>
  <si>
    <t>ES_45054_KODAK VERITE 55 ECO/37_04112016093338_7218519</t>
  </si>
  <si>
    <t>ES_45054_KODAK VERITE 55 PLUS/37_04112016093254_7174008</t>
  </si>
  <si>
    <t>ES_45054_KODAK VERITE 55W ECO/37_04112016093217_7137012</t>
  </si>
  <si>
    <t>Wireless - WiFi, Scanners with non-CCFL Lamps - Light-Emitting Diodes (LED),Memory</t>
  </si>
  <si>
    <t>ES_45054_KODAK VERITE 60/37_01172017041057_6257601</t>
  </si>
  <si>
    <t>Wireless - WiFi, Scanners with non-CCFL Lamps - Light-Emitting Diodes (LED)</t>
  </si>
  <si>
    <t>ES_45054_KODAK VERITE 60 ECO/37_08222016074826_2106149</t>
  </si>
  <si>
    <t>ES_45054_KODAK VERITE 62/37_01172017040805_6085886</t>
  </si>
  <si>
    <t>ES_45054_KODAK VERITE 62 PLUS/37_08222016075026_2226871</t>
  </si>
  <si>
    <t>ES_45054_KODAK VERITE 64/37_01172017040925_6165250</t>
  </si>
  <si>
    <t>ES_45054_KODAK VERITE 65 ECO/37_08222016073819_1499056</t>
  </si>
  <si>
    <t>ES_45054_KODAK VERITE 65 PLUS/37_08222016073645_1405514</t>
  </si>
  <si>
    <t>ES_45054_KODAK VERITE Craft 6/37_01172017041342_6422421</t>
  </si>
  <si>
    <t>San Technology
Inc</t>
  </si>
  <si>
    <t>ST0700IECY-RBSLW-
FB</t>
  </si>
  <si>
    <t>Wired &gt; 500 MHz - 1 Gb/s Ethernet, Power-supply Size &gt; 10W,Memory,Touch Panel Display - Color</t>
  </si>
  <si>
    <t>ES_1034172_CA53E_08112017020921_7361991</t>
  </si>
  <si>
    <t>MQ52D</t>
  </si>
  <si>
    <t>Wired &gt; 500 MHz - 1 Gb/s Ethernet,Wired &gt; 20 MHz and &lt; 500 MHz - USB 2.x, Scanners with non-CCFL Lamps - Light-Emitting Diodes (LED)</t>
  </si>
  <si>
    <t>ES_1105798_CONTEX A/S (58474) | MQ52D_01232014161541_3741458</t>
  </si>
  <si>
    <t>MR52D</t>
  </si>
  <si>
    <t>ES_1105798_CONTEX A/S (58474) | MR52D_01232014161606_3766294</t>
  </si>
  <si>
    <t>Wired &gt; 500 MHz - 1 Gb/s Ethernet, Power-supply Size &gt; 10W</t>
  </si>
  <si>
    <t>ES_1034172_MT52D_08172017125000_4200155</t>
  </si>
  <si>
    <t>RA67G</t>
  </si>
  <si>
    <t>Wired &gt; 500 MHz - 1 Gb/s Ethernet,Wired &gt; 20 MHz and &lt; 500 MHz - USB 2.x, Scanners with CCFL Lamps</t>
  </si>
  <si>
    <t>ES_1105798_CONTEX A/S (58474) | RA67G_01232014161631_3791513</t>
  </si>
  <si>
    <t>Wired &gt; 500 MHz - USB 3.x, Power-supply Size &gt; 10W,Memory,Touch Panel Display - Color</t>
  </si>
  <si>
    <t>ES_1034172_TE53D_08122016021711_8231275</t>
  </si>
  <si>
    <t>Advantech</t>
  </si>
  <si>
    <t>CTX-7150W-HP1E</t>
  </si>
  <si>
    <t>Wired &gt; 500 MHz - 1 Gb/s Ethernet, Power-supply Size &gt; 10W,Touch Panel Display - Color</t>
  </si>
  <si>
    <t>ES_1034172_G6H50B_11302016030936_5376227</t>
  </si>
  <si>
    <t>ES_1034172_G6H51B_11302016032102_6062283</t>
  </si>
  <si>
    <t>ES_1128696_L24_07102015023000_1023851</t>
  </si>
  <si>
    <t>ES_1128696_L36_07102015033550_1023851</t>
  </si>
  <si>
    <t>ES_1128696_SmartLF SC 42_08062014072843_0123745</t>
  </si>
  <si>
    <t>SmartLF SCAN! 36</t>
  </si>
  <si>
    <t>SmartLF SCAN! 24,SmartLF SCAN! 24,; SmartLF SCAN! 36,SmartLF SCAN! 36,</t>
  </si>
  <si>
    <t>ES_1128696_SmartLF SCAN! 36_11062015091644_1404545</t>
  </si>
  <si>
    <t>Wired &gt; 500 MHz - USB 3.x,Wired &gt; 500 MHz - 1 Gb/s Ethernet, None</t>
  </si>
  <si>
    <t>ES_1128696_SmartLF SG_05302014093819_2699496</t>
  </si>
  <si>
    <t>ES_1128696_T25, T36 _10242017070936_8860704</t>
  </si>
  <si>
    <t>ES_1128696_UC56T_08092017071913_3153572</t>
  </si>
  <si>
    <t>DT2x</t>
  </si>
  <si>
    <t>BP2x, DT2, BP2,BP2x, DT2, BP2,</t>
  </si>
  <si>
    <t>ES_1126576_DT2x_08032015162605_4656981</t>
  </si>
  <si>
    <t>DT4x</t>
  </si>
  <si>
    <t>DT4, DT4L, BP4, BP4L, BP4x,DT4, DT4L, BP4, BP4L, BP4x,</t>
  </si>
  <si>
    <t>ES_1126576_DT4x_06242015214652_6911101</t>
  </si>
  <si>
    <t>EZ100</t>
  </si>
  <si>
    <t>BPX120,BPX120,; BPX130,BPX130,; EZ020,EZ020,; EZ030,EZ030,; EZ120,EZ120,; EZ130,EZ130,; EZ220,EZ220,; EZ230,EZ230,; EZ420,EZ420,; EZ430,EZ430,; EZ620,EZ620,; EZ630,EZ630,; EZ720,EZ720,; EZ730,EZ730,; EZ820,EZ820,; EZ830,EZ830,; EZ920,EZ920,; EZ930,EZ930,; MD120,MD120,; MD130,MD130,; MD220,MD220,; MD230,MD230,; NB410,NB410,; NB420,NB420,; NB430,NB430,; NB433,NB433,; ZA120,ZA120,; ZA130,ZA130,</t>
  </si>
  <si>
    <t>ES_1126576_EZ100_09232016114957_7069226</t>
  </si>
  <si>
    <t>FT246</t>
  </si>
  <si>
    <t>FT344,FT344,</t>
  </si>
  <si>
    <t>ES_1126576_FT246_10032017131853_2515668</t>
  </si>
  <si>
    <t>Thermal Label Printer</t>
  </si>
  <si>
    <t>G500</t>
  </si>
  <si>
    <t>Thermal Label Printer,BP300,; Thermal Label Printer,BP300-UES,; Thermal Label Printer,BP330,; Thermal Label Printer,BP330-UES,; Thermal Label Printer,BP500,; Thermal Label Printer,BP500-UES,; Thermal Label Printer,BP525,; Thermal Label Printer,BP530,; Thermal Label Printer,BP530-UES,; Thermal Label Printer,BP535,; Thermal Label Printer,BPX320,; Thermal Label Printer,BPX330,; Thermal Label Printer,BPX520,; Thermal Label Printer,BPX530,; Thermal Label Printer,EZ320,; Thermal Label Printer,EZ330,; Thermal Label Printer,EZ520,; Thermal Label Printer,EZ530,; Thermal Label Printer,G300,; Thermal Label Printer,G300-UES,; Thermal Label Printer,G300x,; Thermal Label Printer,G330,; Thermal Label Printer,G330-UES,; Thermal Label Printer,G330x,; Thermal Label Printer,G500,; Thermal Label Printer,G500-UES,; Thermal Label Printer,G500x,; Thermal Label Printer,G500x-UES,; Thermal Label Printer,G525,; Thermal Label Printer,G530,; Thermal Label Printer,G530-UES,; Thermal Label Printer,G530x,; Thermal Label Printer,G530x-UES,; Thermal Label Printer,G535,</t>
  </si>
  <si>
    <t>ES_1126576_G500_04202015010405_1845317</t>
  </si>
  <si>
    <t>ES_1105798_GODEX INTERNATIONAL CO LTD (626866) | MX30_02132014103601_7761307</t>
  </si>
  <si>
    <t>ES_1105798_GODEX INTERNATIONAL CO LTD (626866) | MX30i_02132014103542_7742397</t>
  </si>
  <si>
    <t>RT230i</t>
  </si>
  <si>
    <t>BP230i, RT230, BP230, RT200i, BP200i, RT200, BP200,BP230i, RT230, BP230, RT200i, BP200i, RT200, BP200,</t>
  </si>
  <si>
    <t>ES_1126576_RT230i_08032015161512_4270459</t>
  </si>
  <si>
    <t>RT730i</t>
  </si>
  <si>
    <t>RT700, RT700i, RT700x, RT730, RT730x, BP700, BP700i, BP700x, BP730, BP730i, BP730x,RT700, RT700i, RT700x, RT730, RT730x, BP700, BP700i, BP700x, BP730, BP730i, BP730x,</t>
  </si>
  <si>
    <t>ES_1126576_RT730i_06112015090835_6510296</t>
  </si>
  <si>
    <t>RT860i</t>
  </si>
  <si>
    <t>BP860i, RT730iW, BP730iW, RT730W, BP730W, NB530, MI530, BP530L, NB530U, MI530U, RT700iW, BP700iW, RT700W, BP700W, NB520Plus, MI520Plus, BP520L, NB520U, MI520U, BP520L-DT, BP500L, BP500L-DT, NB520, MI520,BP860i, RT730iW, BP730iW, RT730W, BP730W, NB530, MI530, BP530L, NB530U, MI530U, RT700iW, BP700iW, RT700W, BP700W, NB520Plus, MI520Plus, BP520L, NB520U, MI520U, BP520L-DT, BP500L, BP500L-DT, NB520, MI520,</t>
  </si>
  <si>
    <t>ES_1126576_RT860i_08272015205356_8417248</t>
  </si>
  <si>
    <t>RT863i</t>
  </si>
  <si>
    <t>RT863i, BP863i, RT833i, BP833i, RT823i, BP823i, BP520LEU, BP530LEU,RT863i, BP863i, RT833i, BP833i, RT823i, BP823i, BP520LEU, BP530LEU,</t>
  </si>
  <si>
    <t>ES_1126576_RT863i_05092017150809_6917065</t>
  </si>
  <si>
    <t>ZX420i</t>
  </si>
  <si>
    <t>ZX420, ZX430, ZX430i, BPZ420, BPZ420i, BPZ430, BPZ430i, ZX460, BPZ460, ZX460i, BPZ460i,ZX420, ZX430, ZX430i, BPZ420, BPZ420i, BPZ430, BPZ430i, ZX460, BPZ460, ZX460i, BPZ460i,</t>
  </si>
  <si>
    <t>ES_1126576_ZX420i_04182017205554_6766552</t>
  </si>
  <si>
    <t>Graphtec Corporation</t>
  </si>
  <si>
    <t>Graphtec</t>
  </si>
  <si>
    <t>CSX510-09</t>
  </si>
  <si>
    <t>United States, Europe, Japan</t>
  </si>
  <si>
    <t>ES_1105798_GRAPHTEC CORP (19454) | CSX510-09_11272013084159_1719885</t>
  </si>
  <si>
    <t>CSX530-09</t>
  </si>
  <si>
    <t>ES_1105798_GRAPHTEC CORP (19454) | CSX530-09_11272013084213_1733875</t>
  </si>
  <si>
    <t>CSX550-09</t>
  </si>
  <si>
    <t>ES_1105798_GRAPHTEC CORP (19454) | CSX550-09_11272013084226_1746975</t>
  </si>
  <si>
    <t>HT-4139-68MU</t>
  </si>
  <si>
    <t>ES_1024438_HT-4139-68MU_03172014011321_2683416</t>
  </si>
  <si>
    <t>HT-4161-68WM1</t>
  </si>
  <si>
    <t>Wired &gt; 500 MHz - USB 3.x, Scanners with non-CCFL Lamps - Light-Emitting Diodes (LED)</t>
  </si>
  <si>
    <t>ES_1024438_HT-4161-68WM1_03172014014313_2683417</t>
  </si>
  <si>
    <t>ES_1024438_HT-4165-68M1_09302015164431_2804059</t>
  </si>
  <si>
    <t>Desktop Printer</t>
  </si>
  <si>
    <t>PC23d</t>
  </si>
  <si>
    <t>0</t>
  </si>
  <si>
    <t>United States, New Zealand, Europe, Canada</t>
  </si>
  <si>
    <t>ES_1020554_PC23d_09062017162920_9907514</t>
  </si>
  <si>
    <t>ES_1020554_PC42d_03012017101719_9141818</t>
  </si>
  <si>
    <t>ES_1020554_PC42t_09062017164141_7827031</t>
  </si>
  <si>
    <t>PC42t Plus</t>
  </si>
  <si>
    <t>ES_1020554_PC42t Plus_03262018145516_1190532</t>
  </si>
  <si>
    <t>PC43d</t>
  </si>
  <si>
    <t>Desktop Printer,PC43t,</t>
  </si>
  <si>
    <t>ES_1020554_PC43d_09082017152726_8835543</t>
  </si>
  <si>
    <t>PD43</t>
  </si>
  <si>
    <t>Thermal Printer,PD43c,</t>
  </si>
  <si>
    <t>ES_1020554_PD43_09062017163501_6406909</t>
  </si>
  <si>
    <t>ES_1020554_PM43_06202017123925_3770213</t>
  </si>
  <si>
    <t>Intermec</t>
  </si>
  <si>
    <t>ES_1020554_PC23d_09062017162920_9907513</t>
  </si>
  <si>
    <t>ES_1020554_PC43d_09082017152726_8835544</t>
  </si>
  <si>
    <t>ES_1020554_PD43_09062017163501_6406908</t>
  </si>
  <si>
    <t>Wired &gt; 20 MHz and &lt; 500 MHz - 100/10 Mb/s Ethernet,Fax Modem, Power-supply Size &gt; 10W,Memory,Scanners with non-CCFL Lamps - Other,Touch Panel Display - Color</t>
  </si>
  <si>
    <t>ES_1024439_Y0S18A_03272017072412_9452145</t>
  </si>
  <si>
    <t>ES_1024439_Y0S19A_03272017073625_0185151</t>
  </si>
  <si>
    <t>Wired &gt; 20 MHz and &lt; 500 MHz - USB 2.x, Scanners with non-CCFL Lamps - Light-Emitting Diodes (LED),Memory</t>
  </si>
  <si>
    <t>ES_1024439_A9U23A_07252013133313_4335270</t>
  </si>
  <si>
    <t xml:space="preserve">HP Deskjet 1510 All-in-One Printer </t>
  </si>
  <si>
    <t xml:space="preserve">B2L56A </t>
  </si>
  <si>
    <t>HP Deskjet 1510 All-in-One Printer,B2L56B,; HP Deskjet 1510 All-in-One Printer,B2L56C,; HP Deskjet 1510 All-in-One Printer,B2L56D,; HP Deskjet 1511 All-in-One Printer,C5X24A,; HP Deskjet 1512 All-in-One Printer,C5X22A,; HP Deskjet 1512 All-in-One Printer,C5X26B,; HP Deskjet 1512 All-in-One Printer,C5X26C,; HP Deskjet 1513 All-in-One Printer,C5X25A,; HP Deskjet 1514 All-in-One Printer,C5X23A,; HP Deskjet 1514 All-in-One Printer,C5X27B,; HP Deskjet Ink Advantage 1515 All-in-One Printer,B2L57A,; HP Deskjet Ink Advantage 1515 All-in-One Printer,B2L57B,; HP Deskjet Ink Advantage 1515 All-in-One Printer,B2L57C,; HP Deskjet Ink Advantage 1516 All-in-One Printer,B2L58A,; HP Deskjet Ink Advantage 1516 All-in-One Printer,B2L60C,; HP Deskjet Ink Advantage 1518 All-in-One Printer,B2L59B,</t>
  </si>
  <si>
    <t>ES_1024439_B2L56A_07252013104043_1773428</t>
  </si>
  <si>
    <t xml:space="preserve">HP Officejet 4630 e-All-in-One Printer </t>
  </si>
  <si>
    <t xml:space="preserve">B4L03A </t>
  </si>
  <si>
    <t>ES_1024439_B4L03A_07252013094020_2204342</t>
  </si>
  <si>
    <t xml:space="preserve">HP Officejet 5740 e-All-in-One </t>
  </si>
  <si>
    <t xml:space="preserve">B9S76A </t>
  </si>
  <si>
    <t>Wired &gt; 20 MHz and &lt; 500 MHz - 100/10 Mb/s Ethernet,Fax Modem, Scanners with non-CCFL Lamps - Light-Emitting Diodes (LED),Memory,Touch Panel Display - Color</t>
  </si>
  <si>
    <t>ES_1024439_B9S76A_07082014085924_5698467</t>
  </si>
  <si>
    <t xml:space="preserve">HP Photosmart 6520 e-All-in-One Printer </t>
  </si>
  <si>
    <t xml:space="preserve">CX017A </t>
  </si>
  <si>
    <t>HP Deskjet Ink Advantage 6525 e-All-in-One Printer,CZ276B,; HP Deskjet Ink Advantage 6525 e-All-in-One Printer,CZ276C,; HP Photosmart 6520 e-All-in-One Printer,CX017B,; HP Photosmart 6520 e-All-in-One Printer,CX020C,; HP Photosmart 6521 e-All-in-One Printer,CX021C,; HP Photosmart 6525 e-All-in-One Printer,CX018A,; HP Photosmart 6525 e-All-in-One Printer,CX018B,</t>
  </si>
  <si>
    <t>ES_1024439_CX017A_08262013135425_2595297</t>
  </si>
  <si>
    <t xml:space="preserve">HP Photosmart 5520 e-All-in-One Printer </t>
  </si>
  <si>
    <t xml:space="preserve">CX042A </t>
  </si>
  <si>
    <t>HP Deskjet Ink Advantage 5525 e-All-in-One Printer,CZ282A,; HP Deskjet Ink Advantage 5525 e-All-in-One Printer,CZ282B,; HP Deskjet Ink Advantage 5525 e-All-in-One Printer,CZ282C,; HP Photosmart 5520 e-All-in-One Printer,CX042B,; HP Photosmart 5520 e-All-in-One Printer,CX045C,; HP Photosmart 5520 e-All-in-One Printer,CX046C,; HP Photosmart 5521 e-All-in-One Printer,CX049A,; HP Photosmart 5521 e-All-in-One Printer,CX049C,; HP Photosmart 5522 e-All-in-One Printer,CX044A,; HP Photosmart 5522 e-All-in-One Printer,CX048B,; HP Photosmart 5524 e-All-in-One Printer,CX047B,; HP Photosmart 5524 e-All-in-One Printer,CX050A,; HP Photosmart 5525 e-All-in-One Printer,CX043A,</t>
  </si>
  <si>
    <t>ES_1024439_CX042A_08262013104416_3788133</t>
  </si>
  <si>
    <t xml:space="preserve">HP Deskjet 3520 e-All-in-One Printer </t>
  </si>
  <si>
    <t xml:space="preserve">CX052A </t>
  </si>
  <si>
    <t>HP Deskjet 3520 e-All-in-One Printer,CX052B,; HP Deskjet 3520 e-All-in-One Printer,CX052C,; HP Deskjet 3520 e-All-in-One Printer,CX053C,; HP Deskjet 3520 e-All-in-One Printer,CX054B,; HP Deskjet 3520 e-All-in-One Printer,CX055B,; HP Deskjet 3520 e-All-in-One Printer,CX056A,; HP Deskjet 3520 e-All-in-One Printer,CX057A,; HP Deskjet 3520 e-All-in-One Printer,CX058A,; HP Deskjet Ink Advantage 3525 e-All-in-One Printer,CZ275A,; HP Deskjet Ink Advantage 3525 e-All-in-One Printer,CZ275B,; HP Deskjet Ink Advantage 3525 e-All-in-One Printer,CZ275C,</t>
  </si>
  <si>
    <t>ES_1024439_CX052A_09122013140541_1380810</t>
  </si>
  <si>
    <t xml:space="preserve">HP Envy120 e-All-in-One Printer </t>
  </si>
  <si>
    <t xml:space="preserve">CZ022A </t>
  </si>
  <si>
    <t>HP Envy120 e-All-in-One Printer,CZ022B,; HP Envy120 e-All-in-One Printer,CZ022C,; HP Envy121 e-All-in-One Printer,CZ025A,; HP Envy121 e-All-in-One Printer,CZ025C,</t>
  </si>
  <si>
    <t>Wired &gt; 20 MHz and &lt; 500 MHz - USB 2.x, Scanners with non-CCFL Lamps - Light-Emitting Diodes (LED),Power-supply Size &gt; 10W,Memory,Touch Panel Display - Color</t>
  </si>
  <si>
    <t xml:space="preserve">ES_1024439_CZ022A_09122013111235_7066442 </t>
  </si>
  <si>
    <t xml:space="preserve">HP Officejet 2620 All-in-One Printer </t>
  </si>
  <si>
    <t xml:space="preserve">D4H21A </t>
  </si>
  <si>
    <t>Fax Modem,Wired &gt; 20 MHz and &lt; 500 MHz - USB 2.x, Scanners with non-CCFL Lamps - Light-Emitting Diodes (LED),Memory</t>
  </si>
  <si>
    <t xml:space="preserve">ES_1024439_D4H21A_07252013151526_9045883 </t>
  </si>
  <si>
    <t>ES_1024439_E3E03A_05192014012831_2911650</t>
  </si>
  <si>
    <t xml:space="preserve">HP Envy 7640 e-All-in-One </t>
  </si>
  <si>
    <t xml:space="preserve">E4W43A </t>
  </si>
  <si>
    <t>ES_1024439_E4W43A_07182014140138_3699611</t>
  </si>
  <si>
    <t>Wired &gt; 20 MHz and &lt; 500 MHz - USB 2.x, Scanners with non-CCFL Lamps - Light-Emitting Diodes (LED),Memory,Touch Panel Display - Color</t>
  </si>
  <si>
    <t>ES_1024439_F0V63A_05152015152601_3754983</t>
  </si>
  <si>
    <t>Fax Modem,Wired &gt; 20 MHz and &lt; 500 MHz - USB 2.x, Scanners with non-CCFL Lamps - Light-Emitting Diodes (LED),Power-supply Size &gt; 10W,Memory,Touch Panel Display - Color</t>
  </si>
  <si>
    <t>ES_1024439_F1H96A_05192015093558_9055623</t>
  </si>
  <si>
    <t>Wired &gt; 20 MHz and &lt; 500 MHz - 100/10 Mb/s Ethernet,Fax Modem, Internal Disk Drive - Hard-Disk,Scanners with non-CCFL Lamps - Light-Emitting Diodes (LED)</t>
  </si>
  <si>
    <t>ES_1024439_F5A16A_09252014134244_8076136</t>
  </si>
  <si>
    <t>ES_1024439_F5R95A_05152015134301_7799611</t>
  </si>
  <si>
    <t>ES_1024439_F5S20A_02202015100019_6749125</t>
  </si>
  <si>
    <t>ES_1024439_F5S28A _05152015130649_6834747</t>
  </si>
  <si>
    <t>ES_1024439_F5S43A_03202015150330_1146194</t>
  </si>
  <si>
    <t xml:space="preserve">HP Envy 5660 e-All-in-One </t>
  </si>
  <si>
    <t>ES_1024439_F8B04A_07172014090244_7252877</t>
  </si>
  <si>
    <t>ES_1024439_G0V47A_05192015090257_8419998</t>
  </si>
  <si>
    <t>ES_1024439_G1W52_03172014044619_1579984</t>
  </si>
  <si>
    <t>Wired &gt; 20 MHz and &lt; 500 MHz - 100/10 Mb/s Ethernet, Power-supply Size &gt; 10W,Memory,Scanners with non-CCFL Lamps - Other,Touch Panel Display - Color</t>
  </si>
  <si>
    <t>ES_1024439_G3J47A_04142015084303_0983407</t>
  </si>
  <si>
    <t>ES_1024439_G5J38A_08242016021509_4909552</t>
  </si>
  <si>
    <t>Wired &gt; 20 MHz and &lt; 500 MHz - USB 2.x, Power-supply Size &gt; 10W,Memory,Scanners with CCFL Lamps</t>
  </si>
  <si>
    <t xml:space="preserve">ES_1024439_L1910A_12062013103859_3264843 </t>
  </si>
  <si>
    <t xml:space="preserve">HP Scanjet G4050 </t>
  </si>
  <si>
    <t xml:space="preserve">L1957A </t>
  </si>
  <si>
    <t>ES_1024439_L1957A_09272013153927_3190859</t>
  </si>
  <si>
    <t xml:space="preserve">HP Scanjet G3110 </t>
  </si>
  <si>
    <t>L2698A</t>
  </si>
  <si>
    <t>ES_1024439_L2698A_11132013090616_1180101</t>
  </si>
  <si>
    <t xml:space="preserve">HP Scanjet N6310 </t>
  </si>
  <si>
    <t xml:space="preserve">L2700A </t>
  </si>
  <si>
    <t>ES_1024439_L2700A_09302013095301_7495335</t>
  </si>
  <si>
    <t xml:space="preserve">HP Digital Sender Flow 8500 fn1 </t>
  </si>
  <si>
    <t xml:space="preserve">L2719A </t>
  </si>
  <si>
    <t xml:space="preserve">ES_1024439_L2719A_08302013134054_8458936 </t>
  </si>
  <si>
    <t xml:space="preserve">HP Scanjet Professional 1000 Mobile Scanner </t>
  </si>
  <si>
    <t>L2722A</t>
  </si>
  <si>
    <t>ES_1024439_L2722A_12202013140211_2645572</t>
  </si>
  <si>
    <t xml:space="preserve">HP Scanjet Enterprise Flow 7500 </t>
  </si>
  <si>
    <t xml:space="preserve">L2725B </t>
  </si>
  <si>
    <t>ES_1024439_L2725B_07292013102829_4411418</t>
  </si>
  <si>
    <t xml:space="preserve">HP Scanjet Enterprise Flow 7000 s2 </t>
  </si>
  <si>
    <t xml:space="preserve">L2730B </t>
  </si>
  <si>
    <t>ES_1024439_L2730B_06282013144104_4234069</t>
  </si>
  <si>
    <t xml:space="preserve">HP Scanjet Pro 3000 s2 </t>
  </si>
  <si>
    <t xml:space="preserve">L2737A </t>
  </si>
  <si>
    <t>ES_1024439_L2737A_09062013153255_1341660</t>
  </si>
  <si>
    <t xml:space="preserve">HP Scanjet Enterprise Flow 5000 s2 </t>
  </si>
  <si>
    <t xml:space="preserve">L2738A </t>
  </si>
  <si>
    <t>ES_1024439_L2738A_06282013095240_2674146</t>
  </si>
  <si>
    <t>Wired &gt; 500 MHz - USB 3.x, Power-supply Size &gt; 10W,Scanners with non-CCFL Lamps - Light-Emitting Diodes (LED),Memory</t>
  </si>
  <si>
    <t>ES_1024439_L2741A_06182015105823_1684083</t>
  </si>
  <si>
    <t>ES_1024439_L2747A_02192015125013_3211874</t>
  </si>
  <si>
    <t xml:space="preserve">HP Envy 5530 e-All-in-One Printer </t>
  </si>
  <si>
    <t>A9J40A</t>
  </si>
  <si>
    <t>HP Deskjet Ink Advantage 4515 e-All-in-One Printer,A9J41A,; HP Deskjet Ink Advantage 4515 e-All-in-One Printer,A9J41B,; HP Deskjet Ink Advantage 4515 e-All-in-One Printer,A9J41C,; HP Deskjet Ink Advantage 4516 e-All-in-One Printer,A9J42A,; HP Deskjet Ink Advantage 4518 e-All-in-One Printer,A9J43B,; HP Envy 5530 e-All-in-One Printer,A9J40B,; HP Envy 5530 e-All-in-One Printer,A9J40B,; HP Envy 5530 e-All-in-One Printer,A9J49A,; HP Envy 5531 e-All-in-One Printer,A9J47A,; HP Envy 5532 e-All-in-One Printer,A9J45A,; HP Envy 5532 e-All-in-One Printer,A9J48B,; HP Envy 5534 e-All-in-One Printer,A9J46A,; HP Envy 5535 e-All-in-One Printer,A9J44A,; HP Envy 5536 e-All-in-One Printer,D4J84A,; HP Envy 5539 e-All-in-One Printer,A9J48A,; HP Envy 5539 e-All-in-One Printer,A9J48B,</t>
  </si>
  <si>
    <t>Wired &gt; 20 MHz and &lt; 500 MHz - USB 2.x, Power-supply Size &gt; 10W,Scanners with non-CCFL Lamps - Light-Emitting Diodes (LED),Touch Panel Display - Color</t>
  </si>
  <si>
    <t>ES_1024439_A9J40A_06172013110845_2281166</t>
  </si>
  <si>
    <t>HP Envy 4500 e-All-in-One Printer</t>
  </si>
  <si>
    <t>A9T80A</t>
  </si>
  <si>
    <t>HP Deskjet Ink Advantage 3545e-All-in-One Printer,A9T81B,; HP Deskjet Ink Advantage 3545e-All-in-One Printer,A9T81C,; HP Envy 4500e-All-in-One Printer,A9T80B,; HP Envy 4502e-All-in-One Printer,A9T85A,; HP Envy 4502e-All-in-One Printer,A9T87B,; HP Envy 4504e-All-in-One Printer,A9T88B,; HP Envy 4504e-All-in-One Printer,C8D04A,; HP Envy 4505e-All-in-One Printer,A9T86A,</t>
  </si>
  <si>
    <t>ES_1024439_A9T80A_01052016144435_3071695</t>
  </si>
  <si>
    <t>Wireless - WiFi,Wired &gt; 20 MHz and &lt; 500 MHz - USB 2.x, Power-supply Size &gt; 10W,Memory</t>
  </si>
  <si>
    <t>ES_1024439_CZ993A_02112016160859_3943853</t>
  </si>
  <si>
    <t>ES_1024439_D9L18A_04072016070147_2507319</t>
  </si>
  <si>
    <t>ES_1024439_D9L19A_04082016102418_1058192</t>
  </si>
  <si>
    <t>ES_1024439_D9L20A_04202016003805_2685134</t>
  </si>
  <si>
    <t>ES_1024439_D9L21A_04202016003856_2736963</t>
  </si>
  <si>
    <t>ES_1024439_D9L63A_04202016003552_2552896</t>
  </si>
  <si>
    <t>ES_1024439_D9L64A_04202016003141_2301062</t>
  </si>
  <si>
    <t>ES_1024439_J6X80A_12212017065648_9408887</t>
  </si>
  <si>
    <t>ES_1024439_J7A31A_12212017064844_8924835</t>
  </si>
  <si>
    <t>ES_1024439_J7K33A_06142016035126_6286185</t>
  </si>
  <si>
    <t>ES_1024439_J7K34A_06142016034839_6119758</t>
  </si>
  <si>
    <t>ES_1024439_K7G93A_06222017084244_0964176</t>
  </si>
  <si>
    <t>ES_1024439_K7G93A_06222017085443_1683624</t>
  </si>
  <si>
    <t>United States, Australia, New Zealand, Taiwan, Japan, Canada</t>
  </si>
  <si>
    <t>ES_1024439_K7G94A_06222017083948_0788315</t>
  </si>
  <si>
    <t>ES_1024439_K7G95A_06222017084429_1069592</t>
  </si>
  <si>
    <t>ES_1024439_K7G96A_06222017084549_1149465</t>
  </si>
  <si>
    <t>ES_1024439_K7G97A_06222017084636_1196463</t>
  </si>
  <si>
    <t>ES_1024439_K7G98A_06222017084728_1248904</t>
  </si>
  <si>
    <t>ES_1024439_K7G99A_06222017084816_1296015</t>
  </si>
  <si>
    <t>ES_1024439_K7S35A_04082016102821_1301619</t>
  </si>
  <si>
    <t>ES_1024439_K7S37A_12212017064315_8595333</t>
  </si>
  <si>
    <t>ES_1024439_K7S42A_04202016004035_2835456</t>
  </si>
  <si>
    <t>ES_1024439_L1975A_05092017214228_8269318</t>
  </si>
  <si>
    <t>Wired &gt; 20 MHz and &lt; 500 MHz - 100/10 Mb/s Ethernet,Wired &gt; 20 MHz and &lt; 500 MHz - USB 2.x, Power-supply Size &gt; 10W,Memory,Scanners with CCFL Lamps</t>
  </si>
  <si>
    <t>ES_1024439_ L2703A_05092017231129_6153990</t>
  </si>
  <si>
    <t>Wired &gt; 500 MHz - USB 3.x,Wired &gt; 500 MHz - 1 Gb/s Ethernet, Power-supply Size &gt; 10W,Scanners with non-CCFL Lamps - Light-Emitting Diodes (LED),Memory,Touch Panel Display - Color</t>
  </si>
  <si>
    <t>ES_1024439_L2749A_09242015145343_2169708</t>
  </si>
  <si>
    <t>ES_1024439_L2751A_05092017203537_4598189</t>
  </si>
  <si>
    <t>Wireless - WiFi,Wired &gt; 500 MHz - USB 3.x, Power-supply Size &gt; 10W,Scanners with non-CCFL Lamps - Light-Emitting Diodes (LED),Memory</t>
  </si>
  <si>
    <t>ES_1024439_L2753A_05092017185248_8715973</t>
  </si>
  <si>
    <t>ES_1024439_L2755A_05092017192543_8360500</t>
  </si>
  <si>
    <t>ES_1024439_L2757A_05092017172625_5833129</t>
  </si>
  <si>
    <t>ES_1024439_L2795A_05092017194947_5034771</t>
  </si>
  <si>
    <t>Wired &gt; 500 MHz - 1 Gb/s Ethernet, Internal Disk Drive - Hard-Disk,Scanners with non-CCFL Lamps - Light-Emitting Diodes (LED),Memory,Touch Panel Display - Color</t>
  </si>
  <si>
    <t>ES_1024439_10022017000000_0009706</t>
  </si>
  <si>
    <t>ES_1024439_10022017000000_0009703</t>
  </si>
  <si>
    <t>ES_1024439_M9L65A_12212017064649_8809950</t>
  </si>
  <si>
    <t>ES_1024439_M9L66A_04072016070231_2551394</t>
  </si>
  <si>
    <t>ES_1024439_M9L67A_04072016070258_2578898</t>
  </si>
  <si>
    <t>ES_1024439_M9L74A_12212017064743_8863086</t>
  </si>
  <si>
    <t>ES_1024439_M9L75A_04082016102452_1092926</t>
  </si>
  <si>
    <t>ES_1024439_M9L76A_04082016102545_1145252</t>
  </si>
  <si>
    <t>ES_1024439_M9L81A_12212017064225_8545540</t>
  </si>
  <si>
    <t>Fax Modem,Wired &gt; 20 MHz and &lt; 500 MHz - USB 2.x, Touch Panel Display - Monochrome,Power-supply Size &gt; 10W,Scanners with non-CCFL Lamps - Light-Emitting Diodes (LED),Memory</t>
  </si>
  <si>
    <t>ES_1024439_P4C78A_08252016075045_1445031</t>
  </si>
  <si>
    <t>ES_1024439_P4C80A_08262016060439_1479665</t>
  </si>
  <si>
    <t>ES_1024439_P4C81A_08262016060535_1535141</t>
  </si>
  <si>
    <t>ES_1024439_T0F28A_06142016055856_3936183</t>
  </si>
  <si>
    <t>ES_1024439_T0F29A_06142016083559_3359338</t>
  </si>
  <si>
    <t>ES_1024439_T0G25A_06142016035254_6374744</t>
  </si>
  <si>
    <t>ES_1024439_T0G26A_06142016035204_6324637</t>
  </si>
  <si>
    <t>ES_1024439_T0G70A_04202016003209_2329611</t>
  </si>
  <si>
    <t>ES_1024439_T3P03A_08252016075333_1613808</t>
  </si>
  <si>
    <t>HP AMP 100 Printer</t>
  </si>
  <si>
    <t>T8X39A</t>
  </si>
  <si>
    <t>HP AMP 101 Printer,T8X40A,; HP AMP 105 Printer,T8X42A,; HP AMP 120 Printer,T8X44A,; HP AMP 125 Printer,1SH08A,; HP AMP 130 Printer,T8X39B,</t>
  </si>
  <si>
    <t>Wired &gt; 20 MHz and &lt; 500 MHz - USB 2.x, Power-supply Size &gt; 10W,Memory,Touch Panel Display - Color</t>
  </si>
  <si>
    <t>ES_1024439_T8X39A_02142018094956_1310341</t>
  </si>
  <si>
    <t>ES_1024439_Z3M33A_06222017084902_1342132</t>
  </si>
  <si>
    <t>ES_1024439_Z3M34A_06222017084947_1387747</t>
  </si>
  <si>
    <t>ES_1024439_Z3M35A_06222017085038_1438409</t>
  </si>
  <si>
    <t>ES_1024439_Z3M36A_06222017085123_1483630</t>
  </si>
  <si>
    <t>ES_1024439_Z3M37_06222017083254_0374327</t>
  </si>
  <si>
    <t>ES_1024439_Z3M38A_06232017000234_6154439</t>
  </si>
  <si>
    <t>ES_1024439_Z3M44D_06222017084132_0892685</t>
  </si>
  <si>
    <t>HP Latex 360 Printer</t>
  </si>
  <si>
    <t>B4H70A</t>
  </si>
  <si>
    <t>HP Latex 310 Printer, HP Latex 330 Printer,B4H69A, E2X76A,</t>
  </si>
  <si>
    <t>ES_1024439_B4H70A_05272014030942_7000622</t>
  </si>
  <si>
    <t>Wired &gt; 500 MHz - USB 3.x,Wired &gt; 500 MHz - 1 Gb/s Ethernet, Scanners with non-CCFL Lamps - Light-Emitting Diodes (LED),Memory</t>
  </si>
  <si>
    <t>ES_1024439_B4E24A_06122014035812_8888888</t>
  </si>
  <si>
    <t>ES_1024439_B4E24B_06122014035812_8888888</t>
  </si>
  <si>
    <t>HP Designjet T7200 Printer Series</t>
  </si>
  <si>
    <t>BCLAA-1003</t>
  </si>
  <si>
    <t>HP Designjet T7200 Production Printer,F2L46A, F2L46B,</t>
  </si>
  <si>
    <t>ES_1024439_BCLAA-1003_03202018103430_70174765</t>
  </si>
  <si>
    <t>HP Designjet Z6200 Printer Series</t>
  </si>
  <si>
    <t>HP Designjet Z6200 42-in Photo Printer,CQ109A, CQ109B,</t>
  </si>
  <si>
    <t>ES_1024439_BCLAA-1003_03202018103431_70174765</t>
  </si>
  <si>
    <t>HP Designjet Z6600 Printer Series</t>
  </si>
  <si>
    <t>HP Designjet Z6600 Production Printer, HP Designjet Z6610 Production Printer,F2S71A, 2QU13A,</t>
  </si>
  <si>
    <t>ES_1024439_BCLAA-1003_03202018103432_70174765</t>
  </si>
  <si>
    <t>HP Designjet Z6800 Printer Series</t>
  </si>
  <si>
    <t>HP Designjet Z6800 Photo Production Printer, HP Designjet Z6810 Production Printer,F2S72A, F2S72B, 2QU12A, 2QU12B, 2QU14A, 2QU14B,</t>
  </si>
  <si>
    <t>ES_1024439_BCLAA-1003_03202018103433_70174765</t>
  </si>
  <si>
    <t>HP Designjet D5800 Printer Series</t>
  </si>
  <si>
    <t>HP Designjet D5800 Production Printer,F2L45A, F2L45B,</t>
  </si>
  <si>
    <t>ES_1024439_BCLAA-1003_03202018103434_70174765</t>
  </si>
  <si>
    <t>Wired &gt; 20 MHz and &lt; 500 MHz - 100/10 Mb/s Ethernet, Memory,Touch Panel Display - Color</t>
  </si>
  <si>
    <t>ES_1024439_BCLAA-1101_07142017020333_70135090</t>
  </si>
  <si>
    <t>ES_1024439_BCLAA-1101_07142017020332_70135090</t>
  </si>
  <si>
    <t>BCLAA-1501</t>
  </si>
  <si>
    <t>HP PageWide XL 5000 Printer, HP PageWide XL 5000 MFP, HP PageWide XL 5000 MFP, HP PageWide XL 5000 Blueprinter, HP PageWide XL 8000 APJ Printer, HP PageWide XL 8000 Blueprinter,M0V01A, M0V02A, CZ313A, CZ312A, CZ310A, CZ311A, CZ314A, CZ316A, L3A09A, CZ315A,HP PageWide XL 5000 Printer, HP PageWide XL 5000 MFP, HP PageWide XL 5000 MFP, HP PageWide XL 5000 Blueprinter, HP PageWide XL 8000 APJ Printer, HP PageWide XL 8000 Blueprinter</t>
  </si>
  <si>
    <t>ES_1024439_BCLAA-1501_08102015021811_70037600</t>
  </si>
  <si>
    <t>HP PageWide XL 5000 Series</t>
  </si>
  <si>
    <t>HP PageWide XL 5000 Printer, HP PageWide XL 5000 MFP, HP PageWide XL 5000 Blueprinter,,</t>
  </si>
  <si>
    <t>ES_1024439_BCLAA-1501_06222017114952_70137851</t>
  </si>
  <si>
    <t>HP PageWide XL 8000 Series</t>
  </si>
  <si>
    <t>HP PageWide XL 8000 Printer, HP PageWide XL 8000 Blueprinter,,</t>
  </si>
  <si>
    <t>ES_1024439_BCLAA-1501_06222017114953_70137851</t>
  </si>
  <si>
    <t>HP PageWide XL 4000 Series</t>
  </si>
  <si>
    <t>HP PageWide XL 4000 Printer, HP PageWide XL 4000 MFP,,</t>
  </si>
  <si>
    <t>ES_1024439_BCLAA-1501_06222017114950_70137851</t>
  </si>
  <si>
    <t>HP PageWide XL 4500 Series</t>
  </si>
  <si>
    <t>HP PageWide XL 4500 Printer, HP PageWide XL 4500 MFP,,</t>
  </si>
  <si>
    <t>ES_1024439_BCLAA-1501_06222017114951_70137851</t>
  </si>
  <si>
    <t>HP PageWide XL 5100 Series</t>
  </si>
  <si>
    <t>HP PageWide XL 5100 MFP, HP PageWide XL 5100  Blueprinter, HP PageWide XL 5100  Printer,,</t>
  </si>
  <si>
    <t>ES_1024439_BCLAA-1501_11082017013303_70160597</t>
  </si>
  <si>
    <t>HP PageWide XL 6000 Series</t>
  </si>
  <si>
    <t>HP PageWide XL 6000  MFP, HP PageWide XL 6000  Printer,,</t>
  </si>
  <si>
    <t>ES_1024439_BCLAA-1501_11082017013302_70160597</t>
  </si>
  <si>
    <t>Wired &gt; 500 MHz - 1 Gb/s Ethernet, Scanners with non-CCFL Lamps - Light-Emitting Diodes (LED),Memory,Touch Panel Display - Color</t>
  </si>
  <si>
    <t>ES_1024439_BCLAA-1508_09142017112405_70135093</t>
  </si>
  <si>
    <t>ES_1024439_BCLAA-1508_09142017112406_70135093</t>
  </si>
  <si>
    <t>United States, Switzerland, Taiwan, Japan, Canada</t>
  </si>
  <si>
    <t>ES_1024439_BCLAA-1702_01292018043812_70168307</t>
  </si>
  <si>
    <t>HP DesignJet Z9 Printer Series</t>
  </si>
  <si>
    <t>HP DesignJet Z9dr PostScript Printer, HP DesignJet Z9 PostScript Printer,W3Z71A, W3Z71B, W3Z72A, X9D24A, X9D24B,</t>
  </si>
  <si>
    <t>ES_1024439_BCLAA-1702_04062018035411_70174761</t>
  </si>
  <si>
    <t>HP DesignJet Z6 Printer Series</t>
  </si>
  <si>
    <t>HP DesignJet Z6dr PostScript Printer, HP DesignJet Z6 PostScript Printer,T8W15A, T8W15B, T8W16A, T8W18A, T8W18B,</t>
  </si>
  <si>
    <t>ES_1024439_BCLAA-1702_04062018035412_70174761</t>
  </si>
  <si>
    <t>Wired &gt; 500 MHz - USB 3.x,Wired &gt; 500 MHz - 1 Gb/s Ethernet, Memory</t>
  </si>
  <si>
    <t>ES_1024439_CR356A_02112014113334_2644943</t>
  </si>
  <si>
    <t>ES_1024439_CR357A_02112014113333_2644943</t>
  </si>
  <si>
    <t>ES_1024439_CR357B_02112014113332_2644943</t>
  </si>
  <si>
    <t>ES_1024439_CR359B_02112014113339_2644943</t>
  </si>
  <si>
    <t>ES_1024439_CR647A_02112014100448_2689152</t>
  </si>
  <si>
    <t>ES_1024439_CR648A_02112014100447_2689152</t>
  </si>
  <si>
    <t>ES_1024439_CR648B_02112014100446_2689152</t>
  </si>
  <si>
    <t>ES_1024439_CR649C_05142014033204_70006078</t>
  </si>
  <si>
    <t>ES_1024439_CR652A_02112014100444_2689152</t>
  </si>
  <si>
    <t>ES_1024439_CR652B_02112014100443_2689152</t>
  </si>
  <si>
    <t>ES_1024439_E1L21A_02112014100442_2689152</t>
  </si>
  <si>
    <t>ES_1024439_E1L21B_02112014100441_2689152</t>
  </si>
  <si>
    <t>ES_1024439_L2Y21A _11252015012639_70037603</t>
  </si>
  <si>
    <t>ES_1024439_L2Y22A_11252015012639_70037603</t>
  </si>
  <si>
    <t>ES_1024439_L2Y22B_11252015012639_70037603</t>
  </si>
  <si>
    <t>ES_1024439_L2Y23A_11252015012639_70037603</t>
  </si>
  <si>
    <t>ES_1024439_L2Y24A_11252015012639_70037603</t>
  </si>
  <si>
    <t>ES_1024439_L2Y24B_11252015012639_70037603</t>
  </si>
  <si>
    <t>ES_1024439_L2Y25A_11252015012639_70037603</t>
  </si>
  <si>
    <t>ES_1024439_L2Y26A_11252015012639_70037603</t>
  </si>
  <si>
    <t>ES_1024439_L2Y26B_11252015012639_70037603</t>
  </si>
  <si>
    <t>HP Latex 300 Printer Series</t>
  </si>
  <si>
    <t>L4R41A</t>
  </si>
  <si>
    <t>HP Latex 370 Printer,L4R41A,</t>
  </si>
  <si>
    <t>ES_1024439_L4R41A_08202015033232_70037602</t>
  </si>
  <si>
    <t>HP LATEX 560 Printer</t>
  </si>
  <si>
    <t>M0E29A</t>
  </si>
  <si>
    <t>HP LATEX 560 Printer,M0E29A,Optional Status Beacon</t>
  </si>
  <si>
    <t>ES_1024439_M0E29A_08042016014328_70078582</t>
  </si>
  <si>
    <t>M0E30A</t>
  </si>
  <si>
    <t>HP Latex 110 Printer,M0E30A,</t>
  </si>
  <si>
    <t>ES_1024439_M0E30A_08202015033232_70037602</t>
  </si>
  <si>
    <t>HP LATEX 570 Printer</t>
  </si>
  <si>
    <t>N2G70A</t>
  </si>
  <si>
    <t>HP LATEX 570 Printer,N2G70A,Larger supplies and Status Beacon</t>
  </si>
  <si>
    <t>ES_1024439_N2G70A_08042016014328_70078582</t>
  </si>
  <si>
    <t>HP DesignJet Z5600 Postscript® Printer</t>
  </si>
  <si>
    <t>HP DesignJet Z5600 Postscript® Printer,T0B51A,Paper width 44 in. Worldwide SKU.</t>
  </si>
  <si>
    <t>ES_1024439_T0B51A_06142016022030_70078578</t>
  </si>
  <si>
    <t>HP DesignJet Z2600 Postscript® Printer</t>
  </si>
  <si>
    <t>HP DesignJet Z2600 Postscript® Printer,T0B52A,Paper width 24 in.</t>
  </si>
  <si>
    <t>ES_1024439_T0B52A_06142016022030_70078578</t>
  </si>
  <si>
    <t>HP DesignJet Z5600 Postscript® Printer,T0B52B,Paper width 44 in. US SKU.</t>
  </si>
  <si>
    <t>ES_1024439_T0B52B_06142016022030_70078578</t>
  </si>
  <si>
    <t>HP Latex 315 Printer</t>
  </si>
  <si>
    <t>V7L46A</t>
  </si>
  <si>
    <t>ES_1024439_V7L46A_09132016031226_70093579</t>
  </si>
  <si>
    <t>HP Latex 335 Printer</t>
  </si>
  <si>
    <t>V7L47A</t>
  </si>
  <si>
    <t>ES_1024439_V7L47A_09132016031226_70093579</t>
  </si>
  <si>
    <t>HP Latex 365 Printer</t>
  </si>
  <si>
    <t>V8L39A</t>
  </si>
  <si>
    <t>ES_1024439_V8L39A_09132016031226_70093579</t>
  </si>
  <si>
    <t>HP Latex 375 Printer</t>
  </si>
  <si>
    <t>V8N83A</t>
  </si>
  <si>
    <t>ES_1024439_V8N83A_09132016031226_70093579</t>
  </si>
  <si>
    <t>ES_1122755_1125+_12012016020858_8138951</t>
  </si>
  <si>
    <t>1125</t>
  </si>
  <si>
    <t>ES_1122755_1125_03212014135256_9243601</t>
  </si>
  <si>
    <t>1140</t>
  </si>
  <si>
    <t>ES_1122755_1140_04012015110951_3257643</t>
  </si>
  <si>
    <t>1330</t>
  </si>
  <si>
    <t>ES_1122755_1330_12012016021819_8699775</t>
  </si>
  <si>
    <t>1330+, 1330H, 1325+,1330+, 1330H, 1325+,</t>
  </si>
  <si>
    <t>ES_1122755_1330_05242018203257_3043561</t>
  </si>
  <si>
    <t>2600</t>
  </si>
  <si>
    <t>ES_1122755_2600_12132013145619_2433174</t>
  </si>
  <si>
    <t>ES_1122755_2600_12052016114636_5169827</t>
  </si>
  <si>
    <t>ES_1122755_2600+_12052016114821_8475339</t>
  </si>
  <si>
    <t>2610</t>
  </si>
  <si>
    <t>ES_1122755_2610_12132013152437_9189406</t>
  </si>
  <si>
    <t>ES_1122755_2610_12052016114806_1571471</t>
  </si>
  <si>
    <t>ES_1122755_2610+_12052016114835_1808382</t>
  </si>
  <si>
    <t>5130</t>
  </si>
  <si>
    <t>ES_1122755_5130_05132015135227_6102233</t>
  </si>
  <si>
    <t>ES_1122755_5130P_05132015135156_1227384</t>
  </si>
  <si>
    <t>ES_1122755_DM-320_12162015101047_0647741</t>
  </si>
  <si>
    <t>ES_1122755_DT-230_03212014140540_9628736</t>
  </si>
  <si>
    <t>5160</t>
  </si>
  <si>
    <t>ES_1122755_5160_05132015135247_9488827</t>
  </si>
  <si>
    <t>J. STEPHEN CO., LTD.</t>
  </si>
  <si>
    <t>ES_1123304_Evo Green_11222017085540_0940287</t>
  </si>
  <si>
    <t>ES_1123304_ION Thermal_11202017010659_0019819</t>
  </si>
  <si>
    <t>ES_1123304_ION THERMAL,_11162017082821_0901975</t>
  </si>
  <si>
    <t>ES_1123304_IT1230._11232017061139_7499046</t>
  </si>
  <si>
    <t>LK-B40</t>
  </si>
  <si>
    <t>ES_1123304_LK-B40_05242016093139_2299162</t>
  </si>
  <si>
    <t>ES_1123304_LK-B40_05242016093229_2349625</t>
  </si>
  <si>
    <t>ES_1123304_LK-B40_05242016093249_2369325</t>
  </si>
  <si>
    <t>ES_1123304_LK-B40_05242016093305_2385787</t>
  </si>
  <si>
    <t>ES_1123304_LK-B40_05242016093326_2406368</t>
  </si>
  <si>
    <t>ES_1123304_LK-B40_05242016093342_2422334</t>
  </si>
  <si>
    <t>ES_1123304_LK-B40_05242016093358_2438900</t>
  </si>
  <si>
    <t>ES_1123304_LK-B40_05242016093416_2456125</t>
  </si>
  <si>
    <t>LK-T21EB</t>
  </si>
  <si>
    <t>DS-920E,DS-920E,; Evo Green,Evo Green,; LK-T20EB,LK-T20EB,; LK-T21EB,LK-T21EB,; LK-T32EB,LK-T32EB,; RP 3200 STAR EB,RP 3200 STAR EB,; SAT-20TUSE,SAT-20TUSE,; SLK-T20EB,SLK-T20EB,; SLK-T21EB,SLK-T21EB,; SLK-T32EB,SLK-T32EB,; TK-21EB,TK-21EB,; WTP-203,WTP-203,</t>
  </si>
  <si>
    <t>ES_1105798_SEWOO TECH CO LTD (18871) | LK-T21EB_12022013064558_6758836</t>
  </si>
  <si>
    <t>LK-TE12</t>
  </si>
  <si>
    <t>APP-100-H,APP-100-H,; APP-100-M,APP-100-M,; CSI-100-III,CSI-100-III,; EP-T884,EP-T884,; EVO GREEN,,EVO GREEN,,; EVO HIGHSPEED,EVO HIGHSPEED,; EVO HISPEED,EVO HISPEED,; LK-TE12,LK-TE12,; LK-TE120,LK-TE120,; LK-TE121,LK-TE121,; LK-TE122,LK-TE122,; LK-TE200,LK-TE200,; LK-TE201,LK-TE201,; LK-TE202,LK-TE202,; LK-TE203,LK-TE203,; LK-TE210,LK-TE210,; LK-TE212,LK-TE212,; LK-TE213,LK-TE213,; LK-TE320,LK-TE320,; LK-TE321,LK-TE321,; LK-TE322,LK-TE322,; LK-TE323,LK-TE323,; LK-TE330,LK-TE330,; LK-TE332,LK-TE332,; LK-TE333,LK-TE333,; LK-TE340,LK-TE340,; LK-TE342,LK-TE342,; LK-TE343,LK-TE343,; ODP200H-III,ODP200H-III,; ODP200H-III-G,ODP200H-III-G,; ODP200H-III-W,ODP200H-III-W,; Qprint Thermal 3,Qprint Thermal 3,; RP-320C,RP-320C,; RP-330C,RP-330C,; SAT-20T,SAT-20T,; SAT-30TU,SAT-30TU,; SLK-TE12,SLK-TE12,; SLK-TE120,SLK-TE120,; SLK-TE121,SLK-TE121,; SLK-TE122,SLK-TE122,; SLK-TE200,SLK-TE200,; SLK-TE201,SLK-TE201,; SLK-TE202,SLK-TE202,; SLK-TE203,SLK-TE203,; SLK-TE210,SLK-TE210,; SLK-TE212,SLK-TE212,; SLK-TE213,SLK-TE213,; SLK-TE320,SLK-TE320,; SLK-TE321,SLK-TE321,; SLK-TE322,SLK-TE322,; SLK-TE323,SLK-TE323,; SLK-TE330,SLK-TE330,; SLK-TE332,SLK-TE332,; SLK-TE333,SLK-TE333,; SLK-TE340,SLK-TE340,; SLK-TE342,SLK-TE342,; SLK-TE343,SLK-TE343,; TK-212,TK-212,; TP4000,TP4000,; TRP-100-III,TRP-100-III,; WTP-100II+,WTP-100II+,; WTP-150+,WTP-150+,; WTP-150,WTP-150,; WTP-150II,WTP-150II,; WTP-150III,WTP-150III,; WTP-200 V3,WTP-200 V3,; WTP-200 v3,WTP-200 v3,; WTP-200II,WTP-200II,</t>
  </si>
  <si>
    <t>ES_1105798_SEWOO TECH CO LTD (18871) | LK-TE12_11182013094539_7939535</t>
  </si>
  <si>
    <t>LK-TE25</t>
  </si>
  <si>
    <t>DS-700,DS-700,; IT1230.,IT1230.,; LK-TE25,LK-TE25,; ODP500-II-BLACK,ODP500-II-BLACK,; ODP500-II.,ODP500-II.,; SLK-TE25,SLK-TE25,; WEF-200,WEF-200,; WFE-200,WFE-200,</t>
  </si>
  <si>
    <t>ES_1105798_SEWOO TECH CO LTD (18871) | LK-TE25_11142013090539_9939875</t>
  </si>
  <si>
    <t>LK-TL100</t>
  </si>
  <si>
    <t>ION THERMAL,ION THERMAL,,; LK-TL100,LK-TL100,; LK-TL100F,LK-TL100F,; ODP1000-II-BLACK,ODP1000-II-BLACK,; ODP1000-II-WHITE,ODP1000-II-WHITE,; P076-101,P076-101,; SLK-TL100,SLK-TL100,</t>
  </si>
  <si>
    <t>ES_1105798_SEWOO TECH CO LTD (18871) | LK-TL100_11182013082123_2883198</t>
  </si>
  <si>
    <t>LK-TL100EB</t>
  </si>
  <si>
    <t>ODP 333,ODP 333,; ODP333,ODP333,</t>
  </si>
  <si>
    <t>ES_1123304_LK-TL100EB_05262016005343_4023766</t>
  </si>
  <si>
    <t>ES_1123304_LK-TL100EB_05262016005512_4112628</t>
  </si>
  <si>
    <t>ES_1123304_SLK-TS400_01112016075005_70057901</t>
  </si>
  <si>
    <t>ES_1123304_SLK-TS400EB_06282016113220_70057914</t>
  </si>
  <si>
    <t>ES_1123304_TRP-100-III_11222017062732_2052191</t>
  </si>
  <si>
    <t>United States, Europe, Taiwan, Japan, Canada</t>
  </si>
  <si>
    <t>ES_1095488_KIP2300_10112013123547_7528258</t>
  </si>
  <si>
    <t>None, Memory,Touch Panel Display - Color</t>
  </si>
  <si>
    <t>ES_1095488_KIP700m_10152013102950_6716977</t>
  </si>
  <si>
    <t>KIP7170</t>
  </si>
  <si>
    <t>ES_1095488_KIP7170_08062013115809_1892933</t>
  </si>
  <si>
    <t>ES_1095488_KIP720_10112013123154_7152859</t>
  </si>
  <si>
    <t>KIP 7570M</t>
  </si>
  <si>
    <t>ES_1095488_KIP 7570M_05132016122822_1322655</t>
  </si>
  <si>
    <t>KIP 7570P</t>
  </si>
  <si>
    <t>ES_1095488_KIP 7570P_05132016123641_9618896</t>
  </si>
  <si>
    <t>KIP7970</t>
  </si>
  <si>
    <t>KIP7770,KIP7770,</t>
  </si>
  <si>
    <t>None, Touch Panel Display - Color</t>
  </si>
  <si>
    <t>ES_1095488_KIP7970_08062013115120_2699320</t>
  </si>
  <si>
    <t>KIP 7970M</t>
  </si>
  <si>
    <t>ES_1095488_KIP 7970M_05132016123330_3581655</t>
  </si>
  <si>
    <t>KIP 850</t>
  </si>
  <si>
    <t>KIP 870,KIP 870,; KIP DDP480,KIP DDP480,</t>
  </si>
  <si>
    <t>ES_1095488_KIP 850_07292015134642_4212506</t>
  </si>
  <si>
    <t>KIP 860</t>
  </si>
  <si>
    <t>ES_1095488_KIP 860_07292015135127_8186888</t>
  </si>
  <si>
    <t>KIP 940</t>
  </si>
  <si>
    <t>ES_1095488_KIP 940_05122015094403_8380856</t>
  </si>
  <si>
    <t>KIP 970</t>
  </si>
  <si>
    <t>ES_1095488_KIP 970_08242017120240_7369976</t>
  </si>
  <si>
    <t>KIP c7800</t>
  </si>
  <si>
    <t>ES_1095488_KIP c7800_01082014150244_9756330</t>
  </si>
  <si>
    <t>Alaris S2040 Scanner,S2040,; Alaris S2050 Scanner,S2050,; Alaris S2060w Scanner,S2060w,; Alaris S2080w Scanner,S2080w,</t>
  </si>
  <si>
    <t>ES_1125931_S2070_06022017111532_5941067</t>
  </si>
  <si>
    <t>ES_1125931_i1180_02262014123006_3617459</t>
  </si>
  <si>
    <t>Kodak i1190WN</t>
  </si>
  <si>
    <t>i1190WN</t>
  </si>
  <si>
    <t>Kodak ScanMate i1150WN,i1150WN,</t>
  </si>
  <si>
    <t>ES_1125931_i1190WN_04062016085811_9254818</t>
  </si>
  <si>
    <t>ES_1125931_i2820_02032015113231_2813947</t>
  </si>
  <si>
    <t>ES_1125931_i2820_09082015140139_3743939</t>
  </si>
  <si>
    <t>ES_1125931_i3450_11062013151054_6032003</t>
  </si>
  <si>
    <t>Kodak i3500 Scanner</t>
  </si>
  <si>
    <t>i3500</t>
  </si>
  <si>
    <t>Kodak i3400E Scanner,i3400E,</t>
  </si>
  <si>
    <t>ES_1125931_i3500_04142016140425_8206997</t>
  </si>
  <si>
    <t>ES_1125931_i4850_03192015091527_3955779</t>
  </si>
  <si>
    <t>Kodak i5650</t>
  </si>
  <si>
    <t>i5650</t>
  </si>
  <si>
    <t>Kodak i5250 Scanner,i5250,; Kodak i5650S Scanner,i5650S,</t>
  </si>
  <si>
    <t>Wired &gt; 20 MHz and &lt; 500 MHz - USB 2.x, Memory,Touch Panel Display - Color</t>
  </si>
  <si>
    <t>ES_1125931_i5650_11032015113833_8088208</t>
  </si>
  <si>
    <t>Kodak i5650V</t>
  </si>
  <si>
    <t>i5650V</t>
  </si>
  <si>
    <t>Kodak i5250V Scanner,i5250V,</t>
  </si>
  <si>
    <t>ES_1125931_i5650V_05132016102419_4540723</t>
  </si>
  <si>
    <t>Kodak i5850</t>
  </si>
  <si>
    <t>i5850</t>
  </si>
  <si>
    <t>Kodak i5850S,i5850S,</t>
  </si>
  <si>
    <t>ES_1125931_i5850_06172014101627_2350873</t>
  </si>
  <si>
    <t>ScanMate</t>
  </si>
  <si>
    <t>i940</t>
  </si>
  <si>
    <t>ES_1125931_i940_12062013133829_6963973</t>
  </si>
  <si>
    <t>Picture Saver Scanning System</t>
  </si>
  <si>
    <t>PS50</t>
  </si>
  <si>
    <t>Picture Saver Scanning System,PS80,</t>
  </si>
  <si>
    <t>ES_20246_PS50_08062013114053_7775163</t>
  </si>
  <si>
    <t>Wired &gt; 500 MHz - 1 Gb/s Ethernet,Wired &gt; 20 MHz and &lt; 500 MHz - USB 2.x, Internal Disk Drive - Hard-Disk,Touch Panel Display - Monochrome,Memory</t>
  </si>
  <si>
    <t>ES_1125931_730EX_11122014083516_3138043</t>
  </si>
  <si>
    <t>Dye Sublimation (DS)</t>
  </si>
  <si>
    <t>ES_1125931_Kodak D4600 Duplex Photo Printer_06242014051029_6629960</t>
  </si>
  <si>
    <t>ES_1125373_LW-PX400_06092017113001_1024159</t>
  </si>
  <si>
    <t>ES_1125373_LW-PX700_06132016105841_1024024</t>
  </si>
  <si>
    <t>ES_1125373_LW-PX750_06302017113111_1024165</t>
  </si>
  <si>
    <t>ES_1125373_LW-PX900_06232015051550_1023838</t>
  </si>
  <si>
    <t>ES_1125373_C51CD06100_12112015031550_1023941</t>
  </si>
  <si>
    <t>PEARLabel 400iXL</t>
  </si>
  <si>
    <t>ES_1125373_PEARLabel 400iXL_10032013102441_1023547</t>
  </si>
  <si>
    <t>IM-200 series</t>
  </si>
  <si>
    <t>IM-280</t>
  </si>
  <si>
    <t>Wired &lt; 20 MHz - RS232, Power-supply Size &gt; 10W,Memory</t>
  </si>
  <si>
    <t>ES_1105798_NEOPOST (126317) | IM-280_10152013152842_0922340</t>
  </si>
  <si>
    <t>IM-300 series</t>
  </si>
  <si>
    <t>IM-330</t>
  </si>
  <si>
    <t>ES_1105798_NEOPOST (126317) | IM-330_11192013123458_4498833</t>
  </si>
  <si>
    <t>IM-350</t>
  </si>
  <si>
    <t>ES_1105798_NEOPOST (126317) | IM-350_11192013123508_4508532</t>
  </si>
  <si>
    <t>IM-420</t>
  </si>
  <si>
    <t>ES_1105798_NEOPOST (126317) | IM-420_12212013191406_3246877</t>
  </si>
  <si>
    <t>IM-430/440</t>
  </si>
  <si>
    <t>IM-440</t>
  </si>
  <si>
    <t>IM-430/440,IM-430,; IM-430/440,IM440 Plus,</t>
  </si>
  <si>
    <t>ES_1105798_NEOPOST (126317) | IM-440_11192013123913_4753941</t>
  </si>
  <si>
    <t>IM-460</t>
  </si>
  <si>
    <t>ES_1105798_NEOPOST (126317) | IM-460_11192013124159_4919043</t>
  </si>
  <si>
    <t>IM-480/490</t>
  </si>
  <si>
    <t>IM-480</t>
  </si>
  <si>
    <t>ES_1105798_NEOPOST (126317) | IM-480_11192013123040_4240073</t>
  </si>
  <si>
    <t>IM-490</t>
  </si>
  <si>
    <t>ES_1105798_NEOPOST (126317) | IM-490_11192013123049_4249117</t>
  </si>
  <si>
    <t>IM-5000</t>
  </si>
  <si>
    <t>ES_1105798_NEOPOST (126317) | IM-5000_02112014014604_3164340</t>
  </si>
  <si>
    <t>IM-6000</t>
  </si>
  <si>
    <t>ES_1105798_NEOPOST (126317) | IM-6000_02112014014630_3190930</t>
  </si>
  <si>
    <t>ES_1105798_NEOPOST (126317) | IN360_11192013122042_3642600</t>
  </si>
  <si>
    <t>IN600 series</t>
  </si>
  <si>
    <t>IN600</t>
  </si>
  <si>
    <t>ES_1105798_NEOPOST (126317) | IN600_12212013191241_3161807</t>
  </si>
  <si>
    <t>IN700 series</t>
  </si>
  <si>
    <t>IN700</t>
  </si>
  <si>
    <t>ES_1105798_NEOPOST (126317) | IN700_11192013123014_4214417</t>
  </si>
  <si>
    <t>IN750</t>
  </si>
  <si>
    <t>ES_1105798_NEOPOST (126317) | IN750_11192013123030_4230985</t>
  </si>
  <si>
    <t>ES_1036667_Intimus: MS-200_03022017212243_9763989</t>
  </si>
  <si>
    <t>ES_1036667_Intimus: MS-300_03022017211644_9404717</t>
  </si>
  <si>
    <t>CS-200</t>
  </si>
  <si>
    <t>Australia, New Zealand, Switzerland, Europe, Japan, Canada</t>
  </si>
  <si>
    <t>ES_1105798_NEOPOST (126317) | CS-200_10152013153037_1037377</t>
  </si>
  <si>
    <t>ES_1105798_NEOPOST (126317) | IN-360_11192013122032_3632354</t>
  </si>
  <si>
    <t>IN-600 series</t>
  </si>
  <si>
    <t>IN-600</t>
  </si>
  <si>
    <t>ES_1105798_NEOPOST (126317) | IN-600_12212013191207_3127009</t>
  </si>
  <si>
    <t>IN-700 series</t>
  </si>
  <si>
    <t>IN-700</t>
  </si>
  <si>
    <t>ES_1105798_NEOPOST (126317) | IN-700_11192013122927_4167122</t>
  </si>
  <si>
    <t>IN-750</t>
  </si>
  <si>
    <t>ES_1105798_NEOPOST (126317) | IN-750_11192013122937_4177102</t>
  </si>
  <si>
    <t>IS-200 series</t>
  </si>
  <si>
    <t>IS-240</t>
  </si>
  <si>
    <t>ES_1105798_NEOPOST (126317) | IS-240_10152013152511_0711898</t>
  </si>
  <si>
    <t>IS-280</t>
  </si>
  <si>
    <t>ES_1105798_NEOPOST (126317) | IS-280_10152013152649_0809737</t>
  </si>
  <si>
    <t>IS-300 series</t>
  </si>
  <si>
    <t>IS-330</t>
  </si>
  <si>
    <t>ES_1105798_NEOPOST (126317) | IS-330_11192013123436_4476051</t>
  </si>
  <si>
    <t>IS-350</t>
  </si>
  <si>
    <t>ES_1105798_NEOPOST (126317) | IS-350_11192013123447_4487195</t>
  </si>
  <si>
    <t>IS-420</t>
  </si>
  <si>
    <t>ES_1105798_NEOPOST (126317) | IS-420_12212013191337_3217641</t>
  </si>
  <si>
    <t>IS-430/440</t>
  </si>
  <si>
    <t>IS-440</t>
  </si>
  <si>
    <t>IS-430/440,IS-430,; IS-430/440,IS-440 Plus,</t>
  </si>
  <si>
    <t>ES_1105798_NEOPOST (126317) | IS-440_11192013123853_4733279</t>
  </si>
  <si>
    <t>IS-480/490</t>
  </si>
  <si>
    <t>IS-480</t>
  </si>
  <si>
    <t>ES_1105798_NEOPOST (126317) | IS-480_11192013122950_4190559</t>
  </si>
  <si>
    <t>IS-490</t>
  </si>
  <si>
    <t>ES_1105798_NEOPOST (126317) | IS-490_11192013123001_4201197</t>
  </si>
  <si>
    <t>IS-5000</t>
  </si>
  <si>
    <t>ES_1105798_NEOPOST (126317) | IS-5000_02112014014550_3150928</t>
  </si>
  <si>
    <t>IS-6000</t>
  </si>
  <si>
    <t>ES_1105798_NEOPOST (126317) | IS-6000_02112014014618_3178615</t>
  </si>
  <si>
    <t>ES_1036667_IX-3 series_03032017153901_5541416</t>
  </si>
  <si>
    <t>ES_1036667_IX-5 series_03132017153414_9254864</t>
  </si>
  <si>
    <t>ES_1036667_IX-7 series_03132017154112_9672599</t>
  </si>
  <si>
    <t>ColorWave 550</t>
  </si>
  <si>
    <t>PowerM Plus</t>
  </si>
  <si>
    <t>ES_1105798_OCE-TECHNOLOGIES B V (842092) | Oce 01039_12132013192346_2626607</t>
  </si>
  <si>
    <t>ColorWave 650</t>
  </si>
  <si>
    <t>ES_1105798_OCE-TECHNOLOGIES B V (842092) | Oce 01039_12132013192356_2636878</t>
  </si>
  <si>
    <t>ColorWave 650PP</t>
  </si>
  <si>
    <t>ES_1105798_OCE-TECHNOLOGIES B V (842092) | Oce 01039_12132013192407_2647173</t>
  </si>
  <si>
    <t>Controller CW500</t>
  </si>
  <si>
    <t>ES_1105641_Oce 01039_09052014161255_3575337</t>
  </si>
  <si>
    <t>Controller CW700</t>
  </si>
  <si>
    <t>ES_1105641_Oce 01039_09052014161314_3594233</t>
  </si>
  <si>
    <t>ES_1105641_Oce 01039_09052014170133_6493922</t>
  </si>
  <si>
    <t>ES_1105641_Oce 01039_09052014170150_6510684</t>
  </si>
  <si>
    <t>Controller_T13</t>
  </si>
  <si>
    <t>None, Scanners with non-CCFL Lamps - Light-Emitting Diodes (LED),Touch Panel Display - Color</t>
  </si>
  <si>
    <t>ES_1105641_Océ 01045_10152015201023_9823622</t>
  </si>
  <si>
    <t>ES_1105641_Océ 01045_10152015201111_9871252</t>
  </si>
  <si>
    <t>ES_1105641_Océ 01045_10162015140933_4573041</t>
  </si>
  <si>
    <t>ES_1105641_Océ 01045_10162015140657_4417823</t>
  </si>
  <si>
    <t>PlotWave 500 
Multifunction Express</t>
  </si>
  <si>
    <t>Controller-T10</t>
  </si>
  <si>
    <t>None, Scanners with CCFL Lamps,Touch Panel Display - Color</t>
  </si>
  <si>
    <t>ES_1105641_Oce 01076_07212014140842_1722756</t>
  </si>
  <si>
    <t>ES_1105641_Oce 01076_07212014141956_2396147</t>
  </si>
  <si>
    <t>Controller-T13</t>
  </si>
  <si>
    <t>ES_1105641_Océ 01076_10152015211456_3696116</t>
  </si>
  <si>
    <t>ES_1105641_Océ 01076_10152015211356_3636744</t>
  </si>
  <si>
    <t>Wired &gt; 20 MHz and &lt; 500 MHz - 100/10 Mb/s Ethernet, Scanners with non-CCFL Lamps - Light-Emitting Diodes (LED),Touch Panel Display - Color</t>
  </si>
  <si>
    <t>ES_1105641_Oce 01076_10162015165723_4643342</t>
  </si>
  <si>
    <t>ES_1105641_Oce 01076_10162015165814_4694247</t>
  </si>
  <si>
    <t>PlotWave 750 MFD</t>
  </si>
  <si>
    <t>Controller-T20</t>
  </si>
  <si>
    <t>Wired &gt; 20 MHz and &lt; 500 MHz - Other, Scanners with CCFL Lamps</t>
  </si>
  <si>
    <t>ES_1105798_OCE-TECHNOLOGIES B V (842092) | PlotWave 750 MFD_01172014221628_6988655</t>
  </si>
  <si>
    <t>PlotWave 750 Printer</t>
  </si>
  <si>
    <t>Wired &gt; 20 MHz and &lt; 500 MHz - Other, None</t>
  </si>
  <si>
    <t>ES_1105798_OCE-TECHNOLOGIES B V (176847) | PlotWave 750 Printer_01272014014012_6812505</t>
  </si>
  <si>
    <t>MICROLINE 1120</t>
  </si>
  <si>
    <t>D22400A</t>
  </si>
  <si>
    <t>ES_1105798_OKI DATA AMERICAS INC (283614) | D22400A_09302013013834_5114436</t>
  </si>
  <si>
    <t>D22400B</t>
  </si>
  <si>
    <t>ES_1105798_OKI DATA AMERICAS INC (283614) | D22400B_10072013041912_9552643</t>
  </si>
  <si>
    <t>MICROLINE 620</t>
  </si>
  <si>
    <t>D22540A</t>
  </si>
  <si>
    <t>ES_1105798_OKI DATA AMERICAS INC (283614) | D22540A_10072013041744_9464879</t>
  </si>
  <si>
    <t>D22540B</t>
  </si>
  <si>
    <t>ES_1105798_OKI DATA AMERICAS INC (283614) | D22540B_11272013050451_8691101</t>
  </si>
  <si>
    <t>MICROLINE 621</t>
  </si>
  <si>
    <t>D22550A</t>
  </si>
  <si>
    <t>ES_1105798_OKI DATA AMERICAS INC (283614) | D22550A_10072013041802_9482894</t>
  </si>
  <si>
    <t>D22550B</t>
  </si>
  <si>
    <t>ES_1105798_OKI DATA AMERICAS INC (283614) | D22550B_11272013050502_8702728</t>
  </si>
  <si>
    <t>MICROLINE 690</t>
  </si>
  <si>
    <t>D22560A</t>
  </si>
  <si>
    <t>ES_1105798_OKI DATA AMERICAS INC (283614) | D22560A_10072013041820_9500054</t>
  </si>
  <si>
    <t>D22560B</t>
  </si>
  <si>
    <t>ES_1105798_OKI DATA AMERICAS INC (283614) | D22560B_11272013050521_8721169</t>
  </si>
  <si>
    <t>MICROLINE 691</t>
  </si>
  <si>
    <t>D22570A</t>
  </si>
  <si>
    <t>ES_1105798_OKI DATA AMERICAS INC (283614) | D22570A_10072013041838_9518255</t>
  </si>
  <si>
    <t>D22570B</t>
  </si>
  <si>
    <t>ES_1105798_OKI DATA AMERICAS INC (283614) | D22570B_11272013050534_8734215</t>
  </si>
  <si>
    <t>MICROLINE 320 Turbo</t>
  </si>
  <si>
    <t>D22800A</t>
  </si>
  <si>
    <t>ES_1105798_OKI DATA AMERICAS INC (283614) | D22800A_09302013075854_7934313</t>
  </si>
  <si>
    <t>MICROLINE 320 Turbo Serial</t>
  </si>
  <si>
    <t>ES_1105798_OKI DATA AMERICAS INC (283614) | D22800A_09302013075910_7950710</t>
  </si>
  <si>
    <t>D22800B</t>
  </si>
  <si>
    <t>ES_1105798_OKI DATA AMERICAS INC (283614) | D22800B_11272013050223_8543880</t>
  </si>
  <si>
    <t>MICROLINE 321 Turbo</t>
  </si>
  <si>
    <t>D22810A</t>
  </si>
  <si>
    <t>ES_1105798_OKI DATA AMERICAS INC (283614) | D22810A_09302013075930_7970333</t>
  </si>
  <si>
    <t>MICROLINE 321 Turbo Serial</t>
  </si>
  <si>
    <t>ES_1105798_OKI DATA AMERICAS INC (283614) | D22810A_09302013075954_7994204</t>
  </si>
  <si>
    <t>D22810B</t>
  </si>
  <si>
    <t>ES_1105798_OKI DATA AMERICAS INC (283614) | D22810B_11272013050236_8556441</t>
  </si>
  <si>
    <t>MICROLINE 390 Turbo Serial</t>
  </si>
  <si>
    <t>D22820A</t>
  </si>
  <si>
    <t>ES_1105798_OKI DATA AMERICAS INC (283614) | D22820A_09302013080032_8032583</t>
  </si>
  <si>
    <t>MICROLINE 390 Turbo</t>
  </si>
  <si>
    <t>ES_1105798_OKI DATA AMERICAS INC (283614) | D22820A_09302013080015_8015352</t>
  </si>
  <si>
    <t>D22820B</t>
  </si>
  <si>
    <t>ES_1105798_OKI DATA AMERICAS INC (283614) | D22820B_11272013050247_8567914</t>
  </si>
  <si>
    <t>MICROLINE 391 Turbo</t>
  </si>
  <si>
    <t>D22830A</t>
  </si>
  <si>
    <t>ES_1105798_OKI DATA AMERICAS INC (283614) | D22830A_09302013080050_8050385</t>
  </si>
  <si>
    <t>MICROLINE 391 Turbo Serial</t>
  </si>
  <si>
    <t>ES_1105798_OKI DATA AMERICAS INC (283614) | D22830A_09302013080107_8067917</t>
  </si>
  <si>
    <t>D22830B</t>
  </si>
  <si>
    <t>ES_1105798_OKI DATA AMERICAS INC (283614) | D22830B_11272013050259_8579084</t>
  </si>
  <si>
    <t>MICROLINE 420 Serial</t>
  </si>
  <si>
    <t>D22900A</t>
  </si>
  <si>
    <t>ES_1105798_OKI DATA AMERICAS INC (283614) | D22900A_09302013080146_8106846</t>
  </si>
  <si>
    <t>MICROLINE 420</t>
  </si>
  <si>
    <t>ES_1105798_OKI DATA AMERICAS INC (283614) | D22900A_09302013080124_8084279</t>
  </si>
  <si>
    <t>D22900B</t>
  </si>
  <si>
    <t>ES_1105798_OKI DATA AMERICAS INC (283614) | D22900B_11272013050338_8618885</t>
  </si>
  <si>
    <t>MICROLINE 421 Serial</t>
  </si>
  <si>
    <t>D22910A</t>
  </si>
  <si>
    <t>ES_1105798_OKI DATA AMERICAS INC (283614) | D22910A_09302013080229_8149469</t>
  </si>
  <si>
    <t>MICROLINE 421</t>
  </si>
  <si>
    <t>ES_1105798_OKI DATA AMERICAS INC (283614) | D22910A_09302013080211_8131239</t>
  </si>
  <si>
    <t>D22910B</t>
  </si>
  <si>
    <t>ES_1105798_OKI DATA AMERICAS INC (283614) | D22910B_11272013050350_8630129</t>
  </si>
  <si>
    <t>MICROLINE 490</t>
  </si>
  <si>
    <t>D22920A</t>
  </si>
  <si>
    <t>ES_1105798_OKI DATA AMERICAS INC (283614) | D22920A_10072013041637_9397239</t>
  </si>
  <si>
    <t>MICROLINE 490 Serial</t>
  </si>
  <si>
    <t>ES_1105798_OKI DATA AMERICAS INC (283614) | D22920A_10072013041655_9415140</t>
  </si>
  <si>
    <t>D22920B</t>
  </si>
  <si>
    <t>ES_1105798_OKI DATA AMERICAS INC (283614) | D22920B_11272013050401_8641250</t>
  </si>
  <si>
    <t>MICROLINE 491</t>
  </si>
  <si>
    <t>D22930A</t>
  </si>
  <si>
    <t>ES_1105798_OKI DATA AMERICAS INC (283614) | D22930A_10072013041711_9431254</t>
  </si>
  <si>
    <t>MICROLINE 491 Serial</t>
  </si>
  <si>
    <t>ES_1105798_OKI DATA AMERICAS INC (283614) | D22930A_10072013041729_9449388</t>
  </si>
  <si>
    <t>D22930B</t>
  </si>
  <si>
    <t>ES_1105798_OKI DATA AMERICAS INC (283614) | D22930B_11272013050413_8653976</t>
  </si>
  <si>
    <t>MICROLINE 895FP</t>
  </si>
  <si>
    <t>D23100A</t>
  </si>
  <si>
    <t>ES_1105798_OKI DATA AMERICAS INC (283614) | D23100A_10072013041856_9536678</t>
  </si>
  <si>
    <t>ES_1105798_OKI DATA AMERICAS INC (283614) | LD620D_12312013020012_5212442</t>
  </si>
  <si>
    <t>ES_1105798_OKI DATA AMERICAS INC (283614) | LD620D_12312013020025_5225218</t>
  </si>
  <si>
    <t>ES_1105798_OKI DATA AMERICAS INC (283614) | LD620DE_12312013020038_5238646</t>
  </si>
  <si>
    <t>ES_1105798_OKI DATA AMERICAS INC (283614) | LD620DE_12312013020108_5268775</t>
  </si>
  <si>
    <t>ES_1105798_OKI DATA AMERICAS INC (283614) | LD620DE_12312013020052_5252380</t>
  </si>
  <si>
    <t>LD630Ds</t>
  </si>
  <si>
    <t>LD630D</t>
  </si>
  <si>
    <t>ES_1105798_OKI DATA AMERICAS INC (283614) | LD630D_12312013020143_5303202</t>
  </si>
  <si>
    <t>ES_1105798_OKI DATA AMERICAS INC (283614) | LD630D_12312013020125_5285358</t>
  </si>
  <si>
    <t>LD630Dn</t>
  </si>
  <si>
    <t>LD630DE</t>
  </si>
  <si>
    <t>ES_1105798_OKI DATA AMERICAS INC (283614) | LD630DE_12312013020159_5319126</t>
  </si>
  <si>
    <t>ES_1105798_OKI DATA AMERICAS INC (283614) | LD630DE_12312013020214_5334595</t>
  </si>
  <si>
    <t>ES_1105798_OKI DATA AMERICAS INC (283614) | LD630DE_12312013020236_5356350</t>
  </si>
  <si>
    <t>LD630Ts</t>
  </si>
  <si>
    <t>LD630T</t>
  </si>
  <si>
    <t>ES_1105798_OKI DATA AMERICAS INC (283614) | LD630T_12312013020256_5376402</t>
  </si>
  <si>
    <t>ES_1105798_OKI DATA AMERICAS INC (283614) | LD630T_12312013020314_5394433</t>
  </si>
  <si>
    <t>LD630Tn</t>
  </si>
  <si>
    <t>LD630TE</t>
  </si>
  <si>
    <t>ES_1105798_OKI DATA AMERICAS INC (283614) | LD630TE_12312013020332_5412213</t>
  </si>
  <si>
    <t>ES_1105798_OKI DATA AMERICAS INC (283614) | LD630TE_12312013020348_5428779</t>
  </si>
  <si>
    <t>ES_1105798_OKI DATA AMERICAS INC (283614) | LD630TE_12312013020402_5442205</t>
  </si>
  <si>
    <t>LD640Ds</t>
  </si>
  <si>
    <t>LD640D</t>
  </si>
  <si>
    <t>ES_1105798_OKI DATA AMERICAS INC (283614) | LD640D_12312013020414_5454892</t>
  </si>
  <si>
    <t>ES_1105798_OKI DATA AMERICAS INC (283614) | LD640D_12312013020427_5467233</t>
  </si>
  <si>
    <t>LD640Dn</t>
  </si>
  <si>
    <t>LD640DE</t>
  </si>
  <si>
    <t>ES_1105798_OKI DATA AMERICAS INC (283614) | LD640DE_12312013020531_5531853</t>
  </si>
  <si>
    <t>ES_1105798_OKI DATA AMERICAS INC (283614) | LD640DE_12312013020515_5515301</t>
  </si>
  <si>
    <t>ES_1105798_OKI DATA AMERICAS INC (283614) | LD640DE_12312013020545_5545959</t>
  </si>
  <si>
    <t>LD640Ts</t>
  </si>
  <si>
    <t>LD640T</t>
  </si>
  <si>
    <t>ES_1105798_OKI DATA AMERICAS INC (283614) | LD640T_12312013020618_5578095</t>
  </si>
  <si>
    <t>ES_1105798_OKI DATA AMERICAS INC (283614) | LD640T_12312013020603_5563972</t>
  </si>
  <si>
    <t>LD640Tn</t>
  </si>
  <si>
    <t>LD640TE</t>
  </si>
  <si>
    <t>ES_1105798_OKI DATA AMERICAS INC (283614) | LD640TE_12312013020633_5593599</t>
  </si>
  <si>
    <t>ES_1105798_OKI DATA AMERICAS INC (283614) | LD640TE_12312013020647_5607132</t>
  </si>
  <si>
    <t>ES_1105798_OKI DATA AMERICAS INC (283614) | LD640TE_12312013020701_5621218</t>
  </si>
  <si>
    <t>ES_1105798_OKI DATA AMERICAS INC (283614) | LD670_12262013234610_1570194</t>
  </si>
  <si>
    <t>ES_1105798_OKI DATA AMERICAS INC (283614) | PT330_12262013235655_2215421</t>
  </si>
  <si>
    <t>ES_1105798_OKI DATA AMERICAS INC (283614) | PT331_12262013235731_2251610</t>
  </si>
  <si>
    <t>PT340 (Dual Type)</t>
  </si>
  <si>
    <t>ES_1105798_OKI DATA AMERICAS INC (283614) | PT340 (Dual Type)_07122013041155_2315943</t>
  </si>
  <si>
    <t>PT340 (Triple Type)</t>
  </si>
  <si>
    <t>ES_1105798_OKI DATA AMERICAS INC (283614) | PT340 (Triple Type)_07122013041347_2427908</t>
  </si>
  <si>
    <t>PT341 (Dual Type)</t>
  </si>
  <si>
    <t>ES_1105798_OKI DATA AMERICAS INC (283614) | PT341 (Dual Type)_07122013041300_2380096</t>
  </si>
  <si>
    <t>PT341 (Triple Type)</t>
  </si>
  <si>
    <t>ES_1105798_OKI DATA AMERICAS INC (283614) | PT341 (Triple Type)_07122013041417_2457432</t>
  </si>
  <si>
    <t>ES_1105798_OKI DATA AMERICAS INC (283614) | PT390_12262013235803_2283824</t>
  </si>
  <si>
    <t>Wired &gt; 500 MHz - 1 Gb/s Ethernet, Internal Disk Drive - Hard-Disk,Memory,Touch Panel Display - Color</t>
  </si>
  <si>
    <t>ES_1124651_LP-1030-BM_09202013105628_4887875</t>
  </si>
  <si>
    <t>ES_1124651_LP-1030-BP_09202013102011_5981882</t>
  </si>
  <si>
    <t>ES_1124651_09202013110642_1450408</t>
  </si>
  <si>
    <t xml:space="preserve">ES_1124651_LP-2050-BP_09202013104747_3336713 </t>
  </si>
  <si>
    <t>ES_31845_KV-N1028X_09272017093402_4842529</t>
  </si>
  <si>
    <t>ES_31845_KV-N1058X_09272017093549_4949296</t>
  </si>
  <si>
    <t>ES_1105798_PANASONIC CORPORATION OF NORTH AMERICA (270605) | KV-S1015C_08262013051916_4356967</t>
  </si>
  <si>
    <t>ES_31845_KV-S1027C_06222017052458_9098746</t>
  </si>
  <si>
    <t>ES_31845_KV-S1037X_09122017052914_4154743</t>
  </si>
  <si>
    <t>ES_31845_KV-S1057C_09262014074333_7413092</t>
  </si>
  <si>
    <t>ES_31845_KV-S1057C_06222017052241_8961869</t>
  </si>
  <si>
    <t>ES_1105798_PANASONIC CORPORATION OF NORTH AMERICA (270605) | KV-S1065C_08262013051934_4374839</t>
  </si>
  <si>
    <t>ES_31845_KV-S2087C_09082015004542_3142650</t>
  </si>
  <si>
    <t>ES_1105798_PANASONIC CORPORATION (686201) | KV-S4065CL_08272013072024_8024077</t>
  </si>
  <si>
    <t>ES_1105798_PANASONIC CORPORATION (686201) | KV-S4065CW_08272013072126_8086933</t>
  </si>
  <si>
    <t>ES_1105798_PANASONIC CORPORATION (686201) | KV-S4085CL_08272013072110_8070467</t>
  </si>
  <si>
    <t>ES_1105798_PANASONIC CORPORATION (686201) | KV-S4085CW_08272013072046_8046647</t>
  </si>
  <si>
    <t>ES_1105798_PANASONIC CORPORATION OF NORTH AMERICA (270605) | KV-S5046H_10302013084139_2499617</t>
  </si>
  <si>
    <t>Canada</t>
  </si>
  <si>
    <t>ES_31845_KV-S5055C_12012016062928_3768689</t>
  </si>
  <si>
    <t>ES_1105798_PANASONIC CORPORATION OF NORTH AMERICA (270605) | KV-S5076H_10302013084121_2481521</t>
  </si>
  <si>
    <t>ES_31845_KV-S7097_04132016012351_0631229</t>
  </si>
  <si>
    <t>ES_31845_KV-S8127_09092016022123_7683919</t>
  </si>
  <si>
    <t>ES_31845_KV-S8147_09092016020734_6854618</t>
  </si>
  <si>
    <t>KV-SS081</t>
  </si>
  <si>
    <t>ES_31845_KV-SS081_08182017132110_4357100</t>
  </si>
  <si>
    <t>RP-600</t>
  </si>
  <si>
    <t>Wired &lt; 20 MHz - Other, None</t>
  </si>
  <si>
    <t>United States, Australia</t>
  </si>
  <si>
    <t>ES_1123603_RP-600_05282014143745_4934720</t>
  </si>
  <si>
    <t>RP-630</t>
  </si>
  <si>
    <t>ES_1123603_RP-630_02082018102241_9341241</t>
  </si>
  <si>
    <t>ES_1123603_RP-700_07192017132845_1982843</t>
  </si>
  <si>
    <t>ES_1135478_STEP-5e_03162016152625_7542678</t>
  </si>
  <si>
    <t>ES_42767_2H00_11132017161745_9909329</t>
  </si>
  <si>
    <t>DM300</t>
  </si>
  <si>
    <t>3C00</t>
  </si>
  <si>
    <t>United States, Japan, Canada</t>
  </si>
  <si>
    <t>ES_42767_3C00_11192015144232_7078839</t>
  </si>
  <si>
    <t>DM400</t>
  </si>
  <si>
    <t>4C00</t>
  </si>
  <si>
    <t>ES_1125912_4C00_08272015122652_5229291</t>
  </si>
  <si>
    <t>DM475</t>
  </si>
  <si>
    <t>6C00</t>
  </si>
  <si>
    <t>ES_42767_6C00_10222013140505_9195904</t>
  </si>
  <si>
    <t>Connect+2000 Mailing System</t>
  </si>
  <si>
    <t>Connect+1000 Mailing System,MSF1,MPR1 Printer Module; SendPro P1000,,MPR2 Printer Module</t>
  </si>
  <si>
    <t>Wired &gt; 500 MHz - 1 Gb/s Ethernet,Wired &gt; 20 MHz and &lt; 500 MHz - USB 2.x, Power-supply Size &gt; 10W,Touch Panel Display - Color</t>
  </si>
  <si>
    <t>ES_42767_MSF1 MSF2_10222013141313_1992541</t>
  </si>
  <si>
    <t>ES_42767_MSF2_11132015152914_5184343</t>
  </si>
  <si>
    <t>Connect+3000 Mailing System</t>
  </si>
  <si>
    <t>MSF3</t>
  </si>
  <si>
    <t>,,MPR2 Printer Module; SendPro P3000,,MPR1 Printer Module</t>
  </si>
  <si>
    <t>ES_42767_MSF3_10222013141331_7210386</t>
  </si>
  <si>
    <t>DM125, DM225</t>
  </si>
  <si>
    <t>PR00</t>
  </si>
  <si>
    <t>ES_42767_PR00_10222013140934_5176497</t>
  </si>
  <si>
    <t>ES_1066908_1680H1180H1280H1380H1_12162013093222_4072198</t>
  </si>
  <si>
    <t xml:space="preserve">OpticBook A300 Plus
</t>
  </si>
  <si>
    <t>ES_1066908_A300 Plus_01052018124942_3128293</t>
  </si>
  <si>
    <t>ES_1066908_A320L_08242016131846_3197644</t>
  </si>
  <si>
    <t>SmartOffice AD460; SmartOffice AD450</t>
  </si>
  <si>
    <t>AD460; AD450</t>
  </si>
  <si>
    <t>ES_1066908_AD460 AD450_12192013211014_4564618</t>
  </si>
  <si>
    <t>ES_1066908_AD480_08182015214320_6763394</t>
  </si>
  <si>
    <t>ES_1066908_D600 Plus_11142016161618_9009933</t>
  </si>
  <si>
    <t>ES_1066908_D620_01302018132723_7525570</t>
  </si>
  <si>
    <t>OpticBook 3800</t>
  </si>
  <si>
    <t>,BookReader V100,; ,BookReader V200,; ,OpticBook 3900,</t>
  </si>
  <si>
    <t>United States, Australia, New Zealand, Europe, Taiwan, Japan</t>
  </si>
  <si>
    <t>ES_1066908_OpticBook 3800_08212014144325_8287774</t>
  </si>
  <si>
    <t>ES_1066908_OpticBook 4000_09212015152815_3195035</t>
  </si>
  <si>
    <t>OpticBook 4800</t>
  </si>
  <si>
    <t>ES_1066908_OpticBook 4800_01082014151449_9546548</t>
  </si>
  <si>
    <t>ES_1066908_PL2000 Plus_09262016161150_4581647</t>
  </si>
  <si>
    <t xml:space="preserve">SmartOffice PL2550
</t>
  </si>
  <si>
    <t>PL2550</t>
  </si>
  <si>
    <t>ES_1066908_PL2550_02122015213034_3032241</t>
  </si>
  <si>
    <t>ES_1066908_PL4080_08302016134642_4893796</t>
  </si>
  <si>
    <t>SmartOffice PS286 Plus</t>
  </si>
  <si>
    <t>PS286 Plus</t>
  </si>
  <si>
    <t>SmartOffice PS186,PS186,; SmartOffice PS282 Plus,PS282 Plus,; SmartOffice PS283,PS283,; SmartOffice PS288,PS288,</t>
  </si>
  <si>
    <t>ES_1066908_PS286 Plus_11262013161554_3379785</t>
  </si>
  <si>
    <t xml:space="preserve">SmartOffice PS3060U, SmartOffice PS3068U
</t>
  </si>
  <si>
    <t xml:space="preserve">PS3060U, PS3068U </t>
  </si>
  <si>
    <t>ES_1066908_PS3060U PS3068U _04072014091521_5904263</t>
  </si>
  <si>
    <t>ES_1066908_PS30D_02052016135308_1018781</t>
  </si>
  <si>
    <t>ES_1066908_PS3180U_12062016210955_1885053</t>
  </si>
  <si>
    <t>SmartOffice PS386; SmartOffice PS340S</t>
  </si>
  <si>
    <t>PS386; PS340S</t>
  </si>
  <si>
    <t>ES_1066908_PS386 PS340S_01082014151151_8740425</t>
  </si>
  <si>
    <t>SmartOffice PS388U</t>
  </si>
  <si>
    <t>PS388U</t>
  </si>
  <si>
    <t>SmartOffice PS386U, SmartOffice PS188, SmartOffice PS296, SmartOffice PS386, SmartOffice PS389, SmartOffice PS30DU, SmartOffice PS30U, SmartOffice PS30D, SmartOffice PS30D Plus,PS386U, PS188, PS296, PS386, PS389, PS30DU, PS30U, PS30D, PS30D Plus,</t>
  </si>
  <si>
    <t>ES_1066908_PS388U_01082018154354_4201794</t>
  </si>
  <si>
    <t>ES_1066908_PS396UH_05132016121400_5439407</t>
  </si>
  <si>
    <t>SmartOffice PS406U</t>
  </si>
  <si>
    <t>PS406U</t>
  </si>
  <si>
    <t>SmartOffice PS 456U,PS456U,; SmartOffice PS306U,PS306U,; SmartOffice PS396,PS396,; SmartOffice PS506U,PS506U,</t>
  </si>
  <si>
    <t>ES_1066908_PS406U_11262013153518_3717462</t>
  </si>
  <si>
    <t xml:space="preserve">SmartOffice PS4080U, SmartOffice PS4088U, SmartOffice PS4080UH, SmartOffice PS4088UH, SmartOffice PS6012UH, SmartOffice PS8016UH
</t>
  </si>
  <si>
    <t>ES_1066908_PS4080U PS4088U PS4080U_02262014145256_8192303</t>
  </si>
  <si>
    <t>MobileOffice S420</t>
  </si>
  <si>
    <t>S420</t>
  </si>
  <si>
    <t>ES_1066908_S420_01082014151737_6491810</t>
  </si>
  <si>
    <t>SmartOffice SN8016U</t>
  </si>
  <si>
    <t>SN8016U</t>
  </si>
  <si>
    <t>SmartOffice SC8016U,SC8016U,</t>
  </si>
  <si>
    <t>ES_1066908_SN8016U SC8016U_09162013155635_4443356</t>
  </si>
  <si>
    <t>ES_1066908_Z300_06132016095712_2875745</t>
  </si>
  <si>
    <t>ES_25364_PTXTHM106_11142016151734_2688703</t>
  </si>
  <si>
    <t>T400</t>
  </si>
  <si>
    <t>ES_25364_T400_11182016105235_7374646</t>
  </si>
  <si>
    <t>T600</t>
  </si>
  <si>
    <t>ES_25364_T600_04212017153034_7157234</t>
  </si>
  <si>
    <t>ES_25364_T8204 T8304_07102015100402_8192852</t>
  </si>
  <si>
    <t>ES_25364_T8206 T8306_07102015100446_6395568</t>
  </si>
  <si>
    <t>ES_25364_T8208 T8308_07102015100455_1175886</t>
  </si>
  <si>
    <t>Wired &gt; 20 MHz and &lt; 500 MHz - 100/10 Mb/s Ethernet, Internal Disk Drive - Hard-Disk,Scanners with non-CCFL Lamps - Light-Emitting Diodes (LED),Memory,Touch Panel Display - Color</t>
  </si>
  <si>
    <t>ES_20367_MP CW2201_11192015152022_3434090</t>
  </si>
  <si>
    <t>ES_20367_MP W6700_01082016151627_2940427</t>
  </si>
  <si>
    <t>MP W7100</t>
  </si>
  <si>
    <t>ES_20367_MP W7100_12022014195209_7220151</t>
  </si>
  <si>
    <t>MP W8140</t>
  </si>
  <si>
    <t>ES_20367_MP W8140_12022014195822_8375590</t>
  </si>
  <si>
    <t>ES_20367_MP CW2201_11192015152036_9068776</t>
  </si>
  <si>
    <t>ES_20367_MP W6700_01082016151637_6245485</t>
  </si>
  <si>
    <t>ES_20367_MP W7100_12022014195223_9527513</t>
  </si>
  <si>
    <t>ES_20367_MP W8140_12022014195843_2442299</t>
  </si>
  <si>
    <t>SG 3100SNw</t>
  </si>
  <si>
    <t>Wired &gt; 20 MHz and &lt; 500 MHz - 100/10 Mb/s Ethernet, Power-supply Size &gt; 10W,Scanners with non-CCFL Lamps - Light-Emitting Diodes (LED),Memory</t>
  </si>
  <si>
    <t>ES_20367_SG 3100SNw_11252013141850_6269051</t>
  </si>
  <si>
    <t>MP CW2200SP</t>
  </si>
  <si>
    <t>ES_20367_MP CW2200SP_09302013110844_2711480</t>
  </si>
  <si>
    <t>ES_20367_MP CW2201SP_11192015151816_3448410</t>
  </si>
  <si>
    <t>ES_20367_MP W6700SP_01082016151534_9657330</t>
  </si>
  <si>
    <t>MP W7100SP</t>
  </si>
  <si>
    <t>ES_20367_MP W7100SP_12022014195104_1861707</t>
  </si>
  <si>
    <t>MP W8140SP</t>
  </si>
  <si>
    <t>ES_20367_MP W8140SP_12022014195530_6714176</t>
  </si>
  <si>
    <t>ES_20367_SG 3120B SFNw_09302013140741_7581463</t>
  </si>
  <si>
    <t>ES_20367_MP CW2201_11192015152029_6322770</t>
  </si>
  <si>
    <t>ES_20367_MP W6700_01082016151618_2286132</t>
  </si>
  <si>
    <t>ES_20367_MP W7100_12022014195158_5798323</t>
  </si>
  <si>
    <t>ES_20367_MP W8140_12022014195616_2368728</t>
  </si>
  <si>
    <t>Roland DG Corporation</t>
  </si>
  <si>
    <t>Roland</t>
  </si>
  <si>
    <t>Sign Maker</t>
  </si>
  <si>
    <t>BN-20</t>
  </si>
  <si>
    <t>ES_1110588_BN-20_04012015091314_9594122</t>
  </si>
  <si>
    <t xml:space="preserve">ES_1127582_CL4NX_03242014094130_3440671 </t>
  </si>
  <si>
    <t>ES_1127582_CL6NX_02172015121332_3909585</t>
  </si>
  <si>
    <t>WS408TT-LAN</t>
  </si>
  <si>
    <t>WS408TT-STD, WS412TT-LAN, WS412TT-STD, WS408TT-IEEE1284, WS412TT-IEEE1284,WS408TT-STD, WS412TT-LAN, WS412TT-STD, WS408TT-IEEE1284, WS412TT-IEEE1284,</t>
  </si>
  <si>
    <t>ES_1127582_WS408TT-LAN_03222017133841_8410794</t>
  </si>
  <si>
    <t>ES_1105798_SCANNX L L C (735208) | BookScanner 7145_11262013063356_7636224</t>
  </si>
  <si>
    <t>Book Scanner 3140</t>
  </si>
  <si>
    <t>ES_1114897_Book Scanner 3140_08292014022505_9105809</t>
  </si>
  <si>
    <t>RP-D10</t>
  </si>
  <si>
    <t>RP-D10-W27J1-E</t>
  </si>
  <si>
    <t>,RP-D10-K27J1-1,; ,RP-D10-K27J1-E,; ,RP-D10-K27J1-S,; ,RP-D10-K27J1-U,; ,RP-D10-K27J2-B,; ,RP-D10-W27J1-1,; ,RP-D10-W27J1-S,; ,RP-D10-W27J1-U,; ,RP-D10-W27J2-B,</t>
  </si>
  <si>
    <t>ES_1126028_RP-D10-W27J1-E_02192016141414_4879193</t>
  </si>
  <si>
    <t>Wireless - Other, None</t>
  </si>
  <si>
    <t>ES_1126028_MP-A40-B06JK1_20169104153550_7026566</t>
  </si>
  <si>
    <t>ES_1126028_MP-A40-W06JK1U_20169104154119_3144901</t>
  </si>
  <si>
    <t>ES_1126028_RP-D10_11012013105903_9156429</t>
  </si>
  <si>
    <t>BTP-M300</t>
  </si>
  <si>
    <t>ES_1101033_BTP-M300_05282014143730_3458346</t>
  </si>
  <si>
    <t>ES_1101033_BTP-R180_02212014113925_7092574</t>
  </si>
  <si>
    <t>Wired &gt; 20 MHz and &lt; 500 MHz - 100/10 Mb/s Ethernet,Wired &lt; 20 MHz - RS232, None</t>
  </si>
  <si>
    <t>ES_1101033_BTP-R180II_01082015111216_1978421</t>
  </si>
  <si>
    <t>ES_1101033_BTP-R681_07022015141802_3908127</t>
  </si>
  <si>
    <t>ES_1101033_BTP-R980III_05052015163351_9816245</t>
  </si>
  <si>
    <t>ES_1101033_BTP-S80_05162017143541_5971032</t>
  </si>
  <si>
    <t>ES_1101033_BTP-R880NP_02212014143733_2861486</t>
  </si>
  <si>
    <t>ES_1101033_BTP-R580III_02212014151448_9711706</t>
  </si>
  <si>
    <t>ES_1101033_BTP-R980_02212014144036_5836818</t>
  </si>
  <si>
    <t>ES_1101033_BTP-R990_02212014144230_8861122</t>
  </si>
  <si>
    <t>A001</t>
  </si>
  <si>
    <t>ES_1105798_STAR MICRONICS CO LTD (455636) | A001_12252013062049_2449040</t>
  </si>
  <si>
    <t>A003</t>
  </si>
  <si>
    <t>ES_1105798_STAR MICRONICS CO LTD (455636) | A003_12252013062124_2484489</t>
  </si>
  <si>
    <t>FVP10</t>
  </si>
  <si>
    <t>ES_1105798_STAR MICRONICS CO LTD (455636) | FVP10_12252013061927_2367253</t>
  </si>
  <si>
    <t>HSP7000</t>
  </si>
  <si>
    <t>ES_1105798_STAR MICRONICS CO LTD (455636) | HSP7000_12252013062016_2416201</t>
  </si>
  <si>
    <t>ES_1037735_POP10 WHT US_09072015051012_2612062</t>
  </si>
  <si>
    <t>TSP100II</t>
  </si>
  <si>
    <t>ES_1105798_STAR MICRONICS CO LTD (455636) | TSP100II_12252013061730_2250794</t>
  </si>
  <si>
    <t>ES_1037735_TSP143III_12032015094704_6024950</t>
  </si>
  <si>
    <t>TSP650</t>
  </si>
  <si>
    <t>ES_1105798_STAR MICRONICS CO LTD (455636) | TSP650_12252013061903_2343771</t>
  </si>
  <si>
    <t>TSP700</t>
  </si>
  <si>
    <t>ES_1105798_STAR MICRONICS CO LTD (455636) | TSP700_12252013061818_2298888</t>
  </si>
  <si>
    <t>ES_1126137_CIM SATURN_06282016111714_70085178</t>
  </si>
  <si>
    <t>ES_1105798_T-I-T ENG CO LTD (1411923) | J200i_01172014061232_9152543</t>
  </si>
  <si>
    <t>ES_1105798_T-I-T ENG CO LTD (1411923) | J230i_01172014061134_9094735</t>
  </si>
  <si>
    <t>ES_1126137_JAVELIN DNA_06282016111714_70085178</t>
  </si>
  <si>
    <t>NUVIA, NUVIA N10, 
NUVIA N30,NUVIA, NUVIA N10, 
NUVIA N30,</t>
  </si>
  <si>
    <t>ES_1126137_NUVIA N20_06282016111714_70085178</t>
  </si>
  <si>
    <t>ES_1126137_RP 10_12132017052439_70163759</t>
  </si>
  <si>
    <t>ES_1105798_T-I-T ENG CO LTD (1411923) | TP-9200_01172014061115_9075619</t>
  </si>
  <si>
    <t>6145 2TC</t>
  </si>
  <si>
    <t>6145-XTX</t>
  </si>
  <si>
    <t>United States, Europe, Taiwan</t>
  </si>
  <si>
    <t>ES_13705_6145-XTX_02212018055231_2351112</t>
  </si>
  <si>
    <t>6145 2TN</t>
  </si>
  <si>
    <t>ES_13705_6145-XTX_02212018055432_2472424</t>
  </si>
  <si>
    <t>B-EX4D2-GS12-QM-R</t>
  </si>
  <si>
    <t>ES_1105798_TOSHIBA TEC SINGAPORE PTE LTD (148577) | B-EX4D2-GS12-QM-R_12242013070740_8860569</t>
  </si>
  <si>
    <t>B-EX4D2-GS12-QQ-R</t>
  </si>
  <si>
    <t>ES_1105798_TOSHIBA TEC SINGAPORE PTE LTD (148577) | B-EX4D2-GS12-QQ-R_12242013070722_8842832</t>
  </si>
  <si>
    <t>B-EX4T1-GS12-QM-R</t>
  </si>
  <si>
    <t>ES_1105798_TOSHIBA TEC SINGAPORE PTE LTD (148577) | B-EX4T1-GS12-QM-R_12242013070158_8518808</t>
  </si>
  <si>
    <t>B-EX4T1-TS12-QM-R</t>
  </si>
  <si>
    <t>ES_1105798_TOSHIBA TEC SINGAPORE PTE LTD (148577) | B-EX4T1-TS12-QM-R_12242013070218_8538000</t>
  </si>
  <si>
    <t>B-EX4T2-GS12-QM-R</t>
  </si>
  <si>
    <t>ES_1105798_TOSHIBA TEC SINGAPORE PTE LTD (148577) | B-EX4T2-GS12-QM-R_12242013070355_8635871</t>
  </si>
  <si>
    <t>B-EX4T2-HS12-QM-R</t>
  </si>
  <si>
    <t>ES_1105798_TOSHIBA TEC SINGAPORE PTE LTD (148577) | B-EX4T2-HS12-QM-R_12242013070626_8786822</t>
  </si>
  <si>
    <t>B-EX4T2-TS12-QM-R</t>
  </si>
  <si>
    <t>ES_1105798_TOSHIBA TEC SINGAPORE PTE LTD (148577) | B-EX4T2-TS12-QM-R_12242013070510_8710349</t>
  </si>
  <si>
    <t>ES_13705_B-EX6T1-GS12-QM-R_07192016033409_9249189</t>
  </si>
  <si>
    <t>ES_13705_B-EX6T1-TS12-QM-R_07192016033315_9195916</t>
  </si>
  <si>
    <t>ES_13705_B-EX6T3-GS12-QM-R_07192016033525_9325459</t>
  </si>
  <si>
    <t>ES_13705_B-EX6T3-TS12-QM-R_07192016033452_9292716</t>
  </si>
  <si>
    <t>B-FV4D-TS12-QM-R, B-FV4D-GS12-QM-R, B-FV4D-GS14-QM-R, B-FV4D-TS14-QM-R</t>
  </si>
  <si>
    <t>ES_13705_B-FV4D-TS12-QM-R B-FV4D-_01212015142227_3059354</t>
  </si>
  <si>
    <t>B-FV4D-TS12-QQ-R, B-FV4D-GS12-QQ-R, B-FV4D-GS14-QQ-R, B-FV4D-TS14-QQ-R</t>
  </si>
  <si>
    <t>ES_13705_B-FV4D-TS12-QQ-R B-FV4D-_12172015173519_1011043</t>
  </si>
  <si>
    <t>B-FV4D-TS16-QM-R, B-FV4D-GS16-QM-R</t>
  </si>
  <si>
    <t>ES_13705_B-FV4D-TS16-QM-R B-FV4D-_01212015143559_2476058</t>
  </si>
  <si>
    <t>ES_13705_B-FV4T-GS16-CN-R_07282014010214_9334317</t>
  </si>
  <si>
    <t>ES_13705_B-FV4T-TS12-QM-R_07252014073038_3438370</t>
  </si>
  <si>
    <t>ES_13705_B-FV4T-TS14-QM-R_07282014004538_8338289</t>
  </si>
  <si>
    <t>B-FV4T-TS14-QQ-R, B-FV4T-GS14-QQ-R, B-FV4T-TS12-QQ-R, B-FV4T-GS12-QQ-R</t>
  </si>
  <si>
    <t>ES_13705_B-FV4T-TS14-QQ-R B-FV4T-_12172015172515_2617525</t>
  </si>
  <si>
    <t>B-FV4T-TS16-QQ-R, B-FV4T-GS16-QQ-R</t>
  </si>
  <si>
    <t>ES_13705_B-FV4T-TS16-QQ-R B-FV4T-_12172015173026_5664061</t>
  </si>
  <si>
    <t>4D200</t>
  </si>
  <si>
    <t>ZPD058-20, ZSD240, Z4200D, SBD124, 4D300, ZPD058-30, ZSD340, Z4300D, SBD134,ZPD058-20, ZSD240, Z4200D, SBD124, 4D300, ZPD058-30, ZSD340, Z4300D, SBD134,</t>
  </si>
  <si>
    <t>ES_1129434_4D200_10262016114923_8817974</t>
  </si>
  <si>
    <t>Alpha-2R</t>
  </si>
  <si>
    <t>PR20, GR20, CN-20, BP-20, TSC-20,PR20, GR20, CN-20, BP-20, TSC-20,</t>
  </si>
  <si>
    <t>ES_1129434_Alpha-2R_10262016150624_3612241</t>
  </si>
  <si>
    <t>B-443D, CN-4402D, CN-4403D, LP-4402D, LP-4403D, T-4402D, T-4403D, SP-200D, SP-300D, TAC-442, TAC-443, G-802, G-803, X-202, X-203, G-812, G-813, X-212, X-213</t>
  </si>
  <si>
    <t>B-443D, CN-4402D, CN-4403D, LP-4402D, LP-4403D, T-4402D, T-4403D, SP-200D, SP-300D, TAC-442, TAC-443, G-802, G-803, X-202, X-203, G-812, G-813, X-212, X-213,</t>
  </si>
  <si>
    <t>ES_1129434_B-443D CN-4402D CN-4403_04222015080850_3115524</t>
  </si>
  <si>
    <t>BX-2408</t>
  </si>
  <si>
    <t>ES_1129434_BX-2408_11132015102103_6004120</t>
  </si>
  <si>
    <t>BX-3406</t>
  </si>
  <si>
    <t>ES_1129434_BX-3406_11132015101928_5716123</t>
  </si>
  <si>
    <t>BX-6404</t>
  </si>
  <si>
    <t>ES_1129434_BX-6404_11132015102201_3988662</t>
  </si>
  <si>
    <t>CN-301E, G-502, G-502E, G-503 , G-503E, A-2, A-2E, A-3, A-3E, Z-2, Z-2E, Z-3, Z-3E, E200, E300, P200, P300, T452, T453, G200, G300, G452, G453, TA210, TT045-50 Plus</t>
  </si>
  <si>
    <t>ES_1129434_CN-301E G-502 G-502E G_04222015080818_3289477</t>
  </si>
  <si>
    <t>CNX2408</t>
  </si>
  <si>
    <t>ES_1129434_CNX2408_11132015102111_2434136</t>
  </si>
  <si>
    <t>CNX3406</t>
  </si>
  <si>
    <t>ES_1129434_CNX3406_11132015101938_8580766</t>
  </si>
  <si>
    <t>CNX6404</t>
  </si>
  <si>
    <t>ES_1129434_CNX6404_11132015102209_5362042</t>
  </si>
  <si>
    <t>DA200, B-200D, GND200, LPD200, DT058-50, DA300, B-300D, GND300, LPD300, DT058-60</t>
  </si>
  <si>
    <t>ES_1129434_DA200 B-200D GND200 LP_02122015212142_1759534</t>
  </si>
  <si>
    <t>LP-4402A, T-4402A, SP-200A, TA300, TTP-343E, TT045-60, TP-3000E, T-300E, T-300, T-300A, B-443E, CN-4403E, LP-4403E, T-4403E, SP-300E, B-443, CN-4403</t>
  </si>
  <si>
    <t>ES_1129434_LP-4402A T-4402A SP-200_04222015080738_4207641</t>
  </si>
  <si>
    <t>LP-4403, T-4403, SP-300, B-443A, CN-4403A, LP-4403A, T-4403A, SP-300A, TTP-442, TTP-442E, TTP-443, TTP-443E, T-201, T-201E, T-301, T-301E, CN-201, CN-201E, CN-301</t>
  </si>
  <si>
    <t>ES_1129434_LP-4403 T-4403 SP-300 _04222015080753_9358090</t>
  </si>
  <si>
    <t>LPX2408</t>
  </si>
  <si>
    <t>ES_1129434_LPX2408_11132015102118_7299774</t>
  </si>
  <si>
    <t>LPX3406</t>
  </si>
  <si>
    <t>ES_1129434_LPX3406_11132015101948_9607974</t>
  </si>
  <si>
    <t>LPX6404</t>
  </si>
  <si>
    <t>ES_1129434_LPX6404_11132015102216_5331149</t>
  </si>
  <si>
    <t>MH240</t>
  </si>
  <si>
    <t>MH240T, MH240P, MH340, MH340T, MH340P, MH640, MH640T, MH640P, TTA2000, FNA2000, CNA2000, B-A2000, LPA2000, TTA3000, FNA3000, CNA3000, B-A3000, LPA3000, TTA6000, FNA6000, CNA6000, B-A6000, LPA6000,MH240T, MH240P, MH340, MH340T, MH340P, MH640, MH640T, MH640P, TTA2000, FNA2000, CNA2000, B-A2000, LPA2000, TTA3000, FNA3000, CNA3000, B-A3000, LPA3000, TTA6000, FNA6000, CNA6000, B-A6000, LPA6000,</t>
  </si>
  <si>
    <t>ES_1129434_MH240_01102017155735_1162839</t>
  </si>
  <si>
    <t>Wireless - WiFi,Wired &gt; 20 MHz and &lt; 500 MHz - 100/10 Mb/s Ethernet, Touch Panel Display - Monochrome</t>
  </si>
  <si>
    <t>ES_1129434_MX240Pxxxxx_03232016063042_4642664</t>
  </si>
  <si>
    <t>T-310, T-310A, B-453E, CN-4503E, LP-4503E, T-4503E, SP-310E, B-453, CN-4503, LP-4503, E210, E310, P200, P300, T452 Plus, T453 Plus, G210, G310, B-442D</t>
  </si>
  <si>
    <t>ES_1129434_T-310 T-310A B-453E CN_04222015080840_3712752</t>
  </si>
  <si>
    <t>T592C</t>
  </si>
  <si>
    <t>Wired &gt; 20 MHz and &lt; 500 MHz - 100/10 Mb/s Ethernet,Wired &lt; 20 MHz - IEEE 1284/Parallel/Centronics, None</t>
  </si>
  <si>
    <t>ES_1129434_T592C_11192015152650_6234444</t>
  </si>
  <si>
    <t>T593C</t>
  </si>
  <si>
    <t>ES_1129434_T593C_11192015152706_1186844</t>
  </si>
  <si>
    <t>T593G</t>
  </si>
  <si>
    <t>ES_1129434_T593G_10072015152227_9908313</t>
  </si>
  <si>
    <t>TA200, TTP-244E, TT045-50, TP-2000E, T-200E, T-200, T-200A, B-442E, CN-4402E, LP-4402E, T-4402E, SP-200E, B-442, CN-4402, LP-4402, T-4402, SP-200, B-442A, CN-4402A</t>
  </si>
  <si>
    <t>ES_1129434_TA200 TTP-244E TT045-50_04212015215331_2579938</t>
  </si>
  <si>
    <t>TC200</t>
  </si>
  <si>
    <t>ES_1129434_TC200_11192015152535_1878167</t>
  </si>
  <si>
    <t>TC210</t>
  </si>
  <si>
    <t>ES_1129434_TC210_10072015152039_7370938</t>
  </si>
  <si>
    <t>TC300</t>
  </si>
  <si>
    <t>ES_1129434_TC300_11192015152643_1083070</t>
  </si>
  <si>
    <t>TC310</t>
  </si>
  <si>
    <t>ES_1129434_TC310_10072015152219_9425203</t>
  </si>
  <si>
    <t>TDP-225; DT039-50; DT2205; B-225D; D225; CND225; LPD225; R216; Barcorde 2D; CP520; R116; CP52W; TDP-225W; TDP-324; DT039-60; DT3204</t>
  </si>
  <si>
    <t>ES_1129434_TDP-225 DT039-50 DT2205_07312014201324_8384289</t>
  </si>
  <si>
    <t>TDP-247; DT027-50; B-2407; CN2407; LP2407, TDP-345; DT027-70; B-3405; CN3405; LP3405</t>
  </si>
  <si>
    <t>ES_1129434_TDP-247 DT027-50 B-2407_07312014203201_9889082</t>
  </si>
  <si>
    <t xml:space="preserve">TE310
</t>
  </si>
  <si>
    <t>B-2426, TT065-52, T6522, PE210, TE4502, T-4502 PRO, B-3425, TT065-62, T6532, PE310, TE4503, T-4503 PRO, TE210,B-2426, TT065-52, T6522, PE210, TE4502, T-4502 PRO, B-3425, TT065-62, T6532, PE310, TE4503, T-4503 PRO, TE210,</t>
  </si>
  <si>
    <t>ES_1129434_TE310_03242017103026_4893796</t>
  </si>
  <si>
    <t>TP-2100E, T-210E, T-210, T-210A, B-452E, CN-4502E, LP-4502E, T-4502E, SP-210E, B-452, CN-4502, LP-4502, T-4502, SP-210, TA310, TT045-60 Plus, TP-3000E Plus, T-310E</t>
  </si>
  <si>
    <t>ES_1129434_TP-2100E T-210E T-210 _04222015080830_1031086</t>
  </si>
  <si>
    <t>TT053-20</t>
  </si>
  <si>
    <t>ES_1129434_TT053-20_11132015102128_3411920</t>
  </si>
  <si>
    <t>TT053-20e</t>
  </si>
  <si>
    <t>ES_1129434_TT053-20e_11132015102143_8930911</t>
  </si>
  <si>
    <t>TT053-20h</t>
  </si>
  <si>
    <t>ES_1129434_TT053-20h_11132015102045_1892233</t>
  </si>
  <si>
    <t>TT053-30</t>
  </si>
  <si>
    <t>ES_1129434_TT053-30_11132015102000_4481520</t>
  </si>
  <si>
    <t>TT053-30e</t>
  </si>
  <si>
    <t>ES_1129434_TT053-30e_11132015102015_6483470</t>
  </si>
  <si>
    <t>TT053-30h</t>
  </si>
  <si>
    <t>ES_1129434_TT053-30h_11132015101918_4867232</t>
  </si>
  <si>
    <t>TT053-60</t>
  </si>
  <si>
    <t>ES_1129434_ TT053-60_11132015102226_4815323</t>
  </si>
  <si>
    <t>TT059-5C</t>
  </si>
  <si>
    <t>ES_1129434_TT059-5C_11192015152713_2464212</t>
  </si>
  <si>
    <t>TT059-5G</t>
  </si>
  <si>
    <t>ES_1129434_TT059-5G_10072015152211_5811567</t>
  </si>
  <si>
    <t>TT059-6C</t>
  </si>
  <si>
    <t>ES_1129434_TT059-6C_11192015152722_1911801</t>
  </si>
  <si>
    <t>TT059-6G</t>
  </si>
  <si>
    <t>ES_1129434_TT059-6G_10072015152234_8772642</t>
  </si>
  <si>
    <t>TT2205C; TT2205P; TT2205E; TT2205L; TT2205W; TT040-60; TT040-60C; TT040-60E; TT040-60L; TT040-60P; TT3204; TT3204C; TT3204P; TT3204E; TT3204L; TT3204W; TT040-60W; TT040-50W</t>
  </si>
  <si>
    <t>ES_1129434_TT2205C TT2205P TT2205E_07312014205435_7220903</t>
  </si>
  <si>
    <t>TTP-225; TTP-225C; TTP-225P; TTP-225E; TTP-225L; TTP-225W; TTP-323; TTP-323C; TTP-323P; TTP-323E; TTP-323L; TTP-323W; TT040-50; TT040-50C; TT040-50P; TT040-50E; TT040-50L; TT2205</t>
  </si>
  <si>
    <t>ES_1129434_TTP-225 TTP-225C TTP-22_07312014205335_7749507</t>
  </si>
  <si>
    <t>TTP-245C, TT033-50, B-2405, CN2405, LP2405, TDP-245C, DT033-50, TTP-343C, TT033-60, B-3403, LP3403, CN344C, LP344C, TDP-343C, DT033-60, B-344C, CN3403</t>
  </si>
  <si>
    <t>ES_1129434_TTP-245C TT033-50 B-240_07312014204545_6701692</t>
  </si>
  <si>
    <t>TX200</t>
  </si>
  <si>
    <t>ES_1129434_TX200_11132015102053_6893837</t>
  </si>
  <si>
    <t>TX200e</t>
  </si>
  <si>
    <t>ES_1129434_TX200e_11132015102135_8115231</t>
  </si>
  <si>
    <t>TX200h</t>
  </si>
  <si>
    <t>ES_1129434_TX200h_11132015102037_1124178</t>
  </si>
  <si>
    <t>TX300</t>
  </si>
  <si>
    <t>ES_1129434_TX300_11132015102030_3215462</t>
  </si>
  <si>
    <t>TX300e</t>
  </si>
  <si>
    <t>ES_1129434_TX300e_11132015102008_8043990</t>
  </si>
  <si>
    <t>TX300h</t>
  </si>
  <si>
    <t>ES_1129434_TX300h_11132015100741_4689725</t>
  </si>
  <si>
    <t>TX600</t>
  </si>
  <si>
    <t>ES_1129434_TX600_11132015102150_5419981</t>
  </si>
  <si>
    <t>AV36</t>
  </si>
  <si>
    <t>ES_1105798_VISIONEER INC (589000) | AV36_12182013023113_3873690</t>
  </si>
  <si>
    <t>FL-0914S</t>
  </si>
  <si>
    <t>ES_1105798_VISIONEER INC (589000) | FL-0914S_12182013023159_3919534</t>
  </si>
  <si>
    <t>ES_1046481_PATRIOT D40_12102015031621_7381441</t>
  </si>
  <si>
    <t>ES_1046481_PATRIOT H80_04182016053004_7404900</t>
  </si>
  <si>
    <t>ES_1046481_PATRIOT P15_12142016023605_2965853</t>
  </si>
  <si>
    <t>United States, Switzerland, Europe, Japan, Canada</t>
  </si>
  <si>
    <t>ES_1046481_RoadWarrior 4D_10022014052950_7790636</t>
  </si>
  <si>
    <t>ES_1046481_RoadWarrior X3_05302016050846_4926215</t>
  </si>
  <si>
    <t>ES_1046481_DocuMate 152i_10022014053030_7830054</t>
  </si>
  <si>
    <t>DocuMate 3120</t>
  </si>
  <si>
    <t>ES_1105798_VISIONEER INC (589000) | DocuMate 3120_12272013084813_4093740</t>
  </si>
  <si>
    <t>DocuMate 3125</t>
  </si>
  <si>
    <t>ES_1105798_VISIONEER INC (589000) | DocuMate 3125_11262013055117_5077621</t>
  </si>
  <si>
    <t>DocuMate 3220</t>
  </si>
  <si>
    <t>ES_1105798_VISIONEER INC (589000) | DocuMate 3220_11262013055055_5055437</t>
  </si>
  <si>
    <t>DocuMate 4440</t>
  </si>
  <si>
    <t>ES_1105798_VISIONEER INC (589000) | DocuMate 4440_12272013084721_4041318</t>
  </si>
  <si>
    <t>DocuMate 4700</t>
  </si>
  <si>
    <t>ES_1105798_VISIONEER INC (589000) | DocuMate 4700_12182013023055_3855333</t>
  </si>
  <si>
    <t>DocuMate 4760</t>
  </si>
  <si>
    <t>ES_1105798_VISIONEER INC (589000) | DocuMate 4760_12102013092913_7753556</t>
  </si>
  <si>
    <t>ES_1105798_VISIONEER INC (589000) | DocuMate 4790_11182013020332_0212538</t>
  </si>
  <si>
    <t>ES_1105798_VISIONEER INC (589000) | DocuMate 4799_11182013020313_0193843</t>
  </si>
  <si>
    <t>DocuMate 4830</t>
  </si>
  <si>
    <t>ES_1105798_VISIONEER INC (589000) | DocuMate 4830_12272013084752_4072371</t>
  </si>
  <si>
    <t>ES_1105798_VISIONEER INC (589000) | DocuMate 5445_11182013020258_0178578</t>
  </si>
  <si>
    <t>ES_1105798_VISIONEER INC (589000) | DocuMate 5460_11182013020241_0161414</t>
  </si>
  <si>
    <t>ES_1105798_VISIONEER INC (589000) | DocuMate 5540_12272013084837_4117767</t>
  </si>
  <si>
    <t>ES_1046481_DocuMate 6712_10192017011304_5584242</t>
  </si>
  <si>
    <t>ES_1046481_DocuMate 6714_10192017011434_5674976</t>
  </si>
  <si>
    <t>ES_1046481_Duplex Travel Scanner_12142015021013_9013655</t>
  </si>
  <si>
    <t>Mobile Scanner</t>
  </si>
  <si>
    <t>ES_1105798_VISIONEER INC (589000) | Mobile Scanner_12182013023037_3837471</t>
  </si>
  <si>
    <t>ES_1046481_Xerox DocuMate 6440_03142016061314_5994093</t>
  </si>
  <si>
    <t>ES_1046481_Xerox DocuMate 6480_07072016082151_9711861</t>
  </si>
  <si>
    <t>ES_1046481_Xerox Duplex Portable Scanner_12142016020840_1320762</t>
  </si>
  <si>
    <t>ES_1046481_Xerox Simplex Combo Scanner_09072017061222_4743008</t>
  </si>
  <si>
    <t>7742</t>
  </si>
  <si>
    <t>ES_21198_7742_08062014072633_9993330</t>
  </si>
  <si>
    <t>Wired &gt; 20 MHz and &lt; 500 MHz - Other, Internal Disk Drive - Hard-Disk,Power-supply Size &gt; 10W,Touch Panel Display - Color</t>
  </si>
  <si>
    <t>ES_21198_Nuvera 157 EA Production _05222018201745_3319867</t>
  </si>
  <si>
    <t>G Series (GC and GK Models)</t>
  </si>
  <si>
    <t>GC420t</t>
  </si>
  <si>
    <t>,GC420d,; ,GK888d,; ,GK888t,</t>
  </si>
  <si>
    <t>ES_1032537_GC420t GC420d GK888t G_11062013155621_6004697</t>
  </si>
  <si>
    <t>ES_1032537_GK420d GK420t_01132014134937_2035153</t>
  </si>
  <si>
    <t>G-Series (GT Desktop)</t>
  </si>
  <si>
    <t>GT800; GT810; GT820; GT860; GT890</t>
  </si>
  <si>
    <t>ES_1032537_GT800 GT810 GT820 GT86_01132014140315_3085131</t>
  </si>
  <si>
    <t>G-Series (GX Desktop)</t>
  </si>
  <si>
    <t>GX420d; GX420t; GX430d; GX430t</t>
  </si>
  <si>
    <t>ES_1032537_GX420d GX420t GX430d G_12062013125446_5704999</t>
  </si>
  <si>
    <t>HC100 Series</t>
  </si>
  <si>
    <t>HC100</t>
  </si>
  <si>
    <t>ES_1032537_HC100_11072013150545_7992943</t>
  </si>
  <si>
    <t>KR Series</t>
  </si>
  <si>
    <t>KR203</t>
  </si>
  <si>
    <t>,KR203e,; ,KR403,; ,TMR-04,</t>
  </si>
  <si>
    <t>ES_1032537_KR203 KR203e KR403 TMR_11072013150602_4089777</t>
  </si>
  <si>
    <t>2824 Plus Series</t>
  </si>
  <si>
    <t>TLP 2824 Plus</t>
  </si>
  <si>
    <t>,LP 2824 Plus,; ,LP 2824,; ,TLP 2824,</t>
  </si>
  <si>
    <t>ES_1032537_LP 2824 TLP 2824 LP 282_11072013150221_1848641</t>
  </si>
  <si>
    <t>ES_1032538_ZD410 ZD420_11132015112149_9026440</t>
  </si>
  <si>
    <t>Wireless - WiFi,Wireless - Other, None</t>
  </si>
  <si>
    <t>ES_1032537_ZD500 ZD500R_11072013150810_6411696</t>
  </si>
  <si>
    <t>ZP Series</t>
  </si>
  <si>
    <t>ZP450</t>
  </si>
  <si>
    <t>,ZP420,; ,ZP500,; ,ZP505,; ,ZP550,; ,ZP820,</t>
  </si>
  <si>
    <t>ES_1032537_ZP420 ZP450 ZP500 ZP50_10222013142940_5046846</t>
  </si>
  <si>
    <t>ZT200 Series</t>
  </si>
  <si>
    <t>ZT230</t>
  </si>
  <si>
    <t>,ZT210,; ,ZT220,</t>
  </si>
  <si>
    <t>ES_1032537_ZT210 ZT220 ZT230_10222013142100_1058422</t>
  </si>
  <si>
    <t>ES_1032538_ZT410 ZT420_04232014145911_9375942</t>
  </si>
  <si>
    <t>ES_1032537_ZT620_05082017153656_7499478</t>
  </si>
  <si>
    <t>Grand Total</t>
  </si>
  <si>
    <t>FALSE</t>
  </si>
  <si>
    <t>TRUE</t>
  </si>
  <si>
    <t>Meets Proposed V3.0 TEC Power Requirements?</t>
  </si>
  <si>
    <t>Meets All Proposed TEC Requirements?</t>
  </si>
  <si>
    <t xml:space="preserve">(minutes)* </t>
  </si>
  <si>
    <r>
      <t xml:space="preserve">Required Default Delay Time to Sleep, </t>
    </r>
    <r>
      <rPr>
        <b/>
        <i/>
        <sz val="10"/>
        <color rgb="FF000000"/>
        <rFont val="Arial"/>
        <family val="2"/>
      </rPr>
      <t>t</t>
    </r>
    <r>
      <rPr>
        <b/>
        <i/>
        <vertAlign val="subscript"/>
        <sz val="10"/>
        <color rgb="FF000000"/>
        <rFont val="Arial"/>
        <family val="2"/>
      </rPr>
      <t xml:space="preserve">DEFAULT_REQ
</t>
    </r>
    <r>
      <rPr>
        <b/>
        <i/>
        <sz val="10"/>
        <color rgb="FF000000"/>
        <rFont val="Arial"/>
        <family val="2"/>
      </rPr>
      <t xml:space="preserve">for MFDs, Scanners, Mailing Machines, and Digital Duplicators with Copying Capability </t>
    </r>
  </si>
  <si>
    <t>Color Total</t>
  </si>
  <si>
    <t>Monochrome Total</t>
  </si>
  <si>
    <t>Count of Model Name</t>
  </si>
  <si>
    <t>V2.0 TEC Requirement/3 to Reflect Lower Paper Use Assumptions Proposed in V3.0 (for savings calculations, kWh/yr)</t>
  </si>
  <si>
    <t>Proposed V3.0 TEC Requirement (kWh/wk)</t>
  </si>
  <si>
    <t>Proposed V3.0 TEC Requirement Plus A3 and Wi-Fi Allowances (kWh/wk)</t>
  </si>
  <si>
    <t>V3.0 TEC Minus A3, Wi-Fi Allowances (kWh/wk)</t>
  </si>
  <si>
    <t>ENERGY STAR® Imaging Equipment
 Data and Analysis Package</t>
  </si>
  <si>
    <t>Draft 2, Version 3.0 Requirements</t>
  </si>
  <si>
    <r>
      <t xml:space="preserve">Enclosed are the ENERGY STAR Imaging Equipment data and analysis supporting the proposed requirements in the Draft 2, Version 3.0 ENERGY STAR specification. The following tabs are included in this workbook:
1. TEC ENERGY STAR Dataset: Includes ENERGY STAR certified TEC imaging equipment products as of May 2018. EPA revised the dataset to include the latest ENERGY STAR certified model data, across all years and removed models that are: OM, TEC copiers, fax machines, members of the same product family, sold only outside the United States, or had missing or incorrect color or page size data. 
EPA also coordinated with manufacturers, who reviewed the dataset and provided some additional corrections to the above-mentioned incorrect data and added non-ENERGY STAR models or removed models no longer being sold. As most of the new models provided by manufacturers did not have energy test data, EPA assumed that these models do not meet the current ENERGY STAR requirements and would not meet the more stringent proposed V3.0 ENERGY STAR requirements (an arbitrarily high TEC value of 10000 kWh/wk has been entered in for these models). 
</t>
    </r>
    <r>
      <rPr>
        <sz val="14"/>
        <color rgb="FFFF0000"/>
        <rFont val="Calibri"/>
        <family val="2"/>
        <scheme val="minor"/>
      </rPr>
      <t xml:space="preserve">
</t>
    </r>
    <r>
      <rPr>
        <sz val="14"/>
        <color theme="1"/>
        <rFont val="Calibri"/>
        <family val="2"/>
        <scheme val="minor"/>
      </rPr>
      <t xml:space="preserve">2. TEC Mono MFD Plots: Plot of all Mono MFD products. 
3. TEC Color MFD Plots: Plot of all Color MFD products. 
4. TEC Mono Printer Plots: Plot of all Mono Printer products. 
5. TEC Color Printer Plots: Plot of all Color Printer products.
6. OM ENERGY STAR Dataset: Includes ENERGY STAR certified OM imaging equipment products as of May 2018, including partner and brand data.  </t>
    </r>
    <r>
      <rPr>
        <sz val="14"/>
        <color rgb="FFFF0000"/>
        <rFont val="Calibri"/>
        <family val="2"/>
        <scheme val="minor"/>
      </rPr>
      <t xml:space="preserve">
</t>
    </r>
    <r>
      <rPr>
        <sz val="14"/>
        <color theme="1"/>
        <rFont val="Calibri"/>
        <family val="2"/>
        <scheme val="minor"/>
      </rPr>
      <t xml:space="preserve">
If you have any questions concerning this data, please contact Ryan Fogle, EPA, at Fogle.Ryan@epa.gov or 202-343-9153, or Matt Malinowski, ICF, at matt.malinowski@icf.com or 202-862-2693. For more information on ENERGY STAR Imaging Equipment specification development, please visit www.energystar.gov/RevisedSpecs and follow the link for “Imaging Equipment". </t>
    </r>
  </si>
  <si>
    <t>A3 Adder Allowance:</t>
  </si>
  <si>
    <t>kWh/wk</t>
  </si>
  <si>
    <t>kWh/yr</t>
  </si>
  <si>
    <t>Version 2.0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</si>
</sst>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m\/d\/yyyy"/>
    <numFmt numFmtId="166" formatCode="0.0"/>
    <numFmt numFmtId="167" formatCode="#,##0.000"/>
    <numFmt numFmtId="168" formatCode="_(* #,##0_);_(* \(#,##0\);_(* &quot;-&quot;??_);_(@_)"/>
    <numFmt numFmtId="169" formatCode="&quot;$&quot;#,##0.00"/>
    <numFmt numFmtId="170" formatCode="0.000"/>
  </numFmts>
  <fonts count="34"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rgb="FFFFFFFF"/>
      <name val="Arial"/>
      <family val="2"/>
    </font>
    <font>
      <sz val="6"/>
      <color rgb="FF000000"/>
      <name val="Arial"/>
      <family val="2"/>
    </font>
    <font>
      <sz val="9"/>
      <color rgb="FF000000"/>
      <name val="Arial"/>
      <family val="2"/>
    </font>
    <font>
      <b/>
      <sz val="10"/>
      <color rgb="FF000000"/>
      <name val="Arial"/>
      <family val="2"/>
    </font>
    <font>
      <sz val="10"/>
      <name val="Arial"/>
      <family val="2"/>
    </font>
    <font>
      <b/>
      <i/>
      <sz val="10"/>
      <name val="Arial"/>
      <family val="2"/>
    </font>
    <font>
      <sz val="10"/>
      <name val="Arial"/>
      <family val="2"/>
    </font>
    <font>
      <b/>
      <sz val="11"/>
      <color theme="1"/>
      <name val="Calibri"/>
      <family val="2"/>
      <scheme val="minor"/>
    </font>
    <font>
      <b/>
      <u/>
      <sz val="11"/>
      <name val="Calibri"/>
      <family val="2"/>
      <scheme val="minor"/>
    </font>
    <font>
      <b/>
      <u/>
      <sz val="11"/>
      <color theme="1"/>
      <name val="Calibri"/>
      <family val="2"/>
      <scheme val="minor"/>
    </font>
    <font>
      <sz val="10"/>
      <color rgb="FF000000"/>
      <name val="Arial"/>
      <family val="2"/>
    </font>
    <font>
      <sz val="11"/>
      <name val="Calibri"/>
      <family val="2"/>
      <scheme val="minor"/>
    </font>
    <font>
      <b/>
      <sz val="11"/>
      <name val="Calibri"/>
      <family val="2"/>
      <scheme val="minor"/>
    </font>
    <font>
      <b/>
      <sz val="10"/>
      <name val="Arial"/>
      <family val="2"/>
    </font>
    <font>
      <sz val="9"/>
      <color indexed="81"/>
      <name val="Tahoma"/>
      <family val="2"/>
    </font>
    <font>
      <b/>
      <sz val="9"/>
      <color indexed="81"/>
      <name val="Tahoma"/>
      <family val="2"/>
    </font>
    <font>
      <sz val="10"/>
      <color theme="1"/>
      <name val="Arial"/>
      <family val="2"/>
    </font>
    <font>
      <sz val="24"/>
      <color theme="0"/>
      <name val="Calibri"/>
      <family val="2"/>
      <scheme val="minor"/>
    </font>
    <font>
      <sz val="24"/>
      <color theme="1"/>
      <name val="Calibri"/>
      <family val="2"/>
      <scheme val="minor"/>
    </font>
    <font>
      <sz val="14"/>
      <color theme="1"/>
      <name val="Calibri"/>
      <family val="2"/>
      <scheme val="minor"/>
    </font>
    <font>
      <sz val="14"/>
      <color rgb="FFFF0000"/>
      <name val="Calibri"/>
      <family val="2"/>
      <scheme val="minor"/>
    </font>
    <font>
      <i/>
      <sz val="11"/>
      <color rgb="FF000000"/>
      <name val="Calibri"/>
      <family val="2"/>
    </font>
    <font>
      <sz val="9"/>
      <color rgb="FF000000"/>
      <name val="Arial"/>
    </font>
    <font>
      <b/>
      <sz val="9"/>
      <color rgb="FFFFFFFF"/>
      <name val="Arial"/>
    </font>
    <font>
      <b/>
      <i/>
      <sz val="10"/>
      <color rgb="FF000000"/>
      <name val="Arial"/>
      <family val="2"/>
    </font>
    <font>
      <b/>
      <i/>
      <vertAlign val="subscript"/>
      <sz val="10"/>
      <color rgb="FF000000"/>
      <name val="Arial"/>
      <family val="2"/>
    </font>
    <font>
      <i/>
      <sz val="10"/>
      <color rgb="FF000000"/>
      <name val="Arial"/>
      <family val="2"/>
    </font>
    <font>
      <sz val="10"/>
      <color rgb="FF000000"/>
      <name val="Calibri"/>
      <family val="2"/>
    </font>
  </fonts>
  <fills count="15">
    <fill>
      <patternFill patternType="none"/>
    </fill>
    <fill>
      <patternFill patternType="gray125"/>
    </fill>
    <fill>
      <patternFill patternType="solid">
        <fgColor rgb="FF5175B9"/>
        <bgColor rgb="FFFFFFFF"/>
      </patternFill>
    </fill>
    <fill>
      <patternFill patternType="solid">
        <fgColor rgb="FFFFFFFF"/>
        <bgColor rgb="FFFFFFFF"/>
      </patternFill>
    </fill>
    <fill>
      <patternFill patternType="solid">
        <fgColor rgb="FFF0F0F4"/>
        <bgColor rgb="FFFFFFFF"/>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bgColor indexed="64"/>
      </patternFill>
    </fill>
    <fill>
      <patternFill patternType="solid">
        <fgColor rgb="FFFFFF00"/>
        <bgColor rgb="FFFFFFFF"/>
      </patternFill>
    </fill>
    <fill>
      <patternFill patternType="solid">
        <fgColor rgb="FFBFBFBF"/>
        <bgColor indexed="64"/>
      </patternFill>
    </fill>
    <fill>
      <patternFill patternType="solid">
        <fgColor rgb="FFD9D9D9"/>
        <bgColor indexed="64"/>
      </patternFill>
    </fill>
    <fill>
      <patternFill patternType="solid">
        <fgColor rgb="FFFFFFFF"/>
        <bgColor indexed="64"/>
      </patternFill>
    </fill>
    <fill>
      <patternFill patternType="solid">
        <fgColor theme="0"/>
        <bgColor rgb="FFFFFFFF"/>
      </patternFill>
    </fill>
  </fills>
  <borders count="29">
    <border>
      <left/>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style="thin">
        <color rgb="FFCACAD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thin">
        <color rgb="FFCAC9D9"/>
      </left>
      <right/>
      <top style="thin">
        <color rgb="FFCAC9D9"/>
      </top>
      <bottom style="thin">
        <color rgb="FFCAC9D9"/>
      </bottom>
      <diagonal/>
    </border>
    <border>
      <left style="thin">
        <color rgb="FFCAC9D9"/>
      </left>
      <right style="thin">
        <color rgb="FFCAC9D9"/>
      </right>
      <top style="thin">
        <color rgb="FFCAC9D9"/>
      </top>
      <bottom/>
      <diagonal/>
    </border>
    <border>
      <left style="thin">
        <color rgb="FFCAC9D9"/>
      </left>
      <right style="thin">
        <color rgb="FFCAC9D9"/>
      </right>
      <top/>
      <bottom style="thin">
        <color rgb="FFCAC9D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
    <xf numFmtId="0" fontId="0" fillId="0" borderId="0"/>
    <xf numFmtId="0" fontId="10"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9" fontId="5" fillId="0" borderId="0" applyFont="0" applyFill="0" applyBorder="0" applyAlignment="0" applyProtection="0"/>
    <xf numFmtId="0" fontId="4" fillId="0" borderId="0"/>
    <xf numFmtId="0" fontId="16" fillId="0" borderId="0"/>
    <xf numFmtId="0" fontId="3" fillId="0" borderId="0"/>
  </cellStyleXfs>
  <cellXfs count="227">
    <xf numFmtId="0" fontId="0" fillId="0" borderId="0" xfId="0"/>
    <xf numFmtId="49" fontId="6" fillId="2" borderId="1" xfId="0" applyNumberFormat="1" applyFont="1" applyFill="1" applyBorder="1" applyAlignment="1">
      <alignment horizontal="center" wrapText="1"/>
    </xf>
    <xf numFmtId="0" fontId="7" fillId="3" borderId="0" xfId="0" applyFont="1" applyFill="1" applyAlignment="1">
      <alignment horizontal="left"/>
    </xf>
    <xf numFmtId="164" fontId="8" fillId="4" borderId="2" xfId="0" applyNumberFormat="1" applyFont="1" applyFill="1" applyBorder="1" applyAlignment="1">
      <alignment horizontal="right" wrapText="1"/>
    </xf>
    <xf numFmtId="49" fontId="8" fillId="4" borderId="2" xfId="0" applyNumberFormat="1" applyFont="1" applyFill="1" applyBorder="1" applyAlignment="1">
      <alignment horizontal="left" wrapText="1"/>
    </xf>
    <xf numFmtId="0" fontId="8" fillId="4" borderId="2" xfId="0" applyFont="1" applyFill="1" applyBorder="1" applyAlignment="1">
      <alignment horizontal="left" wrapText="1"/>
    </xf>
    <xf numFmtId="164" fontId="8" fillId="3" borderId="2" xfId="0" applyNumberFormat="1" applyFont="1" applyFill="1" applyBorder="1" applyAlignment="1">
      <alignment horizontal="right" wrapText="1"/>
    </xf>
    <xf numFmtId="49" fontId="8" fillId="3" borderId="2" xfId="0" applyNumberFormat="1" applyFont="1" applyFill="1" applyBorder="1" applyAlignment="1">
      <alignment horizontal="left" wrapText="1"/>
    </xf>
    <xf numFmtId="0" fontId="8" fillId="3" borderId="2" xfId="0" applyFont="1" applyFill="1" applyBorder="1" applyAlignment="1">
      <alignment horizontal="left" wrapText="1"/>
    </xf>
    <xf numFmtId="0" fontId="8" fillId="4" borderId="2" xfId="0" applyNumberFormat="1" applyFont="1" applyFill="1" applyBorder="1" applyAlignment="1">
      <alignment horizontal="left" wrapText="1"/>
    </xf>
    <xf numFmtId="0" fontId="8" fillId="3" borderId="2" xfId="0" applyNumberFormat="1" applyFont="1" applyFill="1" applyBorder="1" applyAlignment="1">
      <alignment horizontal="left" wrapText="1"/>
    </xf>
    <xf numFmtId="0" fontId="0" fillId="5" borderId="6" xfId="0" applyFill="1" applyBorder="1"/>
    <xf numFmtId="0" fontId="0" fillId="5" borderId="7" xfId="0" applyFill="1" applyBorder="1"/>
    <xf numFmtId="0" fontId="0" fillId="5" borderId="8" xfId="0" applyFill="1" applyBorder="1"/>
    <xf numFmtId="0" fontId="0" fillId="5" borderId="5" xfId="0" applyFill="1" applyBorder="1"/>
    <xf numFmtId="0" fontId="0" fillId="5" borderId="9" xfId="0" applyFill="1" applyBorder="1"/>
    <xf numFmtId="0" fontId="0" fillId="5" borderId="10" xfId="0" applyFill="1" applyBorder="1"/>
    <xf numFmtId="0" fontId="0" fillId="5" borderId="0" xfId="0" applyFill="1" applyBorder="1"/>
    <xf numFmtId="0" fontId="0" fillId="5" borderId="11" xfId="0" applyFill="1" applyBorder="1"/>
    <xf numFmtId="166" fontId="0" fillId="5" borderId="6" xfId="0" applyNumberFormat="1" applyFill="1" applyBorder="1"/>
    <xf numFmtId="166" fontId="0" fillId="5" borderId="12" xfId="0" applyNumberFormat="1" applyFill="1" applyBorder="1"/>
    <xf numFmtId="166" fontId="0" fillId="5" borderId="8" xfId="0" applyNumberFormat="1" applyFill="1" applyBorder="1"/>
    <xf numFmtId="49" fontId="6" fillId="2" borderId="3" xfId="0" applyNumberFormat="1" applyFont="1" applyFill="1" applyBorder="1" applyAlignment="1">
      <alignment horizontal="center" wrapText="1"/>
    </xf>
    <xf numFmtId="0" fontId="0" fillId="0" borderId="0" xfId="0" pivotButton="1"/>
    <xf numFmtId="0" fontId="12" fillId="0" borderId="0" xfId="1" applyFont="1"/>
    <xf numFmtId="0" fontId="13" fillId="0" borderId="6" xfId="1" applyFont="1" applyBorder="1"/>
    <xf numFmtId="0" fontId="13" fillId="6" borderId="7" xfId="1" applyFont="1" applyFill="1" applyBorder="1" applyAlignment="1">
      <alignment horizontal="center" vertical="top" wrapText="1"/>
    </xf>
    <xf numFmtId="0" fontId="13" fillId="6" borderId="8" xfId="1" applyFont="1" applyFill="1" applyBorder="1" applyAlignment="1">
      <alignment horizontal="center" vertical="top" wrapText="1"/>
    </xf>
    <xf numFmtId="3" fontId="12" fillId="6" borderId="11" xfId="3" applyNumberFormat="1" applyFont="1" applyFill="1" applyBorder="1" applyAlignment="1">
      <alignment horizontal="center" vertical="top" wrapText="1"/>
    </xf>
    <xf numFmtId="3" fontId="12" fillId="6" borderId="8" xfId="3" applyNumberFormat="1" applyFont="1" applyFill="1" applyBorder="1" applyAlignment="1">
      <alignment horizontal="center" vertical="top" wrapText="1"/>
    </xf>
    <xf numFmtId="0" fontId="12" fillId="6" borderId="0" xfId="1" applyFont="1" applyFill="1" applyAlignment="1">
      <alignment vertical="top"/>
    </xf>
    <xf numFmtId="1" fontId="17" fillId="0" borderId="9" xfId="1" applyNumberFormat="1" applyFont="1" applyFill="1" applyBorder="1" applyAlignment="1">
      <alignment horizontal="center" vertical="center" wrapText="1"/>
    </xf>
    <xf numFmtId="169" fontId="17" fillId="0" borderId="6" xfId="4" applyNumberFormat="1" applyFont="1" applyFill="1" applyBorder="1" applyAlignment="1">
      <alignment horizontal="center" vertical="center" wrapText="1"/>
    </xf>
    <xf numFmtId="0" fontId="13" fillId="0" borderId="12" xfId="1" applyFont="1" applyFill="1" applyBorder="1" applyAlignment="1">
      <alignment vertical="center" wrapText="1"/>
    </xf>
    <xf numFmtId="1" fontId="17" fillId="0" borderId="0" xfId="1" applyNumberFormat="1" applyFont="1" applyFill="1" applyBorder="1" applyAlignment="1">
      <alignment horizontal="center" vertical="center" wrapText="1"/>
    </xf>
    <xf numFmtId="169" fontId="17" fillId="0" borderId="12" xfId="4" applyNumberFormat="1" applyFont="1" applyFill="1" applyBorder="1" applyAlignment="1">
      <alignment horizontal="center" vertical="center" wrapText="1"/>
    </xf>
    <xf numFmtId="0" fontId="13" fillId="6" borderId="0" xfId="1" applyFont="1" applyFill="1" applyBorder="1"/>
    <xf numFmtId="0" fontId="13" fillId="6" borderId="12" xfId="1" applyFont="1" applyFill="1" applyBorder="1"/>
    <xf numFmtId="1" fontId="13" fillId="6" borderId="0" xfId="1" applyNumberFormat="1" applyFont="1" applyFill="1" applyBorder="1" applyAlignment="1">
      <alignment horizontal="center" vertical="center"/>
    </xf>
    <xf numFmtId="169" fontId="18" fillId="6" borderId="0" xfId="4" applyNumberFormat="1" applyFont="1" applyFill="1" applyBorder="1" applyAlignment="1">
      <alignment horizontal="center" vertical="center" wrapText="1"/>
    </xf>
    <xf numFmtId="169" fontId="18" fillId="6" borderId="12" xfId="4" applyNumberFormat="1" applyFont="1" applyFill="1" applyBorder="1" applyAlignment="1">
      <alignment horizontal="center" vertical="center" wrapText="1"/>
    </xf>
    <xf numFmtId="0" fontId="12" fillId="6" borderId="0" xfId="1" applyFont="1" applyFill="1"/>
    <xf numFmtId="0" fontId="13" fillId="6" borderId="11" xfId="1" applyFont="1" applyFill="1" applyBorder="1"/>
    <xf numFmtId="0" fontId="13" fillId="6" borderId="8" xfId="1" applyFont="1" applyFill="1" applyBorder="1"/>
    <xf numFmtId="168" fontId="13" fillId="6" borderId="11" xfId="2" applyNumberFormat="1" applyFont="1" applyFill="1" applyBorder="1" applyAlignment="1">
      <alignment horizontal="center"/>
    </xf>
    <xf numFmtId="0" fontId="13" fillId="8" borderId="0" xfId="1" applyFont="1" applyFill="1"/>
    <xf numFmtId="0" fontId="12" fillId="8" borderId="0" xfId="1" applyFont="1" applyFill="1"/>
    <xf numFmtId="0" fontId="19" fillId="8" borderId="0" xfId="1" applyFont="1" applyFill="1"/>
    <xf numFmtId="167" fontId="12" fillId="0" borderId="0" xfId="1" applyNumberFormat="1" applyFont="1"/>
    <xf numFmtId="11" fontId="12" fillId="0" borderId="0" xfId="1" applyNumberFormat="1" applyFont="1"/>
    <xf numFmtId="0" fontId="12" fillId="0" borderId="12" xfId="1" applyFont="1" applyFill="1" applyBorder="1"/>
    <xf numFmtId="0" fontId="9" fillId="5" borderId="5" xfId="0" applyFont="1" applyFill="1" applyBorder="1" applyAlignment="1">
      <alignment wrapText="1"/>
    </xf>
    <xf numFmtId="0" fontId="9" fillId="5" borderId="9" xfId="0" applyFont="1" applyFill="1" applyBorder="1" applyAlignment="1">
      <alignment wrapText="1"/>
    </xf>
    <xf numFmtId="0" fontId="9" fillId="5" borderId="6" xfId="0" applyFont="1" applyFill="1" applyBorder="1" applyAlignment="1">
      <alignment wrapText="1"/>
    </xf>
    <xf numFmtId="166" fontId="0" fillId="0" borderId="6" xfId="0" applyNumberFormat="1" applyBorder="1"/>
    <xf numFmtId="0" fontId="9" fillId="5" borderId="4" xfId="0" applyFont="1" applyFill="1" applyBorder="1" applyAlignment="1">
      <alignment wrapText="1"/>
    </xf>
    <xf numFmtId="0" fontId="0" fillId="5" borderId="4" xfId="0" applyFill="1" applyBorder="1"/>
    <xf numFmtId="0" fontId="0" fillId="5" borderId="14" xfId="0" applyFill="1" applyBorder="1"/>
    <xf numFmtId="0" fontId="0" fillId="5" borderId="13" xfId="0" applyFill="1" applyBorder="1"/>
    <xf numFmtId="166" fontId="0" fillId="0" borderId="5" xfId="0" applyNumberFormat="1" applyBorder="1"/>
    <xf numFmtId="166" fontId="0" fillId="5" borderId="10" xfId="0" applyNumberFormat="1" applyFill="1" applyBorder="1"/>
    <xf numFmtId="166" fontId="0" fillId="5" borderId="7" xfId="0" applyNumberFormat="1" applyFill="1" applyBorder="1"/>
    <xf numFmtId="166" fontId="0" fillId="5" borderId="5" xfId="0" applyNumberFormat="1" applyFill="1" applyBorder="1"/>
    <xf numFmtId="0" fontId="0" fillId="5" borderId="12" xfId="0" applyFill="1" applyBorder="1"/>
    <xf numFmtId="169" fontId="17" fillId="0" borderId="9" xfId="4" applyNumberFormat="1" applyFont="1" applyFill="1" applyBorder="1" applyAlignment="1">
      <alignment horizontal="center" vertical="center" wrapText="1"/>
    </xf>
    <xf numFmtId="169" fontId="17" fillId="0" borderId="0" xfId="4" applyNumberFormat="1" applyFont="1" applyFill="1" applyBorder="1" applyAlignment="1">
      <alignment horizontal="center" vertical="center" wrapText="1"/>
    </xf>
    <xf numFmtId="14" fontId="6" fillId="2" borderId="1" xfId="0" applyNumberFormat="1" applyFont="1" applyFill="1" applyBorder="1" applyAlignment="1">
      <alignment horizontal="center" wrapText="1"/>
    </xf>
    <xf numFmtId="14" fontId="0" fillId="0" borderId="0" xfId="0" applyNumberFormat="1"/>
    <xf numFmtId="0" fontId="16" fillId="0" borderId="0" xfId="0" applyFont="1"/>
    <xf numFmtId="3" fontId="14" fillId="0" borderId="5" xfId="3" applyNumberFormat="1" applyFont="1" applyBorder="1" applyAlignment="1">
      <alignment horizontal="center" wrapText="1"/>
    </xf>
    <xf numFmtId="0" fontId="9" fillId="0" borderId="0" xfId="0" applyFont="1"/>
    <xf numFmtId="0" fontId="4" fillId="0" borderId="0" xfId="6"/>
    <xf numFmtId="0" fontId="16" fillId="0" borderId="0" xfId="7"/>
    <xf numFmtId="3" fontId="10" fillId="6" borderId="11" xfId="3" applyNumberFormat="1" applyFont="1" applyFill="1" applyBorder="1" applyAlignment="1">
      <alignment horizontal="center" vertical="top" wrapText="1"/>
    </xf>
    <xf numFmtId="0" fontId="12" fillId="0" borderId="0" xfId="1" applyFont="1" applyFill="1"/>
    <xf numFmtId="0" fontId="12" fillId="0" borderId="0" xfId="1" applyFont="1" applyFill="1" applyAlignment="1">
      <alignment vertical="top"/>
    </xf>
    <xf numFmtId="3" fontId="4" fillId="6" borderId="11" xfId="3" applyNumberFormat="1" applyFont="1" applyFill="1" applyBorder="1" applyAlignment="1">
      <alignment horizontal="center" vertical="top" wrapText="1"/>
    </xf>
    <xf numFmtId="1" fontId="17" fillId="0" borderId="4" xfId="2" applyNumberFormat="1" applyFont="1" applyFill="1" applyBorder="1" applyAlignment="1">
      <alignment horizontal="center" vertical="center"/>
    </xf>
    <xf numFmtId="1" fontId="17" fillId="0" borderId="14" xfId="2" applyNumberFormat="1" applyFont="1" applyFill="1" applyBorder="1" applyAlignment="1">
      <alignment horizontal="center" vertical="center"/>
    </xf>
    <xf numFmtId="0" fontId="13" fillId="6" borderId="14" xfId="1" applyFont="1" applyFill="1" applyBorder="1"/>
    <xf numFmtId="0" fontId="13" fillId="6" borderId="13" xfId="1" applyFont="1" applyFill="1" applyBorder="1"/>
    <xf numFmtId="0" fontId="3" fillId="0" borderId="0" xfId="8"/>
    <xf numFmtId="0" fontId="10" fillId="6" borderId="7" xfId="3" applyNumberFormat="1" applyFont="1" applyFill="1" applyBorder="1" applyAlignment="1">
      <alignment horizontal="center" vertical="top" wrapText="1"/>
    </xf>
    <xf numFmtId="3" fontId="10" fillId="6" borderId="8" xfId="3" applyNumberFormat="1" applyFont="1" applyFill="1" applyBorder="1" applyAlignment="1">
      <alignment horizontal="center" vertical="top" wrapText="1"/>
    </xf>
    <xf numFmtId="3" fontId="10" fillId="6" borderId="7" xfId="3" applyNumberFormat="1" applyFont="1" applyFill="1" applyBorder="1" applyAlignment="1">
      <alignment horizontal="center" vertical="top" wrapText="1"/>
    </xf>
    <xf numFmtId="0" fontId="10" fillId="6" borderId="11" xfId="3" applyNumberFormat="1" applyFont="1" applyFill="1" applyBorder="1" applyAlignment="1">
      <alignment horizontal="center" vertical="top" wrapText="1"/>
    </xf>
    <xf numFmtId="0" fontId="10" fillId="0" borderId="10" xfId="4" applyNumberFormat="1" applyFont="1" applyFill="1" applyBorder="1" applyAlignment="1">
      <alignment horizontal="center" vertical="center" wrapText="1"/>
    </xf>
    <xf numFmtId="0" fontId="13" fillId="6" borderId="10" xfId="1" applyFont="1" applyFill="1" applyBorder="1"/>
    <xf numFmtId="168" fontId="12" fillId="0" borderId="0" xfId="1" applyNumberFormat="1" applyFont="1" applyFill="1" applyBorder="1" applyAlignment="1">
      <alignment vertical="center"/>
    </xf>
    <xf numFmtId="0" fontId="10" fillId="0" borderId="10" xfId="1" applyFont="1" applyFill="1" applyBorder="1" applyAlignment="1">
      <alignment horizontal="center" vertical="center"/>
    </xf>
    <xf numFmtId="0" fontId="10" fillId="0" borderId="0" xfId="1" applyFont="1"/>
    <xf numFmtId="3" fontId="12" fillId="0" borderId="0" xfId="1" applyNumberFormat="1" applyFont="1"/>
    <xf numFmtId="0" fontId="27" fillId="0" borderId="0" xfId="0" applyFont="1" applyAlignment="1">
      <alignment vertical="center"/>
    </xf>
    <xf numFmtId="0" fontId="13" fillId="6" borderId="7" xfId="1" applyFont="1" applyFill="1" applyBorder="1"/>
    <xf numFmtId="0" fontId="10" fillId="6" borderId="11" xfId="1" applyFont="1" applyFill="1" applyBorder="1" applyAlignment="1">
      <alignment horizontal="center" vertical="top" wrapText="1"/>
    </xf>
    <xf numFmtId="0" fontId="10" fillId="0" borderId="0" xfId="1" applyFont="1" applyAlignment="1"/>
    <xf numFmtId="3" fontId="15" fillId="0" borderId="4" xfId="3" applyNumberFormat="1" applyFont="1" applyBorder="1" applyAlignment="1">
      <alignment horizontal="center" wrapText="1"/>
    </xf>
    <xf numFmtId="3" fontId="10" fillId="6" borderId="13" xfId="3" applyNumberFormat="1" applyFont="1" applyFill="1" applyBorder="1" applyAlignment="1">
      <alignment horizontal="center" vertical="top" wrapText="1"/>
    </xf>
    <xf numFmtId="166" fontId="12" fillId="0" borderId="14" xfId="1" applyNumberFormat="1" applyFont="1" applyFill="1" applyBorder="1" applyAlignment="1">
      <alignment vertical="center"/>
    </xf>
    <xf numFmtId="166" fontId="13" fillId="6" borderId="14" xfId="1" applyNumberFormat="1" applyFont="1" applyFill="1" applyBorder="1"/>
    <xf numFmtId="166" fontId="13" fillId="6" borderId="13" xfId="2" applyNumberFormat="1" applyFont="1" applyFill="1" applyBorder="1" applyAlignment="1">
      <alignment horizontal="right"/>
    </xf>
    <xf numFmtId="3" fontId="2" fillId="6" borderId="7" xfId="3" applyNumberFormat="1" applyFont="1" applyFill="1" applyBorder="1" applyAlignment="1">
      <alignment horizontal="center" vertical="top" wrapText="1"/>
    </xf>
    <xf numFmtId="3" fontId="1" fillId="6" borderId="11" xfId="3" applyNumberFormat="1" applyFont="1" applyFill="1" applyBorder="1" applyAlignment="1">
      <alignment horizontal="center" vertical="top" wrapText="1"/>
    </xf>
    <xf numFmtId="166" fontId="0" fillId="5" borderId="21" xfId="0" applyNumberFormat="1" applyFill="1" applyBorder="1"/>
    <xf numFmtId="49" fontId="29" fillId="2" borderId="3" xfId="0" applyNumberFormat="1" applyFont="1" applyFill="1" applyBorder="1" applyAlignment="1">
      <alignment horizontal="center" wrapText="1"/>
    </xf>
    <xf numFmtId="0" fontId="8" fillId="3" borderId="2" xfId="0" applyFont="1" applyFill="1" applyBorder="1" applyAlignment="1">
      <alignment horizontal="right" wrapText="1"/>
    </xf>
    <xf numFmtId="0" fontId="8" fillId="4" borderId="2" xfId="0" applyFont="1" applyFill="1" applyBorder="1" applyAlignment="1">
      <alignment horizontal="right" wrapText="1"/>
    </xf>
    <xf numFmtId="165" fontId="8" fillId="4" borderId="2" xfId="0" applyNumberFormat="1" applyFont="1" applyFill="1" applyBorder="1" applyAlignment="1">
      <alignment horizontal="left" wrapText="1"/>
    </xf>
    <xf numFmtId="164" fontId="8" fillId="4" borderId="23" xfId="0" applyNumberFormat="1" applyFont="1" applyFill="1" applyBorder="1" applyAlignment="1">
      <alignment horizontal="right" wrapText="1"/>
    </xf>
    <xf numFmtId="49" fontId="8" fillId="4" borderId="23" xfId="0" applyNumberFormat="1" applyFont="1" applyFill="1" applyBorder="1" applyAlignment="1">
      <alignment horizontal="left" wrapText="1"/>
    </xf>
    <xf numFmtId="165" fontId="8" fillId="4" borderId="23" xfId="0" applyNumberFormat="1" applyFont="1" applyFill="1" applyBorder="1" applyAlignment="1">
      <alignment horizontal="left" wrapText="1"/>
    </xf>
    <xf numFmtId="0" fontId="9" fillId="0" borderId="0" xfId="0" applyFont="1" applyAlignment="1">
      <alignment horizontal="center" vertical="center"/>
    </xf>
    <xf numFmtId="0" fontId="9" fillId="11" borderId="25" xfId="0" applyFont="1" applyFill="1" applyBorder="1" applyAlignment="1">
      <alignment horizontal="center" vertical="center" wrapText="1"/>
    </xf>
    <xf numFmtId="0" fontId="9" fillId="11" borderId="26" xfId="0" applyFont="1" applyFill="1" applyBorder="1" applyAlignment="1">
      <alignment horizontal="center" vertical="center" wrapText="1"/>
    </xf>
    <xf numFmtId="0" fontId="9" fillId="12" borderId="17"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0" xfId="0" applyFont="1" applyBorder="1" applyAlignment="1">
      <alignment horizontal="center" vertical="center" wrapText="1"/>
    </xf>
    <xf numFmtId="0" fontId="9" fillId="12" borderId="20" xfId="0" applyFont="1" applyFill="1" applyBorder="1" applyAlignment="1">
      <alignment horizontal="center" vertical="center" wrapText="1"/>
    </xf>
    <xf numFmtId="0" fontId="32" fillId="0" borderId="28" xfId="0" applyFont="1" applyBorder="1" applyAlignment="1">
      <alignment horizontal="center" vertical="center" wrapText="1"/>
    </xf>
    <xf numFmtId="0" fontId="16" fillId="13" borderId="20" xfId="0" applyFont="1" applyFill="1" applyBorder="1" applyAlignment="1">
      <alignment horizontal="center" vertical="center" wrapText="1"/>
    </xf>
    <xf numFmtId="0" fontId="33" fillId="0" borderId="0" xfId="0" applyFont="1" applyAlignment="1">
      <alignment vertical="center"/>
    </xf>
    <xf numFmtId="49" fontId="8" fillId="10" borderId="2" xfId="0" applyNumberFormat="1" applyFont="1" applyFill="1" applyBorder="1" applyAlignment="1">
      <alignment horizontal="left" wrapText="1"/>
    </xf>
    <xf numFmtId="0" fontId="6" fillId="2" borderId="3" xfId="0" applyFont="1" applyFill="1" applyBorder="1" applyAlignment="1">
      <alignment horizontal="center" wrapText="1"/>
    </xf>
    <xf numFmtId="0" fontId="8" fillId="4" borderId="23" xfId="0" applyNumberFormat="1" applyFont="1" applyFill="1" applyBorder="1" applyAlignment="1">
      <alignment horizontal="left" wrapText="1"/>
    </xf>
    <xf numFmtId="0" fontId="8" fillId="4" borderId="23" xfId="0" applyFont="1" applyFill="1" applyBorder="1" applyAlignment="1">
      <alignment horizontal="left" wrapText="1"/>
    </xf>
    <xf numFmtId="0" fontId="8" fillId="4" borderId="23" xfId="0" applyFont="1" applyFill="1" applyBorder="1" applyAlignment="1">
      <alignment horizontal="right" wrapText="1"/>
    </xf>
    <xf numFmtId="49" fontId="8" fillId="4" borderId="24" xfId="0" applyNumberFormat="1" applyFont="1" applyFill="1" applyBorder="1" applyAlignment="1">
      <alignment horizontal="left" wrapText="1"/>
    </xf>
    <xf numFmtId="0" fontId="8" fillId="4" borderId="24" xfId="0" applyFont="1" applyFill="1" applyBorder="1" applyAlignment="1">
      <alignment horizontal="left" wrapText="1"/>
    </xf>
    <xf numFmtId="165" fontId="8" fillId="4" borderId="24" xfId="0" applyNumberFormat="1" applyFont="1" applyFill="1" applyBorder="1" applyAlignment="1">
      <alignment horizontal="left" wrapText="1"/>
    </xf>
    <xf numFmtId="2" fontId="0" fillId="5" borderId="21" xfId="0" applyNumberFormat="1" applyFill="1" applyBorder="1"/>
    <xf numFmtId="9" fontId="0" fillId="0" borderId="0" xfId="0" applyNumberFormat="1"/>
    <xf numFmtId="164" fontId="8" fillId="14" borderId="2" xfId="0" applyNumberFormat="1" applyFont="1" applyFill="1" applyBorder="1" applyAlignment="1">
      <alignment horizontal="right" wrapText="1"/>
    </xf>
    <xf numFmtId="49" fontId="8" fillId="14" borderId="2" xfId="0" applyNumberFormat="1" applyFont="1" applyFill="1" applyBorder="1" applyAlignment="1">
      <alignment horizontal="left" wrapText="1"/>
    </xf>
    <xf numFmtId="0" fontId="8" fillId="14" borderId="2" xfId="0" applyNumberFormat="1" applyFont="1" applyFill="1" applyBorder="1" applyAlignment="1">
      <alignment horizontal="left" wrapText="1"/>
    </xf>
    <xf numFmtId="2" fontId="8" fillId="14" borderId="2" xfId="0" applyNumberFormat="1" applyFont="1" applyFill="1" applyBorder="1" applyAlignment="1">
      <alignment horizontal="left" wrapText="1"/>
    </xf>
    <xf numFmtId="2" fontId="8" fillId="14" borderId="2" xfId="0" applyNumberFormat="1" applyFont="1" applyFill="1" applyBorder="1" applyAlignment="1">
      <alignment horizontal="right" wrapText="1"/>
    </xf>
    <xf numFmtId="165" fontId="8" fillId="14" borderId="2" xfId="0" applyNumberFormat="1" applyFont="1" applyFill="1" applyBorder="1" applyAlignment="1">
      <alignment horizontal="left" wrapText="1"/>
    </xf>
    <xf numFmtId="0" fontId="8" fillId="14" borderId="2" xfId="0" applyFont="1" applyFill="1" applyBorder="1" applyAlignment="1">
      <alignment horizontal="right" wrapText="1"/>
    </xf>
    <xf numFmtId="0" fontId="8" fillId="5" borderId="2" xfId="0" applyFont="1" applyFill="1" applyBorder="1" applyAlignment="1">
      <alignment horizontal="right" wrapText="1"/>
    </xf>
    <xf numFmtId="0" fontId="8" fillId="14" borderId="24" xfId="0" applyNumberFormat="1" applyFont="1" applyFill="1" applyBorder="1" applyAlignment="1">
      <alignment horizontal="left" wrapText="1"/>
    </xf>
    <xf numFmtId="0" fontId="28" fillId="14" borderId="2" xfId="0" applyNumberFormat="1" applyFont="1" applyFill="1" applyBorder="1" applyAlignment="1">
      <alignment horizontal="left" wrapText="1"/>
    </xf>
    <xf numFmtId="0" fontId="8" fillId="14" borderId="2" xfId="0" applyFont="1" applyFill="1" applyBorder="1" applyAlignment="1">
      <alignment horizontal="left" wrapText="1"/>
    </xf>
    <xf numFmtId="2" fontId="8" fillId="14" borderId="22" xfId="0" applyNumberFormat="1" applyFont="1" applyFill="1" applyBorder="1" applyAlignment="1">
      <alignment horizontal="right" wrapText="1"/>
    </xf>
    <xf numFmtId="0" fontId="0" fillId="5" borderId="0" xfId="0" applyFill="1"/>
    <xf numFmtId="49" fontId="8" fillId="14" borderId="0" xfId="0" applyNumberFormat="1" applyFont="1" applyFill="1" applyBorder="1" applyAlignment="1">
      <alignment horizontal="left" wrapText="1"/>
    </xf>
    <xf numFmtId="0" fontId="8" fillId="14" borderId="0" xfId="0" applyNumberFormat="1" applyFont="1" applyFill="1" applyBorder="1" applyAlignment="1">
      <alignment horizontal="left" wrapText="1"/>
    </xf>
    <xf numFmtId="0" fontId="16" fillId="5" borderId="0" xfId="0" applyFont="1" applyFill="1"/>
    <xf numFmtId="164" fontId="8" fillId="14" borderId="23" xfId="0" applyNumberFormat="1" applyFont="1" applyFill="1" applyBorder="1" applyAlignment="1">
      <alignment horizontal="right" wrapText="1"/>
    </xf>
    <xf numFmtId="49" fontId="8" fillId="14" borderId="23" xfId="0" applyNumberFormat="1" applyFont="1" applyFill="1" applyBorder="1" applyAlignment="1">
      <alignment horizontal="left" wrapText="1"/>
    </xf>
    <xf numFmtId="0" fontId="8" fillId="14" borderId="23" xfId="0" applyNumberFormat="1" applyFont="1" applyFill="1" applyBorder="1" applyAlignment="1">
      <alignment horizontal="left" wrapText="1"/>
    </xf>
    <xf numFmtId="165" fontId="8" fillId="14" borderId="23" xfId="0" applyNumberFormat="1" applyFont="1" applyFill="1" applyBorder="1" applyAlignment="1">
      <alignment horizontal="left" wrapText="1"/>
    </xf>
    <xf numFmtId="2" fontId="8" fillId="14" borderId="23" xfId="0" applyNumberFormat="1" applyFont="1" applyFill="1" applyBorder="1" applyAlignment="1">
      <alignment horizontal="left" wrapText="1"/>
    </xf>
    <xf numFmtId="49" fontId="8" fillId="14" borderId="2" xfId="7" applyNumberFormat="1" applyFont="1" applyFill="1" applyBorder="1" applyAlignment="1">
      <alignment horizontal="left" wrapText="1"/>
    </xf>
    <xf numFmtId="49" fontId="8" fillId="5" borderId="2" xfId="7" applyNumberFormat="1" applyFont="1" applyFill="1" applyBorder="1" applyAlignment="1">
      <alignment horizontal="left" wrapText="1"/>
    </xf>
    <xf numFmtId="0" fontId="7" fillId="3" borderId="0" xfId="0" applyFont="1" applyFill="1" applyAlignment="1">
      <alignment horizontal="left" wrapText="1"/>
    </xf>
    <xf numFmtId="0" fontId="9" fillId="12" borderId="27" xfId="0" applyFont="1" applyFill="1" applyBorder="1" applyAlignment="1">
      <alignment horizontal="center" vertical="center" wrapText="1"/>
    </xf>
    <xf numFmtId="0" fontId="9" fillId="12" borderId="28" xfId="0" applyFont="1" applyFill="1" applyBorder="1" applyAlignment="1">
      <alignment horizontal="center" vertical="center" wrapText="1"/>
    </xf>
    <xf numFmtId="0" fontId="0" fillId="5" borderId="2" xfId="0" applyFill="1" applyBorder="1"/>
    <xf numFmtId="2" fontId="8" fillId="14" borderId="0" xfId="0" applyNumberFormat="1" applyFont="1" applyFill="1" applyBorder="1" applyAlignment="1">
      <alignment horizontal="left" wrapText="1"/>
    </xf>
    <xf numFmtId="2" fontId="8" fillId="14" borderId="23" xfId="0" applyNumberFormat="1" applyFont="1" applyFill="1" applyBorder="1" applyAlignment="1">
      <alignment horizontal="right" wrapText="1"/>
    </xf>
    <xf numFmtId="0" fontId="8" fillId="14" borderId="0" xfId="0" applyFont="1" applyFill="1" applyBorder="1" applyAlignment="1">
      <alignment horizontal="right" wrapText="1"/>
    </xf>
    <xf numFmtId="0" fontId="8" fillId="5" borderId="0" xfId="0" applyFont="1" applyFill="1" applyBorder="1" applyAlignment="1">
      <alignment horizontal="right" wrapText="1"/>
    </xf>
    <xf numFmtId="0" fontId="28" fillId="14" borderId="0" xfId="0" applyNumberFormat="1" applyFont="1" applyFill="1" applyBorder="1" applyAlignment="1">
      <alignment horizontal="left" wrapText="1"/>
    </xf>
    <xf numFmtId="164" fontId="8" fillId="10" borderId="2" xfId="0" applyNumberFormat="1" applyFont="1" applyFill="1" applyBorder="1" applyAlignment="1">
      <alignment horizontal="right" wrapText="1"/>
    </xf>
    <xf numFmtId="0" fontId="8" fillId="10" borderId="2" xfId="0" applyNumberFormat="1" applyFont="1" applyFill="1" applyBorder="1" applyAlignment="1">
      <alignment horizontal="left" wrapText="1"/>
    </xf>
    <xf numFmtId="2" fontId="8" fillId="10" borderId="2" xfId="0" applyNumberFormat="1" applyFont="1" applyFill="1" applyBorder="1" applyAlignment="1">
      <alignment horizontal="left" wrapText="1"/>
    </xf>
    <xf numFmtId="2" fontId="8" fillId="10" borderId="2" xfId="0" applyNumberFormat="1" applyFont="1" applyFill="1" applyBorder="1" applyAlignment="1">
      <alignment horizontal="right" wrapText="1"/>
    </xf>
    <xf numFmtId="165" fontId="8" fillId="10" borderId="2" xfId="0" applyNumberFormat="1" applyFont="1" applyFill="1" applyBorder="1" applyAlignment="1">
      <alignment horizontal="left" wrapText="1"/>
    </xf>
    <xf numFmtId="0" fontId="8" fillId="10" borderId="2" xfId="0" applyFont="1" applyFill="1" applyBorder="1" applyAlignment="1">
      <alignment horizontal="right" wrapText="1"/>
    </xf>
    <xf numFmtId="0" fontId="8" fillId="7" borderId="2" xfId="0" applyFont="1" applyFill="1" applyBorder="1" applyAlignment="1">
      <alignment horizontal="right" wrapText="1"/>
    </xf>
    <xf numFmtId="0" fontId="28" fillId="10" borderId="2" xfId="0" applyNumberFormat="1" applyFont="1" applyFill="1" applyBorder="1" applyAlignment="1">
      <alignment horizontal="left" wrapText="1"/>
    </xf>
    <xf numFmtId="0" fontId="0" fillId="0" borderId="0" xfId="0" pivotButton="1" applyAlignment="1">
      <alignment wrapText="1"/>
    </xf>
    <xf numFmtId="2" fontId="12" fillId="0" borderId="14" xfId="1" applyNumberFormat="1" applyFont="1" applyFill="1" applyBorder="1" applyAlignment="1">
      <alignment vertical="center"/>
    </xf>
    <xf numFmtId="170" fontId="0" fillId="5" borderId="6" xfId="0" applyNumberFormat="1" applyFill="1" applyBorder="1"/>
    <xf numFmtId="170" fontId="0" fillId="5" borderId="10" xfId="0" applyNumberFormat="1" applyFill="1" applyBorder="1"/>
    <xf numFmtId="170" fontId="0" fillId="5" borderId="12" xfId="0" applyNumberFormat="1" applyFill="1" applyBorder="1"/>
    <xf numFmtId="170" fontId="0" fillId="5" borderId="7" xfId="0" applyNumberFormat="1" applyFill="1" applyBorder="1"/>
    <xf numFmtId="170" fontId="0" fillId="5" borderId="8" xfId="0" applyNumberFormat="1" applyFill="1" applyBorder="1"/>
    <xf numFmtId="1" fontId="0" fillId="5" borderId="5" xfId="0" applyNumberFormat="1" applyFill="1" applyBorder="1"/>
    <xf numFmtId="1" fontId="4" fillId="7" borderId="0" xfId="2" applyNumberFormat="1" applyFont="1" applyFill="1" applyBorder="1" applyAlignment="1">
      <alignment horizontal="center" vertical="center"/>
    </xf>
    <xf numFmtId="1" fontId="4" fillId="7" borderId="9" xfId="1" applyNumberFormat="1" applyFont="1" applyFill="1" applyBorder="1" applyAlignment="1">
      <alignment horizontal="center" vertical="center" wrapText="1"/>
    </xf>
    <xf numFmtId="1" fontId="4" fillId="7" borderId="0" xfId="1" applyNumberFormat="1" applyFont="1" applyFill="1" applyBorder="1" applyAlignment="1">
      <alignment horizontal="center" vertical="center" wrapText="1"/>
    </xf>
    <xf numFmtId="0" fontId="9" fillId="5" borderId="4" xfId="0" applyFont="1" applyFill="1" applyBorder="1" applyAlignment="1"/>
    <xf numFmtId="0" fontId="0" fillId="6" borderId="0" xfId="0" applyFill="1"/>
    <xf numFmtId="0" fontId="9" fillId="7" borderId="5" xfId="0" applyFont="1" applyFill="1" applyBorder="1"/>
    <xf numFmtId="1" fontId="0" fillId="5" borderId="9" xfId="0" applyNumberFormat="1" applyFill="1" applyBorder="1"/>
    <xf numFmtId="166" fontId="0" fillId="0" borderId="9" xfId="0" applyNumberFormat="1" applyBorder="1"/>
    <xf numFmtId="0" fontId="0" fillId="5" borderId="9" xfId="0" applyNumberFormat="1" applyFill="1" applyBorder="1"/>
    <xf numFmtId="0" fontId="0" fillId="5" borderId="6" xfId="0" applyNumberFormat="1" applyFill="1" applyBorder="1"/>
    <xf numFmtId="1" fontId="0" fillId="5" borderId="0" xfId="0" applyNumberFormat="1" applyFill="1" applyBorder="1"/>
    <xf numFmtId="166" fontId="0" fillId="5" borderId="0" xfId="0" applyNumberFormat="1" applyFill="1" applyBorder="1"/>
    <xf numFmtId="0" fontId="0" fillId="5" borderId="0" xfId="0" applyNumberFormat="1" applyFill="1" applyBorder="1"/>
    <xf numFmtId="0" fontId="0" fillId="5" borderId="12" xfId="0" applyNumberFormat="1" applyFill="1" applyBorder="1"/>
    <xf numFmtId="166" fontId="0" fillId="5" borderId="9" xfId="0" applyNumberFormat="1" applyFill="1" applyBorder="1"/>
    <xf numFmtId="0" fontId="0" fillId="0" borderId="12" xfId="0" applyBorder="1"/>
    <xf numFmtId="166" fontId="0" fillId="5" borderId="11" xfId="0" applyNumberFormat="1" applyFill="1" applyBorder="1"/>
    <xf numFmtId="0" fontId="0" fillId="5" borderId="11" xfId="0" applyNumberFormat="1" applyFill="1" applyBorder="1"/>
    <xf numFmtId="0" fontId="0" fillId="5" borderId="8" xfId="0" applyNumberFormat="1" applyFill="1" applyBorder="1"/>
    <xf numFmtId="0" fontId="23" fillId="9" borderId="15" xfId="6" applyFont="1" applyFill="1" applyBorder="1" applyAlignment="1">
      <alignment horizontal="center" wrapText="1"/>
    </xf>
    <xf numFmtId="0" fontId="24" fillId="9" borderId="16" xfId="6" applyFont="1" applyFill="1" applyBorder="1" applyAlignment="1">
      <alignment horizontal="center" wrapText="1"/>
    </xf>
    <xf numFmtId="0" fontId="24" fillId="9" borderId="17" xfId="6" applyFont="1" applyFill="1" applyBorder="1" applyAlignment="1">
      <alignment horizontal="center" wrapText="1"/>
    </xf>
    <xf numFmtId="0" fontId="24" fillId="9" borderId="18" xfId="6" applyFont="1" applyFill="1" applyBorder="1" applyAlignment="1">
      <alignment horizontal="center" wrapText="1"/>
    </xf>
    <xf numFmtId="0" fontId="24" fillId="9" borderId="0" xfId="6" applyFont="1" applyFill="1" applyBorder="1" applyAlignment="1">
      <alignment horizontal="center" wrapText="1"/>
    </xf>
    <xf numFmtId="0" fontId="24" fillId="9" borderId="19" xfId="6" applyFont="1" applyFill="1" applyBorder="1" applyAlignment="1">
      <alignment horizontal="center" wrapText="1"/>
    </xf>
    <xf numFmtId="0" fontId="25" fillId="5" borderId="5" xfId="6" applyFont="1" applyFill="1" applyBorder="1" applyAlignment="1">
      <alignment horizontal="left" vertical="top" wrapText="1"/>
    </xf>
    <xf numFmtId="0" fontId="25" fillId="5" borderId="9" xfId="6" applyFont="1" applyFill="1" applyBorder="1" applyAlignment="1">
      <alignment horizontal="left" vertical="top" wrapText="1"/>
    </xf>
    <xf numFmtId="0" fontId="25" fillId="5" borderId="6" xfId="6" applyFont="1" applyFill="1" applyBorder="1" applyAlignment="1">
      <alignment horizontal="left" vertical="top" wrapText="1"/>
    </xf>
    <xf numFmtId="0" fontId="25" fillId="5" borderId="10" xfId="6" applyFont="1" applyFill="1" applyBorder="1" applyAlignment="1">
      <alignment horizontal="left" vertical="top" wrapText="1"/>
    </xf>
    <xf numFmtId="0" fontId="25" fillId="5" borderId="0" xfId="6" applyFont="1" applyFill="1" applyBorder="1" applyAlignment="1">
      <alignment horizontal="left" vertical="top" wrapText="1"/>
    </xf>
    <xf numFmtId="0" fontId="25" fillId="5" borderId="12" xfId="6" applyFont="1" applyFill="1" applyBorder="1" applyAlignment="1">
      <alignment horizontal="left" vertical="top" wrapText="1"/>
    </xf>
    <xf numFmtId="0" fontId="25" fillId="5" borderId="7" xfId="6" applyFont="1" applyFill="1" applyBorder="1" applyAlignment="1">
      <alignment horizontal="left" vertical="top" wrapText="1"/>
    </xf>
    <xf numFmtId="0" fontId="25" fillId="5" borderId="11" xfId="6" applyFont="1" applyFill="1" applyBorder="1" applyAlignment="1">
      <alignment horizontal="left" vertical="top" wrapText="1"/>
    </xf>
    <xf numFmtId="0" fontId="25" fillId="5" borderId="8" xfId="6" applyFont="1" applyFill="1" applyBorder="1" applyAlignment="1">
      <alignment horizontal="left" vertical="top" wrapText="1"/>
    </xf>
    <xf numFmtId="1" fontId="4" fillId="0" borderId="9" xfId="1" applyNumberFormat="1" applyFont="1" applyFill="1" applyBorder="1" applyAlignment="1">
      <alignment horizontal="center" vertical="center" wrapText="1"/>
    </xf>
    <xf numFmtId="1" fontId="4" fillId="0" borderId="0" xfId="1" applyNumberFormat="1" applyFont="1" applyFill="1" applyBorder="1" applyAlignment="1">
      <alignment horizontal="center" vertical="center" wrapText="1"/>
    </xf>
    <xf numFmtId="3" fontId="14" fillId="0" borderId="5" xfId="3" applyNumberFormat="1" applyFont="1" applyBorder="1" applyAlignment="1">
      <alignment horizontal="center" wrapText="1"/>
    </xf>
    <xf numFmtId="3" fontId="14" fillId="0" borderId="9" xfId="3" applyNumberFormat="1" applyFont="1" applyBorder="1" applyAlignment="1">
      <alignment horizontal="center" wrapText="1"/>
    </xf>
    <xf numFmtId="3" fontId="14" fillId="0" borderId="6" xfId="3" applyNumberFormat="1" applyFont="1" applyBorder="1" applyAlignment="1">
      <alignment horizontal="center" wrapText="1"/>
    </xf>
    <xf numFmtId="3" fontId="15" fillId="0" borderId="5" xfId="3" applyNumberFormat="1" applyFont="1" applyBorder="1" applyAlignment="1">
      <alignment horizontal="center" wrapText="1"/>
    </xf>
    <xf numFmtId="3" fontId="15" fillId="0" borderId="9" xfId="3" applyNumberFormat="1" applyFont="1" applyBorder="1" applyAlignment="1">
      <alignment horizontal="center" wrapText="1"/>
    </xf>
    <xf numFmtId="0" fontId="15" fillId="0" borderId="5" xfId="3" applyNumberFormat="1" applyFont="1" applyBorder="1" applyAlignment="1">
      <alignment horizontal="center" wrapText="1"/>
    </xf>
    <xf numFmtId="0" fontId="15" fillId="0" borderId="6" xfId="3" applyNumberFormat="1" applyFont="1" applyBorder="1" applyAlignment="1">
      <alignment horizontal="center" wrapText="1"/>
    </xf>
    <xf numFmtId="0" fontId="15" fillId="0" borderId="9" xfId="3" applyNumberFormat="1" applyFont="1" applyBorder="1" applyAlignment="1">
      <alignment horizontal="center" wrapText="1"/>
    </xf>
    <xf numFmtId="0" fontId="17" fillId="0" borderId="6" xfId="1" applyFont="1" applyFill="1" applyBorder="1" applyAlignment="1">
      <alignment horizontal="center" vertical="center" wrapText="1"/>
    </xf>
    <xf numFmtId="0" fontId="17" fillId="0" borderId="12" xfId="1" applyFont="1" applyFill="1" applyBorder="1" applyAlignment="1">
      <alignment horizontal="center" vertical="center" wrapText="1"/>
    </xf>
    <xf numFmtId="0" fontId="17" fillId="0" borderId="9" xfId="1" applyFont="1" applyFill="1" applyBorder="1" applyAlignment="1">
      <alignment horizontal="center" vertical="center" wrapText="1"/>
    </xf>
    <xf numFmtId="0" fontId="17" fillId="0" borderId="0" xfId="1" applyFont="1" applyFill="1" applyBorder="1" applyAlignment="1">
      <alignment horizontal="center" vertical="center" wrapText="1"/>
    </xf>
  </cellXfs>
  <cellStyles count="9">
    <cellStyle name="Comma 2" xfId="2" xr:uid="{00000000-0005-0000-0000-000000000000}"/>
    <cellStyle name="Currency 2" xfId="4" xr:uid="{00000000-0005-0000-0000-000001000000}"/>
    <cellStyle name="Normal" xfId="0" builtinId="0"/>
    <cellStyle name="Normal 2" xfId="1" xr:uid="{00000000-0005-0000-0000-000003000000}"/>
    <cellStyle name="Normal 3" xfId="7" xr:uid="{00000000-0005-0000-0000-000004000000}"/>
    <cellStyle name="Normal 3 2" xfId="6" xr:uid="{00000000-0005-0000-0000-000005000000}"/>
    <cellStyle name="Normal 4" xfId="8" xr:uid="{00000000-0005-0000-0000-000006000000}"/>
    <cellStyle name="Percent 2" xfId="3" xr:uid="{00000000-0005-0000-0000-000007000000}"/>
    <cellStyle name="Percent 3" xfId="5" xr:uid="{00000000-0005-0000-0000-000008000000}"/>
  </cellStyles>
  <dxfs count="734">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alignment wrapText="1"/>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0" formatCode="General"/>
    </dxf>
    <dxf>
      <numFmt numFmtId="170" formatCode="0.000"/>
    </dxf>
    <dxf>
      <numFmt numFmtId="2" formatCode="0.00"/>
    </dxf>
    <dxf>
      <numFmt numFmtId="166" formatCode="0.0"/>
    </dxf>
    <dxf>
      <numFmt numFmtId="1" formatCode="0"/>
    </dxf>
    <dxf>
      <numFmt numFmtId="171" formatCode="0.0%"/>
    </dxf>
    <dxf>
      <numFmt numFmtId="13" formatCode="0%"/>
    </dxf>
    <dxf>
      <numFmt numFmtId="4" formatCode="#,##0.00"/>
    </dxf>
    <dxf>
      <numFmt numFmtId="0" formatCode="General"/>
    </dxf>
    <dxf>
      <numFmt numFmtId="4" formatCode="#,##0.00"/>
    </dxf>
    <dxf>
      <numFmt numFmtId="172" formatCode="#,##0.0"/>
    </dxf>
    <dxf>
      <numFmt numFmtId="14" formatCode="0.00%"/>
    </dxf>
    <dxf>
      <alignment wrapText="1"/>
    </dxf>
    <dxf>
      <numFmt numFmtId="171" formatCode="0.0%"/>
    </dxf>
    <dxf>
      <numFmt numFmtId="13" formatCode="0%"/>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righ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rgb="FFF0F0F4"/>
        </patternFill>
      </fill>
      <alignment horizontal="lef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font>
        <b val="0"/>
        <i val="0"/>
        <strike val="0"/>
        <condense val="0"/>
        <extend val="0"/>
        <outline val="0"/>
        <shadow val="0"/>
        <u val="none"/>
        <vertAlign val="baseline"/>
        <sz val="9"/>
        <color rgb="FF000000"/>
        <name val="Arial"/>
        <family val="2"/>
        <scheme val="none"/>
      </font>
      <numFmt numFmtId="164" formatCode="0;\(0\)"/>
      <fill>
        <patternFill patternType="solid">
          <fgColor rgb="FFFFFFFF"/>
          <bgColor rgb="FFF0F0F4"/>
        </patternFill>
      </fill>
      <alignment horizontal="right" vertical="bottom" textRotation="0" wrapText="1" indent="0" justifyLastLine="0" shrinkToFit="0" readingOrder="0"/>
      <border diagonalUp="0" diagonalDown="0">
        <left style="thin">
          <color rgb="FFCAC9D9"/>
        </left>
        <right style="thin">
          <color rgb="FFCAC9D9"/>
        </right>
        <top style="thin">
          <color rgb="FFCAC9D9"/>
        </top>
        <bottom style="thin">
          <color rgb="FFCAC9D9"/>
        </bottom>
        <vertical/>
        <horizontal/>
      </border>
    </dxf>
    <dxf>
      <border outline="0">
        <top style="thin">
          <color rgb="FFCACAD9"/>
        </top>
        <bottom style="thin">
          <color rgb="FFCAC9D9"/>
        </bottom>
      </border>
    </dxf>
    <dxf>
      <font>
        <b val="0"/>
        <i val="0"/>
        <strike val="0"/>
        <condense val="0"/>
        <extend val="0"/>
        <outline val="0"/>
        <shadow val="0"/>
        <u val="none"/>
        <vertAlign val="baseline"/>
        <sz val="9"/>
        <color rgb="FF000000"/>
        <name val="Arial"/>
        <family val="2"/>
        <scheme val="none"/>
      </font>
      <fill>
        <patternFill patternType="solid">
          <fgColor rgb="FFFFFFFF"/>
          <bgColor rgb="FFF0F0F4"/>
        </patternFill>
      </fill>
      <alignment horizontal="left" vertical="bottom" textRotation="0" wrapText="1" indent="0" justifyLastLine="0" shrinkToFit="0" readingOrder="0"/>
    </dxf>
    <dxf>
      <border outline="0">
        <bottom style="thin">
          <color rgb="FFCACAD9"/>
        </bottom>
      </border>
    </dxf>
    <dxf>
      <font>
        <b/>
        <i val="0"/>
        <strike val="0"/>
        <condense val="0"/>
        <extend val="0"/>
        <outline val="0"/>
        <shadow val="0"/>
        <u val="none"/>
        <vertAlign val="baseline"/>
        <sz val="9"/>
        <color rgb="FFFFFFFF"/>
        <name val="Arial"/>
        <family val="2"/>
        <scheme val="none"/>
      </font>
      <numFmt numFmtId="30" formatCode="@"/>
      <fill>
        <patternFill patternType="solid">
          <fgColor rgb="FFFFFFFF"/>
          <bgColor rgb="FF5175B9"/>
        </patternFill>
      </fill>
      <alignment horizontal="center" vertical="bottom" textRotation="0" wrapText="1" indent="0" justifyLastLine="0" shrinkToFit="0" readingOrder="0"/>
      <border diagonalUp="0" diagonalDown="0" outline="0">
        <left style="thin">
          <color rgb="FFCACAD9"/>
        </left>
        <right style="thin">
          <color rgb="FFCACAD9"/>
        </right>
        <top/>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2" formatCode="0.00"/>
      <fill>
        <patternFill patternType="solid">
          <fgColor rgb="FFFFFFFF"/>
          <bgColor theme="0"/>
        </patternFill>
      </fill>
      <alignment horizontal="righ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2" formatCode="0.00"/>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0" formatCode="General"/>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30" formatCode="@"/>
      <fill>
        <patternFill patternType="solid">
          <fgColor rgb="FFFFFFFF"/>
          <bgColor theme="0"/>
        </patternFill>
      </fill>
      <alignment horizontal="lef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font>
        <b val="0"/>
        <i val="0"/>
        <strike val="0"/>
        <condense val="0"/>
        <extend val="0"/>
        <outline val="0"/>
        <shadow val="0"/>
        <u val="none"/>
        <vertAlign val="baseline"/>
        <sz val="9"/>
        <color rgb="FF000000"/>
        <name val="Arial"/>
        <family val="2"/>
        <scheme val="none"/>
      </font>
      <numFmt numFmtId="164" formatCode="0;\(0\)"/>
      <fill>
        <patternFill patternType="solid">
          <fgColor rgb="FFFFFFFF"/>
          <bgColor theme="0"/>
        </patternFill>
      </fill>
      <alignment horizontal="right" vertical="bottom" textRotation="0" wrapText="1" indent="0" justifyLastLine="0" shrinkToFit="0" readingOrder="0"/>
      <border diagonalUp="0" diagonalDown="0" outline="0">
        <left style="thin">
          <color rgb="FFCAC9D9"/>
        </left>
        <right style="thin">
          <color rgb="FFCAC9D9"/>
        </right>
        <top style="thin">
          <color rgb="FFCAC9D9"/>
        </top>
        <bottom style="thin">
          <color rgb="FFCAC9D9"/>
        </bottom>
      </border>
    </dxf>
    <dxf>
      <border outline="0">
        <top style="thin">
          <color rgb="FFCAC9D9"/>
        </top>
      </border>
    </dxf>
    <dxf>
      <border outline="0">
        <top style="thin">
          <color rgb="FFCACAD9"/>
        </top>
        <bottom style="thin">
          <color rgb="FFCAC9D9"/>
        </bottom>
      </border>
    </dxf>
    <dxf>
      <font>
        <b val="0"/>
        <i val="0"/>
        <strike val="0"/>
        <condense val="0"/>
        <extend val="0"/>
        <outline val="0"/>
        <shadow val="0"/>
        <u val="none"/>
        <vertAlign val="baseline"/>
        <sz val="9"/>
        <color rgb="FF000000"/>
        <name val="Arial"/>
        <scheme val="none"/>
      </font>
      <numFmt numFmtId="30" formatCode="@"/>
      <fill>
        <patternFill patternType="solid">
          <fgColor rgb="FFFFFFFF"/>
          <bgColor theme="0"/>
        </patternFill>
      </fill>
      <alignment horizontal="left" vertical="bottom" textRotation="0" wrapText="1" indent="0" justifyLastLine="0" shrinkToFit="0" readingOrder="0"/>
    </dxf>
    <dxf>
      <border outline="0">
        <bottom style="thin">
          <color rgb="FFCACAD9"/>
        </bottom>
      </border>
    </dxf>
    <dxf>
      <font>
        <b/>
        <i val="0"/>
        <strike val="0"/>
        <condense val="0"/>
        <extend val="0"/>
        <outline val="0"/>
        <shadow val="0"/>
        <u val="none"/>
        <vertAlign val="baseline"/>
        <sz val="9"/>
        <color rgb="FFFFFFFF"/>
        <name val="Arial"/>
        <scheme val="none"/>
      </font>
      <numFmt numFmtId="30" formatCode="@"/>
      <fill>
        <patternFill patternType="solid">
          <fgColor rgb="FFFFFFFF"/>
          <bgColor rgb="FF5175B9"/>
        </patternFill>
      </fill>
      <alignment horizontal="center" vertical="bottom" textRotation="0" wrapText="1" indent="0" justifyLastLine="0" shrinkToFit="0" readingOrder="0"/>
      <border diagonalUp="0" diagonalDown="0" outline="0">
        <left style="thin">
          <color rgb="FFCACAD9"/>
        </left>
        <right style="thin">
          <color rgb="FFCACAD9"/>
        </right>
        <top/>
        <bottom/>
      </border>
    </dxf>
    <dxf>
      <numFmt numFmtId="13" formatCode="0%"/>
    </dxf>
    <dxf>
      <numFmt numFmtId="171" formatCode="0.0%"/>
    </dxf>
    <dxf>
      <alignment wrapText="1"/>
    </dxf>
    <dxf>
      <numFmt numFmtId="14" formatCode="0.00%"/>
    </dxf>
    <dxf>
      <numFmt numFmtId="172" formatCode="#,##0.0"/>
    </dxf>
    <dxf>
      <numFmt numFmtId="4" formatCode="#,##0.00"/>
    </dxf>
    <dxf>
      <numFmt numFmtId="0" formatCode="General"/>
    </dxf>
    <dxf>
      <numFmt numFmtId="4" formatCode="#,##0.00"/>
    </dxf>
    <dxf>
      <numFmt numFmtId="13" formatCode="0%"/>
    </dxf>
    <dxf>
      <numFmt numFmtId="171" formatCode="0.0%"/>
    </dxf>
    <dxf>
      <numFmt numFmtId="1" formatCode="0"/>
    </dxf>
    <dxf>
      <numFmt numFmtId="166" formatCode="0.0"/>
    </dxf>
    <dxf>
      <numFmt numFmtId="2" formatCode="0.00"/>
    </dxf>
    <dxf>
      <numFmt numFmtId="170" formatCode="0.000"/>
    </dxf>
    <dxf>
      <numFmt numFmtId="0" formatCode="General"/>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alignment wrapText="1"/>
    </dxf>
    <dxf>
      <numFmt numFmtId="13" formatCode="0%"/>
    </dxf>
    <dxf>
      <numFmt numFmtId="171" formatCode="0.0%"/>
    </dxf>
    <dxf>
      <alignment wrapText="1"/>
    </dxf>
    <dxf>
      <numFmt numFmtId="14" formatCode="0.00%"/>
    </dxf>
    <dxf>
      <numFmt numFmtId="172" formatCode="#,##0.0"/>
    </dxf>
    <dxf>
      <numFmt numFmtId="4" formatCode="#,##0.00"/>
    </dxf>
    <dxf>
      <numFmt numFmtId="0" formatCode="General"/>
    </dxf>
    <dxf>
      <numFmt numFmtId="4" formatCode="#,##0.00"/>
    </dxf>
    <dxf>
      <numFmt numFmtId="13" formatCode="0%"/>
    </dxf>
    <dxf>
      <numFmt numFmtId="171" formatCode="0.0%"/>
    </dxf>
    <dxf>
      <numFmt numFmtId="1" formatCode="0"/>
    </dxf>
    <dxf>
      <numFmt numFmtId="166" formatCode="0.0"/>
    </dxf>
    <dxf>
      <numFmt numFmtId="2" formatCode="0.00"/>
    </dxf>
    <dxf>
      <numFmt numFmtId="170" formatCode="0.000"/>
    </dxf>
    <dxf>
      <numFmt numFmtId="0" formatCode="General"/>
    </dxf>
    <dxf>
      <numFmt numFmtId="171" formatCode="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Mono MFD </a:t>
            </a:r>
            <a:r>
              <a:rPr lang="en-US" sz="1400" b="0" i="0" u="none" strike="noStrike" baseline="0">
                <a:effectLst/>
              </a:rPr>
              <a:t>and Digital Duplicator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81714785651792"/>
          <c:y val="0.17171296296296296"/>
          <c:w val="0.81351618547681537"/>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Contents'!$R$3,'Table of Contents'!$S$3,'Table of Contents'!$R$4,'Table of Contents'!$S$4,'Table of Contents'!$R$5,'Table of Contents'!$S$5,'Table of Contents'!$R$6,'Table of Contents'!$S$6,'Table of Contents'!$R$7,'Table of Contents'!$S$7,'Table of Contents'!$R$8,'Table of Contents'!$S$8)</c:f>
              <c:numCache>
                <c:formatCode>General</c:formatCode>
                <c:ptCount val="12"/>
                <c:pt idx="0">
                  <c:v>1</c:v>
                </c:pt>
                <c:pt idx="1">
                  <c:v>20</c:v>
                </c:pt>
                <c:pt idx="2">
                  <c:v>21</c:v>
                </c:pt>
                <c:pt idx="3">
                  <c:v>40</c:v>
                </c:pt>
                <c:pt idx="4">
                  <c:v>41</c:v>
                </c:pt>
                <c:pt idx="5">
                  <c:v>60</c:v>
                </c:pt>
                <c:pt idx="6">
                  <c:v>61</c:v>
                </c:pt>
                <c:pt idx="7">
                  <c:v>80</c:v>
                </c:pt>
                <c:pt idx="8">
                  <c:v>81</c:v>
                </c:pt>
                <c:pt idx="9">
                  <c:v>130</c:v>
                </c:pt>
                <c:pt idx="10">
                  <c:v>131</c:v>
                </c:pt>
                <c:pt idx="11">
                  <c:v>1000</c:v>
                </c:pt>
              </c:numCache>
            </c:numRef>
          </c:xVal>
          <c:yVal>
            <c:numRef>
              <c:f>('Table of Contents'!$T$3,'Table of Contents'!$U$3,'Table of Contents'!$T$4,'Table of Contents'!$U$4,'Table of Contents'!$T$5,'Table of Contents'!$U$5,'Table of Contents'!$T$6,'Table of Contents'!$U$6,'Table of Contents'!$T$7,'Table of Contents'!$U$7,'Table of Contents'!$T$8,'Table of Contents'!$U$8)</c:f>
              <c:numCache>
                <c:formatCode>0.0</c:formatCode>
                <c:ptCount val="12"/>
                <c:pt idx="0">
                  <c:v>0.26298489583333334</c:v>
                </c:pt>
                <c:pt idx="1">
                  <c:v>0.26298489583333334</c:v>
                </c:pt>
                <c:pt idx="2">
                  <c:v>0.26300000000000001</c:v>
                </c:pt>
                <c:pt idx="3">
                  <c:v>0.61320999999999992</c:v>
                </c:pt>
                <c:pt idx="4">
                  <c:v>0.623</c:v>
                </c:pt>
                <c:pt idx="5">
                  <c:v>0.87498999999999993</c:v>
                </c:pt>
                <c:pt idx="6">
                  <c:v>0.8829999999999999</c:v>
                </c:pt>
                <c:pt idx="7">
                  <c:v>1.5761050000000001</c:v>
                </c:pt>
                <c:pt idx="8">
                  <c:v>1.603</c:v>
                </c:pt>
                <c:pt idx="9">
                  <c:v>5.8858554999999999</c:v>
                </c:pt>
                <c:pt idx="10">
                  <c:v>5.9529999999999985</c:v>
                </c:pt>
                <c:pt idx="11">
                  <c:v>81.555999999999997</c:v>
                </c:pt>
              </c:numCache>
            </c:numRef>
          </c:yVal>
          <c:smooth val="0"/>
          <c:extLst>
            <c:ext xmlns:c16="http://schemas.microsoft.com/office/drawing/2014/chart" uri="{C3380CC4-5D6E-409C-BE32-E72D297353CC}">
              <c16:uniqueId val="{00000000-7945-446B-B715-2A2FB085A897}"/>
            </c:ext>
          </c:extLst>
        </c:ser>
        <c:ser>
          <c:idx val="1"/>
          <c:order val="1"/>
          <c:tx>
            <c:strRef>
              <c:f>'2. TEC Mono MFD'!$O$3:$O$4</c:f>
              <c:strCache>
                <c:ptCount val="2"/>
                <c:pt idx="0">
                  <c:v>Monochrome</c:v>
                </c:pt>
                <c:pt idx="1">
                  <c:v>MFD</c:v>
                </c:pt>
              </c:strCache>
            </c:strRef>
          </c:tx>
          <c:spPr>
            <a:ln w="25400" cap="rnd">
              <a:noFill/>
              <a:round/>
            </a:ln>
            <a:effectLst/>
          </c:spPr>
          <c:marker>
            <c:symbol val="circle"/>
            <c:size val="5"/>
            <c:spPr>
              <a:solidFill>
                <a:schemeClr val="accent2"/>
              </a:solidFill>
              <a:ln w="9525">
                <a:solidFill>
                  <a:schemeClr val="accent2"/>
                </a:solidFill>
              </a:ln>
              <a:effectLst/>
            </c:spPr>
          </c:marker>
          <c:xVal>
            <c:numRef>
              <c:f>'2. TEC Mono MFD'!$N$9:$N$400</c:f>
              <c:numCache>
                <c:formatCode>General</c:formatCode>
                <c:ptCount val="392"/>
                <c:pt idx="0">
                  <c:v>19</c:v>
                </c:pt>
                <c:pt idx="1">
                  <c:v>19</c:v>
                </c:pt>
                <c:pt idx="2">
                  <c:v>20</c:v>
                </c:pt>
                <c:pt idx="3">
                  <c:v>20</c:v>
                </c:pt>
                <c:pt idx="4">
                  <c:v>20</c:v>
                </c:pt>
                <c:pt idx="5">
                  <c:v>20</c:v>
                </c:pt>
                <c:pt idx="6">
                  <c:v>21</c:v>
                </c:pt>
                <c:pt idx="7">
                  <c:v>21</c:v>
                </c:pt>
                <c:pt idx="8">
                  <c:v>21</c:v>
                </c:pt>
                <c:pt idx="9">
                  <c:v>22</c:v>
                </c:pt>
                <c:pt idx="10">
                  <c:v>22</c:v>
                </c:pt>
                <c:pt idx="11">
                  <c:v>22</c:v>
                </c:pt>
                <c:pt idx="12">
                  <c:v>22</c:v>
                </c:pt>
                <c:pt idx="13">
                  <c:v>22</c:v>
                </c:pt>
                <c:pt idx="14">
                  <c:v>23</c:v>
                </c:pt>
                <c:pt idx="15">
                  <c:v>23</c:v>
                </c:pt>
                <c:pt idx="16">
                  <c:v>24</c:v>
                </c:pt>
                <c:pt idx="17">
                  <c:v>24</c:v>
                </c:pt>
                <c:pt idx="18">
                  <c:v>24</c:v>
                </c:pt>
                <c:pt idx="19">
                  <c:v>25</c:v>
                </c:pt>
                <c:pt idx="20">
                  <c:v>25</c:v>
                </c:pt>
                <c:pt idx="21">
                  <c:v>25</c:v>
                </c:pt>
                <c:pt idx="22">
                  <c:v>25</c:v>
                </c:pt>
                <c:pt idx="23">
                  <c:v>25</c:v>
                </c:pt>
                <c:pt idx="24">
                  <c:v>25</c:v>
                </c:pt>
                <c:pt idx="25">
                  <c:v>25</c:v>
                </c:pt>
                <c:pt idx="26">
                  <c:v>25</c:v>
                </c:pt>
                <c:pt idx="27">
                  <c:v>25</c:v>
                </c:pt>
                <c:pt idx="28">
                  <c:v>25</c:v>
                </c:pt>
                <c:pt idx="29">
                  <c:v>25</c:v>
                </c:pt>
                <c:pt idx="30">
                  <c:v>26</c:v>
                </c:pt>
                <c:pt idx="31">
                  <c:v>26</c:v>
                </c:pt>
                <c:pt idx="32">
                  <c:v>26</c:v>
                </c:pt>
                <c:pt idx="33">
                  <c:v>26</c:v>
                </c:pt>
                <c:pt idx="34">
                  <c:v>27</c:v>
                </c:pt>
                <c:pt idx="35">
                  <c:v>27</c:v>
                </c:pt>
                <c:pt idx="36">
                  <c:v>28</c:v>
                </c:pt>
                <c:pt idx="37">
                  <c:v>28</c:v>
                </c:pt>
                <c:pt idx="38">
                  <c:v>28</c:v>
                </c:pt>
                <c:pt idx="39">
                  <c:v>28</c:v>
                </c:pt>
                <c:pt idx="40">
                  <c:v>28</c:v>
                </c:pt>
                <c:pt idx="41">
                  <c:v>28</c:v>
                </c:pt>
                <c:pt idx="42">
                  <c:v>29</c:v>
                </c:pt>
                <c:pt idx="43">
                  <c:v>29</c:v>
                </c:pt>
                <c:pt idx="44">
                  <c:v>29</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31</c:v>
                </c:pt>
                <c:pt idx="63">
                  <c:v>31</c:v>
                </c:pt>
                <c:pt idx="64">
                  <c:v>31</c:v>
                </c:pt>
                <c:pt idx="65">
                  <c:v>32</c:v>
                </c:pt>
                <c:pt idx="66">
                  <c:v>32</c:v>
                </c:pt>
                <c:pt idx="67">
                  <c:v>32</c:v>
                </c:pt>
                <c:pt idx="68">
                  <c:v>32</c:v>
                </c:pt>
                <c:pt idx="69">
                  <c:v>33</c:v>
                </c:pt>
                <c:pt idx="70">
                  <c:v>33</c:v>
                </c:pt>
                <c:pt idx="71">
                  <c:v>35</c:v>
                </c:pt>
                <c:pt idx="72">
                  <c:v>35</c:v>
                </c:pt>
                <c:pt idx="73">
                  <c:v>35</c:v>
                </c:pt>
                <c:pt idx="74">
                  <c:v>35</c:v>
                </c:pt>
                <c:pt idx="75">
                  <c:v>35</c:v>
                </c:pt>
                <c:pt idx="76">
                  <c:v>35</c:v>
                </c:pt>
                <c:pt idx="77">
                  <c:v>35</c:v>
                </c:pt>
                <c:pt idx="78">
                  <c:v>35</c:v>
                </c:pt>
                <c:pt idx="79">
                  <c:v>35</c:v>
                </c:pt>
                <c:pt idx="80">
                  <c:v>35</c:v>
                </c:pt>
                <c:pt idx="81">
                  <c:v>35</c:v>
                </c:pt>
                <c:pt idx="82">
                  <c:v>35</c:v>
                </c:pt>
                <c:pt idx="83">
                  <c:v>35</c:v>
                </c:pt>
                <c:pt idx="84">
                  <c:v>35</c:v>
                </c:pt>
                <c:pt idx="85">
                  <c:v>35</c:v>
                </c:pt>
                <c:pt idx="86">
                  <c:v>35</c:v>
                </c:pt>
                <c:pt idx="87">
                  <c:v>35</c:v>
                </c:pt>
                <c:pt idx="88">
                  <c:v>35</c:v>
                </c:pt>
                <c:pt idx="89">
                  <c:v>36</c:v>
                </c:pt>
                <c:pt idx="90">
                  <c:v>36</c:v>
                </c:pt>
                <c:pt idx="91">
                  <c:v>36</c:v>
                </c:pt>
                <c:pt idx="92">
                  <c:v>36</c:v>
                </c:pt>
                <c:pt idx="93">
                  <c:v>37</c:v>
                </c:pt>
                <c:pt idx="94">
                  <c:v>37</c:v>
                </c:pt>
                <c:pt idx="95">
                  <c:v>37</c:v>
                </c:pt>
                <c:pt idx="96">
                  <c:v>37</c:v>
                </c:pt>
                <c:pt idx="97">
                  <c:v>37</c:v>
                </c:pt>
                <c:pt idx="98">
                  <c:v>37</c:v>
                </c:pt>
                <c:pt idx="99">
                  <c:v>37</c:v>
                </c:pt>
                <c:pt idx="100">
                  <c:v>38</c:v>
                </c:pt>
                <c:pt idx="101">
                  <c:v>38</c:v>
                </c:pt>
                <c:pt idx="102">
                  <c:v>38</c:v>
                </c:pt>
                <c:pt idx="103">
                  <c:v>40</c:v>
                </c:pt>
                <c:pt idx="104">
                  <c:v>40</c:v>
                </c:pt>
                <c:pt idx="105">
                  <c:v>40</c:v>
                </c:pt>
                <c:pt idx="106">
                  <c:v>40</c:v>
                </c:pt>
                <c:pt idx="107">
                  <c:v>40</c:v>
                </c:pt>
                <c:pt idx="108">
                  <c:v>40</c:v>
                </c:pt>
                <c:pt idx="109">
                  <c:v>40</c:v>
                </c:pt>
                <c:pt idx="110">
                  <c:v>40</c:v>
                </c:pt>
                <c:pt idx="111">
                  <c:v>40</c:v>
                </c:pt>
                <c:pt idx="112">
                  <c:v>40</c:v>
                </c:pt>
                <c:pt idx="113">
                  <c:v>40</c:v>
                </c:pt>
                <c:pt idx="114">
                  <c:v>40</c:v>
                </c:pt>
                <c:pt idx="115">
                  <c:v>42</c:v>
                </c:pt>
                <c:pt idx="116">
                  <c:v>42</c:v>
                </c:pt>
                <c:pt idx="117">
                  <c:v>42</c:v>
                </c:pt>
                <c:pt idx="118">
                  <c:v>42</c:v>
                </c:pt>
                <c:pt idx="119">
                  <c:v>42</c:v>
                </c:pt>
                <c:pt idx="120">
                  <c:v>42</c:v>
                </c:pt>
                <c:pt idx="121">
                  <c:v>42</c:v>
                </c:pt>
                <c:pt idx="122">
                  <c:v>42</c:v>
                </c:pt>
                <c:pt idx="123">
                  <c:v>42</c:v>
                </c:pt>
                <c:pt idx="124">
                  <c:v>42</c:v>
                </c:pt>
                <c:pt idx="125">
                  <c:v>42</c:v>
                </c:pt>
                <c:pt idx="126">
                  <c:v>42</c:v>
                </c:pt>
                <c:pt idx="127">
                  <c:v>42</c:v>
                </c:pt>
                <c:pt idx="128">
                  <c:v>42</c:v>
                </c:pt>
                <c:pt idx="129">
                  <c:v>42</c:v>
                </c:pt>
                <c:pt idx="130">
                  <c:v>42</c:v>
                </c:pt>
                <c:pt idx="131">
                  <c:v>45</c:v>
                </c:pt>
                <c:pt idx="132">
                  <c:v>45</c:v>
                </c:pt>
                <c:pt idx="133">
                  <c:v>45</c:v>
                </c:pt>
                <c:pt idx="134">
                  <c:v>45</c:v>
                </c:pt>
                <c:pt idx="135">
                  <c:v>45</c:v>
                </c:pt>
                <c:pt idx="136">
                  <c:v>45</c:v>
                </c:pt>
                <c:pt idx="137">
                  <c:v>45</c:v>
                </c:pt>
                <c:pt idx="138">
                  <c:v>45</c:v>
                </c:pt>
                <c:pt idx="139">
                  <c:v>45</c:v>
                </c:pt>
                <c:pt idx="140">
                  <c:v>45</c:v>
                </c:pt>
                <c:pt idx="141">
                  <c:v>46</c:v>
                </c:pt>
                <c:pt idx="142">
                  <c:v>47</c:v>
                </c:pt>
                <c:pt idx="143">
                  <c:v>47</c:v>
                </c:pt>
                <c:pt idx="144">
                  <c:v>47</c:v>
                </c:pt>
                <c:pt idx="145">
                  <c:v>47</c:v>
                </c:pt>
                <c:pt idx="146">
                  <c:v>47</c:v>
                </c:pt>
                <c:pt idx="147">
                  <c:v>47</c:v>
                </c:pt>
                <c:pt idx="148">
                  <c:v>47</c:v>
                </c:pt>
                <c:pt idx="149">
                  <c:v>47</c:v>
                </c:pt>
                <c:pt idx="150">
                  <c:v>47</c:v>
                </c:pt>
                <c:pt idx="151">
                  <c:v>48</c:v>
                </c:pt>
                <c:pt idx="152">
                  <c:v>49</c:v>
                </c:pt>
                <c:pt idx="153">
                  <c:v>50</c:v>
                </c:pt>
                <c:pt idx="154">
                  <c:v>50</c:v>
                </c:pt>
                <c:pt idx="155">
                  <c:v>50</c:v>
                </c:pt>
                <c:pt idx="156">
                  <c:v>50</c:v>
                </c:pt>
                <c:pt idx="157">
                  <c:v>50</c:v>
                </c:pt>
                <c:pt idx="158">
                  <c:v>50</c:v>
                </c:pt>
                <c:pt idx="159">
                  <c:v>50</c:v>
                </c:pt>
                <c:pt idx="160">
                  <c:v>51</c:v>
                </c:pt>
                <c:pt idx="161">
                  <c:v>52</c:v>
                </c:pt>
                <c:pt idx="162">
                  <c:v>52</c:v>
                </c:pt>
                <c:pt idx="163">
                  <c:v>52</c:v>
                </c:pt>
                <c:pt idx="164">
                  <c:v>55</c:v>
                </c:pt>
                <c:pt idx="165">
                  <c:v>55</c:v>
                </c:pt>
                <c:pt idx="166">
                  <c:v>55</c:v>
                </c:pt>
                <c:pt idx="167">
                  <c:v>55</c:v>
                </c:pt>
                <c:pt idx="168">
                  <c:v>55</c:v>
                </c:pt>
                <c:pt idx="169">
                  <c:v>55</c:v>
                </c:pt>
                <c:pt idx="170">
                  <c:v>55</c:v>
                </c:pt>
                <c:pt idx="171">
                  <c:v>55</c:v>
                </c:pt>
                <c:pt idx="172">
                  <c:v>55</c:v>
                </c:pt>
                <c:pt idx="173">
                  <c:v>55</c:v>
                </c:pt>
                <c:pt idx="174">
                  <c:v>55</c:v>
                </c:pt>
                <c:pt idx="175">
                  <c:v>55</c:v>
                </c:pt>
                <c:pt idx="176">
                  <c:v>55</c:v>
                </c:pt>
                <c:pt idx="177">
                  <c:v>57</c:v>
                </c:pt>
                <c:pt idx="178">
                  <c:v>58</c:v>
                </c:pt>
                <c:pt idx="179">
                  <c:v>60</c:v>
                </c:pt>
                <c:pt idx="180">
                  <c:v>60</c:v>
                </c:pt>
                <c:pt idx="181">
                  <c:v>60</c:v>
                </c:pt>
                <c:pt idx="182">
                  <c:v>60</c:v>
                </c:pt>
                <c:pt idx="183">
                  <c:v>60</c:v>
                </c:pt>
                <c:pt idx="184">
                  <c:v>62</c:v>
                </c:pt>
                <c:pt idx="185">
                  <c:v>62</c:v>
                </c:pt>
                <c:pt idx="186">
                  <c:v>62</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70</c:v>
                </c:pt>
                <c:pt idx="200">
                  <c:v>75</c:v>
                </c:pt>
                <c:pt idx="201">
                  <c:v>75</c:v>
                </c:pt>
                <c:pt idx="202">
                  <c:v>75</c:v>
                </c:pt>
                <c:pt idx="203">
                  <c:v>75</c:v>
                </c:pt>
                <c:pt idx="204">
                  <c:v>75</c:v>
                </c:pt>
                <c:pt idx="205">
                  <c:v>75</c:v>
                </c:pt>
                <c:pt idx="206">
                  <c:v>80</c:v>
                </c:pt>
                <c:pt idx="207">
                  <c:v>80</c:v>
                </c:pt>
                <c:pt idx="208">
                  <c:v>80</c:v>
                </c:pt>
                <c:pt idx="209">
                  <c:v>85</c:v>
                </c:pt>
                <c:pt idx="210">
                  <c:v>85</c:v>
                </c:pt>
                <c:pt idx="211">
                  <c:v>87</c:v>
                </c:pt>
                <c:pt idx="212">
                  <c:v>90</c:v>
                </c:pt>
                <c:pt idx="213">
                  <c:v>90</c:v>
                </c:pt>
                <c:pt idx="214">
                  <c:v>90</c:v>
                </c:pt>
                <c:pt idx="215">
                  <c:v>90</c:v>
                </c:pt>
                <c:pt idx="216">
                  <c:v>95</c:v>
                </c:pt>
                <c:pt idx="217">
                  <c:v>95</c:v>
                </c:pt>
                <c:pt idx="218">
                  <c:v>95</c:v>
                </c:pt>
                <c:pt idx="219">
                  <c:v>96</c:v>
                </c:pt>
                <c:pt idx="220">
                  <c:v>100</c:v>
                </c:pt>
                <c:pt idx="221">
                  <c:v>105</c:v>
                </c:pt>
                <c:pt idx="222">
                  <c:v>105</c:v>
                </c:pt>
                <c:pt idx="223">
                  <c:v>110</c:v>
                </c:pt>
                <c:pt idx="224">
                  <c:v>111</c:v>
                </c:pt>
                <c:pt idx="225">
                  <c:v>115</c:v>
                </c:pt>
                <c:pt idx="226">
                  <c:v>120</c:v>
                </c:pt>
                <c:pt idx="227">
                  <c:v>120</c:v>
                </c:pt>
                <c:pt idx="228">
                  <c:v>130</c:v>
                </c:pt>
                <c:pt idx="229">
                  <c:v>130</c:v>
                </c:pt>
                <c:pt idx="230">
                  <c:v>130</c:v>
                </c:pt>
                <c:pt idx="231">
                  <c:v>130</c:v>
                </c:pt>
                <c:pt idx="232">
                  <c:v>130</c:v>
                </c:pt>
                <c:pt idx="233">
                  <c:v>130</c:v>
                </c:pt>
                <c:pt idx="234">
                  <c:v>135</c:v>
                </c:pt>
                <c:pt idx="235">
                  <c:v>136</c:v>
                </c:pt>
                <c:pt idx="236">
                  <c:v>136</c:v>
                </c:pt>
                <c:pt idx="237">
                  <c:v>140</c:v>
                </c:pt>
                <c:pt idx="238">
                  <c:v>150</c:v>
                </c:pt>
                <c:pt idx="239">
                  <c:v>185</c:v>
                </c:pt>
                <c:pt idx="240">
                  <c:v>190</c:v>
                </c:pt>
              </c:numCache>
            </c:numRef>
          </c:xVal>
          <c:yVal>
            <c:numRef>
              <c:f>'2. TEC Mono MFD'!$O$9:$O$293</c:f>
              <c:numCache>
                <c:formatCode>General</c:formatCode>
                <c:ptCount val="285"/>
                <c:pt idx="0">
                  <c:v>0.16703124999999999</c:v>
                </c:pt>
                <c:pt idx="1">
                  <c:v>0.32684583333333328</c:v>
                </c:pt>
                <c:pt idx="2">
                  <c:v>0.24430000000000002</c:v>
                </c:pt>
                <c:pt idx="3">
                  <c:v>0.26780000000000004</c:v>
                </c:pt>
                <c:pt idx="4">
                  <c:v>0.64924999999999999</c:v>
                </c:pt>
                <c:pt idx="5">
                  <c:v>0.70113333333333316</c:v>
                </c:pt>
                <c:pt idx="6">
                  <c:v>0.44825416666666662</c:v>
                </c:pt>
                <c:pt idx="7">
                  <c:v>0.50039374999999997</c:v>
                </c:pt>
                <c:pt idx="8">
                  <c:v>0.53005625000000001</c:v>
                </c:pt>
                <c:pt idx="9">
                  <c:v>0.27867083333333337</c:v>
                </c:pt>
                <c:pt idx="10">
                  <c:v>0.2867291666666667</c:v>
                </c:pt>
                <c:pt idx="11">
                  <c:v>0.52376666666666671</c:v>
                </c:pt>
                <c:pt idx="12">
                  <c:v>0.58513750000000009</c:v>
                </c:pt>
                <c:pt idx="13">
                  <c:v>0.73500833333333326</c:v>
                </c:pt>
                <c:pt idx="14">
                  <c:v>0.28531250000000002</c:v>
                </c:pt>
                <c:pt idx="15">
                  <c:v>0.37522499999999992</c:v>
                </c:pt>
                <c:pt idx="16">
                  <c:v>0.32901666666666662</c:v>
                </c:pt>
                <c:pt idx="17">
                  <c:v>0.47204999999999991</c:v>
                </c:pt>
                <c:pt idx="18">
                  <c:v>0.49298333333333333</c:v>
                </c:pt>
                <c:pt idx="19">
                  <c:v>0.23134375000000001</c:v>
                </c:pt>
                <c:pt idx="20">
                  <c:v>0.26313124999999993</c:v>
                </c:pt>
                <c:pt idx="21">
                  <c:v>0.27811250000000004</c:v>
                </c:pt>
                <c:pt idx="22">
                  <c:v>0.31546874999999996</c:v>
                </c:pt>
                <c:pt idx="23">
                  <c:v>0.32694583333333332</c:v>
                </c:pt>
                <c:pt idx="24">
                  <c:v>0.45667425</c:v>
                </c:pt>
                <c:pt idx="25">
                  <c:v>0.48020208333333331</c:v>
                </c:pt>
                <c:pt idx="26">
                  <c:v>0.48591458333333343</c:v>
                </c:pt>
                <c:pt idx="27">
                  <c:v>0.48696291666666663</c:v>
                </c:pt>
                <c:pt idx="28">
                  <c:v>0.51059999999999994</c:v>
                </c:pt>
                <c:pt idx="29">
                  <c:v>0.78276250000000003</c:v>
                </c:pt>
                <c:pt idx="30">
                  <c:v>0.37063750000000001</c:v>
                </c:pt>
                <c:pt idx="31">
                  <c:v>0.45582499999999998</c:v>
                </c:pt>
                <c:pt idx="32">
                  <c:v>0.52288749999999995</c:v>
                </c:pt>
                <c:pt idx="33">
                  <c:v>0.64292499999999997</c:v>
                </c:pt>
                <c:pt idx="34">
                  <c:v>0.36864791666666663</c:v>
                </c:pt>
                <c:pt idx="35">
                  <c:v>0.52280208333333322</c:v>
                </c:pt>
                <c:pt idx="36">
                  <c:v>0.35662500000000003</c:v>
                </c:pt>
                <c:pt idx="37">
                  <c:v>0.39124999999999999</c:v>
                </c:pt>
                <c:pt idx="38">
                  <c:v>0.39953333333333335</c:v>
                </c:pt>
                <c:pt idx="39">
                  <c:v>0.40174166666666661</c:v>
                </c:pt>
                <c:pt idx="40">
                  <c:v>0.40952499999999997</c:v>
                </c:pt>
                <c:pt idx="41">
                  <c:v>0.52860000000000007</c:v>
                </c:pt>
                <c:pt idx="42">
                  <c:v>0.5522125</c:v>
                </c:pt>
                <c:pt idx="43">
                  <c:v>0.58714374999999996</c:v>
                </c:pt>
                <c:pt idx="44">
                  <c:v>0.85642499999999999</c:v>
                </c:pt>
                <c:pt idx="45">
                  <c:v>0.29189583333333341</c:v>
                </c:pt>
                <c:pt idx="46">
                  <c:v>0.32103750000000003</c:v>
                </c:pt>
                <c:pt idx="47">
                  <c:v>0.35895833333333338</c:v>
                </c:pt>
                <c:pt idx="48">
                  <c:v>0.35964583333333328</c:v>
                </c:pt>
                <c:pt idx="49">
                  <c:v>0.36406666666666659</c:v>
                </c:pt>
                <c:pt idx="50">
                  <c:v>0.37972916666666673</c:v>
                </c:pt>
                <c:pt idx="51">
                  <c:v>0.39131249999999995</c:v>
                </c:pt>
                <c:pt idx="52">
                  <c:v>0.44317083333333335</c:v>
                </c:pt>
                <c:pt idx="53">
                  <c:v>0.49531666666666668</c:v>
                </c:pt>
                <c:pt idx="54">
                  <c:v>0.51339999999999997</c:v>
                </c:pt>
                <c:pt idx="55">
                  <c:v>0.51471250000000002</c:v>
                </c:pt>
                <c:pt idx="56">
                  <c:v>0.53741250000000007</c:v>
                </c:pt>
                <c:pt idx="57">
                  <c:v>0.56346249999999998</c:v>
                </c:pt>
                <c:pt idx="58">
                  <c:v>0.60109999999999986</c:v>
                </c:pt>
                <c:pt idx="59">
                  <c:v>0.61326666666666663</c:v>
                </c:pt>
                <c:pt idx="60">
                  <c:v>0.67745416666666669</c:v>
                </c:pt>
                <c:pt idx="61">
                  <c:v>0.94182916666666661</c:v>
                </c:pt>
                <c:pt idx="62">
                  <c:v>0.42360625000000002</c:v>
                </c:pt>
                <c:pt idx="63">
                  <c:v>0.60075000000000001</c:v>
                </c:pt>
                <c:pt idx="64">
                  <c:v>0.60143958333333336</c:v>
                </c:pt>
                <c:pt idx="65">
                  <c:v>0.38280000000000003</c:v>
                </c:pt>
                <c:pt idx="66">
                  <c:v>0.41165000000000002</c:v>
                </c:pt>
                <c:pt idx="67">
                  <c:v>0.42499999999999993</c:v>
                </c:pt>
                <c:pt idx="68">
                  <c:v>0.58860000000000001</c:v>
                </c:pt>
                <c:pt idx="69">
                  <c:v>0.61531666666666673</c:v>
                </c:pt>
                <c:pt idx="70">
                  <c:v>0.74051666666666649</c:v>
                </c:pt>
                <c:pt idx="71">
                  <c:v>0.35325000000000006</c:v>
                </c:pt>
                <c:pt idx="72">
                  <c:v>0.37910000000000005</c:v>
                </c:pt>
                <c:pt idx="73">
                  <c:v>0.47180000000000005</c:v>
                </c:pt>
                <c:pt idx="74">
                  <c:v>0.47964999999999997</c:v>
                </c:pt>
                <c:pt idx="75">
                  <c:v>0.49245</c:v>
                </c:pt>
                <c:pt idx="76">
                  <c:v>0.50019999999999998</c:v>
                </c:pt>
                <c:pt idx="77">
                  <c:v>0.50574999999999992</c:v>
                </c:pt>
                <c:pt idx="78">
                  <c:v>0.51754999999999995</c:v>
                </c:pt>
                <c:pt idx="79">
                  <c:v>0.57039999999999991</c:v>
                </c:pt>
                <c:pt idx="80">
                  <c:v>0.57414999999999994</c:v>
                </c:pt>
                <c:pt idx="81">
                  <c:v>0.60545000000000004</c:v>
                </c:pt>
                <c:pt idx="82">
                  <c:v>0.62050000000000005</c:v>
                </c:pt>
                <c:pt idx="83">
                  <c:v>0.64981699999999998</c:v>
                </c:pt>
                <c:pt idx="84">
                  <c:v>0.68174999999999997</c:v>
                </c:pt>
                <c:pt idx="85">
                  <c:v>0.68365000000000009</c:v>
                </c:pt>
                <c:pt idx="86">
                  <c:v>0.73050000000000004</c:v>
                </c:pt>
                <c:pt idx="87">
                  <c:v>0.79254999999999987</c:v>
                </c:pt>
                <c:pt idx="88">
                  <c:v>1.0393499999999998</c:v>
                </c:pt>
                <c:pt idx="89">
                  <c:v>0.44490000000000007</c:v>
                </c:pt>
                <c:pt idx="90">
                  <c:v>0.44850000000000001</c:v>
                </c:pt>
                <c:pt idx="91">
                  <c:v>0.46775000000000005</c:v>
                </c:pt>
                <c:pt idx="92">
                  <c:v>0.47125</c:v>
                </c:pt>
                <c:pt idx="93">
                  <c:v>0.55360000000000009</c:v>
                </c:pt>
                <c:pt idx="94">
                  <c:v>0.64764999999999995</c:v>
                </c:pt>
                <c:pt idx="95">
                  <c:v>0.65160000000000007</c:v>
                </c:pt>
                <c:pt idx="96">
                  <c:v>0.67294999999999983</c:v>
                </c:pt>
                <c:pt idx="97">
                  <c:v>0.82889999999999986</c:v>
                </c:pt>
                <c:pt idx="98">
                  <c:v>0.87695000000000001</c:v>
                </c:pt>
                <c:pt idx="99">
                  <c:v>0.98635000000000006</c:v>
                </c:pt>
                <c:pt idx="100">
                  <c:v>0.60475000000000001</c:v>
                </c:pt>
                <c:pt idx="101">
                  <c:v>0.89803866666666654</c:v>
                </c:pt>
                <c:pt idx="102">
                  <c:v>0.99479999999999991</c:v>
                </c:pt>
                <c:pt idx="103">
                  <c:v>0.40275000000000005</c:v>
                </c:pt>
                <c:pt idx="104">
                  <c:v>0.4461500000000001</c:v>
                </c:pt>
                <c:pt idx="105">
                  <c:v>0.52959999999999996</c:v>
                </c:pt>
                <c:pt idx="106">
                  <c:v>0.53744999999999998</c:v>
                </c:pt>
                <c:pt idx="107">
                  <c:v>0.55359999999999987</c:v>
                </c:pt>
                <c:pt idx="108">
                  <c:v>0.62164999999999992</c:v>
                </c:pt>
                <c:pt idx="109">
                  <c:v>0.65834999999999999</c:v>
                </c:pt>
                <c:pt idx="110">
                  <c:v>0.75252166666666676</c:v>
                </c:pt>
                <c:pt idx="111">
                  <c:v>0.76594833333333334</c:v>
                </c:pt>
                <c:pt idx="112">
                  <c:v>0.80090000000000006</c:v>
                </c:pt>
                <c:pt idx="113">
                  <c:v>0.90305333333333326</c:v>
                </c:pt>
                <c:pt idx="114">
                  <c:v>1.0421500000000001</c:v>
                </c:pt>
                <c:pt idx="115">
                  <c:v>0.46505000000000002</c:v>
                </c:pt>
                <c:pt idx="116">
                  <c:v>0.50524999999999998</c:v>
                </c:pt>
                <c:pt idx="117">
                  <c:v>0.52015</c:v>
                </c:pt>
                <c:pt idx="118">
                  <c:v>0.52285000000000004</c:v>
                </c:pt>
                <c:pt idx="119">
                  <c:v>0.53520000000000001</c:v>
                </c:pt>
                <c:pt idx="120">
                  <c:v>0.54394999999999993</c:v>
                </c:pt>
                <c:pt idx="121">
                  <c:v>0.5554</c:v>
                </c:pt>
                <c:pt idx="122">
                  <c:v>0.57245000000000001</c:v>
                </c:pt>
                <c:pt idx="123">
                  <c:v>0.63185000000000002</c:v>
                </c:pt>
                <c:pt idx="124">
                  <c:v>0.65024999999999999</c:v>
                </c:pt>
                <c:pt idx="125">
                  <c:v>0.68970000000000009</c:v>
                </c:pt>
                <c:pt idx="126">
                  <c:v>0.8206</c:v>
                </c:pt>
                <c:pt idx="127">
                  <c:v>0.9467000000000001</c:v>
                </c:pt>
                <c:pt idx="128">
                  <c:v>0.94920000000000004</c:v>
                </c:pt>
                <c:pt idx="129">
                  <c:v>0.96458749999999993</c:v>
                </c:pt>
                <c:pt idx="130">
                  <c:v>1.6411</c:v>
                </c:pt>
                <c:pt idx="131">
                  <c:v>0.55727933333333324</c:v>
                </c:pt>
                <c:pt idx="132">
                  <c:v>0.57014999999999993</c:v>
                </c:pt>
                <c:pt idx="133">
                  <c:v>0.57324999999999993</c:v>
                </c:pt>
                <c:pt idx="134">
                  <c:v>0.57529999999999992</c:v>
                </c:pt>
                <c:pt idx="135">
                  <c:v>0.66174999999999995</c:v>
                </c:pt>
                <c:pt idx="136">
                  <c:v>0.7055499999999999</c:v>
                </c:pt>
                <c:pt idx="137">
                  <c:v>0.745</c:v>
                </c:pt>
                <c:pt idx="138">
                  <c:v>0.98035000000000005</c:v>
                </c:pt>
                <c:pt idx="139">
                  <c:v>1.0548999999999999</c:v>
                </c:pt>
                <c:pt idx="140">
                  <c:v>1.3154200000000003</c:v>
                </c:pt>
                <c:pt idx="141">
                  <c:v>0.67215000000000003</c:v>
                </c:pt>
                <c:pt idx="142">
                  <c:v>0.66928166666666666</c:v>
                </c:pt>
                <c:pt idx="143">
                  <c:v>0.72612500000000002</c:v>
                </c:pt>
                <c:pt idx="144">
                  <c:v>0.72955333333333328</c:v>
                </c:pt>
                <c:pt idx="145">
                  <c:v>0.74582666666666664</c:v>
                </c:pt>
                <c:pt idx="146">
                  <c:v>0.80370000000000008</c:v>
                </c:pt>
                <c:pt idx="147">
                  <c:v>0.83529999999999993</c:v>
                </c:pt>
                <c:pt idx="148">
                  <c:v>0.90149999999999997</c:v>
                </c:pt>
                <c:pt idx="149">
                  <c:v>0.90579999999999994</c:v>
                </c:pt>
                <c:pt idx="150">
                  <c:v>1.1781499999999998</c:v>
                </c:pt>
                <c:pt idx="151">
                  <c:v>0.76700000000000002</c:v>
                </c:pt>
                <c:pt idx="152">
                  <c:v>1.6644999999999999</c:v>
                </c:pt>
                <c:pt idx="153">
                  <c:v>0.55549999999999999</c:v>
                </c:pt>
                <c:pt idx="154">
                  <c:v>0.58514999999999995</c:v>
                </c:pt>
                <c:pt idx="155">
                  <c:v>0.67069999999999996</c:v>
                </c:pt>
                <c:pt idx="156">
                  <c:v>0.73774999999999991</c:v>
                </c:pt>
                <c:pt idx="157">
                  <c:v>0.74904999999999999</c:v>
                </c:pt>
                <c:pt idx="158">
                  <c:v>0.7781499999999999</c:v>
                </c:pt>
                <c:pt idx="159">
                  <c:v>0.78959999999999997</c:v>
                </c:pt>
                <c:pt idx="160">
                  <c:v>0.66179999999999994</c:v>
                </c:pt>
                <c:pt idx="161">
                  <c:v>0.83230000000000015</c:v>
                </c:pt>
                <c:pt idx="162">
                  <c:v>0.83479999999999976</c:v>
                </c:pt>
                <c:pt idx="163">
                  <c:v>1.1845999999999999</c:v>
                </c:pt>
                <c:pt idx="164">
                  <c:v>0.63563416666666672</c:v>
                </c:pt>
                <c:pt idx="165">
                  <c:v>0.75714999999999977</c:v>
                </c:pt>
                <c:pt idx="166">
                  <c:v>0.83779999999999966</c:v>
                </c:pt>
                <c:pt idx="167">
                  <c:v>0.90174999999999983</c:v>
                </c:pt>
                <c:pt idx="168">
                  <c:v>1.1104000000000001</c:v>
                </c:pt>
                <c:pt idx="169">
                  <c:v>1.1730499999999999</c:v>
                </c:pt>
                <c:pt idx="170">
                  <c:v>1.23075</c:v>
                </c:pt>
                <c:pt idx="171">
                  <c:v>1.2436500000000001</c:v>
                </c:pt>
                <c:pt idx="172">
                  <c:v>1.3438499999999995</c:v>
                </c:pt>
                <c:pt idx="173">
                  <c:v>1.4574199999999999</c:v>
                </c:pt>
                <c:pt idx="174">
                  <c:v>1.5922499999999999</c:v>
                </c:pt>
                <c:pt idx="175">
                  <c:v>1.9176500000000001</c:v>
                </c:pt>
                <c:pt idx="176">
                  <c:v>2.0639000000000003</c:v>
                </c:pt>
                <c:pt idx="177">
                  <c:v>0.87354999999999972</c:v>
                </c:pt>
                <c:pt idx="178">
                  <c:v>0.78600000000000003</c:v>
                </c:pt>
                <c:pt idx="179">
                  <c:v>0.67549999999999999</c:v>
                </c:pt>
                <c:pt idx="180">
                  <c:v>0.70564999999999989</c:v>
                </c:pt>
                <c:pt idx="181">
                  <c:v>0.81390000000000007</c:v>
                </c:pt>
                <c:pt idx="182">
                  <c:v>0.90839999999999999</c:v>
                </c:pt>
                <c:pt idx="183">
                  <c:v>0.92559999999999998</c:v>
                </c:pt>
                <c:pt idx="184">
                  <c:v>0.9170499999999997</c:v>
                </c:pt>
                <c:pt idx="185">
                  <c:v>1.0405499999999999</c:v>
                </c:pt>
                <c:pt idx="186">
                  <c:v>1.3460999999999999</c:v>
                </c:pt>
                <c:pt idx="187">
                  <c:v>0.76061316666666667</c:v>
                </c:pt>
                <c:pt idx="188">
                  <c:v>0.87595000000000001</c:v>
                </c:pt>
                <c:pt idx="189">
                  <c:v>0.97389999999999999</c:v>
                </c:pt>
                <c:pt idx="190">
                  <c:v>0.98804999999999987</c:v>
                </c:pt>
                <c:pt idx="191">
                  <c:v>1.2508499999999998</c:v>
                </c:pt>
                <c:pt idx="192">
                  <c:v>1.2515999999999998</c:v>
                </c:pt>
                <c:pt idx="193">
                  <c:v>1.2686499999999998</c:v>
                </c:pt>
                <c:pt idx="194">
                  <c:v>1.4858499999999994</c:v>
                </c:pt>
                <c:pt idx="195">
                  <c:v>1.6176699999999999</c:v>
                </c:pt>
                <c:pt idx="196">
                  <c:v>1.667</c:v>
                </c:pt>
                <c:pt idx="197">
                  <c:v>1.7726500000000001</c:v>
                </c:pt>
                <c:pt idx="198">
                  <c:v>1.9225500000000002</c:v>
                </c:pt>
                <c:pt idx="199">
                  <c:v>1.2314000000000001</c:v>
                </c:pt>
                <c:pt idx="200">
                  <c:v>0.9168398333333333</c:v>
                </c:pt>
                <c:pt idx="201">
                  <c:v>1.1793</c:v>
                </c:pt>
                <c:pt idx="202">
                  <c:v>1.3956500000000001</c:v>
                </c:pt>
                <c:pt idx="203">
                  <c:v>1.4190999999999998</c:v>
                </c:pt>
                <c:pt idx="204">
                  <c:v>1.6270999999999998</c:v>
                </c:pt>
                <c:pt idx="205">
                  <c:v>2.6852</c:v>
                </c:pt>
                <c:pt idx="206">
                  <c:v>1.4814000000000005</c:v>
                </c:pt>
                <c:pt idx="207">
                  <c:v>1.6609499999999997</c:v>
                </c:pt>
                <c:pt idx="208">
                  <c:v>2.1929999999999996</c:v>
                </c:pt>
                <c:pt idx="209">
                  <c:v>1.464</c:v>
                </c:pt>
                <c:pt idx="210">
                  <c:v>2.2900999999999998</c:v>
                </c:pt>
                <c:pt idx="211">
                  <c:v>2.8000000000000003</c:v>
                </c:pt>
                <c:pt idx="212">
                  <c:v>1.84945</c:v>
                </c:pt>
                <c:pt idx="213">
                  <c:v>3.0339499999999999</c:v>
                </c:pt>
                <c:pt idx="214">
                  <c:v>3.1483000000000003</c:v>
                </c:pt>
                <c:pt idx="215">
                  <c:v>9999.9500000000007</c:v>
                </c:pt>
                <c:pt idx="216">
                  <c:v>2.1717</c:v>
                </c:pt>
                <c:pt idx="217">
                  <c:v>2.4856000000000003</c:v>
                </c:pt>
                <c:pt idx="218">
                  <c:v>3.1084000000000014</c:v>
                </c:pt>
                <c:pt idx="219">
                  <c:v>3.1012</c:v>
                </c:pt>
                <c:pt idx="220">
                  <c:v>3.533599999999999</c:v>
                </c:pt>
                <c:pt idx="221">
                  <c:v>2.6511</c:v>
                </c:pt>
                <c:pt idx="222">
                  <c:v>3.8508000000000004</c:v>
                </c:pt>
                <c:pt idx="223">
                  <c:v>3.5903999999999998</c:v>
                </c:pt>
                <c:pt idx="224">
                  <c:v>3.6169499999999997</c:v>
                </c:pt>
                <c:pt idx="225">
                  <c:v>6.9883914999999996</c:v>
                </c:pt>
                <c:pt idx="226">
                  <c:v>4.3687500000000004</c:v>
                </c:pt>
                <c:pt idx="227">
                  <c:v>4.578850000000001</c:v>
                </c:pt>
                <c:pt idx="228">
                  <c:v>0.49020000000000002</c:v>
                </c:pt>
                <c:pt idx="229">
                  <c:v>1.0044</c:v>
                </c:pt>
                <c:pt idx="230">
                  <c:v>1.5610499999999998</c:v>
                </c:pt>
                <c:pt idx="231">
                  <c:v>1.5962000000000001</c:v>
                </c:pt>
                <c:pt idx="232">
                  <c:v>1.792</c:v>
                </c:pt>
                <c:pt idx="233">
                  <c:v>7.1870984999999994</c:v>
                </c:pt>
                <c:pt idx="234">
                  <c:v>4.5253999999999994</c:v>
                </c:pt>
                <c:pt idx="235">
                  <c:v>4.4667000000000003</c:v>
                </c:pt>
                <c:pt idx="236">
                  <c:v>5.5578500000000002</c:v>
                </c:pt>
                <c:pt idx="237">
                  <c:v>7.5935133333333322</c:v>
                </c:pt>
                <c:pt idx="238">
                  <c:v>0.87819999999999998</c:v>
                </c:pt>
                <c:pt idx="239">
                  <c:v>1.1860999999999999</c:v>
                </c:pt>
                <c:pt idx="240">
                  <c:v>1.3767499999999999</c:v>
                </c:pt>
              </c:numCache>
            </c:numRef>
          </c:yVal>
          <c:smooth val="0"/>
          <c:extLst>
            <c:ext xmlns:c16="http://schemas.microsoft.com/office/drawing/2014/chart" uri="{C3380CC4-5D6E-409C-BE32-E72D297353CC}">
              <c16:uniqueId val="{00000001-7945-446B-B715-2A2FB085A897}"/>
            </c:ext>
          </c:extLst>
        </c:ser>
        <c:dLbls>
          <c:showLegendKey val="0"/>
          <c:showVal val="0"/>
          <c:showCatName val="0"/>
          <c:showSerName val="0"/>
          <c:showPercent val="0"/>
          <c:showBubbleSize val="0"/>
        </c:dLbls>
        <c:axId val="9026072"/>
        <c:axId val="9026856"/>
      </c:scatterChart>
      <c:valAx>
        <c:axId val="9026072"/>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26856"/>
        <c:crosses val="autoZero"/>
        <c:crossBetween val="midCat"/>
      </c:valAx>
      <c:valAx>
        <c:axId val="9026856"/>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'2. TEC Mono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26072"/>
        <c:crosses val="autoZero"/>
        <c:crossBetween val="midCat"/>
      </c:valAx>
      <c:spPr>
        <a:noFill/>
        <a:ln>
          <a:noFill/>
        </a:ln>
        <a:effectLst/>
      </c:spPr>
    </c:plotArea>
    <c:legend>
      <c:legendPos val="r"/>
      <c:layout>
        <c:manualLayout>
          <c:xMode val="edge"/>
          <c:yMode val="edge"/>
          <c:x val="0.17109623797025372"/>
          <c:y val="0.23226778944298629"/>
          <c:w val="0.27612598425196849"/>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Mono MFD </a:t>
            </a:r>
            <a:r>
              <a:rPr lang="en-US" sz="1400" b="0" i="0" u="none" strike="noStrike" baseline="0">
                <a:effectLst/>
              </a:rPr>
              <a:t>and Digital Duplicator - Detail</a:t>
            </a:r>
            <a:endParaRPr lang="en-US"/>
          </a:p>
        </c:rich>
      </c:tx>
      <c:overlay val="0"/>
      <c:spPr>
        <a:noFill/>
        <a:ln>
          <a:noFill/>
        </a:ln>
        <a:effectLst/>
      </c:spPr>
    </c:title>
    <c:autoTitleDeleted val="0"/>
    <c:plotArea>
      <c:layout>
        <c:manualLayout>
          <c:layoutTarget val="inner"/>
          <c:xMode val="edge"/>
          <c:yMode val="edge"/>
          <c:x val="0.15081714785651792"/>
          <c:y val="0.17171296296296296"/>
          <c:w val="0.81351618547681537"/>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Contents'!$R$3,'Table of Contents'!$S$3,'Table of Contents'!$R$4,'Table of Contents'!$S$4,'Table of Contents'!$R$5,'Table of Contents'!$S$5,'Table of Contents'!$R$6,'Table of Contents'!$S$6,'Table of Contents'!$R$7,'Table of Contents'!$S$7,'Table of Contents'!$R$8,'Table of Contents'!$S$8)</c:f>
              <c:numCache>
                <c:formatCode>General</c:formatCode>
                <c:ptCount val="12"/>
                <c:pt idx="0">
                  <c:v>1</c:v>
                </c:pt>
                <c:pt idx="1">
                  <c:v>20</c:v>
                </c:pt>
                <c:pt idx="2">
                  <c:v>21</c:v>
                </c:pt>
                <c:pt idx="3">
                  <c:v>40</c:v>
                </c:pt>
                <c:pt idx="4">
                  <c:v>41</c:v>
                </c:pt>
                <c:pt idx="5">
                  <c:v>60</c:v>
                </c:pt>
                <c:pt idx="6">
                  <c:v>61</c:v>
                </c:pt>
                <c:pt idx="7">
                  <c:v>80</c:v>
                </c:pt>
                <c:pt idx="8">
                  <c:v>81</c:v>
                </c:pt>
                <c:pt idx="9">
                  <c:v>130</c:v>
                </c:pt>
                <c:pt idx="10">
                  <c:v>131</c:v>
                </c:pt>
                <c:pt idx="11">
                  <c:v>1000</c:v>
                </c:pt>
              </c:numCache>
            </c:numRef>
          </c:xVal>
          <c:yVal>
            <c:numRef>
              <c:f>('Table of Contents'!$T$3,'Table of Contents'!$U$3,'Table of Contents'!$T$4,'Table of Contents'!$U$4,'Table of Contents'!$T$5,'Table of Contents'!$U$5,'Table of Contents'!$T$6,'Table of Contents'!$U$6,'Table of Contents'!$T$7,'Table of Contents'!$U$7,'Table of Contents'!$T$8,'Table of Contents'!$U$8)</c:f>
              <c:numCache>
                <c:formatCode>0.0</c:formatCode>
                <c:ptCount val="12"/>
                <c:pt idx="0">
                  <c:v>0.26298489583333334</c:v>
                </c:pt>
                <c:pt idx="1">
                  <c:v>0.26298489583333334</c:v>
                </c:pt>
                <c:pt idx="2">
                  <c:v>0.26300000000000001</c:v>
                </c:pt>
                <c:pt idx="3">
                  <c:v>0.61320999999999992</c:v>
                </c:pt>
                <c:pt idx="4">
                  <c:v>0.623</c:v>
                </c:pt>
                <c:pt idx="5">
                  <c:v>0.87498999999999993</c:v>
                </c:pt>
                <c:pt idx="6">
                  <c:v>0.8829999999999999</c:v>
                </c:pt>
                <c:pt idx="7">
                  <c:v>1.5761050000000001</c:v>
                </c:pt>
                <c:pt idx="8">
                  <c:v>1.603</c:v>
                </c:pt>
                <c:pt idx="9">
                  <c:v>5.8858554999999999</c:v>
                </c:pt>
                <c:pt idx="10">
                  <c:v>5.9529999999999985</c:v>
                </c:pt>
                <c:pt idx="11">
                  <c:v>81.555999999999997</c:v>
                </c:pt>
              </c:numCache>
            </c:numRef>
          </c:yVal>
          <c:smooth val="0"/>
          <c:extLst>
            <c:ext xmlns:c16="http://schemas.microsoft.com/office/drawing/2014/chart" uri="{C3380CC4-5D6E-409C-BE32-E72D297353CC}">
              <c16:uniqueId val="{00000001-C15B-4EB0-9050-D92F5091D84A}"/>
            </c:ext>
          </c:extLst>
        </c:ser>
        <c:ser>
          <c:idx val="1"/>
          <c:order val="1"/>
          <c:tx>
            <c:strRef>
              <c:f>'2. TEC Mono MFD'!$O$3:$O$4</c:f>
              <c:strCache>
                <c:ptCount val="2"/>
                <c:pt idx="0">
                  <c:v>Monochrome</c:v>
                </c:pt>
                <c:pt idx="1">
                  <c:v>MFD</c:v>
                </c:pt>
              </c:strCache>
            </c:strRef>
          </c:tx>
          <c:spPr>
            <a:ln w="25400" cap="rnd">
              <a:noFill/>
              <a:round/>
            </a:ln>
            <a:effectLst/>
          </c:spPr>
          <c:marker>
            <c:symbol val="circle"/>
            <c:size val="5"/>
            <c:spPr>
              <a:solidFill>
                <a:schemeClr val="accent2"/>
              </a:solidFill>
              <a:ln w="9525">
                <a:solidFill>
                  <a:schemeClr val="accent2"/>
                </a:solidFill>
              </a:ln>
              <a:effectLst/>
            </c:spPr>
          </c:marker>
          <c:xVal>
            <c:numRef>
              <c:f>'2. TEC Mono MFD'!$N$9:$N$400</c:f>
              <c:numCache>
                <c:formatCode>General</c:formatCode>
                <c:ptCount val="392"/>
                <c:pt idx="0">
                  <c:v>19</c:v>
                </c:pt>
                <c:pt idx="1">
                  <c:v>19</c:v>
                </c:pt>
                <c:pt idx="2">
                  <c:v>20</c:v>
                </c:pt>
                <c:pt idx="3">
                  <c:v>20</c:v>
                </c:pt>
                <c:pt idx="4">
                  <c:v>20</c:v>
                </c:pt>
                <c:pt idx="5">
                  <c:v>20</c:v>
                </c:pt>
                <c:pt idx="6">
                  <c:v>21</c:v>
                </c:pt>
                <c:pt idx="7">
                  <c:v>21</c:v>
                </c:pt>
                <c:pt idx="8">
                  <c:v>21</c:v>
                </c:pt>
                <c:pt idx="9">
                  <c:v>22</c:v>
                </c:pt>
                <c:pt idx="10">
                  <c:v>22</c:v>
                </c:pt>
                <c:pt idx="11">
                  <c:v>22</c:v>
                </c:pt>
                <c:pt idx="12">
                  <c:v>22</c:v>
                </c:pt>
                <c:pt idx="13">
                  <c:v>22</c:v>
                </c:pt>
                <c:pt idx="14">
                  <c:v>23</c:v>
                </c:pt>
                <c:pt idx="15">
                  <c:v>23</c:v>
                </c:pt>
                <c:pt idx="16">
                  <c:v>24</c:v>
                </c:pt>
                <c:pt idx="17">
                  <c:v>24</c:v>
                </c:pt>
                <c:pt idx="18">
                  <c:v>24</c:v>
                </c:pt>
                <c:pt idx="19">
                  <c:v>25</c:v>
                </c:pt>
                <c:pt idx="20">
                  <c:v>25</c:v>
                </c:pt>
                <c:pt idx="21">
                  <c:v>25</c:v>
                </c:pt>
                <c:pt idx="22">
                  <c:v>25</c:v>
                </c:pt>
                <c:pt idx="23">
                  <c:v>25</c:v>
                </c:pt>
                <c:pt idx="24">
                  <c:v>25</c:v>
                </c:pt>
                <c:pt idx="25">
                  <c:v>25</c:v>
                </c:pt>
                <c:pt idx="26">
                  <c:v>25</c:v>
                </c:pt>
                <c:pt idx="27">
                  <c:v>25</c:v>
                </c:pt>
                <c:pt idx="28">
                  <c:v>25</c:v>
                </c:pt>
                <c:pt idx="29">
                  <c:v>25</c:v>
                </c:pt>
                <c:pt idx="30">
                  <c:v>26</c:v>
                </c:pt>
                <c:pt idx="31">
                  <c:v>26</c:v>
                </c:pt>
                <c:pt idx="32">
                  <c:v>26</c:v>
                </c:pt>
                <c:pt idx="33">
                  <c:v>26</c:v>
                </c:pt>
                <c:pt idx="34">
                  <c:v>27</c:v>
                </c:pt>
                <c:pt idx="35">
                  <c:v>27</c:v>
                </c:pt>
                <c:pt idx="36">
                  <c:v>28</c:v>
                </c:pt>
                <c:pt idx="37">
                  <c:v>28</c:v>
                </c:pt>
                <c:pt idx="38">
                  <c:v>28</c:v>
                </c:pt>
                <c:pt idx="39">
                  <c:v>28</c:v>
                </c:pt>
                <c:pt idx="40">
                  <c:v>28</c:v>
                </c:pt>
                <c:pt idx="41">
                  <c:v>28</c:v>
                </c:pt>
                <c:pt idx="42">
                  <c:v>29</c:v>
                </c:pt>
                <c:pt idx="43">
                  <c:v>29</c:v>
                </c:pt>
                <c:pt idx="44">
                  <c:v>29</c:v>
                </c:pt>
                <c:pt idx="45">
                  <c:v>30</c:v>
                </c:pt>
                <c:pt idx="46">
                  <c:v>30</c:v>
                </c:pt>
                <c:pt idx="47">
                  <c:v>30</c:v>
                </c:pt>
                <c:pt idx="48">
                  <c:v>30</c:v>
                </c:pt>
                <c:pt idx="49">
                  <c:v>30</c:v>
                </c:pt>
                <c:pt idx="50">
                  <c:v>30</c:v>
                </c:pt>
                <c:pt idx="51">
                  <c:v>30</c:v>
                </c:pt>
                <c:pt idx="52">
                  <c:v>30</c:v>
                </c:pt>
                <c:pt idx="53">
                  <c:v>30</c:v>
                </c:pt>
                <c:pt idx="54">
                  <c:v>30</c:v>
                </c:pt>
                <c:pt idx="55">
                  <c:v>30</c:v>
                </c:pt>
                <c:pt idx="56">
                  <c:v>30</c:v>
                </c:pt>
                <c:pt idx="57">
                  <c:v>30</c:v>
                </c:pt>
                <c:pt idx="58">
                  <c:v>30</c:v>
                </c:pt>
                <c:pt idx="59">
                  <c:v>30</c:v>
                </c:pt>
                <c:pt idx="60">
                  <c:v>30</c:v>
                </c:pt>
                <c:pt idx="61">
                  <c:v>30</c:v>
                </c:pt>
                <c:pt idx="62">
                  <c:v>31</c:v>
                </c:pt>
                <c:pt idx="63">
                  <c:v>31</c:v>
                </c:pt>
                <c:pt idx="64">
                  <c:v>31</c:v>
                </c:pt>
                <c:pt idx="65">
                  <c:v>32</c:v>
                </c:pt>
                <c:pt idx="66">
                  <c:v>32</c:v>
                </c:pt>
                <c:pt idx="67">
                  <c:v>32</c:v>
                </c:pt>
                <c:pt idx="68">
                  <c:v>32</c:v>
                </c:pt>
                <c:pt idx="69">
                  <c:v>33</c:v>
                </c:pt>
                <c:pt idx="70">
                  <c:v>33</c:v>
                </c:pt>
                <c:pt idx="71">
                  <c:v>35</c:v>
                </c:pt>
                <c:pt idx="72">
                  <c:v>35</c:v>
                </c:pt>
                <c:pt idx="73">
                  <c:v>35</c:v>
                </c:pt>
                <c:pt idx="74">
                  <c:v>35</c:v>
                </c:pt>
                <c:pt idx="75">
                  <c:v>35</c:v>
                </c:pt>
                <c:pt idx="76">
                  <c:v>35</c:v>
                </c:pt>
                <c:pt idx="77">
                  <c:v>35</c:v>
                </c:pt>
                <c:pt idx="78">
                  <c:v>35</c:v>
                </c:pt>
                <c:pt idx="79">
                  <c:v>35</c:v>
                </c:pt>
                <c:pt idx="80">
                  <c:v>35</c:v>
                </c:pt>
                <c:pt idx="81">
                  <c:v>35</c:v>
                </c:pt>
                <c:pt idx="82">
                  <c:v>35</c:v>
                </c:pt>
                <c:pt idx="83">
                  <c:v>35</c:v>
                </c:pt>
                <c:pt idx="84">
                  <c:v>35</c:v>
                </c:pt>
                <c:pt idx="85">
                  <c:v>35</c:v>
                </c:pt>
                <c:pt idx="86">
                  <c:v>35</c:v>
                </c:pt>
                <c:pt idx="87">
                  <c:v>35</c:v>
                </c:pt>
                <c:pt idx="88">
                  <c:v>35</c:v>
                </c:pt>
                <c:pt idx="89">
                  <c:v>36</c:v>
                </c:pt>
                <c:pt idx="90">
                  <c:v>36</c:v>
                </c:pt>
                <c:pt idx="91">
                  <c:v>36</c:v>
                </c:pt>
                <c:pt idx="92">
                  <c:v>36</c:v>
                </c:pt>
                <c:pt idx="93">
                  <c:v>37</c:v>
                </c:pt>
                <c:pt idx="94">
                  <c:v>37</c:v>
                </c:pt>
                <c:pt idx="95">
                  <c:v>37</c:v>
                </c:pt>
                <c:pt idx="96">
                  <c:v>37</c:v>
                </c:pt>
                <c:pt idx="97">
                  <c:v>37</c:v>
                </c:pt>
                <c:pt idx="98">
                  <c:v>37</c:v>
                </c:pt>
                <c:pt idx="99">
                  <c:v>37</c:v>
                </c:pt>
                <c:pt idx="100">
                  <c:v>38</c:v>
                </c:pt>
                <c:pt idx="101">
                  <c:v>38</c:v>
                </c:pt>
                <c:pt idx="102">
                  <c:v>38</c:v>
                </c:pt>
                <c:pt idx="103">
                  <c:v>40</c:v>
                </c:pt>
                <c:pt idx="104">
                  <c:v>40</c:v>
                </c:pt>
                <c:pt idx="105">
                  <c:v>40</c:v>
                </c:pt>
                <c:pt idx="106">
                  <c:v>40</c:v>
                </c:pt>
                <c:pt idx="107">
                  <c:v>40</c:v>
                </c:pt>
                <c:pt idx="108">
                  <c:v>40</c:v>
                </c:pt>
                <c:pt idx="109">
                  <c:v>40</c:v>
                </c:pt>
                <c:pt idx="110">
                  <c:v>40</c:v>
                </c:pt>
                <c:pt idx="111">
                  <c:v>40</c:v>
                </c:pt>
                <c:pt idx="112">
                  <c:v>40</c:v>
                </c:pt>
                <c:pt idx="113">
                  <c:v>40</c:v>
                </c:pt>
                <c:pt idx="114">
                  <c:v>40</c:v>
                </c:pt>
                <c:pt idx="115">
                  <c:v>42</c:v>
                </c:pt>
                <c:pt idx="116">
                  <c:v>42</c:v>
                </c:pt>
                <c:pt idx="117">
                  <c:v>42</c:v>
                </c:pt>
                <c:pt idx="118">
                  <c:v>42</c:v>
                </c:pt>
                <c:pt idx="119">
                  <c:v>42</c:v>
                </c:pt>
                <c:pt idx="120">
                  <c:v>42</c:v>
                </c:pt>
                <c:pt idx="121">
                  <c:v>42</c:v>
                </c:pt>
                <c:pt idx="122">
                  <c:v>42</c:v>
                </c:pt>
                <c:pt idx="123">
                  <c:v>42</c:v>
                </c:pt>
                <c:pt idx="124">
                  <c:v>42</c:v>
                </c:pt>
                <c:pt idx="125">
                  <c:v>42</c:v>
                </c:pt>
                <c:pt idx="126">
                  <c:v>42</c:v>
                </c:pt>
                <c:pt idx="127">
                  <c:v>42</c:v>
                </c:pt>
                <c:pt idx="128">
                  <c:v>42</c:v>
                </c:pt>
                <c:pt idx="129">
                  <c:v>42</c:v>
                </c:pt>
                <c:pt idx="130">
                  <c:v>42</c:v>
                </c:pt>
                <c:pt idx="131">
                  <c:v>45</c:v>
                </c:pt>
                <c:pt idx="132">
                  <c:v>45</c:v>
                </c:pt>
                <c:pt idx="133">
                  <c:v>45</c:v>
                </c:pt>
                <c:pt idx="134">
                  <c:v>45</c:v>
                </c:pt>
                <c:pt idx="135">
                  <c:v>45</c:v>
                </c:pt>
                <c:pt idx="136">
                  <c:v>45</c:v>
                </c:pt>
                <c:pt idx="137">
                  <c:v>45</c:v>
                </c:pt>
                <c:pt idx="138">
                  <c:v>45</c:v>
                </c:pt>
                <c:pt idx="139">
                  <c:v>45</c:v>
                </c:pt>
                <c:pt idx="140">
                  <c:v>45</c:v>
                </c:pt>
                <c:pt idx="141">
                  <c:v>46</c:v>
                </c:pt>
                <c:pt idx="142">
                  <c:v>47</c:v>
                </c:pt>
                <c:pt idx="143">
                  <c:v>47</c:v>
                </c:pt>
                <c:pt idx="144">
                  <c:v>47</c:v>
                </c:pt>
                <c:pt idx="145">
                  <c:v>47</c:v>
                </c:pt>
                <c:pt idx="146">
                  <c:v>47</c:v>
                </c:pt>
                <c:pt idx="147">
                  <c:v>47</c:v>
                </c:pt>
                <c:pt idx="148">
                  <c:v>47</c:v>
                </c:pt>
                <c:pt idx="149">
                  <c:v>47</c:v>
                </c:pt>
                <c:pt idx="150">
                  <c:v>47</c:v>
                </c:pt>
                <c:pt idx="151">
                  <c:v>48</c:v>
                </c:pt>
                <c:pt idx="152">
                  <c:v>49</c:v>
                </c:pt>
                <c:pt idx="153">
                  <c:v>50</c:v>
                </c:pt>
                <c:pt idx="154">
                  <c:v>50</c:v>
                </c:pt>
                <c:pt idx="155">
                  <c:v>50</c:v>
                </c:pt>
                <c:pt idx="156">
                  <c:v>50</c:v>
                </c:pt>
                <c:pt idx="157">
                  <c:v>50</c:v>
                </c:pt>
                <c:pt idx="158">
                  <c:v>50</c:v>
                </c:pt>
                <c:pt idx="159">
                  <c:v>50</c:v>
                </c:pt>
                <c:pt idx="160">
                  <c:v>51</c:v>
                </c:pt>
                <c:pt idx="161">
                  <c:v>52</c:v>
                </c:pt>
                <c:pt idx="162">
                  <c:v>52</c:v>
                </c:pt>
                <c:pt idx="163">
                  <c:v>52</c:v>
                </c:pt>
                <c:pt idx="164">
                  <c:v>55</c:v>
                </c:pt>
                <c:pt idx="165">
                  <c:v>55</c:v>
                </c:pt>
                <c:pt idx="166">
                  <c:v>55</c:v>
                </c:pt>
                <c:pt idx="167">
                  <c:v>55</c:v>
                </c:pt>
                <c:pt idx="168">
                  <c:v>55</c:v>
                </c:pt>
                <c:pt idx="169">
                  <c:v>55</c:v>
                </c:pt>
                <c:pt idx="170">
                  <c:v>55</c:v>
                </c:pt>
                <c:pt idx="171">
                  <c:v>55</c:v>
                </c:pt>
                <c:pt idx="172">
                  <c:v>55</c:v>
                </c:pt>
                <c:pt idx="173">
                  <c:v>55</c:v>
                </c:pt>
                <c:pt idx="174">
                  <c:v>55</c:v>
                </c:pt>
                <c:pt idx="175">
                  <c:v>55</c:v>
                </c:pt>
                <c:pt idx="176">
                  <c:v>55</c:v>
                </c:pt>
                <c:pt idx="177">
                  <c:v>57</c:v>
                </c:pt>
                <c:pt idx="178">
                  <c:v>58</c:v>
                </c:pt>
                <c:pt idx="179">
                  <c:v>60</c:v>
                </c:pt>
                <c:pt idx="180">
                  <c:v>60</c:v>
                </c:pt>
                <c:pt idx="181">
                  <c:v>60</c:v>
                </c:pt>
                <c:pt idx="182">
                  <c:v>60</c:v>
                </c:pt>
                <c:pt idx="183">
                  <c:v>60</c:v>
                </c:pt>
                <c:pt idx="184">
                  <c:v>62</c:v>
                </c:pt>
                <c:pt idx="185">
                  <c:v>62</c:v>
                </c:pt>
                <c:pt idx="186">
                  <c:v>62</c:v>
                </c:pt>
                <c:pt idx="187">
                  <c:v>65</c:v>
                </c:pt>
                <c:pt idx="188">
                  <c:v>65</c:v>
                </c:pt>
                <c:pt idx="189">
                  <c:v>65</c:v>
                </c:pt>
                <c:pt idx="190">
                  <c:v>65</c:v>
                </c:pt>
                <c:pt idx="191">
                  <c:v>65</c:v>
                </c:pt>
                <c:pt idx="192">
                  <c:v>65</c:v>
                </c:pt>
                <c:pt idx="193">
                  <c:v>65</c:v>
                </c:pt>
                <c:pt idx="194">
                  <c:v>65</c:v>
                </c:pt>
                <c:pt idx="195">
                  <c:v>65</c:v>
                </c:pt>
                <c:pt idx="196">
                  <c:v>65</c:v>
                </c:pt>
                <c:pt idx="197">
                  <c:v>65</c:v>
                </c:pt>
                <c:pt idx="198">
                  <c:v>65</c:v>
                </c:pt>
                <c:pt idx="199">
                  <c:v>70</c:v>
                </c:pt>
                <c:pt idx="200">
                  <c:v>75</c:v>
                </c:pt>
                <c:pt idx="201">
                  <c:v>75</c:v>
                </c:pt>
                <c:pt idx="202">
                  <c:v>75</c:v>
                </c:pt>
                <c:pt idx="203">
                  <c:v>75</c:v>
                </c:pt>
                <c:pt idx="204">
                  <c:v>75</c:v>
                </c:pt>
                <c:pt idx="205">
                  <c:v>75</c:v>
                </c:pt>
                <c:pt idx="206">
                  <c:v>80</c:v>
                </c:pt>
                <c:pt idx="207">
                  <c:v>80</c:v>
                </c:pt>
                <c:pt idx="208">
                  <c:v>80</c:v>
                </c:pt>
                <c:pt idx="209">
                  <c:v>85</c:v>
                </c:pt>
                <c:pt idx="210">
                  <c:v>85</c:v>
                </c:pt>
                <c:pt idx="211">
                  <c:v>87</c:v>
                </c:pt>
                <c:pt idx="212">
                  <c:v>90</c:v>
                </c:pt>
                <c:pt idx="213">
                  <c:v>90</c:v>
                </c:pt>
                <c:pt idx="214">
                  <c:v>90</c:v>
                </c:pt>
                <c:pt idx="215">
                  <c:v>90</c:v>
                </c:pt>
                <c:pt idx="216">
                  <c:v>95</c:v>
                </c:pt>
                <c:pt idx="217">
                  <c:v>95</c:v>
                </c:pt>
                <c:pt idx="218">
                  <c:v>95</c:v>
                </c:pt>
                <c:pt idx="219">
                  <c:v>96</c:v>
                </c:pt>
                <c:pt idx="220">
                  <c:v>100</c:v>
                </c:pt>
                <c:pt idx="221">
                  <c:v>105</c:v>
                </c:pt>
                <c:pt idx="222">
                  <c:v>105</c:v>
                </c:pt>
                <c:pt idx="223">
                  <c:v>110</c:v>
                </c:pt>
                <c:pt idx="224">
                  <c:v>111</c:v>
                </c:pt>
                <c:pt idx="225">
                  <c:v>115</c:v>
                </c:pt>
                <c:pt idx="226">
                  <c:v>120</c:v>
                </c:pt>
                <c:pt idx="227">
                  <c:v>120</c:v>
                </c:pt>
                <c:pt idx="228">
                  <c:v>130</c:v>
                </c:pt>
                <c:pt idx="229">
                  <c:v>130</c:v>
                </c:pt>
                <c:pt idx="230">
                  <c:v>130</c:v>
                </c:pt>
                <c:pt idx="231">
                  <c:v>130</c:v>
                </c:pt>
                <c:pt idx="232">
                  <c:v>130</c:v>
                </c:pt>
                <c:pt idx="233">
                  <c:v>130</c:v>
                </c:pt>
                <c:pt idx="234">
                  <c:v>135</c:v>
                </c:pt>
                <c:pt idx="235">
                  <c:v>136</c:v>
                </c:pt>
                <c:pt idx="236">
                  <c:v>136</c:v>
                </c:pt>
                <c:pt idx="237">
                  <c:v>140</c:v>
                </c:pt>
                <c:pt idx="238">
                  <c:v>150</c:v>
                </c:pt>
                <c:pt idx="239">
                  <c:v>185</c:v>
                </c:pt>
                <c:pt idx="240">
                  <c:v>190</c:v>
                </c:pt>
              </c:numCache>
            </c:numRef>
          </c:xVal>
          <c:yVal>
            <c:numRef>
              <c:f>'2. TEC Mono MFD'!$O$9:$O$293</c:f>
              <c:numCache>
                <c:formatCode>General</c:formatCode>
                <c:ptCount val="285"/>
                <c:pt idx="0">
                  <c:v>0.16703124999999999</c:v>
                </c:pt>
                <c:pt idx="1">
                  <c:v>0.32684583333333328</c:v>
                </c:pt>
                <c:pt idx="2">
                  <c:v>0.24430000000000002</c:v>
                </c:pt>
                <c:pt idx="3">
                  <c:v>0.26780000000000004</c:v>
                </c:pt>
                <c:pt idx="4">
                  <c:v>0.64924999999999999</c:v>
                </c:pt>
                <c:pt idx="5">
                  <c:v>0.70113333333333316</c:v>
                </c:pt>
                <c:pt idx="6">
                  <c:v>0.44825416666666662</c:v>
                </c:pt>
                <c:pt idx="7">
                  <c:v>0.50039374999999997</c:v>
                </c:pt>
                <c:pt idx="8">
                  <c:v>0.53005625000000001</c:v>
                </c:pt>
                <c:pt idx="9">
                  <c:v>0.27867083333333337</c:v>
                </c:pt>
                <c:pt idx="10">
                  <c:v>0.2867291666666667</c:v>
                </c:pt>
                <c:pt idx="11">
                  <c:v>0.52376666666666671</c:v>
                </c:pt>
                <c:pt idx="12">
                  <c:v>0.58513750000000009</c:v>
                </c:pt>
                <c:pt idx="13">
                  <c:v>0.73500833333333326</c:v>
                </c:pt>
                <c:pt idx="14">
                  <c:v>0.28531250000000002</c:v>
                </c:pt>
                <c:pt idx="15">
                  <c:v>0.37522499999999992</c:v>
                </c:pt>
                <c:pt idx="16">
                  <c:v>0.32901666666666662</c:v>
                </c:pt>
                <c:pt idx="17">
                  <c:v>0.47204999999999991</c:v>
                </c:pt>
                <c:pt idx="18">
                  <c:v>0.49298333333333333</c:v>
                </c:pt>
                <c:pt idx="19">
                  <c:v>0.23134375000000001</c:v>
                </c:pt>
                <c:pt idx="20">
                  <c:v>0.26313124999999993</c:v>
                </c:pt>
                <c:pt idx="21">
                  <c:v>0.27811250000000004</c:v>
                </c:pt>
                <c:pt idx="22">
                  <c:v>0.31546874999999996</c:v>
                </c:pt>
                <c:pt idx="23">
                  <c:v>0.32694583333333332</c:v>
                </c:pt>
                <c:pt idx="24">
                  <c:v>0.45667425</c:v>
                </c:pt>
                <c:pt idx="25">
                  <c:v>0.48020208333333331</c:v>
                </c:pt>
                <c:pt idx="26">
                  <c:v>0.48591458333333343</c:v>
                </c:pt>
                <c:pt idx="27">
                  <c:v>0.48696291666666663</c:v>
                </c:pt>
                <c:pt idx="28">
                  <c:v>0.51059999999999994</c:v>
                </c:pt>
                <c:pt idx="29">
                  <c:v>0.78276250000000003</c:v>
                </c:pt>
                <c:pt idx="30">
                  <c:v>0.37063750000000001</c:v>
                </c:pt>
                <c:pt idx="31">
                  <c:v>0.45582499999999998</c:v>
                </c:pt>
                <c:pt idx="32">
                  <c:v>0.52288749999999995</c:v>
                </c:pt>
                <c:pt idx="33">
                  <c:v>0.64292499999999997</c:v>
                </c:pt>
                <c:pt idx="34">
                  <c:v>0.36864791666666663</c:v>
                </c:pt>
                <c:pt idx="35">
                  <c:v>0.52280208333333322</c:v>
                </c:pt>
                <c:pt idx="36">
                  <c:v>0.35662500000000003</c:v>
                </c:pt>
                <c:pt idx="37">
                  <c:v>0.39124999999999999</c:v>
                </c:pt>
                <c:pt idx="38">
                  <c:v>0.39953333333333335</c:v>
                </c:pt>
                <c:pt idx="39">
                  <c:v>0.40174166666666661</c:v>
                </c:pt>
                <c:pt idx="40">
                  <c:v>0.40952499999999997</c:v>
                </c:pt>
                <c:pt idx="41">
                  <c:v>0.52860000000000007</c:v>
                </c:pt>
                <c:pt idx="42">
                  <c:v>0.5522125</c:v>
                </c:pt>
                <c:pt idx="43">
                  <c:v>0.58714374999999996</c:v>
                </c:pt>
                <c:pt idx="44">
                  <c:v>0.85642499999999999</c:v>
                </c:pt>
                <c:pt idx="45">
                  <c:v>0.29189583333333341</c:v>
                </c:pt>
                <c:pt idx="46">
                  <c:v>0.32103750000000003</c:v>
                </c:pt>
                <c:pt idx="47">
                  <c:v>0.35895833333333338</c:v>
                </c:pt>
                <c:pt idx="48">
                  <c:v>0.35964583333333328</c:v>
                </c:pt>
                <c:pt idx="49">
                  <c:v>0.36406666666666659</c:v>
                </c:pt>
                <c:pt idx="50">
                  <c:v>0.37972916666666673</c:v>
                </c:pt>
                <c:pt idx="51">
                  <c:v>0.39131249999999995</c:v>
                </c:pt>
                <c:pt idx="52">
                  <c:v>0.44317083333333335</c:v>
                </c:pt>
                <c:pt idx="53">
                  <c:v>0.49531666666666668</c:v>
                </c:pt>
                <c:pt idx="54">
                  <c:v>0.51339999999999997</c:v>
                </c:pt>
                <c:pt idx="55">
                  <c:v>0.51471250000000002</c:v>
                </c:pt>
                <c:pt idx="56">
                  <c:v>0.53741250000000007</c:v>
                </c:pt>
                <c:pt idx="57">
                  <c:v>0.56346249999999998</c:v>
                </c:pt>
                <c:pt idx="58">
                  <c:v>0.60109999999999986</c:v>
                </c:pt>
                <c:pt idx="59">
                  <c:v>0.61326666666666663</c:v>
                </c:pt>
                <c:pt idx="60">
                  <c:v>0.67745416666666669</c:v>
                </c:pt>
                <c:pt idx="61">
                  <c:v>0.94182916666666661</c:v>
                </c:pt>
                <c:pt idx="62">
                  <c:v>0.42360625000000002</c:v>
                </c:pt>
                <c:pt idx="63">
                  <c:v>0.60075000000000001</c:v>
                </c:pt>
                <c:pt idx="64">
                  <c:v>0.60143958333333336</c:v>
                </c:pt>
                <c:pt idx="65">
                  <c:v>0.38280000000000003</c:v>
                </c:pt>
                <c:pt idx="66">
                  <c:v>0.41165000000000002</c:v>
                </c:pt>
                <c:pt idx="67">
                  <c:v>0.42499999999999993</c:v>
                </c:pt>
                <c:pt idx="68">
                  <c:v>0.58860000000000001</c:v>
                </c:pt>
                <c:pt idx="69">
                  <c:v>0.61531666666666673</c:v>
                </c:pt>
                <c:pt idx="70">
                  <c:v>0.74051666666666649</c:v>
                </c:pt>
                <c:pt idx="71">
                  <c:v>0.35325000000000006</c:v>
                </c:pt>
                <c:pt idx="72">
                  <c:v>0.37910000000000005</c:v>
                </c:pt>
                <c:pt idx="73">
                  <c:v>0.47180000000000005</c:v>
                </c:pt>
                <c:pt idx="74">
                  <c:v>0.47964999999999997</c:v>
                </c:pt>
                <c:pt idx="75">
                  <c:v>0.49245</c:v>
                </c:pt>
                <c:pt idx="76">
                  <c:v>0.50019999999999998</c:v>
                </c:pt>
                <c:pt idx="77">
                  <c:v>0.50574999999999992</c:v>
                </c:pt>
                <c:pt idx="78">
                  <c:v>0.51754999999999995</c:v>
                </c:pt>
                <c:pt idx="79">
                  <c:v>0.57039999999999991</c:v>
                </c:pt>
                <c:pt idx="80">
                  <c:v>0.57414999999999994</c:v>
                </c:pt>
                <c:pt idx="81">
                  <c:v>0.60545000000000004</c:v>
                </c:pt>
                <c:pt idx="82">
                  <c:v>0.62050000000000005</c:v>
                </c:pt>
                <c:pt idx="83">
                  <c:v>0.64981699999999998</c:v>
                </c:pt>
                <c:pt idx="84">
                  <c:v>0.68174999999999997</c:v>
                </c:pt>
                <c:pt idx="85">
                  <c:v>0.68365000000000009</c:v>
                </c:pt>
                <c:pt idx="86">
                  <c:v>0.73050000000000004</c:v>
                </c:pt>
                <c:pt idx="87">
                  <c:v>0.79254999999999987</c:v>
                </c:pt>
                <c:pt idx="88">
                  <c:v>1.0393499999999998</c:v>
                </c:pt>
                <c:pt idx="89">
                  <c:v>0.44490000000000007</c:v>
                </c:pt>
                <c:pt idx="90">
                  <c:v>0.44850000000000001</c:v>
                </c:pt>
                <c:pt idx="91">
                  <c:v>0.46775000000000005</c:v>
                </c:pt>
                <c:pt idx="92">
                  <c:v>0.47125</c:v>
                </c:pt>
                <c:pt idx="93">
                  <c:v>0.55360000000000009</c:v>
                </c:pt>
                <c:pt idx="94">
                  <c:v>0.64764999999999995</c:v>
                </c:pt>
                <c:pt idx="95">
                  <c:v>0.65160000000000007</c:v>
                </c:pt>
                <c:pt idx="96">
                  <c:v>0.67294999999999983</c:v>
                </c:pt>
                <c:pt idx="97">
                  <c:v>0.82889999999999986</c:v>
                </c:pt>
                <c:pt idx="98">
                  <c:v>0.87695000000000001</c:v>
                </c:pt>
                <c:pt idx="99">
                  <c:v>0.98635000000000006</c:v>
                </c:pt>
                <c:pt idx="100">
                  <c:v>0.60475000000000001</c:v>
                </c:pt>
                <c:pt idx="101">
                  <c:v>0.89803866666666654</c:v>
                </c:pt>
                <c:pt idx="102">
                  <c:v>0.99479999999999991</c:v>
                </c:pt>
                <c:pt idx="103">
                  <c:v>0.40275000000000005</c:v>
                </c:pt>
                <c:pt idx="104">
                  <c:v>0.4461500000000001</c:v>
                </c:pt>
                <c:pt idx="105">
                  <c:v>0.52959999999999996</c:v>
                </c:pt>
                <c:pt idx="106">
                  <c:v>0.53744999999999998</c:v>
                </c:pt>
                <c:pt idx="107">
                  <c:v>0.55359999999999987</c:v>
                </c:pt>
                <c:pt idx="108">
                  <c:v>0.62164999999999992</c:v>
                </c:pt>
                <c:pt idx="109">
                  <c:v>0.65834999999999999</c:v>
                </c:pt>
                <c:pt idx="110">
                  <c:v>0.75252166666666676</c:v>
                </c:pt>
                <c:pt idx="111">
                  <c:v>0.76594833333333334</c:v>
                </c:pt>
                <c:pt idx="112">
                  <c:v>0.80090000000000006</c:v>
                </c:pt>
                <c:pt idx="113">
                  <c:v>0.90305333333333326</c:v>
                </c:pt>
                <c:pt idx="114">
                  <c:v>1.0421500000000001</c:v>
                </c:pt>
                <c:pt idx="115">
                  <c:v>0.46505000000000002</c:v>
                </c:pt>
                <c:pt idx="116">
                  <c:v>0.50524999999999998</c:v>
                </c:pt>
                <c:pt idx="117">
                  <c:v>0.52015</c:v>
                </c:pt>
                <c:pt idx="118">
                  <c:v>0.52285000000000004</c:v>
                </c:pt>
                <c:pt idx="119">
                  <c:v>0.53520000000000001</c:v>
                </c:pt>
                <c:pt idx="120">
                  <c:v>0.54394999999999993</c:v>
                </c:pt>
                <c:pt idx="121">
                  <c:v>0.5554</c:v>
                </c:pt>
                <c:pt idx="122">
                  <c:v>0.57245000000000001</c:v>
                </c:pt>
                <c:pt idx="123">
                  <c:v>0.63185000000000002</c:v>
                </c:pt>
                <c:pt idx="124">
                  <c:v>0.65024999999999999</c:v>
                </c:pt>
                <c:pt idx="125">
                  <c:v>0.68970000000000009</c:v>
                </c:pt>
                <c:pt idx="126">
                  <c:v>0.8206</c:v>
                </c:pt>
                <c:pt idx="127">
                  <c:v>0.9467000000000001</c:v>
                </c:pt>
                <c:pt idx="128">
                  <c:v>0.94920000000000004</c:v>
                </c:pt>
                <c:pt idx="129">
                  <c:v>0.96458749999999993</c:v>
                </c:pt>
                <c:pt idx="130">
                  <c:v>1.6411</c:v>
                </c:pt>
                <c:pt idx="131">
                  <c:v>0.55727933333333324</c:v>
                </c:pt>
                <c:pt idx="132">
                  <c:v>0.57014999999999993</c:v>
                </c:pt>
                <c:pt idx="133">
                  <c:v>0.57324999999999993</c:v>
                </c:pt>
                <c:pt idx="134">
                  <c:v>0.57529999999999992</c:v>
                </c:pt>
                <c:pt idx="135">
                  <c:v>0.66174999999999995</c:v>
                </c:pt>
                <c:pt idx="136">
                  <c:v>0.7055499999999999</c:v>
                </c:pt>
                <c:pt idx="137">
                  <c:v>0.745</c:v>
                </c:pt>
                <c:pt idx="138">
                  <c:v>0.98035000000000005</c:v>
                </c:pt>
                <c:pt idx="139">
                  <c:v>1.0548999999999999</c:v>
                </c:pt>
                <c:pt idx="140">
                  <c:v>1.3154200000000003</c:v>
                </c:pt>
                <c:pt idx="141">
                  <c:v>0.67215000000000003</c:v>
                </c:pt>
                <c:pt idx="142">
                  <c:v>0.66928166666666666</c:v>
                </c:pt>
                <c:pt idx="143">
                  <c:v>0.72612500000000002</c:v>
                </c:pt>
                <c:pt idx="144">
                  <c:v>0.72955333333333328</c:v>
                </c:pt>
                <c:pt idx="145">
                  <c:v>0.74582666666666664</c:v>
                </c:pt>
                <c:pt idx="146">
                  <c:v>0.80370000000000008</c:v>
                </c:pt>
                <c:pt idx="147">
                  <c:v>0.83529999999999993</c:v>
                </c:pt>
                <c:pt idx="148">
                  <c:v>0.90149999999999997</c:v>
                </c:pt>
                <c:pt idx="149">
                  <c:v>0.90579999999999994</c:v>
                </c:pt>
                <c:pt idx="150">
                  <c:v>1.1781499999999998</c:v>
                </c:pt>
                <c:pt idx="151">
                  <c:v>0.76700000000000002</c:v>
                </c:pt>
                <c:pt idx="152">
                  <c:v>1.6644999999999999</c:v>
                </c:pt>
                <c:pt idx="153">
                  <c:v>0.55549999999999999</c:v>
                </c:pt>
                <c:pt idx="154">
                  <c:v>0.58514999999999995</c:v>
                </c:pt>
                <c:pt idx="155">
                  <c:v>0.67069999999999996</c:v>
                </c:pt>
                <c:pt idx="156">
                  <c:v>0.73774999999999991</c:v>
                </c:pt>
                <c:pt idx="157">
                  <c:v>0.74904999999999999</c:v>
                </c:pt>
                <c:pt idx="158">
                  <c:v>0.7781499999999999</c:v>
                </c:pt>
                <c:pt idx="159">
                  <c:v>0.78959999999999997</c:v>
                </c:pt>
                <c:pt idx="160">
                  <c:v>0.66179999999999994</c:v>
                </c:pt>
                <c:pt idx="161">
                  <c:v>0.83230000000000015</c:v>
                </c:pt>
                <c:pt idx="162">
                  <c:v>0.83479999999999976</c:v>
                </c:pt>
                <c:pt idx="163">
                  <c:v>1.1845999999999999</c:v>
                </c:pt>
                <c:pt idx="164">
                  <c:v>0.63563416666666672</c:v>
                </c:pt>
                <c:pt idx="165">
                  <c:v>0.75714999999999977</c:v>
                </c:pt>
                <c:pt idx="166">
                  <c:v>0.83779999999999966</c:v>
                </c:pt>
                <c:pt idx="167">
                  <c:v>0.90174999999999983</c:v>
                </c:pt>
                <c:pt idx="168">
                  <c:v>1.1104000000000001</c:v>
                </c:pt>
                <c:pt idx="169">
                  <c:v>1.1730499999999999</c:v>
                </c:pt>
                <c:pt idx="170">
                  <c:v>1.23075</c:v>
                </c:pt>
                <c:pt idx="171">
                  <c:v>1.2436500000000001</c:v>
                </c:pt>
                <c:pt idx="172">
                  <c:v>1.3438499999999995</c:v>
                </c:pt>
                <c:pt idx="173">
                  <c:v>1.4574199999999999</c:v>
                </c:pt>
                <c:pt idx="174">
                  <c:v>1.5922499999999999</c:v>
                </c:pt>
                <c:pt idx="175">
                  <c:v>1.9176500000000001</c:v>
                </c:pt>
                <c:pt idx="176">
                  <c:v>2.0639000000000003</c:v>
                </c:pt>
                <c:pt idx="177">
                  <c:v>0.87354999999999972</c:v>
                </c:pt>
                <c:pt idx="178">
                  <c:v>0.78600000000000003</c:v>
                </c:pt>
                <c:pt idx="179">
                  <c:v>0.67549999999999999</c:v>
                </c:pt>
                <c:pt idx="180">
                  <c:v>0.70564999999999989</c:v>
                </c:pt>
                <c:pt idx="181">
                  <c:v>0.81390000000000007</c:v>
                </c:pt>
                <c:pt idx="182">
                  <c:v>0.90839999999999999</c:v>
                </c:pt>
                <c:pt idx="183">
                  <c:v>0.92559999999999998</c:v>
                </c:pt>
                <c:pt idx="184">
                  <c:v>0.9170499999999997</c:v>
                </c:pt>
                <c:pt idx="185">
                  <c:v>1.0405499999999999</c:v>
                </c:pt>
                <c:pt idx="186">
                  <c:v>1.3460999999999999</c:v>
                </c:pt>
                <c:pt idx="187">
                  <c:v>0.76061316666666667</c:v>
                </c:pt>
                <c:pt idx="188">
                  <c:v>0.87595000000000001</c:v>
                </c:pt>
                <c:pt idx="189">
                  <c:v>0.97389999999999999</c:v>
                </c:pt>
                <c:pt idx="190">
                  <c:v>0.98804999999999987</c:v>
                </c:pt>
                <c:pt idx="191">
                  <c:v>1.2508499999999998</c:v>
                </c:pt>
                <c:pt idx="192">
                  <c:v>1.2515999999999998</c:v>
                </c:pt>
                <c:pt idx="193">
                  <c:v>1.2686499999999998</c:v>
                </c:pt>
                <c:pt idx="194">
                  <c:v>1.4858499999999994</c:v>
                </c:pt>
                <c:pt idx="195">
                  <c:v>1.6176699999999999</c:v>
                </c:pt>
                <c:pt idx="196">
                  <c:v>1.667</c:v>
                </c:pt>
                <c:pt idx="197">
                  <c:v>1.7726500000000001</c:v>
                </c:pt>
                <c:pt idx="198">
                  <c:v>1.9225500000000002</c:v>
                </c:pt>
                <c:pt idx="199">
                  <c:v>1.2314000000000001</c:v>
                </c:pt>
                <c:pt idx="200">
                  <c:v>0.9168398333333333</c:v>
                </c:pt>
                <c:pt idx="201">
                  <c:v>1.1793</c:v>
                </c:pt>
                <c:pt idx="202">
                  <c:v>1.3956500000000001</c:v>
                </c:pt>
                <c:pt idx="203">
                  <c:v>1.4190999999999998</c:v>
                </c:pt>
                <c:pt idx="204">
                  <c:v>1.6270999999999998</c:v>
                </c:pt>
                <c:pt idx="205">
                  <c:v>2.6852</c:v>
                </c:pt>
                <c:pt idx="206">
                  <c:v>1.4814000000000005</c:v>
                </c:pt>
                <c:pt idx="207">
                  <c:v>1.6609499999999997</c:v>
                </c:pt>
                <c:pt idx="208">
                  <c:v>2.1929999999999996</c:v>
                </c:pt>
                <c:pt idx="209">
                  <c:v>1.464</c:v>
                </c:pt>
                <c:pt idx="210">
                  <c:v>2.2900999999999998</c:v>
                </c:pt>
                <c:pt idx="211">
                  <c:v>2.8000000000000003</c:v>
                </c:pt>
                <c:pt idx="212">
                  <c:v>1.84945</c:v>
                </c:pt>
                <c:pt idx="213">
                  <c:v>3.0339499999999999</c:v>
                </c:pt>
                <c:pt idx="214">
                  <c:v>3.1483000000000003</c:v>
                </c:pt>
                <c:pt idx="215">
                  <c:v>9999.9500000000007</c:v>
                </c:pt>
                <c:pt idx="216">
                  <c:v>2.1717</c:v>
                </c:pt>
                <c:pt idx="217">
                  <c:v>2.4856000000000003</c:v>
                </c:pt>
                <c:pt idx="218">
                  <c:v>3.1084000000000014</c:v>
                </c:pt>
                <c:pt idx="219">
                  <c:v>3.1012</c:v>
                </c:pt>
                <c:pt idx="220">
                  <c:v>3.533599999999999</c:v>
                </c:pt>
                <c:pt idx="221">
                  <c:v>2.6511</c:v>
                </c:pt>
                <c:pt idx="222">
                  <c:v>3.8508000000000004</c:v>
                </c:pt>
                <c:pt idx="223">
                  <c:v>3.5903999999999998</c:v>
                </c:pt>
                <c:pt idx="224">
                  <c:v>3.6169499999999997</c:v>
                </c:pt>
                <c:pt idx="225">
                  <c:v>6.9883914999999996</c:v>
                </c:pt>
                <c:pt idx="226">
                  <c:v>4.3687500000000004</c:v>
                </c:pt>
                <c:pt idx="227">
                  <c:v>4.578850000000001</c:v>
                </c:pt>
                <c:pt idx="228">
                  <c:v>0.49020000000000002</c:v>
                </c:pt>
                <c:pt idx="229">
                  <c:v>1.0044</c:v>
                </c:pt>
                <c:pt idx="230">
                  <c:v>1.5610499999999998</c:v>
                </c:pt>
                <c:pt idx="231">
                  <c:v>1.5962000000000001</c:v>
                </c:pt>
                <c:pt idx="232">
                  <c:v>1.792</c:v>
                </c:pt>
                <c:pt idx="233">
                  <c:v>7.1870984999999994</c:v>
                </c:pt>
                <c:pt idx="234">
                  <c:v>4.5253999999999994</c:v>
                </c:pt>
                <c:pt idx="235">
                  <c:v>4.4667000000000003</c:v>
                </c:pt>
                <c:pt idx="236">
                  <c:v>5.5578500000000002</c:v>
                </c:pt>
                <c:pt idx="237">
                  <c:v>7.5935133333333322</c:v>
                </c:pt>
                <c:pt idx="238">
                  <c:v>0.87819999999999998</c:v>
                </c:pt>
                <c:pt idx="239">
                  <c:v>1.1860999999999999</c:v>
                </c:pt>
                <c:pt idx="240">
                  <c:v>1.3767499999999999</c:v>
                </c:pt>
              </c:numCache>
            </c:numRef>
          </c:yVal>
          <c:smooth val="0"/>
          <c:extLst>
            <c:ext xmlns:c16="http://schemas.microsoft.com/office/drawing/2014/chart" uri="{C3380CC4-5D6E-409C-BE32-E72D297353CC}">
              <c16:uniqueId val="{00000003-C15B-4EB0-9050-D92F5091D84A}"/>
            </c:ext>
          </c:extLst>
        </c:ser>
        <c:dLbls>
          <c:showLegendKey val="0"/>
          <c:showVal val="0"/>
          <c:showCatName val="0"/>
          <c:showSerName val="0"/>
          <c:showPercent val="0"/>
          <c:showBubbleSize val="0"/>
        </c:dLbls>
        <c:axId val="9026072"/>
        <c:axId val="9026856"/>
      </c:scatterChart>
      <c:valAx>
        <c:axId val="9026072"/>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26856"/>
        <c:crosses val="autoZero"/>
        <c:crossBetween val="midCat"/>
      </c:valAx>
      <c:valAx>
        <c:axId val="9026856"/>
        <c:scaling>
          <c:orientation val="minMax"/>
          <c:max val="2"/>
        </c:scaling>
        <c:delete val="0"/>
        <c:axPos val="l"/>
        <c:majorGridlines>
          <c:spPr>
            <a:ln w="9525" cap="flat" cmpd="sng" algn="ctr">
              <a:solidFill>
                <a:schemeClr val="tx1">
                  <a:lumMod val="15000"/>
                  <a:lumOff val="85000"/>
                </a:schemeClr>
              </a:solidFill>
              <a:round/>
            </a:ln>
            <a:effectLst/>
          </c:spPr>
        </c:majorGridlines>
        <c:title>
          <c:tx>
            <c:strRef>
              <c:f>'2. TEC Mono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26072"/>
        <c:crosses val="autoZero"/>
        <c:crossBetween val="midCat"/>
      </c:valAx>
    </c:plotArea>
    <c:legend>
      <c:legendPos val="r"/>
      <c:layout>
        <c:manualLayout>
          <c:xMode val="edge"/>
          <c:yMode val="edge"/>
          <c:x val="0.17109623797025372"/>
          <c:y val="0.23226778944298629"/>
          <c:w val="0.27612598425196849"/>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Color MFD </a:t>
            </a:r>
            <a:r>
              <a:rPr lang="en-US" sz="1400" b="0" i="0" u="none" strike="noStrike" baseline="0">
                <a:effectLst/>
              </a:rPr>
              <a:t>and Digital Duplicator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81714785651792"/>
          <c:y val="0.17171296296296296"/>
          <c:w val="0.80405686789151343"/>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Contents'!$R$9,'Table of Contents'!$S$9,'Table of Contents'!$R$10,'Table of Contents'!$S$10,'Table of Contents'!$R$11,'Table of Contents'!$S$11,'Table of Contents'!$R$12,'Table of Contents'!$S$12,'Table of Contents'!$R$13,'Table of Contents'!$S$13,'Table of Contents'!$R$14,'Table of Contents'!$S$14)</c:f>
              <c:numCache>
                <c:formatCode>General</c:formatCode>
                <c:ptCount val="12"/>
                <c:pt idx="0">
                  <c:v>1</c:v>
                </c:pt>
                <c:pt idx="1">
                  <c:v>20</c:v>
                </c:pt>
                <c:pt idx="2">
                  <c:v>21</c:v>
                </c:pt>
                <c:pt idx="3">
                  <c:v>40</c:v>
                </c:pt>
                <c:pt idx="4">
                  <c:v>41</c:v>
                </c:pt>
                <c:pt idx="5">
                  <c:v>60</c:v>
                </c:pt>
                <c:pt idx="6">
                  <c:v>61</c:v>
                </c:pt>
                <c:pt idx="7">
                  <c:v>80</c:v>
                </c:pt>
                <c:pt idx="8">
                  <c:v>81</c:v>
                </c:pt>
                <c:pt idx="9">
                  <c:v>100</c:v>
                </c:pt>
                <c:pt idx="10">
                  <c:v>101</c:v>
                </c:pt>
                <c:pt idx="11">
                  <c:v>1000</c:v>
                </c:pt>
              </c:numCache>
            </c:numRef>
          </c:xVal>
          <c:yVal>
            <c:numRef>
              <c:f>('Table of Contents'!$T$9,'Table of Contents'!$U$9,'Table of Contents'!$T$10,'Table of Contents'!$U$10,'Table of Contents'!$T$11,'Table of Contents'!$U$11,'Table of Contents'!$T$12,'Table of Contents'!$U$12,'Table of Contents'!$T$13,'Table of Contents'!$U$13,'Table of Contents'!$T$14,'Table of Contents'!$U$14)</c:f>
              <c:numCache>
                <c:formatCode>0.0</c:formatCode>
                <c:ptCount val="12"/>
                <c:pt idx="0">
                  <c:v>0.25449499999999997</c:v>
                </c:pt>
                <c:pt idx="1">
                  <c:v>0.25449499999999997</c:v>
                </c:pt>
                <c:pt idx="2">
                  <c:v>0.254</c:v>
                </c:pt>
                <c:pt idx="3">
                  <c:v>0.65322999999999998</c:v>
                </c:pt>
                <c:pt idx="4">
                  <c:v>0.67400000000000015</c:v>
                </c:pt>
                <c:pt idx="5">
                  <c:v>0.92292449999999993</c:v>
                </c:pt>
                <c:pt idx="6">
                  <c:v>0.93399999999999994</c:v>
                </c:pt>
                <c:pt idx="7">
                  <c:v>2.0039300000000004</c:v>
                </c:pt>
                <c:pt idx="8">
                  <c:v>2.0540000000000003</c:v>
                </c:pt>
                <c:pt idx="9">
                  <c:v>5.2183000000000002</c:v>
                </c:pt>
                <c:pt idx="10">
                  <c:v>5.3940000000000001</c:v>
                </c:pt>
                <c:pt idx="11">
                  <c:v>155.52699999999999</c:v>
                </c:pt>
              </c:numCache>
            </c:numRef>
          </c:yVal>
          <c:smooth val="0"/>
          <c:extLst>
            <c:ext xmlns:c16="http://schemas.microsoft.com/office/drawing/2014/chart" uri="{C3380CC4-5D6E-409C-BE32-E72D297353CC}">
              <c16:uniqueId val="{00000001-8B60-4039-BAD3-6341A954C444}"/>
            </c:ext>
          </c:extLst>
        </c:ser>
        <c:ser>
          <c:idx val="1"/>
          <c:order val="1"/>
          <c:tx>
            <c:strRef>
              <c:f>'3. TEC Color MFD'!$O$3:$O$4</c:f>
              <c:strCache>
                <c:ptCount val="2"/>
                <c:pt idx="0">
                  <c:v>Color</c:v>
                </c:pt>
                <c:pt idx="1">
                  <c:v>MFD</c:v>
                </c:pt>
              </c:strCache>
            </c:strRef>
          </c:tx>
          <c:spPr>
            <a:ln w="25400" cap="rnd">
              <a:noFill/>
              <a:round/>
            </a:ln>
            <a:effectLst/>
          </c:spPr>
          <c:marker>
            <c:symbol val="circle"/>
            <c:size val="5"/>
            <c:spPr>
              <a:solidFill>
                <a:schemeClr val="accent2"/>
              </a:solidFill>
              <a:ln w="9525">
                <a:solidFill>
                  <a:schemeClr val="accent2"/>
                </a:solidFill>
              </a:ln>
              <a:effectLst/>
            </c:spPr>
          </c:marker>
          <c:xVal>
            <c:numRef>
              <c:f>'3. TEC Color MFD'!$N$9:$N$400</c:f>
              <c:numCache>
                <c:formatCode>General</c:formatCode>
                <c:ptCount val="392"/>
                <c:pt idx="0">
                  <c:v>10</c:v>
                </c:pt>
                <c:pt idx="1">
                  <c:v>15</c:v>
                </c:pt>
                <c:pt idx="2">
                  <c:v>17</c:v>
                </c:pt>
                <c:pt idx="3">
                  <c:v>18</c:v>
                </c:pt>
                <c:pt idx="4">
                  <c:v>18</c:v>
                </c:pt>
                <c:pt idx="5">
                  <c:v>19</c:v>
                </c:pt>
                <c:pt idx="6">
                  <c:v>19</c:v>
                </c:pt>
                <c:pt idx="7">
                  <c:v>19</c:v>
                </c:pt>
                <c:pt idx="8">
                  <c:v>19</c:v>
                </c:pt>
                <c:pt idx="9">
                  <c:v>20</c:v>
                </c:pt>
                <c:pt idx="10">
                  <c:v>20</c:v>
                </c:pt>
                <c:pt idx="11">
                  <c:v>20</c:v>
                </c:pt>
                <c:pt idx="12">
                  <c:v>20</c:v>
                </c:pt>
                <c:pt idx="13">
                  <c:v>20</c:v>
                </c:pt>
                <c:pt idx="14">
                  <c:v>20</c:v>
                </c:pt>
                <c:pt idx="15">
                  <c:v>21</c:v>
                </c:pt>
                <c:pt idx="16">
                  <c:v>21</c:v>
                </c:pt>
                <c:pt idx="17">
                  <c:v>22</c:v>
                </c:pt>
                <c:pt idx="18">
                  <c:v>22</c:v>
                </c:pt>
                <c:pt idx="19">
                  <c:v>22</c:v>
                </c:pt>
                <c:pt idx="20">
                  <c:v>22</c:v>
                </c:pt>
                <c:pt idx="21">
                  <c:v>22</c:v>
                </c:pt>
                <c:pt idx="22">
                  <c:v>22</c:v>
                </c:pt>
                <c:pt idx="23">
                  <c:v>22</c:v>
                </c:pt>
                <c:pt idx="24">
                  <c:v>24</c:v>
                </c:pt>
                <c:pt idx="25">
                  <c:v>24</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26</c:v>
                </c:pt>
                <c:pt idx="43">
                  <c:v>26</c:v>
                </c:pt>
                <c:pt idx="44">
                  <c:v>27</c:v>
                </c:pt>
                <c:pt idx="45">
                  <c:v>27</c:v>
                </c:pt>
                <c:pt idx="46">
                  <c:v>28</c:v>
                </c:pt>
                <c:pt idx="47">
                  <c:v>28</c:v>
                </c:pt>
                <c:pt idx="48">
                  <c:v>28</c:v>
                </c:pt>
                <c:pt idx="49">
                  <c:v>28</c:v>
                </c:pt>
                <c:pt idx="50">
                  <c:v>28</c:v>
                </c:pt>
                <c:pt idx="51">
                  <c:v>28</c:v>
                </c:pt>
                <c:pt idx="52">
                  <c:v>28</c:v>
                </c:pt>
                <c:pt idx="53">
                  <c:v>28</c:v>
                </c:pt>
                <c:pt idx="54">
                  <c:v>28</c:v>
                </c:pt>
                <c:pt idx="55">
                  <c:v>28</c:v>
                </c:pt>
                <c:pt idx="56">
                  <c:v>28</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31</c:v>
                </c:pt>
                <c:pt idx="78">
                  <c:v>31</c:v>
                </c:pt>
                <c:pt idx="79">
                  <c:v>31</c:v>
                </c:pt>
                <c:pt idx="80">
                  <c:v>31</c:v>
                </c:pt>
                <c:pt idx="81">
                  <c:v>32</c:v>
                </c:pt>
                <c:pt idx="82">
                  <c:v>32</c:v>
                </c:pt>
                <c:pt idx="83">
                  <c:v>32</c:v>
                </c:pt>
                <c:pt idx="84">
                  <c:v>32</c:v>
                </c:pt>
                <c:pt idx="85">
                  <c:v>32</c:v>
                </c:pt>
                <c:pt idx="86">
                  <c:v>32</c:v>
                </c:pt>
                <c:pt idx="87">
                  <c:v>33</c:v>
                </c:pt>
                <c:pt idx="88">
                  <c:v>33</c:v>
                </c:pt>
                <c:pt idx="89">
                  <c:v>35</c:v>
                </c:pt>
                <c:pt idx="90">
                  <c:v>35</c:v>
                </c:pt>
                <c:pt idx="91">
                  <c:v>35</c:v>
                </c:pt>
                <c:pt idx="92">
                  <c:v>35</c:v>
                </c:pt>
                <c:pt idx="93">
                  <c:v>35</c:v>
                </c:pt>
                <c:pt idx="94">
                  <c:v>35</c:v>
                </c:pt>
                <c:pt idx="95">
                  <c:v>35</c:v>
                </c:pt>
                <c:pt idx="96">
                  <c:v>35</c:v>
                </c:pt>
                <c:pt idx="97">
                  <c:v>35</c:v>
                </c:pt>
                <c:pt idx="98">
                  <c:v>35</c:v>
                </c:pt>
                <c:pt idx="99">
                  <c:v>35</c:v>
                </c:pt>
                <c:pt idx="100">
                  <c:v>35</c:v>
                </c:pt>
                <c:pt idx="101">
                  <c:v>35</c:v>
                </c:pt>
                <c:pt idx="102">
                  <c:v>36</c:v>
                </c:pt>
                <c:pt idx="103">
                  <c:v>36</c:v>
                </c:pt>
                <c:pt idx="104">
                  <c:v>36</c:v>
                </c:pt>
                <c:pt idx="105">
                  <c:v>36</c:v>
                </c:pt>
                <c:pt idx="106">
                  <c:v>36</c:v>
                </c:pt>
                <c:pt idx="107">
                  <c:v>37</c:v>
                </c:pt>
                <c:pt idx="108">
                  <c:v>37</c:v>
                </c:pt>
                <c:pt idx="109">
                  <c:v>37</c:v>
                </c:pt>
                <c:pt idx="110">
                  <c:v>37</c:v>
                </c:pt>
                <c:pt idx="111">
                  <c:v>40</c:v>
                </c:pt>
                <c:pt idx="112">
                  <c:v>40</c:v>
                </c:pt>
                <c:pt idx="113">
                  <c:v>40</c:v>
                </c:pt>
                <c:pt idx="114">
                  <c:v>40</c:v>
                </c:pt>
                <c:pt idx="115">
                  <c:v>40</c:v>
                </c:pt>
                <c:pt idx="116">
                  <c:v>40</c:v>
                </c:pt>
                <c:pt idx="117">
                  <c:v>40</c:v>
                </c:pt>
                <c:pt idx="118">
                  <c:v>40</c:v>
                </c:pt>
                <c:pt idx="119">
                  <c:v>40</c:v>
                </c:pt>
                <c:pt idx="120">
                  <c:v>40</c:v>
                </c:pt>
                <c:pt idx="121">
                  <c:v>40</c:v>
                </c:pt>
                <c:pt idx="122">
                  <c:v>42</c:v>
                </c:pt>
                <c:pt idx="123">
                  <c:v>42</c:v>
                </c:pt>
                <c:pt idx="124">
                  <c:v>42</c:v>
                </c:pt>
                <c:pt idx="125">
                  <c:v>42</c:v>
                </c:pt>
                <c:pt idx="126">
                  <c:v>42</c:v>
                </c:pt>
                <c:pt idx="127">
                  <c:v>42</c:v>
                </c:pt>
                <c:pt idx="128">
                  <c:v>45</c:v>
                </c:pt>
                <c:pt idx="129">
                  <c:v>45</c:v>
                </c:pt>
                <c:pt idx="130">
                  <c:v>45</c:v>
                </c:pt>
                <c:pt idx="131">
                  <c:v>45</c:v>
                </c:pt>
                <c:pt idx="132">
                  <c:v>45</c:v>
                </c:pt>
                <c:pt idx="133">
                  <c:v>45</c:v>
                </c:pt>
                <c:pt idx="134">
                  <c:v>45</c:v>
                </c:pt>
                <c:pt idx="135">
                  <c:v>45</c:v>
                </c:pt>
                <c:pt idx="136">
                  <c:v>45</c:v>
                </c:pt>
                <c:pt idx="137">
                  <c:v>50</c:v>
                </c:pt>
                <c:pt idx="138">
                  <c:v>50</c:v>
                </c:pt>
                <c:pt idx="139">
                  <c:v>50</c:v>
                </c:pt>
                <c:pt idx="140">
                  <c:v>50</c:v>
                </c:pt>
                <c:pt idx="141">
                  <c:v>50</c:v>
                </c:pt>
                <c:pt idx="142">
                  <c:v>50</c:v>
                </c:pt>
                <c:pt idx="143">
                  <c:v>50</c:v>
                </c:pt>
                <c:pt idx="144">
                  <c:v>50</c:v>
                </c:pt>
                <c:pt idx="145">
                  <c:v>50</c:v>
                </c:pt>
                <c:pt idx="146">
                  <c:v>50</c:v>
                </c:pt>
                <c:pt idx="147">
                  <c:v>52</c:v>
                </c:pt>
                <c:pt idx="148">
                  <c:v>55</c:v>
                </c:pt>
                <c:pt idx="149">
                  <c:v>55</c:v>
                </c:pt>
                <c:pt idx="150">
                  <c:v>55</c:v>
                </c:pt>
                <c:pt idx="151">
                  <c:v>55</c:v>
                </c:pt>
                <c:pt idx="152">
                  <c:v>55</c:v>
                </c:pt>
                <c:pt idx="153">
                  <c:v>55</c:v>
                </c:pt>
                <c:pt idx="154">
                  <c:v>55</c:v>
                </c:pt>
                <c:pt idx="155">
                  <c:v>55</c:v>
                </c:pt>
                <c:pt idx="156">
                  <c:v>55</c:v>
                </c:pt>
                <c:pt idx="157">
                  <c:v>55</c:v>
                </c:pt>
                <c:pt idx="158">
                  <c:v>55</c:v>
                </c:pt>
                <c:pt idx="159">
                  <c:v>60</c:v>
                </c:pt>
                <c:pt idx="160">
                  <c:v>60</c:v>
                </c:pt>
                <c:pt idx="161">
                  <c:v>60</c:v>
                </c:pt>
                <c:pt idx="162">
                  <c:v>60</c:v>
                </c:pt>
                <c:pt idx="163">
                  <c:v>60</c:v>
                </c:pt>
                <c:pt idx="164">
                  <c:v>60</c:v>
                </c:pt>
                <c:pt idx="165">
                  <c:v>60</c:v>
                </c:pt>
                <c:pt idx="166">
                  <c:v>60</c:v>
                </c:pt>
                <c:pt idx="167">
                  <c:v>60</c:v>
                </c:pt>
                <c:pt idx="168">
                  <c:v>60</c:v>
                </c:pt>
                <c:pt idx="169">
                  <c:v>60</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70</c:v>
                </c:pt>
                <c:pt idx="185">
                  <c:v>70</c:v>
                </c:pt>
                <c:pt idx="186">
                  <c:v>70</c:v>
                </c:pt>
                <c:pt idx="187">
                  <c:v>70</c:v>
                </c:pt>
                <c:pt idx="188">
                  <c:v>70</c:v>
                </c:pt>
                <c:pt idx="189">
                  <c:v>70</c:v>
                </c:pt>
                <c:pt idx="190">
                  <c:v>70</c:v>
                </c:pt>
                <c:pt idx="191">
                  <c:v>70</c:v>
                </c:pt>
                <c:pt idx="192">
                  <c:v>70</c:v>
                </c:pt>
                <c:pt idx="193">
                  <c:v>75</c:v>
                </c:pt>
                <c:pt idx="194">
                  <c:v>75</c:v>
                </c:pt>
                <c:pt idx="195">
                  <c:v>75</c:v>
                </c:pt>
                <c:pt idx="196">
                  <c:v>75</c:v>
                </c:pt>
                <c:pt idx="197">
                  <c:v>75</c:v>
                </c:pt>
                <c:pt idx="198">
                  <c:v>75</c:v>
                </c:pt>
                <c:pt idx="199">
                  <c:v>75</c:v>
                </c:pt>
                <c:pt idx="200">
                  <c:v>75</c:v>
                </c:pt>
                <c:pt idx="201">
                  <c:v>75</c:v>
                </c:pt>
                <c:pt idx="202">
                  <c:v>80</c:v>
                </c:pt>
                <c:pt idx="203">
                  <c:v>80</c:v>
                </c:pt>
                <c:pt idx="204">
                  <c:v>80</c:v>
                </c:pt>
                <c:pt idx="205">
                  <c:v>80</c:v>
                </c:pt>
                <c:pt idx="206">
                  <c:v>80</c:v>
                </c:pt>
                <c:pt idx="207">
                  <c:v>80</c:v>
                </c:pt>
                <c:pt idx="208">
                  <c:v>80</c:v>
                </c:pt>
                <c:pt idx="209">
                  <c:v>80</c:v>
                </c:pt>
                <c:pt idx="210">
                  <c:v>80</c:v>
                </c:pt>
                <c:pt idx="211">
                  <c:v>80</c:v>
                </c:pt>
                <c:pt idx="212">
                  <c:v>80</c:v>
                </c:pt>
                <c:pt idx="213">
                  <c:v>85</c:v>
                </c:pt>
                <c:pt idx="214">
                  <c:v>85</c:v>
                </c:pt>
                <c:pt idx="215">
                  <c:v>85</c:v>
                </c:pt>
                <c:pt idx="216">
                  <c:v>90</c:v>
                </c:pt>
                <c:pt idx="217">
                  <c:v>95</c:v>
                </c:pt>
                <c:pt idx="218">
                  <c:v>95</c:v>
                </c:pt>
                <c:pt idx="219">
                  <c:v>95</c:v>
                </c:pt>
                <c:pt idx="220">
                  <c:v>95</c:v>
                </c:pt>
                <c:pt idx="221">
                  <c:v>100</c:v>
                </c:pt>
                <c:pt idx="222">
                  <c:v>100</c:v>
                </c:pt>
                <c:pt idx="223">
                  <c:v>150</c:v>
                </c:pt>
                <c:pt idx="224">
                  <c:v>150</c:v>
                </c:pt>
              </c:numCache>
            </c:numRef>
          </c:xVal>
          <c:yVal>
            <c:numRef>
              <c:f>'3. TEC Color MFD'!$O$9:$O$293</c:f>
              <c:numCache>
                <c:formatCode>General</c:formatCode>
                <c:ptCount val="285"/>
                <c:pt idx="0">
                  <c:v>0.53959166666666669</c:v>
                </c:pt>
                <c:pt idx="1">
                  <c:v>9.4610416666666669E-2</c:v>
                </c:pt>
                <c:pt idx="2">
                  <c:v>0.23529375</c:v>
                </c:pt>
                <c:pt idx="3">
                  <c:v>0.25771249999999996</c:v>
                </c:pt>
                <c:pt idx="4">
                  <c:v>0.63027083333333334</c:v>
                </c:pt>
                <c:pt idx="5">
                  <c:v>0.23535833333333331</c:v>
                </c:pt>
                <c:pt idx="6">
                  <c:v>0.4070583333333333</c:v>
                </c:pt>
                <c:pt idx="7">
                  <c:v>0.53928066666666674</c:v>
                </c:pt>
                <c:pt idx="8">
                  <c:v>0.64807916666666676</c:v>
                </c:pt>
                <c:pt idx="9">
                  <c:v>0.19237500000000002</c:v>
                </c:pt>
                <c:pt idx="10">
                  <c:v>0.23139999999999999</c:v>
                </c:pt>
                <c:pt idx="11">
                  <c:v>0.24162500000000003</c:v>
                </c:pt>
                <c:pt idx="12">
                  <c:v>0.29607499999999998</c:v>
                </c:pt>
                <c:pt idx="13">
                  <c:v>0.51327499999999993</c:v>
                </c:pt>
                <c:pt idx="14">
                  <c:v>1.0624499999999999</c:v>
                </c:pt>
                <c:pt idx="15">
                  <c:v>0.52886875</c:v>
                </c:pt>
                <c:pt idx="16">
                  <c:v>0.69692916666666682</c:v>
                </c:pt>
                <c:pt idx="17">
                  <c:v>0.2671458333333333</c:v>
                </c:pt>
                <c:pt idx="18">
                  <c:v>0.30231666666666662</c:v>
                </c:pt>
                <c:pt idx="19">
                  <c:v>0.33576666666666666</c:v>
                </c:pt>
                <c:pt idx="20">
                  <c:v>0.41635000000000005</c:v>
                </c:pt>
                <c:pt idx="21">
                  <c:v>0.44968333333333327</c:v>
                </c:pt>
                <c:pt idx="22">
                  <c:v>0.47400033333333341</c:v>
                </c:pt>
                <c:pt idx="23">
                  <c:v>0.47437916666666663</c:v>
                </c:pt>
                <c:pt idx="24">
                  <c:v>0.33333333333333331</c:v>
                </c:pt>
                <c:pt idx="25">
                  <c:v>2.2385333333333337</c:v>
                </c:pt>
                <c:pt idx="26">
                  <c:v>0.24001041666666667</c:v>
                </c:pt>
                <c:pt idx="27">
                  <c:v>0.26042708333333331</c:v>
                </c:pt>
                <c:pt idx="28">
                  <c:v>0.27531666666666671</c:v>
                </c:pt>
                <c:pt idx="29">
                  <c:v>0.30105208333333333</c:v>
                </c:pt>
                <c:pt idx="30">
                  <c:v>0.30315416666666672</c:v>
                </c:pt>
                <c:pt idx="31">
                  <c:v>0.31990416666666666</c:v>
                </c:pt>
                <c:pt idx="32">
                  <c:v>0.33348333333333324</c:v>
                </c:pt>
                <c:pt idx="33">
                  <c:v>0.33704375000000003</c:v>
                </c:pt>
                <c:pt idx="34">
                  <c:v>0.49470208333333338</c:v>
                </c:pt>
                <c:pt idx="35">
                  <c:v>0.53326074999999984</c:v>
                </c:pt>
                <c:pt idx="36">
                  <c:v>0.61941041666666652</c:v>
                </c:pt>
                <c:pt idx="37">
                  <c:v>0.63025691666666661</c:v>
                </c:pt>
                <c:pt idx="38">
                  <c:v>0.63695833333333329</c:v>
                </c:pt>
                <c:pt idx="39">
                  <c:v>0.66223958333333321</c:v>
                </c:pt>
                <c:pt idx="40">
                  <c:v>0.68924583333333311</c:v>
                </c:pt>
                <c:pt idx="41">
                  <c:v>1.1754500000000001</c:v>
                </c:pt>
                <c:pt idx="42">
                  <c:v>0.31013750000000001</c:v>
                </c:pt>
                <c:pt idx="43">
                  <c:v>0.43064999999999998</c:v>
                </c:pt>
                <c:pt idx="44">
                  <c:v>0.35969166666666674</c:v>
                </c:pt>
                <c:pt idx="45">
                  <c:v>0.70803958333333317</c:v>
                </c:pt>
                <c:pt idx="46">
                  <c:v>0.3385333333333333</c:v>
                </c:pt>
                <c:pt idx="47">
                  <c:v>0.34205000000000002</c:v>
                </c:pt>
                <c:pt idx="48">
                  <c:v>0.34870833333333334</c:v>
                </c:pt>
                <c:pt idx="49">
                  <c:v>0.48175466666666666</c:v>
                </c:pt>
                <c:pt idx="50">
                  <c:v>0.51401666666666657</c:v>
                </c:pt>
                <c:pt idx="51">
                  <c:v>0.55902499999999988</c:v>
                </c:pt>
                <c:pt idx="52">
                  <c:v>0.68660866666666653</c:v>
                </c:pt>
                <c:pt idx="53">
                  <c:v>0.98806100000000008</c:v>
                </c:pt>
                <c:pt idx="54">
                  <c:v>1.0192330000000001</c:v>
                </c:pt>
                <c:pt idx="55">
                  <c:v>1.0203163333333332</c:v>
                </c:pt>
                <c:pt idx="56">
                  <c:v>2.3569083333333336</c:v>
                </c:pt>
                <c:pt idx="57">
                  <c:v>0.3193125</c:v>
                </c:pt>
                <c:pt idx="58">
                  <c:v>0.34298333333333336</c:v>
                </c:pt>
                <c:pt idx="59">
                  <c:v>0.37759166666666671</c:v>
                </c:pt>
                <c:pt idx="60">
                  <c:v>0.40567500000000001</c:v>
                </c:pt>
                <c:pt idx="61">
                  <c:v>0.40897916666666673</c:v>
                </c:pt>
                <c:pt idx="62">
                  <c:v>0.45999166666666663</c:v>
                </c:pt>
                <c:pt idx="63">
                  <c:v>0.46909583333333343</c:v>
                </c:pt>
                <c:pt idx="64">
                  <c:v>0.48123333333333346</c:v>
                </c:pt>
                <c:pt idx="65">
                  <c:v>0.4824</c:v>
                </c:pt>
                <c:pt idx="66">
                  <c:v>0.49673333333333353</c:v>
                </c:pt>
                <c:pt idx="67">
                  <c:v>0.49748333333333344</c:v>
                </c:pt>
                <c:pt idx="68">
                  <c:v>0.60629583333333326</c:v>
                </c:pt>
                <c:pt idx="69">
                  <c:v>0.63656666666666661</c:v>
                </c:pt>
                <c:pt idx="70">
                  <c:v>0.65059583333333348</c:v>
                </c:pt>
                <c:pt idx="71">
                  <c:v>0.65291699999999997</c:v>
                </c:pt>
                <c:pt idx="72">
                  <c:v>0.7307958333333332</c:v>
                </c:pt>
                <c:pt idx="73">
                  <c:v>0.91274999999999995</c:v>
                </c:pt>
                <c:pt idx="74">
                  <c:v>0.9341166666666666</c:v>
                </c:pt>
                <c:pt idx="75">
                  <c:v>1.0602708333333333</c:v>
                </c:pt>
                <c:pt idx="76">
                  <c:v>1.0702249999999998</c:v>
                </c:pt>
                <c:pt idx="77">
                  <c:v>0.40252499999999997</c:v>
                </c:pt>
                <c:pt idx="78">
                  <c:v>0.51722500000000005</c:v>
                </c:pt>
                <c:pt idx="79">
                  <c:v>0.61090083333333323</c:v>
                </c:pt>
                <c:pt idx="80">
                  <c:v>0.63423216666666671</c:v>
                </c:pt>
                <c:pt idx="81">
                  <c:v>0.45014999999999999</c:v>
                </c:pt>
                <c:pt idx="82">
                  <c:v>0.45785000000000003</c:v>
                </c:pt>
                <c:pt idx="83">
                  <c:v>0.62235000000000007</c:v>
                </c:pt>
                <c:pt idx="84">
                  <c:v>0.7107</c:v>
                </c:pt>
                <c:pt idx="85">
                  <c:v>0.77145000000000008</c:v>
                </c:pt>
                <c:pt idx="86">
                  <c:v>0.83979999999999999</c:v>
                </c:pt>
                <c:pt idx="87">
                  <c:v>0.62894999999999979</c:v>
                </c:pt>
                <c:pt idx="88">
                  <c:v>0.85339999999999994</c:v>
                </c:pt>
                <c:pt idx="89">
                  <c:v>0.38564999999999999</c:v>
                </c:pt>
                <c:pt idx="90">
                  <c:v>0.43205000000000005</c:v>
                </c:pt>
                <c:pt idx="91">
                  <c:v>0.43399999999999994</c:v>
                </c:pt>
                <c:pt idx="92">
                  <c:v>0.50390000000000001</c:v>
                </c:pt>
                <c:pt idx="93">
                  <c:v>0.54039999999999988</c:v>
                </c:pt>
                <c:pt idx="94">
                  <c:v>0.56189999999999996</c:v>
                </c:pt>
                <c:pt idx="95">
                  <c:v>0.58260000000000001</c:v>
                </c:pt>
                <c:pt idx="96">
                  <c:v>0.70714999999999995</c:v>
                </c:pt>
                <c:pt idx="97">
                  <c:v>0.90373333333333328</c:v>
                </c:pt>
                <c:pt idx="98">
                  <c:v>0.95924999999999994</c:v>
                </c:pt>
                <c:pt idx="99">
                  <c:v>0.97549999999999981</c:v>
                </c:pt>
                <c:pt idx="100">
                  <c:v>1.1384999999999998</c:v>
                </c:pt>
                <c:pt idx="101">
                  <c:v>1.1385999999999998</c:v>
                </c:pt>
                <c:pt idx="102">
                  <c:v>0.42494999999999999</c:v>
                </c:pt>
                <c:pt idx="103">
                  <c:v>0.47904999999999992</c:v>
                </c:pt>
                <c:pt idx="104">
                  <c:v>0.62675000000000003</c:v>
                </c:pt>
                <c:pt idx="105">
                  <c:v>0.62985000000000002</c:v>
                </c:pt>
                <c:pt idx="106">
                  <c:v>0.94329999999999992</c:v>
                </c:pt>
                <c:pt idx="107">
                  <c:v>0.50005000000000011</c:v>
                </c:pt>
                <c:pt idx="108">
                  <c:v>0.69784999999999997</c:v>
                </c:pt>
                <c:pt idx="109">
                  <c:v>0.83820000000000006</c:v>
                </c:pt>
                <c:pt idx="110">
                  <c:v>1.0863500000000001</c:v>
                </c:pt>
                <c:pt idx="111">
                  <c:v>0.51604333333333341</c:v>
                </c:pt>
                <c:pt idx="112">
                  <c:v>0.53254999999999986</c:v>
                </c:pt>
                <c:pt idx="113">
                  <c:v>0.56920000000000004</c:v>
                </c:pt>
                <c:pt idx="114">
                  <c:v>0.58189999999999997</c:v>
                </c:pt>
                <c:pt idx="115">
                  <c:v>0.59613899999999986</c:v>
                </c:pt>
                <c:pt idx="116">
                  <c:v>0.61889999999999989</c:v>
                </c:pt>
                <c:pt idx="117">
                  <c:v>0.64810000000000001</c:v>
                </c:pt>
                <c:pt idx="118">
                  <c:v>0.68859999999999999</c:v>
                </c:pt>
                <c:pt idx="119">
                  <c:v>0.72389999999999999</c:v>
                </c:pt>
                <c:pt idx="120">
                  <c:v>0.78170000000000006</c:v>
                </c:pt>
                <c:pt idx="121">
                  <c:v>0.91915000000000002</c:v>
                </c:pt>
                <c:pt idx="122">
                  <c:v>0.54715000000000003</c:v>
                </c:pt>
                <c:pt idx="123">
                  <c:v>0.66520000000000001</c:v>
                </c:pt>
                <c:pt idx="124">
                  <c:v>0.78310000000000002</c:v>
                </c:pt>
                <c:pt idx="125">
                  <c:v>1.0341</c:v>
                </c:pt>
                <c:pt idx="126">
                  <c:v>1.0438499999999999</c:v>
                </c:pt>
                <c:pt idx="127">
                  <c:v>1.19815</c:v>
                </c:pt>
                <c:pt idx="128">
                  <c:v>0.49940000000000001</c:v>
                </c:pt>
                <c:pt idx="129">
                  <c:v>0.57629999999999992</c:v>
                </c:pt>
                <c:pt idx="130">
                  <c:v>0.60203966666666653</c:v>
                </c:pt>
                <c:pt idx="131">
                  <c:v>0.61645000000000016</c:v>
                </c:pt>
                <c:pt idx="132">
                  <c:v>0.82389999999999985</c:v>
                </c:pt>
                <c:pt idx="133">
                  <c:v>1.2121666666666666</c:v>
                </c:pt>
                <c:pt idx="134">
                  <c:v>1.2717000000000001</c:v>
                </c:pt>
                <c:pt idx="135">
                  <c:v>1.3653999999999999</c:v>
                </c:pt>
                <c:pt idx="136">
                  <c:v>1.4209000000000001</c:v>
                </c:pt>
                <c:pt idx="137">
                  <c:v>0.56719033333333335</c:v>
                </c:pt>
                <c:pt idx="138">
                  <c:v>0.63524999999999998</c:v>
                </c:pt>
                <c:pt idx="139">
                  <c:v>0.64917550000000013</c:v>
                </c:pt>
                <c:pt idx="140">
                  <c:v>0.64979999999999993</c:v>
                </c:pt>
                <c:pt idx="141">
                  <c:v>0.69170000000000009</c:v>
                </c:pt>
                <c:pt idx="142">
                  <c:v>0.81335000000000002</c:v>
                </c:pt>
                <c:pt idx="143">
                  <c:v>0.87865000000000004</c:v>
                </c:pt>
                <c:pt idx="144">
                  <c:v>0.91139999999999999</c:v>
                </c:pt>
                <c:pt idx="145">
                  <c:v>0.92292449999999993</c:v>
                </c:pt>
                <c:pt idx="146">
                  <c:v>1.0071000000000001</c:v>
                </c:pt>
                <c:pt idx="147">
                  <c:v>1.1580166666666667</c:v>
                </c:pt>
                <c:pt idx="148">
                  <c:v>0.55264999999999997</c:v>
                </c:pt>
                <c:pt idx="149">
                  <c:v>0.67739999999999989</c:v>
                </c:pt>
                <c:pt idx="150">
                  <c:v>0.81245000000000001</c:v>
                </c:pt>
                <c:pt idx="151">
                  <c:v>1.0614999999999999</c:v>
                </c:pt>
                <c:pt idx="152">
                  <c:v>1.2120333333333333</c:v>
                </c:pt>
                <c:pt idx="153">
                  <c:v>1.4046666666666667</c:v>
                </c:pt>
                <c:pt idx="154">
                  <c:v>1.45845</c:v>
                </c:pt>
                <c:pt idx="155">
                  <c:v>1.46265</c:v>
                </c:pt>
                <c:pt idx="156">
                  <c:v>1.53515</c:v>
                </c:pt>
                <c:pt idx="157">
                  <c:v>2.3564500000000002</c:v>
                </c:pt>
                <c:pt idx="158">
                  <c:v>2.8986000000000001</c:v>
                </c:pt>
                <c:pt idx="159">
                  <c:v>0.56182333333333334</c:v>
                </c:pt>
                <c:pt idx="160">
                  <c:v>0.73964999999999992</c:v>
                </c:pt>
                <c:pt idx="161">
                  <c:v>0.75840750000000012</c:v>
                </c:pt>
                <c:pt idx="162">
                  <c:v>0.77518049999999994</c:v>
                </c:pt>
                <c:pt idx="163">
                  <c:v>0.8132999999999998</c:v>
                </c:pt>
                <c:pt idx="164">
                  <c:v>0.85994999999999999</c:v>
                </c:pt>
                <c:pt idx="165">
                  <c:v>0.92260000000000009</c:v>
                </c:pt>
                <c:pt idx="166">
                  <c:v>0.92292449999999993</c:v>
                </c:pt>
                <c:pt idx="167">
                  <c:v>1.0468999999999999</c:v>
                </c:pt>
                <c:pt idx="168">
                  <c:v>1.2505166666666667</c:v>
                </c:pt>
                <c:pt idx="169">
                  <c:v>2.5096500000000002</c:v>
                </c:pt>
                <c:pt idx="170">
                  <c:v>0.29725000000000001</c:v>
                </c:pt>
                <c:pt idx="171">
                  <c:v>0.55235499999999971</c:v>
                </c:pt>
                <c:pt idx="172">
                  <c:v>0.97524999999999995</c:v>
                </c:pt>
                <c:pt idx="173">
                  <c:v>1.0026999999999999</c:v>
                </c:pt>
                <c:pt idx="174">
                  <c:v>1.1072</c:v>
                </c:pt>
                <c:pt idx="175">
                  <c:v>1.1633499999999999</c:v>
                </c:pt>
                <c:pt idx="176">
                  <c:v>1.20065</c:v>
                </c:pt>
                <c:pt idx="177">
                  <c:v>1.5334499999999998</c:v>
                </c:pt>
                <c:pt idx="178">
                  <c:v>1.6008499999999999</c:v>
                </c:pt>
                <c:pt idx="179">
                  <c:v>1.8777499999999996</c:v>
                </c:pt>
                <c:pt idx="180">
                  <c:v>1.9037500000000001</c:v>
                </c:pt>
                <c:pt idx="181">
                  <c:v>1.9258</c:v>
                </c:pt>
                <c:pt idx="182">
                  <c:v>2.2281</c:v>
                </c:pt>
                <c:pt idx="183">
                  <c:v>2.6538500000000003</c:v>
                </c:pt>
                <c:pt idx="184">
                  <c:v>0.59269033333333321</c:v>
                </c:pt>
                <c:pt idx="185">
                  <c:v>0.67760333333333322</c:v>
                </c:pt>
                <c:pt idx="186">
                  <c:v>0.79063083333333339</c:v>
                </c:pt>
                <c:pt idx="187">
                  <c:v>1.1783499999999998</c:v>
                </c:pt>
                <c:pt idx="188">
                  <c:v>1.33745</c:v>
                </c:pt>
                <c:pt idx="189">
                  <c:v>1.7585499999999998</c:v>
                </c:pt>
                <c:pt idx="190">
                  <c:v>1.8192999999999997</c:v>
                </c:pt>
                <c:pt idx="191">
                  <c:v>2.0580500000000002</c:v>
                </c:pt>
                <c:pt idx="192">
                  <c:v>2.8154000000000008</c:v>
                </c:pt>
                <c:pt idx="193">
                  <c:v>0.31855</c:v>
                </c:pt>
                <c:pt idx="194">
                  <c:v>1.2318</c:v>
                </c:pt>
                <c:pt idx="195">
                  <c:v>1.2742</c:v>
                </c:pt>
                <c:pt idx="196">
                  <c:v>1.4656223333333334</c:v>
                </c:pt>
                <c:pt idx="197">
                  <c:v>1.475922</c:v>
                </c:pt>
                <c:pt idx="198">
                  <c:v>2.0015500000000004</c:v>
                </c:pt>
                <c:pt idx="199">
                  <c:v>2.0075000000000003</c:v>
                </c:pt>
                <c:pt idx="200">
                  <c:v>2.1492500000000003</c:v>
                </c:pt>
                <c:pt idx="201">
                  <c:v>2.4711000000000003</c:v>
                </c:pt>
                <c:pt idx="202">
                  <c:v>0.67431866666666673</c:v>
                </c:pt>
                <c:pt idx="203">
                  <c:v>0.68128199999999983</c:v>
                </c:pt>
                <c:pt idx="204">
                  <c:v>0.81772000000000011</c:v>
                </c:pt>
                <c:pt idx="205">
                  <c:v>1.4148499999999999</c:v>
                </c:pt>
                <c:pt idx="206">
                  <c:v>1.6207</c:v>
                </c:pt>
                <c:pt idx="207">
                  <c:v>1.6449499999999999</c:v>
                </c:pt>
                <c:pt idx="208">
                  <c:v>1.8988499999999999</c:v>
                </c:pt>
                <c:pt idx="209">
                  <c:v>2.2265500000000005</c:v>
                </c:pt>
                <c:pt idx="210">
                  <c:v>2.3509000000000002</c:v>
                </c:pt>
                <c:pt idx="211">
                  <c:v>3.11775</c:v>
                </c:pt>
                <c:pt idx="212">
                  <c:v>4.3626000000000005</c:v>
                </c:pt>
                <c:pt idx="213">
                  <c:v>1.5112999999999999</c:v>
                </c:pt>
                <c:pt idx="214">
                  <c:v>2.6433499999999994</c:v>
                </c:pt>
                <c:pt idx="215">
                  <c:v>4.6718000000000002</c:v>
                </c:pt>
                <c:pt idx="216">
                  <c:v>3.35575</c:v>
                </c:pt>
                <c:pt idx="217">
                  <c:v>15.941929999999999</c:v>
                </c:pt>
                <c:pt idx="218">
                  <c:v>15.961714999999998</c:v>
                </c:pt>
                <c:pt idx="219">
                  <c:v>16.084289999999999</c:v>
                </c:pt>
                <c:pt idx="220">
                  <c:v>22.198863333333335</c:v>
                </c:pt>
                <c:pt idx="221">
                  <c:v>0.39605000000000001</c:v>
                </c:pt>
                <c:pt idx="222">
                  <c:v>5.2183000000000002</c:v>
                </c:pt>
                <c:pt idx="223">
                  <c:v>0.92020000000000002</c:v>
                </c:pt>
                <c:pt idx="224">
                  <c:v>1.0506500000000001</c:v>
                </c:pt>
              </c:numCache>
            </c:numRef>
          </c:yVal>
          <c:smooth val="0"/>
          <c:extLst>
            <c:ext xmlns:c16="http://schemas.microsoft.com/office/drawing/2014/chart" uri="{C3380CC4-5D6E-409C-BE32-E72D297353CC}">
              <c16:uniqueId val="{00000002-8B60-4039-BAD3-6341A954C444}"/>
            </c:ext>
          </c:extLst>
        </c:ser>
        <c:dLbls>
          <c:showLegendKey val="0"/>
          <c:showVal val="0"/>
          <c:showCatName val="0"/>
          <c:showSerName val="0"/>
          <c:showPercent val="0"/>
          <c:showBubbleSize val="0"/>
        </c:dLbls>
        <c:axId val="478473152"/>
        <c:axId val="246410192"/>
      </c:scatterChart>
      <c:valAx>
        <c:axId val="478473152"/>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410192"/>
        <c:crosses val="autoZero"/>
        <c:crossBetween val="midCat"/>
      </c:valAx>
      <c:valAx>
        <c:axId val="24641019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473152"/>
        <c:crosses val="autoZero"/>
        <c:crossBetween val="midCat"/>
      </c:valAx>
      <c:spPr>
        <a:noFill/>
        <a:ln>
          <a:noFill/>
        </a:ln>
        <a:effectLst/>
      </c:spPr>
    </c:plotArea>
    <c:legend>
      <c:legendPos val="r"/>
      <c:layout>
        <c:manualLayout>
          <c:xMode val="edge"/>
          <c:yMode val="edge"/>
          <c:x val="0.16554068241469816"/>
          <c:y val="0.19523075240594923"/>
          <c:w val="0.26793110236220474"/>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Color MFD </a:t>
            </a:r>
            <a:r>
              <a:rPr lang="en-US" sz="1400" b="0" i="0" u="none" strike="noStrike" baseline="0">
                <a:effectLst/>
              </a:rPr>
              <a:t>and Digital Duplicator </a:t>
            </a:r>
            <a:r>
              <a:rPr lang="en-US"/>
              <a:t>- Detail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15048118985127"/>
          <c:y val="0.17171296296296296"/>
          <c:w val="0.81194575678040248"/>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Contents'!$R$9,'Table of Contents'!$S$9,'Table of Contents'!$R$10,'Table of Contents'!$S$10,'Table of Contents'!$R$11,'Table of Contents'!$S$11,'Table of Contents'!$R$12,'Table of Contents'!$S$12,'Table of Contents'!$R$13,'Table of Contents'!$S$13,'Table of Contents'!$R$14,'Table of Contents'!$S$14)</c:f>
              <c:numCache>
                <c:formatCode>General</c:formatCode>
                <c:ptCount val="12"/>
                <c:pt idx="0">
                  <c:v>1</c:v>
                </c:pt>
                <c:pt idx="1">
                  <c:v>20</c:v>
                </c:pt>
                <c:pt idx="2">
                  <c:v>21</c:v>
                </c:pt>
                <c:pt idx="3">
                  <c:v>40</c:v>
                </c:pt>
                <c:pt idx="4">
                  <c:v>41</c:v>
                </c:pt>
                <c:pt idx="5">
                  <c:v>60</c:v>
                </c:pt>
                <c:pt idx="6">
                  <c:v>61</c:v>
                </c:pt>
                <c:pt idx="7">
                  <c:v>80</c:v>
                </c:pt>
                <c:pt idx="8">
                  <c:v>81</c:v>
                </c:pt>
                <c:pt idx="9">
                  <c:v>100</c:v>
                </c:pt>
                <c:pt idx="10">
                  <c:v>101</c:v>
                </c:pt>
                <c:pt idx="11">
                  <c:v>1000</c:v>
                </c:pt>
              </c:numCache>
            </c:numRef>
          </c:xVal>
          <c:yVal>
            <c:numRef>
              <c:f>('Table of Contents'!$T$9,'Table of Contents'!$U$9,'Table of Contents'!$T$10,'Table of Contents'!$U$10,'Table of Contents'!$T$11,'Table of Contents'!$U$11,'Table of Contents'!$T$12,'Table of Contents'!$U$12,'Table of Contents'!$T$13,'Table of Contents'!$U$13,'Table of Contents'!$T$14,'Table of Contents'!$U$14)</c:f>
              <c:numCache>
                <c:formatCode>0.0</c:formatCode>
                <c:ptCount val="12"/>
                <c:pt idx="0">
                  <c:v>0.25449499999999997</c:v>
                </c:pt>
                <c:pt idx="1">
                  <c:v>0.25449499999999997</c:v>
                </c:pt>
                <c:pt idx="2">
                  <c:v>0.254</c:v>
                </c:pt>
                <c:pt idx="3">
                  <c:v>0.65322999999999998</c:v>
                </c:pt>
                <c:pt idx="4">
                  <c:v>0.67400000000000015</c:v>
                </c:pt>
                <c:pt idx="5">
                  <c:v>0.92292449999999993</c:v>
                </c:pt>
                <c:pt idx="6">
                  <c:v>0.93399999999999994</c:v>
                </c:pt>
                <c:pt idx="7">
                  <c:v>2.0039300000000004</c:v>
                </c:pt>
                <c:pt idx="8">
                  <c:v>2.0540000000000003</c:v>
                </c:pt>
                <c:pt idx="9">
                  <c:v>5.2183000000000002</c:v>
                </c:pt>
                <c:pt idx="10">
                  <c:v>5.3940000000000001</c:v>
                </c:pt>
                <c:pt idx="11">
                  <c:v>155.52699999999999</c:v>
                </c:pt>
              </c:numCache>
            </c:numRef>
          </c:yVal>
          <c:smooth val="0"/>
          <c:extLst>
            <c:ext xmlns:c16="http://schemas.microsoft.com/office/drawing/2014/chart" uri="{C3380CC4-5D6E-409C-BE32-E72D297353CC}">
              <c16:uniqueId val="{00000001-8B60-4039-BAD3-6341A954C444}"/>
            </c:ext>
          </c:extLst>
        </c:ser>
        <c:ser>
          <c:idx val="1"/>
          <c:order val="1"/>
          <c:tx>
            <c:strRef>
              <c:f>'3. TEC Color MFD'!$O$3:$O$4</c:f>
              <c:strCache>
                <c:ptCount val="2"/>
                <c:pt idx="0">
                  <c:v>Color</c:v>
                </c:pt>
                <c:pt idx="1">
                  <c:v>MFD</c:v>
                </c:pt>
              </c:strCache>
            </c:strRef>
          </c:tx>
          <c:spPr>
            <a:ln w="25400" cap="rnd">
              <a:noFill/>
              <a:round/>
            </a:ln>
            <a:effectLst/>
          </c:spPr>
          <c:marker>
            <c:symbol val="circle"/>
            <c:size val="5"/>
            <c:spPr>
              <a:solidFill>
                <a:schemeClr val="accent2"/>
              </a:solidFill>
              <a:ln w="9525">
                <a:solidFill>
                  <a:schemeClr val="accent2"/>
                </a:solidFill>
              </a:ln>
              <a:effectLst/>
            </c:spPr>
          </c:marker>
          <c:xVal>
            <c:numRef>
              <c:f>'3. TEC Color MFD'!$N$9:$N$400</c:f>
              <c:numCache>
                <c:formatCode>General</c:formatCode>
                <c:ptCount val="392"/>
                <c:pt idx="0">
                  <c:v>10</c:v>
                </c:pt>
                <c:pt idx="1">
                  <c:v>15</c:v>
                </c:pt>
                <c:pt idx="2">
                  <c:v>17</c:v>
                </c:pt>
                <c:pt idx="3">
                  <c:v>18</c:v>
                </c:pt>
                <c:pt idx="4">
                  <c:v>18</c:v>
                </c:pt>
                <c:pt idx="5">
                  <c:v>19</c:v>
                </c:pt>
                <c:pt idx="6">
                  <c:v>19</c:v>
                </c:pt>
                <c:pt idx="7">
                  <c:v>19</c:v>
                </c:pt>
                <c:pt idx="8">
                  <c:v>19</c:v>
                </c:pt>
                <c:pt idx="9">
                  <c:v>20</c:v>
                </c:pt>
                <c:pt idx="10">
                  <c:v>20</c:v>
                </c:pt>
                <c:pt idx="11">
                  <c:v>20</c:v>
                </c:pt>
                <c:pt idx="12">
                  <c:v>20</c:v>
                </c:pt>
                <c:pt idx="13">
                  <c:v>20</c:v>
                </c:pt>
                <c:pt idx="14">
                  <c:v>20</c:v>
                </c:pt>
                <c:pt idx="15">
                  <c:v>21</c:v>
                </c:pt>
                <c:pt idx="16">
                  <c:v>21</c:v>
                </c:pt>
                <c:pt idx="17">
                  <c:v>22</c:v>
                </c:pt>
                <c:pt idx="18">
                  <c:v>22</c:v>
                </c:pt>
                <c:pt idx="19">
                  <c:v>22</c:v>
                </c:pt>
                <c:pt idx="20">
                  <c:v>22</c:v>
                </c:pt>
                <c:pt idx="21">
                  <c:v>22</c:v>
                </c:pt>
                <c:pt idx="22">
                  <c:v>22</c:v>
                </c:pt>
                <c:pt idx="23">
                  <c:v>22</c:v>
                </c:pt>
                <c:pt idx="24">
                  <c:v>24</c:v>
                </c:pt>
                <c:pt idx="25">
                  <c:v>24</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26</c:v>
                </c:pt>
                <c:pt idx="43">
                  <c:v>26</c:v>
                </c:pt>
                <c:pt idx="44">
                  <c:v>27</c:v>
                </c:pt>
                <c:pt idx="45">
                  <c:v>27</c:v>
                </c:pt>
                <c:pt idx="46">
                  <c:v>28</c:v>
                </c:pt>
                <c:pt idx="47">
                  <c:v>28</c:v>
                </c:pt>
                <c:pt idx="48">
                  <c:v>28</c:v>
                </c:pt>
                <c:pt idx="49">
                  <c:v>28</c:v>
                </c:pt>
                <c:pt idx="50">
                  <c:v>28</c:v>
                </c:pt>
                <c:pt idx="51">
                  <c:v>28</c:v>
                </c:pt>
                <c:pt idx="52">
                  <c:v>28</c:v>
                </c:pt>
                <c:pt idx="53">
                  <c:v>28</c:v>
                </c:pt>
                <c:pt idx="54">
                  <c:v>28</c:v>
                </c:pt>
                <c:pt idx="55">
                  <c:v>28</c:v>
                </c:pt>
                <c:pt idx="56">
                  <c:v>28</c:v>
                </c:pt>
                <c:pt idx="57">
                  <c:v>30</c:v>
                </c:pt>
                <c:pt idx="58">
                  <c:v>30</c:v>
                </c:pt>
                <c:pt idx="59">
                  <c:v>30</c:v>
                </c:pt>
                <c:pt idx="60">
                  <c:v>30</c:v>
                </c:pt>
                <c:pt idx="61">
                  <c:v>30</c:v>
                </c:pt>
                <c:pt idx="62">
                  <c:v>30</c:v>
                </c:pt>
                <c:pt idx="63">
                  <c:v>30</c:v>
                </c:pt>
                <c:pt idx="64">
                  <c:v>30</c:v>
                </c:pt>
                <c:pt idx="65">
                  <c:v>30</c:v>
                </c:pt>
                <c:pt idx="66">
                  <c:v>30</c:v>
                </c:pt>
                <c:pt idx="67">
                  <c:v>30</c:v>
                </c:pt>
                <c:pt idx="68">
                  <c:v>30</c:v>
                </c:pt>
                <c:pt idx="69">
                  <c:v>30</c:v>
                </c:pt>
                <c:pt idx="70">
                  <c:v>30</c:v>
                </c:pt>
                <c:pt idx="71">
                  <c:v>30</c:v>
                </c:pt>
                <c:pt idx="72">
                  <c:v>30</c:v>
                </c:pt>
                <c:pt idx="73">
                  <c:v>30</c:v>
                </c:pt>
                <c:pt idx="74">
                  <c:v>30</c:v>
                </c:pt>
                <c:pt idx="75">
                  <c:v>30</c:v>
                </c:pt>
                <c:pt idx="76">
                  <c:v>30</c:v>
                </c:pt>
                <c:pt idx="77">
                  <c:v>31</c:v>
                </c:pt>
                <c:pt idx="78">
                  <c:v>31</c:v>
                </c:pt>
                <c:pt idx="79">
                  <c:v>31</c:v>
                </c:pt>
                <c:pt idx="80">
                  <c:v>31</c:v>
                </c:pt>
                <c:pt idx="81">
                  <c:v>32</c:v>
                </c:pt>
                <c:pt idx="82">
                  <c:v>32</c:v>
                </c:pt>
                <c:pt idx="83">
                  <c:v>32</c:v>
                </c:pt>
                <c:pt idx="84">
                  <c:v>32</c:v>
                </c:pt>
                <c:pt idx="85">
                  <c:v>32</c:v>
                </c:pt>
                <c:pt idx="86">
                  <c:v>32</c:v>
                </c:pt>
                <c:pt idx="87">
                  <c:v>33</c:v>
                </c:pt>
                <c:pt idx="88">
                  <c:v>33</c:v>
                </c:pt>
                <c:pt idx="89">
                  <c:v>35</c:v>
                </c:pt>
                <c:pt idx="90">
                  <c:v>35</c:v>
                </c:pt>
                <c:pt idx="91">
                  <c:v>35</c:v>
                </c:pt>
                <c:pt idx="92">
                  <c:v>35</c:v>
                </c:pt>
                <c:pt idx="93">
                  <c:v>35</c:v>
                </c:pt>
                <c:pt idx="94">
                  <c:v>35</c:v>
                </c:pt>
                <c:pt idx="95">
                  <c:v>35</c:v>
                </c:pt>
                <c:pt idx="96">
                  <c:v>35</c:v>
                </c:pt>
                <c:pt idx="97">
                  <c:v>35</c:v>
                </c:pt>
                <c:pt idx="98">
                  <c:v>35</c:v>
                </c:pt>
                <c:pt idx="99">
                  <c:v>35</c:v>
                </c:pt>
                <c:pt idx="100">
                  <c:v>35</c:v>
                </c:pt>
                <c:pt idx="101">
                  <c:v>35</c:v>
                </c:pt>
                <c:pt idx="102">
                  <c:v>36</c:v>
                </c:pt>
                <c:pt idx="103">
                  <c:v>36</c:v>
                </c:pt>
                <c:pt idx="104">
                  <c:v>36</c:v>
                </c:pt>
                <c:pt idx="105">
                  <c:v>36</c:v>
                </c:pt>
                <c:pt idx="106">
                  <c:v>36</c:v>
                </c:pt>
                <c:pt idx="107">
                  <c:v>37</c:v>
                </c:pt>
                <c:pt idx="108">
                  <c:v>37</c:v>
                </c:pt>
                <c:pt idx="109">
                  <c:v>37</c:v>
                </c:pt>
                <c:pt idx="110">
                  <c:v>37</c:v>
                </c:pt>
                <c:pt idx="111">
                  <c:v>40</c:v>
                </c:pt>
                <c:pt idx="112">
                  <c:v>40</c:v>
                </c:pt>
                <c:pt idx="113">
                  <c:v>40</c:v>
                </c:pt>
                <c:pt idx="114">
                  <c:v>40</c:v>
                </c:pt>
                <c:pt idx="115">
                  <c:v>40</c:v>
                </c:pt>
                <c:pt idx="116">
                  <c:v>40</c:v>
                </c:pt>
                <c:pt idx="117">
                  <c:v>40</c:v>
                </c:pt>
                <c:pt idx="118">
                  <c:v>40</c:v>
                </c:pt>
                <c:pt idx="119">
                  <c:v>40</c:v>
                </c:pt>
                <c:pt idx="120">
                  <c:v>40</c:v>
                </c:pt>
                <c:pt idx="121">
                  <c:v>40</c:v>
                </c:pt>
                <c:pt idx="122">
                  <c:v>42</c:v>
                </c:pt>
                <c:pt idx="123">
                  <c:v>42</c:v>
                </c:pt>
                <c:pt idx="124">
                  <c:v>42</c:v>
                </c:pt>
                <c:pt idx="125">
                  <c:v>42</c:v>
                </c:pt>
                <c:pt idx="126">
                  <c:v>42</c:v>
                </c:pt>
                <c:pt idx="127">
                  <c:v>42</c:v>
                </c:pt>
                <c:pt idx="128">
                  <c:v>45</c:v>
                </c:pt>
                <c:pt idx="129">
                  <c:v>45</c:v>
                </c:pt>
                <c:pt idx="130">
                  <c:v>45</c:v>
                </c:pt>
                <c:pt idx="131">
                  <c:v>45</c:v>
                </c:pt>
                <c:pt idx="132">
                  <c:v>45</c:v>
                </c:pt>
                <c:pt idx="133">
                  <c:v>45</c:v>
                </c:pt>
                <c:pt idx="134">
                  <c:v>45</c:v>
                </c:pt>
                <c:pt idx="135">
                  <c:v>45</c:v>
                </c:pt>
                <c:pt idx="136">
                  <c:v>45</c:v>
                </c:pt>
                <c:pt idx="137">
                  <c:v>50</c:v>
                </c:pt>
                <c:pt idx="138">
                  <c:v>50</c:v>
                </c:pt>
                <c:pt idx="139">
                  <c:v>50</c:v>
                </c:pt>
                <c:pt idx="140">
                  <c:v>50</c:v>
                </c:pt>
                <c:pt idx="141">
                  <c:v>50</c:v>
                </c:pt>
                <c:pt idx="142">
                  <c:v>50</c:v>
                </c:pt>
                <c:pt idx="143">
                  <c:v>50</c:v>
                </c:pt>
                <c:pt idx="144">
                  <c:v>50</c:v>
                </c:pt>
                <c:pt idx="145">
                  <c:v>50</c:v>
                </c:pt>
                <c:pt idx="146">
                  <c:v>50</c:v>
                </c:pt>
                <c:pt idx="147">
                  <c:v>52</c:v>
                </c:pt>
                <c:pt idx="148">
                  <c:v>55</c:v>
                </c:pt>
                <c:pt idx="149">
                  <c:v>55</c:v>
                </c:pt>
                <c:pt idx="150">
                  <c:v>55</c:v>
                </c:pt>
                <c:pt idx="151">
                  <c:v>55</c:v>
                </c:pt>
                <c:pt idx="152">
                  <c:v>55</c:v>
                </c:pt>
                <c:pt idx="153">
                  <c:v>55</c:v>
                </c:pt>
                <c:pt idx="154">
                  <c:v>55</c:v>
                </c:pt>
                <c:pt idx="155">
                  <c:v>55</c:v>
                </c:pt>
                <c:pt idx="156">
                  <c:v>55</c:v>
                </c:pt>
                <c:pt idx="157">
                  <c:v>55</c:v>
                </c:pt>
                <c:pt idx="158">
                  <c:v>55</c:v>
                </c:pt>
                <c:pt idx="159">
                  <c:v>60</c:v>
                </c:pt>
                <c:pt idx="160">
                  <c:v>60</c:v>
                </c:pt>
                <c:pt idx="161">
                  <c:v>60</c:v>
                </c:pt>
                <c:pt idx="162">
                  <c:v>60</c:v>
                </c:pt>
                <c:pt idx="163">
                  <c:v>60</c:v>
                </c:pt>
                <c:pt idx="164">
                  <c:v>60</c:v>
                </c:pt>
                <c:pt idx="165">
                  <c:v>60</c:v>
                </c:pt>
                <c:pt idx="166">
                  <c:v>60</c:v>
                </c:pt>
                <c:pt idx="167">
                  <c:v>60</c:v>
                </c:pt>
                <c:pt idx="168">
                  <c:v>60</c:v>
                </c:pt>
                <c:pt idx="169">
                  <c:v>60</c:v>
                </c:pt>
                <c:pt idx="170">
                  <c:v>65</c:v>
                </c:pt>
                <c:pt idx="171">
                  <c:v>65</c:v>
                </c:pt>
                <c:pt idx="172">
                  <c:v>65</c:v>
                </c:pt>
                <c:pt idx="173">
                  <c:v>65</c:v>
                </c:pt>
                <c:pt idx="174">
                  <c:v>65</c:v>
                </c:pt>
                <c:pt idx="175">
                  <c:v>65</c:v>
                </c:pt>
                <c:pt idx="176">
                  <c:v>65</c:v>
                </c:pt>
                <c:pt idx="177">
                  <c:v>65</c:v>
                </c:pt>
                <c:pt idx="178">
                  <c:v>65</c:v>
                </c:pt>
                <c:pt idx="179">
                  <c:v>65</c:v>
                </c:pt>
                <c:pt idx="180">
                  <c:v>65</c:v>
                </c:pt>
                <c:pt idx="181">
                  <c:v>65</c:v>
                </c:pt>
                <c:pt idx="182">
                  <c:v>65</c:v>
                </c:pt>
                <c:pt idx="183">
                  <c:v>65</c:v>
                </c:pt>
                <c:pt idx="184">
                  <c:v>70</c:v>
                </c:pt>
                <c:pt idx="185">
                  <c:v>70</c:v>
                </c:pt>
                <c:pt idx="186">
                  <c:v>70</c:v>
                </c:pt>
                <c:pt idx="187">
                  <c:v>70</c:v>
                </c:pt>
                <c:pt idx="188">
                  <c:v>70</c:v>
                </c:pt>
                <c:pt idx="189">
                  <c:v>70</c:v>
                </c:pt>
                <c:pt idx="190">
                  <c:v>70</c:v>
                </c:pt>
                <c:pt idx="191">
                  <c:v>70</c:v>
                </c:pt>
                <c:pt idx="192">
                  <c:v>70</c:v>
                </c:pt>
                <c:pt idx="193">
                  <c:v>75</c:v>
                </c:pt>
                <c:pt idx="194">
                  <c:v>75</c:v>
                </c:pt>
                <c:pt idx="195">
                  <c:v>75</c:v>
                </c:pt>
                <c:pt idx="196">
                  <c:v>75</c:v>
                </c:pt>
                <c:pt idx="197">
                  <c:v>75</c:v>
                </c:pt>
                <c:pt idx="198">
                  <c:v>75</c:v>
                </c:pt>
                <c:pt idx="199">
                  <c:v>75</c:v>
                </c:pt>
                <c:pt idx="200">
                  <c:v>75</c:v>
                </c:pt>
                <c:pt idx="201">
                  <c:v>75</c:v>
                </c:pt>
                <c:pt idx="202">
                  <c:v>80</c:v>
                </c:pt>
                <c:pt idx="203">
                  <c:v>80</c:v>
                </c:pt>
                <c:pt idx="204">
                  <c:v>80</c:v>
                </c:pt>
                <c:pt idx="205">
                  <c:v>80</c:v>
                </c:pt>
                <c:pt idx="206">
                  <c:v>80</c:v>
                </c:pt>
                <c:pt idx="207">
                  <c:v>80</c:v>
                </c:pt>
                <c:pt idx="208">
                  <c:v>80</c:v>
                </c:pt>
                <c:pt idx="209">
                  <c:v>80</c:v>
                </c:pt>
                <c:pt idx="210">
                  <c:v>80</c:v>
                </c:pt>
                <c:pt idx="211">
                  <c:v>80</c:v>
                </c:pt>
                <c:pt idx="212">
                  <c:v>80</c:v>
                </c:pt>
                <c:pt idx="213">
                  <c:v>85</c:v>
                </c:pt>
                <c:pt idx="214">
                  <c:v>85</c:v>
                </c:pt>
                <c:pt idx="215">
                  <c:v>85</c:v>
                </c:pt>
                <c:pt idx="216">
                  <c:v>90</c:v>
                </c:pt>
                <c:pt idx="217">
                  <c:v>95</c:v>
                </c:pt>
                <c:pt idx="218">
                  <c:v>95</c:v>
                </c:pt>
                <c:pt idx="219">
                  <c:v>95</c:v>
                </c:pt>
                <c:pt idx="220">
                  <c:v>95</c:v>
                </c:pt>
                <c:pt idx="221">
                  <c:v>100</c:v>
                </c:pt>
                <c:pt idx="222">
                  <c:v>100</c:v>
                </c:pt>
                <c:pt idx="223">
                  <c:v>150</c:v>
                </c:pt>
                <c:pt idx="224">
                  <c:v>150</c:v>
                </c:pt>
              </c:numCache>
            </c:numRef>
          </c:xVal>
          <c:yVal>
            <c:numRef>
              <c:f>'3. TEC Color MFD'!$O$9:$O$293</c:f>
              <c:numCache>
                <c:formatCode>General</c:formatCode>
                <c:ptCount val="285"/>
                <c:pt idx="0">
                  <c:v>0.53959166666666669</c:v>
                </c:pt>
                <c:pt idx="1">
                  <c:v>9.4610416666666669E-2</c:v>
                </c:pt>
                <c:pt idx="2">
                  <c:v>0.23529375</c:v>
                </c:pt>
                <c:pt idx="3">
                  <c:v>0.25771249999999996</c:v>
                </c:pt>
                <c:pt idx="4">
                  <c:v>0.63027083333333334</c:v>
                </c:pt>
                <c:pt idx="5">
                  <c:v>0.23535833333333331</c:v>
                </c:pt>
                <c:pt idx="6">
                  <c:v>0.4070583333333333</c:v>
                </c:pt>
                <c:pt idx="7">
                  <c:v>0.53928066666666674</c:v>
                </c:pt>
                <c:pt idx="8">
                  <c:v>0.64807916666666676</c:v>
                </c:pt>
                <c:pt idx="9">
                  <c:v>0.19237500000000002</c:v>
                </c:pt>
                <c:pt idx="10">
                  <c:v>0.23139999999999999</c:v>
                </c:pt>
                <c:pt idx="11">
                  <c:v>0.24162500000000003</c:v>
                </c:pt>
                <c:pt idx="12">
                  <c:v>0.29607499999999998</c:v>
                </c:pt>
                <c:pt idx="13">
                  <c:v>0.51327499999999993</c:v>
                </c:pt>
                <c:pt idx="14">
                  <c:v>1.0624499999999999</c:v>
                </c:pt>
                <c:pt idx="15">
                  <c:v>0.52886875</c:v>
                </c:pt>
                <c:pt idx="16">
                  <c:v>0.69692916666666682</c:v>
                </c:pt>
                <c:pt idx="17">
                  <c:v>0.2671458333333333</c:v>
                </c:pt>
                <c:pt idx="18">
                  <c:v>0.30231666666666662</c:v>
                </c:pt>
                <c:pt idx="19">
                  <c:v>0.33576666666666666</c:v>
                </c:pt>
                <c:pt idx="20">
                  <c:v>0.41635000000000005</c:v>
                </c:pt>
                <c:pt idx="21">
                  <c:v>0.44968333333333327</c:v>
                </c:pt>
                <c:pt idx="22">
                  <c:v>0.47400033333333341</c:v>
                </c:pt>
                <c:pt idx="23">
                  <c:v>0.47437916666666663</c:v>
                </c:pt>
                <c:pt idx="24">
                  <c:v>0.33333333333333331</c:v>
                </c:pt>
                <c:pt idx="25">
                  <c:v>2.2385333333333337</c:v>
                </c:pt>
                <c:pt idx="26">
                  <c:v>0.24001041666666667</c:v>
                </c:pt>
                <c:pt idx="27">
                  <c:v>0.26042708333333331</c:v>
                </c:pt>
                <c:pt idx="28">
                  <c:v>0.27531666666666671</c:v>
                </c:pt>
                <c:pt idx="29">
                  <c:v>0.30105208333333333</c:v>
                </c:pt>
                <c:pt idx="30">
                  <c:v>0.30315416666666672</c:v>
                </c:pt>
                <c:pt idx="31">
                  <c:v>0.31990416666666666</c:v>
                </c:pt>
                <c:pt idx="32">
                  <c:v>0.33348333333333324</c:v>
                </c:pt>
                <c:pt idx="33">
                  <c:v>0.33704375000000003</c:v>
                </c:pt>
                <c:pt idx="34">
                  <c:v>0.49470208333333338</c:v>
                </c:pt>
                <c:pt idx="35">
                  <c:v>0.53326074999999984</c:v>
                </c:pt>
                <c:pt idx="36">
                  <c:v>0.61941041666666652</c:v>
                </c:pt>
                <c:pt idx="37">
                  <c:v>0.63025691666666661</c:v>
                </c:pt>
                <c:pt idx="38">
                  <c:v>0.63695833333333329</c:v>
                </c:pt>
                <c:pt idx="39">
                  <c:v>0.66223958333333321</c:v>
                </c:pt>
                <c:pt idx="40">
                  <c:v>0.68924583333333311</c:v>
                </c:pt>
                <c:pt idx="41">
                  <c:v>1.1754500000000001</c:v>
                </c:pt>
                <c:pt idx="42">
                  <c:v>0.31013750000000001</c:v>
                </c:pt>
                <c:pt idx="43">
                  <c:v>0.43064999999999998</c:v>
                </c:pt>
                <c:pt idx="44">
                  <c:v>0.35969166666666674</c:v>
                </c:pt>
                <c:pt idx="45">
                  <c:v>0.70803958333333317</c:v>
                </c:pt>
                <c:pt idx="46">
                  <c:v>0.3385333333333333</c:v>
                </c:pt>
                <c:pt idx="47">
                  <c:v>0.34205000000000002</c:v>
                </c:pt>
                <c:pt idx="48">
                  <c:v>0.34870833333333334</c:v>
                </c:pt>
                <c:pt idx="49">
                  <c:v>0.48175466666666666</c:v>
                </c:pt>
                <c:pt idx="50">
                  <c:v>0.51401666666666657</c:v>
                </c:pt>
                <c:pt idx="51">
                  <c:v>0.55902499999999988</c:v>
                </c:pt>
                <c:pt idx="52">
                  <c:v>0.68660866666666653</c:v>
                </c:pt>
                <c:pt idx="53">
                  <c:v>0.98806100000000008</c:v>
                </c:pt>
                <c:pt idx="54">
                  <c:v>1.0192330000000001</c:v>
                </c:pt>
                <c:pt idx="55">
                  <c:v>1.0203163333333332</c:v>
                </c:pt>
                <c:pt idx="56">
                  <c:v>2.3569083333333336</c:v>
                </c:pt>
                <c:pt idx="57">
                  <c:v>0.3193125</c:v>
                </c:pt>
                <c:pt idx="58">
                  <c:v>0.34298333333333336</c:v>
                </c:pt>
                <c:pt idx="59">
                  <c:v>0.37759166666666671</c:v>
                </c:pt>
                <c:pt idx="60">
                  <c:v>0.40567500000000001</c:v>
                </c:pt>
                <c:pt idx="61">
                  <c:v>0.40897916666666673</c:v>
                </c:pt>
                <c:pt idx="62">
                  <c:v>0.45999166666666663</c:v>
                </c:pt>
                <c:pt idx="63">
                  <c:v>0.46909583333333343</c:v>
                </c:pt>
                <c:pt idx="64">
                  <c:v>0.48123333333333346</c:v>
                </c:pt>
                <c:pt idx="65">
                  <c:v>0.4824</c:v>
                </c:pt>
                <c:pt idx="66">
                  <c:v>0.49673333333333353</c:v>
                </c:pt>
                <c:pt idx="67">
                  <c:v>0.49748333333333344</c:v>
                </c:pt>
                <c:pt idx="68">
                  <c:v>0.60629583333333326</c:v>
                </c:pt>
                <c:pt idx="69">
                  <c:v>0.63656666666666661</c:v>
                </c:pt>
                <c:pt idx="70">
                  <c:v>0.65059583333333348</c:v>
                </c:pt>
                <c:pt idx="71">
                  <c:v>0.65291699999999997</c:v>
                </c:pt>
                <c:pt idx="72">
                  <c:v>0.7307958333333332</c:v>
                </c:pt>
                <c:pt idx="73">
                  <c:v>0.91274999999999995</c:v>
                </c:pt>
                <c:pt idx="74">
                  <c:v>0.9341166666666666</c:v>
                </c:pt>
                <c:pt idx="75">
                  <c:v>1.0602708333333333</c:v>
                </c:pt>
                <c:pt idx="76">
                  <c:v>1.0702249999999998</c:v>
                </c:pt>
                <c:pt idx="77">
                  <c:v>0.40252499999999997</c:v>
                </c:pt>
                <c:pt idx="78">
                  <c:v>0.51722500000000005</c:v>
                </c:pt>
                <c:pt idx="79">
                  <c:v>0.61090083333333323</c:v>
                </c:pt>
                <c:pt idx="80">
                  <c:v>0.63423216666666671</c:v>
                </c:pt>
                <c:pt idx="81">
                  <c:v>0.45014999999999999</c:v>
                </c:pt>
                <c:pt idx="82">
                  <c:v>0.45785000000000003</c:v>
                </c:pt>
                <c:pt idx="83">
                  <c:v>0.62235000000000007</c:v>
                </c:pt>
                <c:pt idx="84">
                  <c:v>0.7107</c:v>
                </c:pt>
                <c:pt idx="85">
                  <c:v>0.77145000000000008</c:v>
                </c:pt>
                <c:pt idx="86">
                  <c:v>0.83979999999999999</c:v>
                </c:pt>
                <c:pt idx="87">
                  <c:v>0.62894999999999979</c:v>
                </c:pt>
                <c:pt idx="88">
                  <c:v>0.85339999999999994</c:v>
                </c:pt>
                <c:pt idx="89">
                  <c:v>0.38564999999999999</c:v>
                </c:pt>
                <c:pt idx="90">
                  <c:v>0.43205000000000005</c:v>
                </c:pt>
                <c:pt idx="91">
                  <c:v>0.43399999999999994</c:v>
                </c:pt>
                <c:pt idx="92">
                  <c:v>0.50390000000000001</c:v>
                </c:pt>
                <c:pt idx="93">
                  <c:v>0.54039999999999988</c:v>
                </c:pt>
                <c:pt idx="94">
                  <c:v>0.56189999999999996</c:v>
                </c:pt>
                <c:pt idx="95">
                  <c:v>0.58260000000000001</c:v>
                </c:pt>
                <c:pt idx="96">
                  <c:v>0.70714999999999995</c:v>
                </c:pt>
                <c:pt idx="97">
                  <c:v>0.90373333333333328</c:v>
                </c:pt>
                <c:pt idx="98">
                  <c:v>0.95924999999999994</c:v>
                </c:pt>
                <c:pt idx="99">
                  <c:v>0.97549999999999981</c:v>
                </c:pt>
                <c:pt idx="100">
                  <c:v>1.1384999999999998</c:v>
                </c:pt>
                <c:pt idx="101">
                  <c:v>1.1385999999999998</c:v>
                </c:pt>
                <c:pt idx="102">
                  <c:v>0.42494999999999999</c:v>
                </c:pt>
                <c:pt idx="103">
                  <c:v>0.47904999999999992</c:v>
                </c:pt>
                <c:pt idx="104">
                  <c:v>0.62675000000000003</c:v>
                </c:pt>
                <c:pt idx="105">
                  <c:v>0.62985000000000002</c:v>
                </c:pt>
                <c:pt idx="106">
                  <c:v>0.94329999999999992</c:v>
                </c:pt>
                <c:pt idx="107">
                  <c:v>0.50005000000000011</c:v>
                </c:pt>
                <c:pt idx="108">
                  <c:v>0.69784999999999997</c:v>
                </c:pt>
                <c:pt idx="109">
                  <c:v>0.83820000000000006</c:v>
                </c:pt>
                <c:pt idx="110">
                  <c:v>1.0863500000000001</c:v>
                </c:pt>
                <c:pt idx="111">
                  <c:v>0.51604333333333341</c:v>
                </c:pt>
                <c:pt idx="112">
                  <c:v>0.53254999999999986</c:v>
                </c:pt>
                <c:pt idx="113">
                  <c:v>0.56920000000000004</c:v>
                </c:pt>
                <c:pt idx="114">
                  <c:v>0.58189999999999997</c:v>
                </c:pt>
                <c:pt idx="115">
                  <c:v>0.59613899999999986</c:v>
                </c:pt>
                <c:pt idx="116">
                  <c:v>0.61889999999999989</c:v>
                </c:pt>
                <c:pt idx="117">
                  <c:v>0.64810000000000001</c:v>
                </c:pt>
                <c:pt idx="118">
                  <c:v>0.68859999999999999</c:v>
                </c:pt>
                <c:pt idx="119">
                  <c:v>0.72389999999999999</c:v>
                </c:pt>
                <c:pt idx="120">
                  <c:v>0.78170000000000006</c:v>
                </c:pt>
                <c:pt idx="121">
                  <c:v>0.91915000000000002</c:v>
                </c:pt>
                <c:pt idx="122">
                  <c:v>0.54715000000000003</c:v>
                </c:pt>
                <c:pt idx="123">
                  <c:v>0.66520000000000001</c:v>
                </c:pt>
                <c:pt idx="124">
                  <c:v>0.78310000000000002</c:v>
                </c:pt>
                <c:pt idx="125">
                  <c:v>1.0341</c:v>
                </c:pt>
                <c:pt idx="126">
                  <c:v>1.0438499999999999</c:v>
                </c:pt>
                <c:pt idx="127">
                  <c:v>1.19815</c:v>
                </c:pt>
                <c:pt idx="128">
                  <c:v>0.49940000000000001</c:v>
                </c:pt>
                <c:pt idx="129">
                  <c:v>0.57629999999999992</c:v>
                </c:pt>
                <c:pt idx="130">
                  <c:v>0.60203966666666653</c:v>
                </c:pt>
                <c:pt idx="131">
                  <c:v>0.61645000000000016</c:v>
                </c:pt>
                <c:pt idx="132">
                  <c:v>0.82389999999999985</c:v>
                </c:pt>
                <c:pt idx="133">
                  <c:v>1.2121666666666666</c:v>
                </c:pt>
                <c:pt idx="134">
                  <c:v>1.2717000000000001</c:v>
                </c:pt>
                <c:pt idx="135">
                  <c:v>1.3653999999999999</c:v>
                </c:pt>
                <c:pt idx="136">
                  <c:v>1.4209000000000001</c:v>
                </c:pt>
                <c:pt idx="137">
                  <c:v>0.56719033333333335</c:v>
                </c:pt>
                <c:pt idx="138">
                  <c:v>0.63524999999999998</c:v>
                </c:pt>
                <c:pt idx="139">
                  <c:v>0.64917550000000013</c:v>
                </c:pt>
                <c:pt idx="140">
                  <c:v>0.64979999999999993</c:v>
                </c:pt>
                <c:pt idx="141">
                  <c:v>0.69170000000000009</c:v>
                </c:pt>
                <c:pt idx="142">
                  <c:v>0.81335000000000002</c:v>
                </c:pt>
                <c:pt idx="143">
                  <c:v>0.87865000000000004</c:v>
                </c:pt>
                <c:pt idx="144">
                  <c:v>0.91139999999999999</c:v>
                </c:pt>
                <c:pt idx="145">
                  <c:v>0.92292449999999993</c:v>
                </c:pt>
                <c:pt idx="146">
                  <c:v>1.0071000000000001</c:v>
                </c:pt>
                <c:pt idx="147">
                  <c:v>1.1580166666666667</c:v>
                </c:pt>
                <c:pt idx="148">
                  <c:v>0.55264999999999997</c:v>
                </c:pt>
                <c:pt idx="149">
                  <c:v>0.67739999999999989</c:v>
                </c:pt>
                <c:pt idx="150">
                  <c:v>0.81245000000000001</c:v>
                </c:pt>
                <c:pt idx="151">
                  <c:v>1.0614999999999999</c:v>
                </c:pt>
                <c:pt idx="152">
                  <c:v>1.2120333333333333</c:v>
                </c:pt>
                <c:pt idx="153">
                  <c:v>1.4046666666666667</c:v>
                </c:pt>
                <c:pt idx="154">
                  <c:v>1.45845</c:v>
                </c:pt>
                <c:pt idx="155">
                  <c:v>1.46265</c:v>
                </c:pt>
                <c:pt idx="156">
                  <c:v>1.53515</c:v>
                </c:pt>
                <c:pt idx="157">
                  <c:v>2.3564500000000002</c:v>
                </c:pt>
                <c:pt idx="158">
                  <c:v>2.8986000000000001</c:v>
                </c:pt>
                <c:pt idx="159">
                  <c:v>0.56182333333333334</c:v>
                </c:pt>
                <c:pt idx="160">
                  <c:v>0.73964999999999992</c:v>
                </c:pt>
                <c:pt idx="161">
                  <c:v>0.75840750000000012</c:v>
                </c:pt>
                <c:pt idx="162">
                  <c:v>0.77518049999999994</c:v>
                </c:pt>
                <c:pt idx="163">
                  <c:v>0.8132999999999998</c:v>
                </c:pt>
                <c:pt idx="164">
                  <c:v>0.85994999999999999</c:v>
                </c:pt>
                <c:pt idx="165">
                  <c:v>0.92260000000000009</c:v>
                </c:pt>
                <c:pt idx="166">
                  <c:v>0.92292449999999993</c:v>
                </c:pt>
                <c:pt idx="167">
                  <c:v>1.0468999999999999</c:v>
                </c:pt>
                <c:pt idx="168">
                  <c:v>1.2505166666666667</c:v>
                </c:pt>
                <c:pt idx="169">
                  <c:v>2.5096500000000002</c:v>
                </c:pt>
                <c:pt idx="170">
                  <c:v>0.29725000000000001</c:v>
                </c:pt>
                <c:pt idx="171">
                  <c:v>0.55235499999999971</c:v>
                </c:pt>
                <c:pt idx="172">
                  <c:v>0.97524999999999995</c:v>
                </c:pt>
                <c:pt idx="173">
                  <c:v>1.0026999999999999</c:v>
                </c:pt>
                <c:pt idx="174">
                  <c:v>1.1072</c:v>
                </c:pt>
                <c:pt idx="175">
                  <c:v>1.1633499999999999</c:v>
                </c:pt>
                <c:pt idx="176">
                  <c:v>1.20065</c:v>
                </c:pt>
                <c:pt idx="177">
                  <c:v>1.5334499999999998</c:v>
                </c:pt>
                <c:pt idx="178">
                  <c:v>1.6008499999999999</c:v>
                </c:pt>
                <c:pt idx="179">
                  <c:v>1.8777499999999996</c:v>
                </c:pt>
                <c:pt idx="180">
                  <c:v>1.9037500000000001</c:v>
                </c:pt>
                <c:pt idx="181">
                  <c:v>1.9258</c:v>
                </c:pt>
                <c:pt idx="182">
                  <c:v>2.2281</c:v>
                </c:pt>
                <c:pt idx="183">
                  <c:v>2.6538500000000003</c:v>
                </c:pt>
                <c:pt idx="184">
                  <c:v>0.59269033333333321</c:v>
                </c:pt>
                <c:pt idx="185">
                  <c:v>0.67760333333333322</c:v>
                </c:pt>
                <c:pt idx="186">
                  <c:v>0.79063083333333339</c:v>
                </c:pt>
                <c:pt idx="187">
                  <c:v>1.1783499999999998</c:v>
                </c:pt>
                <c:pt idx="188">
                  <c:v>1.33745</c:v>
                </c:pt>
                <c:pt idx="189">
                  <c:v>1.7585499999999998</c:v>
                </c:pt>
                <c:pt idx="190">
                  <c:v>1.8192999999999997</c:v>
                </c:pt>
                <c:pt idx="191">
                  <c:v>2.0580500000000002</c:v>
                </c:pt>
                <c:pt idx="192">
                  <c:v>2.8154000000000008</c:v>
                </c:pt>
                <c:pt idx="193">
                  <c:v>0.31855</c:v>
                </c:pt>
                <c:pt idx="194">
                  <c:v>1.2318</c:v>
                </c:pt>
                <c:pt idx="195">
                  <c:v>1.2742</c:v>
                </c:pt>
                <c:pt idx="196">
                  <c:v>1.4656223333333334</c:v>
                </c:pt>
                <c:pt idx="197">
                  <c:v>1.475922</c:v>
                </c:pt>
                <c:pt idx="198">
                  <c:v>2.0015500000000004</c:v>
                </c:pt>
                <c:pt idx="199">
                  <c:v>2.0075000000000003</c:v>
                </c:pt>
                <c:pt idx="200">
                  <c:v>2.1492500000000003</c:v>
                </c:pt>
                <c:pt idx="201">
                  <c:v>2.4711000000000003</c:v>
                </c:pt>
                <c:pt idx="202">
                  <c:v>0.67431866666666673</c:v>
                </c:pt>
                <c:pt idx="203">
                  <c:v>0.68128199999999983</c:v>
                </c:pt>
                <c:pt idx="204">
                  <c:v>0.81772000000000011</c:v>
                </c:pt>
                <c:pt idx="205">
                  <c:v>1.4148499999999999</c:v>
                </c:pt>
                <c:pt idx="206">
                  <c:v>1.6207</c:v>
                </c:pt>
                <c:pt idx="207">
                  <c:v>1.6449499999999999</c:v>
                </c:pt>
                <c:pt idx="208">
                  <c:v>1.8988499999999999</c:v>
                </c:pt>
                <c:pt idx="209">
                  <c:v>2.2265500000000005</c:v>
                </c:pt>
                <c:pt idx="210">
                  <c:v>2.3509000000000002</c:v>
                </c:pt>
                <c:pt idx="211">
                  <c:v>3.11775</c:v>
                </c:pt>
                <c:pt idx="212">
                  <c:v>4.3626000000000005</c:v>
                </c:pt>
                <c:pt idx="213">
                  <c:v>1.5112999999999999</c:v>
                </c:pt>
                <c:pt idx="214">
                  <c:v>2.6433499999999994</c:v>
                </c:pt>
                <c:pt idx="215">
                  <c:v>4.6718000000000002</c:v>
                </c:pt>
                <c:pt idx="216">
                  <c:v>3.35575</c:v>
                </c:pt>
                <c:pt idx="217">
                  <c:v>15.941929999999999</c:v>
                </c:pt>
                <c:pt idx="218">
                  <c:v>15.961714999999998</c:v>
                </c:pt>
                <c:pt idx="219">
                  <c:v>16.084289999999999</c:v>
                </c:pt>
                <c:pt idx="220">
                  <c:v>22.198863333333335</c:v>
                </c:pt>
                <c:pt idx="221">
                  <c:v>0.39605000000000001</c:v>
                </c:pt>
                <c:pt idx="222">
                  <c:v>5.2183000000000002</c:v>
                </c:pt>
                <c:pt idx="223">
                  <c:v>0.92020000000000002</c:v>
                </c:pt>
                <c:pt idx="224">
                  <c:v>1.0506500000000001</c:v>
                </c:pt>
              </c:numCache>
            </c:numRef>
          </c:yVal>
          <c:smooth val="0"/>
          <c:extLst>
            <c:ext xmlns:c16="http://schemas.microsoft.com/office/drawing/2014/chart" uri="{C3380CC4-5D6E-409C-BE32-E72D297353CC}">
              <c16:uniqueId val="{00000002-8B60-4039-BAD3-6341A954C444}"/>
            </c:ext>
          </c:extLst>
        </c:ser>
        <c:dLbls>
          <c:showLegendKey val="0"/>
          <c:showVal val="0"/>
          <c:showCatName val="0"/>
          <c:showSerName val="0"/>
          <c:showPercent val="0"/>
          <c:showBubbleSize val="0"/>
        </c:dLbls>
        <c:axId val="246410976"/>
        <c:axId val="246411368"/>
      </c:scatterChart>
      <c:valAx>
        <c:axId val="246410976"/>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411368"/>
        <c:crosses val="autoZero"/>
        <c:crossBetween val="midCat"/>
      </c:valAx>
      <c:valAx>
        <c:axId val="246411368"/>
        <c:scaling>
          <c:orientation val="minMax"/>
          <c:max val="2"/>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410976"/>
        <c:crosses val="autoZero"/>
        <c:crossBetween val="midCat"/>
      </c:valAx>
      <c:spPr>
        <a:noFill/>
        <a:ln>
          <a:noFill/>
        </a:ln>
        <a:effectLst/>
      </c:spPr>
    </c:plotArea>
    <c:legend>
      <c:legendPos val="r"/>
      <c:layout>
        <c:manualLayout>
          <c:xMode val="edge"/>
          <c:yMode val="edge"/>
          <c:x val="0.15442957130358706"/>
          <c:y val="0.1906011227763196"/>
          <c:w val="0.26793110236220474"/>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Mono Printer and Digital Duplicator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81714785651792"/>
          <c:y val="0.17171296296296296"/>
          <c:w val="0.80405686789151343"/>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Contents'!$R$21,'Table of Contents'!$S$21,'Table of Contents'!$R$22,'Table of Contents'!$S$22,'Table of Contents'!$R$23,'Table of Contents'!$S$23,'Table of Contents'!$R$24,'Table of Contents'!$S$24,'Table of Contents'!$R$25,'Table of Contents'!$S$25,'Table of Contents'!$R$26,'Table of Contents'!$S$26)</c:f>
              <c:numCache>
                <c:formatCode>General</c:formatCode>
                <c:ptCount val="12"/>
                <c:pt idx="0">
                  <c:v>1</c:v>
                </c:pt>
                <c:pt idx="1">
                  <c:v>20</c:v>
                </c:pt>
                <c:pt idx="2">
                  <c:v>21</c:v>
                </c:pt>
                <c:pt idx="3">
                  <c:v>40</c:v>
                </c:pt>
                <c:pt idx="4">
                  <c:v>41</c:v>
                </c:pt>
                <c:pt idx="5">
                  <c:v>60</c:v>
                </c:pt>
                <c:pt idx="6">
                  <c:v>61</c:v>
                </c:pt>
                <c:pt idx="7">
                  <c:v>135</c:v>
                </c:pt>
                <c:pt idx="8">
                  <c:v>136</c:v>
                </c:pt>
                <c:pt idx="9">
                  <c:v>300</c:v>
                </c:pt>
                <c:pt idx="10">
                  <c:v>301</c:v>
                </c:pt>
                <c:pt idx="11">
                  <c:v>1000</c:v>
                </c:pt>
              </c:numCache>
            </c:numRef>
          </c:xVal>
          <c:yVal>
            <c:numRef>
              <c:f>('Table of Contents'!$T$21,'Table of Contents'!$U$21,'Table of Contents'!$T$22,'Table of Contents'!$U$22,'Table of Contents'!$T$23,'Table of Contents'!$U$23,'Table of Contents'!$T$24,'Table of Contents'!$U$24,'Table of Contents'!$T$25,'Table of Contents'!$U$25,'Table of Contents'!$T$26,'Table of Contents'!$U$26)</c:f>
              <c:numCache>
                <c:formatCode>0.0</c:formatCode>
                <c:ptCount val="12"/>
                <c:pt idx="0">
                  <c:v>0.24167291666666665</c:v>
                </c:pt>
                <c:pt idx="1">
                  <c:v>0.24167291666666665</c:v>
                </c:pt>
                <c:pt idx="2">
                  <c:v>0.24199999999999999</c:v>
                </c:pt>
                <c:pt idx="3">
                  <c:v>0.56595000000000006</c:v>
                </c:pt>
                <c:pt idx="4">
                  <c:v>0.58200000000000007</c:v>
                </c:pt>
                <c:pt idx="5">
                  <c:v>0.99077799999999994</c:v>
                </c:pt>
                <c:pt idx="6">
                  <c:v>1.0219999999999998</c:v>
                </c:pt>
                <c:pt idx="7">
                  <c:v>4.7014149999999999</c:v>
                </c:pt>
                <c:pt idx="8">
                  <c:v>4.7720000000000002</c:v>
                </c:pt>
                <c:pt idx="9">
                  <c:v>34.763477566666666</c:v>
                </c:pt>
                <c:pt idx="10">
                  <c:v>34.966999999999999</c:v>
                </c:pt>
                <c:pt idx="11">
                  <c:v>162.88400000000001</c:v>
                </c:pt>
              </c:numCache>
            </c:numRef>
          </c:yVal>
          <c:smooth val="0"/>
          <c:extLst>
            <c:ext xmlns:c16="http://schemas.microsoft.com/office/drawing/2014/chart" uri="{C3380CC4-5D6E-409C-BE32-E72D297353CC}">
              <c16:uniqueId val="{00000000-5077-488A-B663-6FDE3AD11D05}"/>
            </c:ext>
          </c:extLst>
        </c:ser>
        <c:ser>
          <c:idx val="1"/>
          <c:order val="1"/>
          <c:tx>
            <c:strRef>
              <c:f>'4. TEC Mono Printer'!$O$3:$O$4</c:f>
              <c:strCache>
                <c:ptCount val="2"/>
                <c:pt idx="0">
                  <c:v>Monochrome</c:v>
                </c:pt>
                <c:pt idx="1">
                  <c:v>Printer</c:v>
                </c:pt>
              </c:strCache>
            </c:strRef>
          </c:tx>
          <c:spPr>
            <a:ln w="25400" cap="rnd">
              <a:noFill/>
              <a:round/>
            </a:ln>
            <a:effectLst/>
          </c:spPr>
          <c:marker>
            <c:symbol val="circle"/>
            <c:size val="5"/>
            <c:spPr>
              <a:solidFill>
                <a:schemeClr val="accent2"/>
              </a:solidFill>
              <a:ln w="9525">
                <a:solidFill>
                  <a:schemeClr val="accent2"/>
                </a:solidFill>
              </a:ln>
              <a:effectLst/>
            </c:spPr>
          </c:marker>
          <c:xVal>
            <c:numRef>
              <c:f>'4. TEC Mono Printer'!$N$9:$N$400</c:f>
              <c:numCache>
                <c:formatCode>General</c:formatCode>
                <c:ptCount val="392"/>
                <c:pt idx="0">
                  <c:v>19</c:v>
                </c:pt>
                <c:pt idx="1">
                  <c:v>19</c:v>
                </c:pt>
                <c:pt idx="2">
                  <c:v>20</c:v>
                </c:pt>
                <c:pt idx="3">
                  <c:v>20</c:v>
                </c:pt>
                <c:pt idx="4">
                  <c:v>21</c:v>
                </c:pt>
                <c:pt idx="5">
                  <c:v>21</c:v>
                </c:pt>
                <c:pt idx="6">
                  <c:v>22</c:v>
                </c:pt>
                <c:pt idx="7">
                  <c:v>23</c:v>
                </c:pt>
                <c:pt idx="8">
                  <c:v>24</c:v>
                </c:pt>
                <c:pt idx="9">
                  <c:v>24</c:v>
                </c:pt>
                <c:pt idx="10">
                  <c:v>26</c:v>
                </c:pt>
                <c:pt idx="11">
                  <c:v>26</c:v>
                </c:pt>
                <c:pt idx="12">
                  <c:v>26</c:v>
                </c:pt>
                <c:pt idx="13">
                  <c:v>27</c:v>
                </c:pt>
                <c:pt idx="14">
                  <c:v>27</c:v>
                </c:pt>
                <c:pt idx="15">
                  <c:v>28</c:v>
                </c:pt>
                <c:pt idx="16">
                  <c:v>28</c:v>
                </c:pt>
                <c:pt idx="17">
                  <c:v>28</c:v>
                </c:pt>
                <c:pt idx="18">
                  <c:v>28</c:v>
                </c:pt>
                <c:pt idx="19">
                  <c:v>29</c:v>
                </c:pt>
                <c:pt idx="20">
                  <c:v>29</c:v>
                </c:pt>
                <c:pt idx="21">
                  <c:v>29</c:v>
                </c:pt>
                <c:pt idx="22">
                  <c:v>30</c:v>
                </c:pt>
                <c:pt idx="23">
                  <c:v>30</c:v>
                </c:pt>
                <c:pt idx="24">
                  <c:v>30</c:v>
                </c:pt>
                <c:pt idx="25">
                  <c:v>30</c:v>
                </c:pt>
                <c:pt idx="26">
                  <c:v>31</c:v>
                </c:pt>
                <c:pt idx="27">
                  <c:v>31</c:v>
                </c:pt>
                <c:pt idx="28">
                  <c:v>32</c:v>
                </c:pt>
                <c:pt idx="29">
                  <c:v>32</c:v>
                </c:pt>
                <c:pt idx="30">
                  <c:v>35</c:v>
                </c:pt>
                <c:pt idx="31">
                  <c:v>35</c:v>
                </c:pt>
                <c:pt idx="32">
                  <c:v>35</c:v>
                </c:pt>
                <c:pt idx="33">
                  <c:v>35</c:v>
                </c:pt>
                <c:pt idx="34">
                  <c:v>35</c:v>
                </c:pt>
                <c:pt idx="35">
                  <c:v>35</c:v>
                </c:pt>
                <c:pt idx="36">
                  <c:v>36</c:v>
                </c:pt>
                <c:pt idx="37">
                  <c:v>37</c:v>
                </c:pt>
                <c:pt idx="38">
                  <c:v>37</c:v>
                </c:pt>
                <c:pt idx="39">
                  <c:v>37</c:v>
                </c:pt>
                <c:pt idx="40">
                  <c:v>37</c:v>
                </c:pt>
                <c:pt idx="41">
                  <c:v>37</c:v>
                </c:pt>
                <c:pt idx="42">
                  <c:v>37</c:v>
                </c:pt>
                <c:pt idx="43">
                  <c:v>37</c:v>
                </c:pt>
                <c:pt idx="44">
                  <c:v>38</c:v>
                </c:pt>
                <c:pt idx="45">
                  <c:v>38</c:v>
                </c:pt>
                <c:pt idx="46">
                  <c:v>40</c:v>
                </c:pt>
                <c:pt idx="47">
                  <c:v>40</c:v>
                </c:pt>
                <c:pt idx="48">
                  <c:v>40</c:v>
                </c:pt>
                <c:pt idx="49">
                  <c:v>40</c:v>
                </c:pt>
                <c:pt idx="50">
                  <c:v>42</c:v>
                </c:pt>
                <c:pt idx="51">
                  <c:v>42</c:v>
                </c:pt>
                <c:pt idx="52">
                  <c:v>42</c:v>
                </c:pt>
                <c:pt idx="53">
                  <c:v>42</c:v>
                </c:pt>
                <c:pt idx="54">
                  <c:v>42</c:v>
                </c:pt>
                <c:pt idx="55">
                  <c:v>42</c:v>
                </c:pt>
                <c:pt idx="56">
                  <c:v>42</c:v>
                </c:pt>
                <c:pt idx="57">
                  <c:v>42</c:v>
                </c:pt>
                <c:pt idx="58">
                  <c:v>42</c:v>
                </c:pt>
                <c:pt idx="59">
                  <c:v>42</c:v>
                </c:pt>
                <c:pt idx="60">
                  <c:v>43</c:v>
                </c:pt>
                <c:pt idx="61">
                  <c:v>45</c:v>
                </c:pt>
                <c:pt idx="62">
                  <c:v>45</c:v>
                </c:pt>
                <c:pt idx="63">
                  <c:v>45</c:v>
                </c:pt>
                <c:pt idx="64">
                  <c:v>45</c:v>
                </c:pt>
                <c:pt idx="65">
                  <c:v>46</c:v>
                </c:pt>
                <c:pt idx="66">
                  <c:v>47</c:v>
                </c:pt>
                <c:pt idx="67">
                  <c:v>47</c:v>
                </c:pt>
                <c:pt idx="68">
                  <c:v>47</c:v>
                </c:pt>
                <c:pt idx="69">
                  <c:v>47</c:v>
                </c:pt>
                <c:pt idx="70">
                  <c:v>47</c:v>
                </c:pt>
                <c:pt idx="71">
                  <c:v>48</c:v>
                </c:pt>
                <c:pt idx="72">
                  <c:v>50</c:v>
                </c:pt>
                <c:pt idx="73">
                  <c:v>50</c:v>
                </c:pt>
                <c:pt idx="74">
                  <c:v>51</c:v>
                </c:pt>
                <c:pt idx="75">
                  <c:v>52</c:v>
                </c:pt>
                <c:pt idx="76">
                  <c:v>52</c:v>
                </c:pt>
                <c:pt idx="77">
                  <c:v>52</c:v>
                </c:pt>
                <c:pt idx="78">
                  <c:v>52</c:v>
                </c:pt>
                <c:pt idx="79">
                  <c:v>52</c:v>
                </c:pt>
                <c:pt idx="80">
                  <c:v>55</c:v>
                </c:pt>
                <c:pt idx="81">
                  <c:v>55</c:v>
                </c:pt>
                <c:pt idx="82">
                  <c:v>55</c:v>
                </c:pt>
                <c:pt idx="83">
                  <c:v>57</c:v>
                </c:pt>
                <c:pt idx="84">
                  <c:v>58</c:v>
                </c:pt>
                <c:pt idx="85">
                  <c:v>58</c:v>
                </c:pt>
                <c:pt idx="86">
                  <c:v>58</c:v>
                </c:pt>
                <c:pt idx="87">
                  <c:v>58</c:v>
                </c:pt>
                <c:pt idx="88">
                  <c:v>60</c:v>
                </c:pt>
                <c:pt idx="89">
                  <c:v>62</c:v>
                </c:pt>
                <c:pt idx="90">
                  <c:v>62</c:v>
                </c:pt>
                <c:pt idx="91">
                  <c:v>62</c:v>
                </c:pt>
                <c:pt idx="92">
                  <c:v>63</c:v>
                </c:pt>
                <c:pt idx="93">
                  <c:v>65</c:v>
                </c:pt>
                <c:pt idx="94">
                  <c:v>65</c:v>
                </c:pt>
                <c:pt idx="95">
                  <c:v>65</c:v>
                </c:pt>
                <c:pt idx="96">
                  <c:v>65</c:v>
                </c:pt>
                <c:pt idx="97">
                  <c:v>75</c:v>
                </c:pt>
                <c:pt idx="98">
                  <c:v>110</c:v>
                </c:pt>
                <c:pt idx="99">
                  <c:v>111</c:v>
                </c:pt>
                <c:pt idx="100">
                  <c:v>120</c:v>
                </c:pt>
                <c:pt idx="101">
                  <c:v>135</c:v>
                </c:pt>
                <c:pt idx="102">
                  <c:v>136</c:v>
                </c:pt>
                <c:pt idx="103">
                  <c:v>136</c:v>
                </c:pt>
                <c:pt idx="104">
                  <c:v>250</c:v>
                </c:pt>
              </c:numCache>
            </c:numRef>
          </c:xVal>
          <c:yVal>
            <c:numRef>
              <c:f>'4. TEC Mono Printer'!$O$9:$O$293</c:f>
              <c:numCache>
                <c:formatCode>General</c:formatCode>
                <c:ptCount val="285"/>
                <c:pt idx="0">
                  <c:v>0.15749166666666667</c:v>
                </c:pt>
                <c:pt idx="1">
                  <c:v>0.22606666666666667</c:v>
                </c:pt>
                <c:pt idx="2">
                  <c:v>0.34835000000000005</c:v>
                </c:pt>
                <c:pt idx="3">
                  <c:v>0.50727500000000003</c:v>
                </c:pt>
                <c:pt idx="4">
                  <c:v>0.31652083333333331</c:v>
                </c:pt>
                <c:pt idx="5">
                  <c:v>0.39803125000000006</c:v>
                </c:pt>
                <c:pt idx="6">
                  <c:v>0.27808749999999999</c:v>
                </c:pt>
                <c:pt idx="7">
                  <c:v>0.20540625000000001</c:v>
                </c:pt>
                <c:pt idx="8">
                  <c:v>0.32293333333333329</c:v>
                </c:pt>
                <c:pt idx="9">
                  <c:v>0.32634999999999992</c:v>
                </c:pt>
                <c:pt idx="10">
                  <c:v>0.16291250000000004</c:v>
                </c:pt>
                <c:pt idx="11">
                  <c:v>0.31492500000000001</c:v>
                </c:pt>
                <c:pt idx="12">
                  <c:v>0.49506250000000002</c:v>
                </c:pt>
                <c:pt idx="13">
                  <c:v>0.3449000000000001</c:v>
                </c:pt>
                <c:pt idx="14">
                  <c:v>0.54967083333333333</c:v>
                </c:pt>
                <c:pt idx="15">
                  <c:v>0.25126666666666664</c:v>
                </c:pt>
                <c:pt idx="16">
                  <c:v>0.27302499999999996</c:v>
                </c:pt>
                <c:pt idx="17">
                  <c:v>0.38514999999999999</c:v>
                </c:pt>
                <c:pt idx="18">
                  <c:v>0.39978333333333332</c:v>
                </c:pt>
                <c:pt idx="19">
                  <c:v>0.48853124999999997</c:v>
                </c:pt>
                <c:pt idx="20">
                  <c:v>0.51517499999999994</c:v>
                </c:pt>
                <c:pt idx="21">
                  <c:v>0.51631875000000005</c:v>
                </c:pt>
                <c:pt idx="22">
                  <c:v>0.32139999999999996</c:v>
                </c:pt>
                <c:pt idx="23">
                  <c:v>0.38117499999999999</c:v>
                </c:pt>
                <c:pt idx="24">
                  <c:v>0.38467916666666668</c:v>
                </c:pt>
                <c:pt idx="25">
                  <c:v>0.4425041666666667</c:v>
                </c:pt>
                <c:pt idx="26">
                  <c:v>0.42648124999999998</c:v>
                </c:pt>
                <c:pt idx="27">
                  <c:v>0.57812708333333329</c:v>
                </c:pt>
                <c:pt idx="28">
                  <c:v>0.32064999999999999</c:v>
                </c:pt>
                <c:pt idx="29">
                  <c:v>0.4158</c:v>
                </c:pt>
                <c:pt idx="30">
                  <c:v>0.42969999999999997</c:v>
                </c:pt>
                <c:pt idx="31">
                  <c:v>0.48489999999999989</c:v>
                </c:pt>
                <c:pt idx="32">
                  <c:v>0.50014999999999998</c:v>
                </c:pt>
                <c:pt idx="33">
                  <c:v>0.70899999999999996</c:v>
                </c:pt>
                <c:pt idx="34">
                  <c:v>0.73098466666666673</c:v>
                </c:pt>
                <c:pt idx="35">
                  <c:v>0.73575000000000002</c:v>
                </c:pt>
                <c:pt idx="36">
                  <c:v>0.34570000000000001</c:v>
                </c:pt>
                <c:pt idx="37">
                  <c:v>0.46589999999999998</c:v>
                </c:pt>
                <c:pt idx="38">
                  <c:v>0.55360000000000009</c:v>
                </c:pt>
                <c:pt idx="39">
                  <c:v>0.71826999999999996</c:v>
                </c:pt>
                <c:pt idx="40">
                  <c:v>0.73951999999999996</c:v>
                </c:pt>
                <c:pt idx="41">
                  <c:v>0.85345000000000004</c:v>
                </c:pt>
                <c:pt idx="42">
                  <c:v>0.85785000000000022</c:v>
                </c:pt>
                <c:pt idx="43">
                  <c:v>0.88329999999999997</c:v>
                </c:pt>
                <c:pt idx="44">
                  <c:v>0.45950000000000008</c:v>
                </c:pt>
                <c:pt idx="45">
                  <c:v>0.57335000000000003</c:v>
                </c:pt>
                <c:pt idx="46">
                  <c:v>0.51960000000000006</c:v>
                </c:pt>
                <c:pt idx="47">
                  <c:v>0.74722999999999995</c:v>
                </c:pt>
                <c:pt idx="48">
                  <c:v>0.78839999999999999</c:v>
                </c:pt>
                <c:pt idx="49">
                  <c:v>0.79722999999999999</c:v>
                </c:pt>
                <c:pt idx="50">
                  <c:v>0.43744999999999995</c:v>
                </c:pt>
                <c:pt idx="51">
                  <c:v>0.45224999999999999</c:v>
                </c:pt>
                <c:pt idx="52">
                  <c:v>0.51039999999999996</c:v>
                </c:pt>
                <c:pt idx="53">
                  <c:v>0.53779999999999994</c:v>
                </c:pt>
                <c:pt idx="54">
                  <c:v>0.56340000000000012</c:v>
                </c:pt>
                <c:pt idx="55">
                  <c:v>0.5956999999999999</c:v>
                </c:pt>
                <c:pt idx="56">
                  <c:v>0.62985000000000002</c:v>
                </c:pt>
                <c:pt idx="57">
                  <c:v>0.78524999999999978</c:v>
                </c:pt>
                <c:pt idx="58">
                  <c:v>0.86554999999999993</c:v>
                </c:pt>
                <c:pt idx="59">
                  <c:v>1.0416000000000001</c:v>
                </c:pt>
                <c:pt idx="60">
                  <c:v>1.002502</c:v>
                </c:pt>
                <c:pt idx="61">
                  <c:v>0.5575</c:v>
                </c:pt>
                <c:pt idx="62">
                  <c:v>0.57009600000000005</c:v>
                </c:pt>
                <c:pt idx="63">
                  <c:v>0.78722083333333326</c:v>
                </c:pt>
                <c:pt idx="64">
                  <c:v>1.2109000000000001</c:v>
                </c:pt>
                <c:pt idx="65">
                  <c:v>0.65989999999999993</c:v>
                </c:pt>
                <c:pt idx="66">
                  <c:v>0.59655000000000002</c:v>
                </c:pt>
                <c:pt idx="67">
                  <c:v>0.63490000000000002</c:v>
                </c:pt>
                <c:pt idx="68">
                  <c:v>0.70055000000000001</c:v>
                </c:pt>
                <c:pt idx="69">
                  <c:v>0.79059999999999997</c:v>
                </c:pt>
                <c:pt idx="70">
                  <c:v>1.0301000000000002</c:v>
                </c:pt>
                <c:pt idx="71">
                  <c:v>0.72465000000000002</c:v>
                </c:pt>
                <c:pt idx="72">
                  <c:v>0.73045000000000004</c:v>
                </c:pt>
                <c:pt idx="73">
                  <c:v>1.41</c:v>
                </c:pt>
                <c:pt idx="74">
                  <c:v>1.5104999999999995</c:v>
                </c:pt>
                <c:pt idx="75">
                  <c:v>0.70204999999999995</c:v>
                </c:pt>
                <c:pt idx="76">
                  <c:v>0.77754999999999996</c:v>
                </c:pt>
                <c:pt idx="77">
                  <c:v>0.79770000000000008</c:v>
                </c:pt>
                <c:pt idx="78">
                  <c:v>1.1020080000000001</c:v>
                </c:pt>
                <c:pt idx="79">
                  <c:v>1.1093</c:v>
                </c:pt>
                <c:pt idx="80">
                  <c:v>0.55110583333333329</c:v>
                </c:pt>
                <c:pt idx="81">
                  <c:v>1.2363499999999998</c:v>
                </c:pt>
                <c:pt idx="82">
                  <c:v>1.24312</c:v>
                </c:pt>
                <c:pt idx="83">
                  <c:v>0.86654999999999993</c:v>
                </c:pt>
                <c:pt idx="84">
                  <c:v>1.1512580000000001</c:v>
                </c:pt>
                <c:pt idx="85">
                  <c:v>1.3342951666666667</c:v>
                </c:pt>
                <c:pt idx="86">
                  <c:v>1.6350999999999998</c:v>
                </c:pt>
                <c:pt idx="87">
                  <c:v>1.69285</c:v>
                </c:pt>
                <c:pt idx="88">
                  <c:v>0.70039999999999991</c:v>
                </c:pt>
                <c:pt idx="89">
                  <c:v>0.86109999999999998</c:v>
                </c:pt>
                <c:pt idx="90">
                  <c:v>0.93079999999999985</c:v>
                </c:pt>
                <c:pt idx="91">
                  <c:v>1.2175499999999999</c:v>
                </c:pt>
                <c:pt idx="92">
                  <c:v>1.3054666666666668</c:v>
                </c:pt>
                <c:pt idx="93">
                  <c:v>0.67734166666666651</c:v>
                </c:pt>
                <c:pt idx="94">
                  <c:v>1.2585079999999997</c:v>
                </c:pt>
                <c:pt idx="95">
                  <c:v>1.4457500000000001</c:v>
                </c:pt>
                <c:pt idx="96">
                  <c:v>1.44685</c:v>
                </c:pt>
                <c:pt idx="97">
                  <c:v>0.81508083333333314</c:v>
                </c:pt>
                <c:pt idx="98">
                  <c:v>3.6904500000000002</c:v>
                </c:pt>
                <c:pt idx="99">
                  <c:v>3.6068999999999996</c:v>
                </c:pt>
                <c:pt idx="100">
                  <c:v>1.4046133333333337</c:v>
                </c:pt>
                <c:pt idx="101">
                  <c:v>4.6199500000000002</c:v>
                </c:pt>
                <c:pt idx="102">
                  <c:v>4.4904000000000002</c:v>
                </c:pt>
                <c:pt idx="103">
                  <c:v>5.4346000000000014</c:v>
                </c:pt>
                <c:pt idx="104">
                  <c:v>34.172750000000001</c:v>
                </c:pt>
              </c:numCache>
            </c:numRef>
          </c:yVal>
          <c:smooth val="0"/>
          <c:extLst>
            <c:ext xmlns:c16="http://schemas.microsoft.com/office/drawing/2014/chart" uri="{C3380CC4-5D6E-409C-BE32-E72D297353CC}">
              <c16:uniqueId val="{00000001-5077-488A-B663-6FDE3AD11D05}"/>
            </c:ext>
          </c:extLst>
        </c:ser>
        <c:dLbls>
          <c:showLegendKey val="0"/>
          <c:showVal val="0"/>
          <c:showCatName val="0"/>
          <c:showSerName val="0"/>
          <c:showPercent val="0"/>
          <c:showBubbleSize val="0"/>
        </c:dLbls>
        <c:axId val="561647952"/>
        <c:axId val="561648344"/>
      </c:scatterChart>
      <c:valAx>
        <c:axId val="561647952"/>
        <c:scaling>
          <c:orientation val="minMax"/>
          <c:max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48344"/>
        <c:crosses val="autoZero"/>
        <c:crossBetween val="midCat"/>
      </c:valAx>
      <c:valAx>
        <c:axId val="56164834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47952"/>
        <c:crosses val="autoZero"/>
        <c:crossBetween val="midCat"/>
      </c:valAx>
      <c:spPr>
        <a:noFill/>
        <a:ln>
          <a:noFill/>
        </a:ln>
        <a:effectLst/>
      </c:spPr>
    </c:plotArea>
    <c:legend>
      <c:legendPos val="r"/>
      <c:layout>
        <c:manualLayout>
          <c:xMode val="edge"/>
          <c:yMode val="edge"/>
          <c:x val="0.16554068241469816"/>
          <c:y val="0.19523075240594923"/>
          <c:w val="0.26793110236220474"/>
          <c:h val="0.18402887139107613"/>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Mono Printer </a:t>
            </a:r>
            <a:r>
              <a:rPr lang="en-US" sz="1400" b="0" i="0" u="none" strike="noStrike" baseline="0">
                <a:effectLst/>
              </a:rPr>
              <a:t>and Digital Duplicator </a:t>
            </a:r>
            <a:r>
              <a:rPr lang="en-US"/>
              <a:t>- Detail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15048118985127"/>
          <c:y val="0.17171296296296296"/>
          <c:w val="0.81194575678040248"/>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Contents'!$R$21,'Table of Contents'!$S$21,'Table of Contents'!$R$22,'Table of Contents'!$S$22,'Table of Contents'!$R$23,'Table of Contents'!$S$23,'Table of Contents'!$R$24,'Table of Contents'!$S$24,'Table of Contents'!$R$25,'Table of Contents'!$S$25,'Table of Contents'!$R$26,'Table of Contents'!$S$26)</c:f>
              <c:numCache>
                <c:formatCode>General</c:formatCode>
                <c:ptCount val="12"/>
                <c:pt idx="0">
                  <c:v>1</c:v>
                </c:pt>
                <c:pt idx="1">
                  <c:v>20</c:v>
                </c:pt>
                <c:pt idx="2">
                  <c:v>21</c:v>
                </c:pt>
                <c:pt idx="3">
                  <c:v>40</c:v>
                </c:pt>
                <c:pt idx="4">
                  <c:v>41</c:v>
                </c:pt>
                <c:pt idx="5">
                  <c:v>60</c:v>
                </c:pt>
                <c:pt idx="6">
                  <c:v>61</c:v>
                </c:pt>
                <c:pt idx="7">
                  <c:v>135</c:v>
                </c:pt>
                <c:pt idx="8">
                  <c:v>136</c:v>
                </c:pt>
                <c:pt idx="9">
                  <c:v>300</c:v>
                </c:pt>
                <c:pt idx="10">
                  <c:v>301</c:v>
                </c:pt>
                <c:pt idx="11">
                  <c:v>1000</c:v>
                </c:pt>
              </c:numCache>
            </c:numRef>
          </c:xVal>
          <c:yVal>
            <c:numRef>
              <c:f>('Table of Contents'!$T$21,'Table of Contents'!$U$21,'Table of Contents'!$T$22,'Table of Contents'!$U$22,'Table of Contents'!$T$23,'Table of Contents'!$U$23,'Table of Contents'!$T$24,'Table of Contents'!$U$24,'Table of Contents'!$T$25,'Table of Contents'!$U$25,'Table of Contents'!$T$26,'Table of Contents'!$U$26)</c:f>
              <c:numCache>
                <c:formatCode>0.0</c:formatCode>
                <c:ptCount val="12"/>
                <c:pt idx="0">
                  <c:v>0.24167291666666665</c:v>
                </c:pt>
                <c:pt idx="1">
                  <c:v>0.24167291666666665</c:v>
                </c:pt>
                <c:pt idx="2">
                  <c:v>0.24199999999999999</c:v>
                </c:pt>
                <c:pt idx="3">
                  <c:v>0.56595000000000006</c:v>
                </c:pt>
                <c:pt idx="4">
                  <c:v>0.58200000000000007</c:v>
                </c:pt>
                <c:pt idx="5">
                  <c:v>0.99077799999999994</c:v>
                </c:pt>
                <c:pt idx="6">
                  <c:v>1.0219999999999998</c:v>
                </c:pt>
                <c:pt idx="7">
                  <c:v>4.7014149999999999</c:v>
                </c:pt>
                <c:pt idx="8">
                  <c:v>4.7720000000000002</c:v>
                </c:pt>
                <c:pt idx="9">
                  <c:v>34.763477566666666</c:v>
                </c:pt>
                <c:pt idx="10">
                  <c:v>34.966999999999999</c:v>
                </c:pt>
                <c:pt idx="11">
                  <c:v>162.88400000000001</c:v>
                </c:pt>
              </c:numCache>
            </c:numRef>
          </c:yVal>
          <c:smooth val="0"/>
          <c:extLst>
            <c:ext xmlns:c16="http://schemas.microsoft.com/office/drawing/2014/chart" uri="{C3380CC4-5D6E-409C-BE32-E72D297353CC}">
              <c16:uniqueId val="{00000000-BFA2-4ECA-B91E-46A47F308031}"/>
            </c:ext>
          </c:extLst>
        </c:ser>
        <c:ser>
          <c:idx val="1"/>
          <c:order val="1"/>
          <c:tx>
            <c:strRef>
              <c:f>'4. TEC Mono Printer'!$O$3:$O$4</c:f>
              <c:strCache>
                <c:ptCount val="2"/>
                <c:pt idx="0">
                  <c:v>Monochrome</c:v>
                </c:pt>
                <c:pt idx="1">
                  <c:v>Printer</c:v>
                </c:pt>
              </c:strCache>
            </c:strRef>
          </c:tx>
          <c:spPr>
            <a:ln w="25400" cap="rnd">
              <a:noFill/>
              <a:round/>
            </a:ln>
            <a:effectLst/>
          </c:spPr>
          <c:marker>
            <c:symbol val="circle"/>
            <c:size val="5"/>
            <c:spPr>
              <a:solidFill>
                <a:schemeClr val="accent2"/>
              </a:solidFill>
              <a:ln w="9525">
                <a:solidFill>
                  <a:schemeClr val="accent2"/>
                </a:solidFill>
              </a:ln>
              <a:effectLst/>
            </c:spPr>
          </c:marker>
          <c:xVal>
            <c:numRef>
              <c:f>'4. TEC Mono Printer'!$N$9:$N$400</c:f>
              <c:numCache>
                <c:formatCode>General</c:formatCode>
                <c:ptCount val="392"/>
                <c:pt idx="0">
                  <c:v>19</c:v>
                </c:pt>
                <c:pt idx="1">
                  <c:v>19</c:v>
                </c:pt>
                <c:pt idx="2">
                  <c:v>20</c:v>
                </c:pt>
                <c:pt idx="3">
                  <c:v>20</c:v>
                </c:pt>
                <c:pt idx="4">
                  <c:v>21</c:v>
                </c:pt>
                <c:pt idx="5">
                  <c:v>21</c:v>
                </c:pt>
                <c:pt idx="6">
                  <c:v>22</c:v>
                </c:pt>
                <c:pt idx="7">
                  <c:v>23</c:v>
                </c:pt>
                <c:pt idx="8">
                  <c:v>24</c:v>
                </c:pt>
                <c:pt idx="9">
                  <c:v>24</c:v>
                </c:pt>
                <c:pt idx="10">
                  <c:v>26</c:v>
                </c:pt>
                <c:pt idx="11">
                  <c:v>26</c:v>
                </c:pt>
                <c:pt idx="12">
                  <c:v>26</c:v>
                </c:pt>
                <c:pt idx="13">
                  <c:v>27</c:v>
                </c:pt>
                <c:pt idx="14">
                  <c:v>27</c:v>
                </c:pt>
                <c:pt idx="15">
                  <c:v>28</c:v>
                </c:pt>
                <c:pt idx="16">
                  <c:v>28</c:v>
                </c:pt>
                <c:pt idx="17">
                  <c:v>28</c:v>
                </c:pt>
                <c:pt idx="18">
                  <c:v>28</c:v>
                </c:pt>
                <c:pt idx="19">
                  <c:v>29</c:v>
                </c:pt>
                <c:pt idx="20">
                  <c:v>29</c:v>
                </c:pt>
                <c:pt idx="21">
                  <c:v>29</c:v>
                </c:pt>
                <c:pt idx="22">
                  <c:v>30</c:v>
                </c:pt>
                <c:pt idx="23">
                  <c:v>30</c:v>
                </c:pt>
                <c:pt idx="24">
                  <c:v>30</c:v>
                </c:pt>
                <c:pt idx="25">
                  <c:v>30</c:v>
                </c:pt>
                <c:pt idx="26">
                  <c:v>31</c:v>
                </c:pt>
                <c:pt idx="27">
                  <c:v>31</c:v>
                </c:pt>
                <c:pt idx="28">
                  <c:v>32</c:v>
                </c:pt>
                <c:pt idx="29">
                  <c:v>32</c:v>
                </c:pt>
                <c:pt idx="30">
                  <c:v>35</c:v>
                </c:pt>
                <c:pt idx="31">
                  <c:v>35</c:v>
                </c:pt>
                <c:pt idx="32">
                  <c:v>35</c:v>
                </c:pt>
                <c:pt idx="33">
                  <c:v>35</c:v>
                </c:pt>
                <c:pt idx="34">
                  <c:v>35</c:v>
                </c:pt>
                <c:pt idx="35">
                  <c:v>35</c:v>
                </c:pt>
                <c:pt idx="36">
                  <c:v>36</c:v>
                </c:pt>
                <c:pt idx="37">
                  <c:v>37</c:v>
                </c:pt>
                <c:pt idx="38">
                  <c:v>37</c:v>
                </c:pt>
                <c:pt idx="39">
                  <c:v>37</c:v>
                </c:pt>
                <c:pt idx="40">
                  <c:v>37</c:v>
                </c:pt>
                <c:pt idx="41">
                  <c:v>37</c:v>
                </c:pt>
                <c:pt idx="42">
                  <c:v>37</c:v>
                </c:pt>
                <c:pt idx="43">
                  <c:v>37</c:v>
                </c:pt>
                <c:pt idx="44">
                  <c:v>38</c:v>
                </c:pt>
                <c:pt idx="45">
                  <c:v>38</c:v>
                </c:pt>
                <c:pt idx="46">
                  <c:v>40</c:v>
                </c:pt>
                <c:pt idx="47">
                  <c:v>40</c:v>
                </c:pt>
                <c:pt idx="48">
                  <c:v>40</c:v>
                </c:pt>
                <c:pt idx="49">
                  <c:v>40</c:v>
                </c:pt>
                <c:pt idx="50">
                  <c:v>42</c:v>
                </c:pt>
                <c:pt idx="51">
                  <c:v>42</c:v>
                </c:pt>
                <c:pt idx="52">
                  <c:v>42</c:v>
                </c:pt>
                <c:pt idx="53">
                  <c:v>42</c:v>
                </c:pt>
                <c:pt idx="54">
                  <c:v>42</c:v>
                </c:pt>
                <c:pt idx="55">
                  <c:v>42</c:v>
                </c:pt>
                <c:pt idx="56">
                  <c:v>42</c:v>
                </c:pt>
                <c:pt idx="57">
                  <c:v>42</c:v>
                </c:pt>
                <c:pt idx="58">
                  <c:v>42</c:v>
                </c:pt>
                <c:pt idx="59">
                  <c:v>42</c:v>
                </c:pt>
                <c:pt idx="60">
                  <c:v>43</c:v>
                </c:pt>
                <c:pt idx="61">
                  <c:v>45</c:v>
                </c:pt>
                <c:pt idx="62">
                  <c:v>45</c:v>
                </c:pt>
                <c:pt idx="63">
                  <c:v>45</c:v>
                </c:pt>
                <c:pt idx="64">
                  <c:v>45</c:v>
                </c:pt>
                <c:pt idx="65">
                  <c:v>46</c:v>
                </c:pt>
                <c:pt idx="66">
                  <c:v>47</c:v>
                </c:pt>
                <c:pt idx="67">
                  <c:v>47</c:v>
                </c:pt>
                <c:pt idx="68">
                  <c:v>47</c:v>
                </c:pt>
                <c:pt idx="69">
                  <c:v>47</c:v>
                </c:pt>
                <c:pt idx="70">
                  <c:v>47</c:v>
                </c:pt>
                <c:pt idx="71">
                  <c:v>48</c:v>
                </c:pt>
                <c:pt idx="72">
                  <c:v>50</c:v>
                </c:pt>
                <c:pt idx="73">
                  <c:v>50</c:v>
                </c:pt>
                <c:pt idx="74">
                  <c:v>51</c:v>
                </c:pt>
                <c:pt idx="75">
                  <c:v>52</c:v>
                </c:pt>
                <c:pt idx="76">
                  <c:v>52</c:v>
                </c:pt>
                <c:pt idx="77">
                  <c:v>52</c:v>
                </c:pt>
                <c:pt idx="78">
                  <c:v>52</c:v>
                </c:pt>
                <c:pt idx="79">
                  <c:v>52</c:v>
                </c:pt>
                <c:pt idx="80">
                  <c:v>55</c:v>
                </c:pt>
                <c:pt idx="81">
                  <c:v>55</c:v>
                </c:pt>
                <c:pt idx="82">
                  <c:v>55</c:v>
                </c:pt>
                <c:pt idx="83">
                  <c:v>57</c:v>
                </c:pt>
                <c:pt idx="84">
                  <c:v>58</c:v>
                </c:pt>
                <c:pt idx="85">
                  <c:v>58</c:v>
                </c:pt>
                <c:pt idx="86">
                  <c:v>58</c:v>
                </c:pt>
                <c:pt idx="87">
                  <c:v>58</c:v>
                </c:pt>
                <c:pt idx="88">
                  <c:v>60</c:v>
                </c:pt>
                <c:pt idx="89">
                  <c:v>62</c:v>
                </c:pt>
                <c:pt idx="90">
                  <c:v>62</c:v>
                </c:pt>
                <c:pt idx="91">
                  <c:v>62</c:v>
                </c:pt>
                <c:pt idx="92">
                  <c:v>63</c:v>
                </c:pt>
                <c:pt idx="93">
                  <c:v>65</c:v>
                </c:pt>
                <c:pt idx="94">
                  <c:v>65</c:v>
                </c:pt>
                <c:pt idx="95">
                  <c:v>65</c:v>
                </c:pt>
                <c:pt idx="96">
                  <c:v>65</c:v>
                </c:pt>
                <c:pt idx="97">
                  <c:v>75</c:v>
                </c:pt>
                <c:pt idx="98">
                  <c:v>110</c:v>
                </c:pt>
                <c:pt idx="99">
                  <c:v>111</c:v>
                </c:pt>
                <c:pt idx="100">
                  <c:v>120</c:v>
                </c:pt>
                <c:pt idx="101">
                  <c:v>135</c:v>
                </c:pt>
                <c:pt idx="102">
                  <c:v>136</c:v>
                </c:pt>
                <c:pt idx="103">
                  <c:v>136</c:v>
                </c:pt>
                <c:pt idx="104">
                  <c:v>250</c:v>
                </c:pt>
              </c:numCache>
            </c:numRef>
          </c:xVal>
          <c:yVal>
            <c:numRef>
              <c:f>'4. TEC Mono Printer'!$O$9:$O$293</c:f>
              <c:numCache>
                <c:formatCode>General</c:formatCode>
                <c:ptCount val="285"/>
                <c:pt idx="0">
                  <c:v>0.15749166666666667</c:v>
                </c:pt>
                <c:pt idx="1">
                  <c:v>0.22606666666666667</c:v>
                </c:pt>
                <c:pt idx="2">
                  <c:v>0.34835000000000005</c:v>
                </c:pt>
                <c:pt idx="3">
                  <c:v>0.50727500000000003</c:v>
                </c:pt>
                <c:pt idx="4">
                  <c:v>0.31652083333333331</c:v>
                </c:pt>
                <c:pt idx="5">
                  <c:v>0.39803125000000006</c:v>
                </c:pt>
                <c:pt idx="6">
                  <c:v>0.27808749999999999</c:v>
                </c:pt>
                <c:pt idx="7">
                  <c:v>0.20540625000000001</c:v>
                </c:pt>
                <c:pt idx="8">
                  <c:v>0.32293333333333329</c:v>
                </c:pt>
                <c:pt idx="9">
                  <c:v>0.32634999999999992</c:v>
                </c:pt>
                <c:pt idx="10">
                  <c:v>0.16291250000000004</c:v>
                </c:pt>
                <c:pt idx="11">
                  <c:v>0.31492500000000001</c:v>
                </c:pt>
                <c:pt idx="12">
                  <c:v>0.49506250000000002</c:v>
                </c:pt>
                <c:pt idx="13">
                  <c:v>0.3449000000000001</c:v>
                </c:pt>
                <c:pt idx="14">
                  <c:v>0.54967083333333333</c:v>
                </c:pt>
                <c:pt idx="15">
                  <c:v>0.25126666666666664</c:v>
                </c:pt>
                <c:pt idx="16">
                  <c:v>0.27302499999999996</c:v>
                </c:pt>
                <c:pt idx="17">
                  <c:v>0.38514999999999999</c:v>
                </c:pt>
                <c:pt idx="18">
                  <c:v>0.39978333333333332</c:v>
                </c:pt>
                <c:pt idx="19">
                  <c:v>0.48853124999999997</c:v>
                </c:pt>
                <c:pt idx="20">
                  <c:v>0.51517499999999994</c:v>
                </c:pt>
                <c:pt idx="21">
                  <c:v>0.51631875000000005</c:v>
                </c:pt>
                <c:pt idx="22">
                  <c:v>0.32139999999999996</c:v>
                </c:pt>
                <c:pt idx="23">
                  <c:v>0.38117499999999999</c:v>
                </c:pt>
                <c:pt idx="24">
                  <c:v>0.38467916666666668</c:v>
                </c:pt>
                <c:pt idx="25">
                  <c:v>0.4425041666666667</c:v>
                </c:pt>
                <c:pt idx="26">
                  <c:v>0.42648124999999998</c:v>
                </c:pt>
                <c:pt idx="27">
                  <c:v>0.57812708333333329</c:v>
                </c:pt>
                <c:pt idx="28">
                  <c:v>0.32064999999999999</c:v>
                </c:pt>
                <c:pt idx="29">
                  <c:v>0.4158</c:v>
                </c:pt>
                <c:pt idx="30">
                  <c:v>0.42969999999999997</c:v>
                </c:pt>
                <c:pt idx="31">
                  <c:v>0.48489999999999989</c:v>
                </c:pt>
                <c:pt idx="32">
                  <c:v>0.50014999999999998</c:v>
                </c:pt>
                <c:pt idx="33">
                  <c:v>0.70899999999999996</c:v>
                </c:pt>
                <c:pt idx="34">
                  <c:v>0.73098466666666673</c:v>
                </c:pt>
                <c:pt idx="35">
                  <c:v>0.73575000000000002</c:v>
                </c:pt>
                <c:pt idx="36">
                  <c:v>0.34570000000000001</c:v>
                </c:pt>
                <c:pt idx="37">
                  <c:v>0.46589999999999998</c:v>
                </c:pt>
                <c:pt idx="38">
                  <c:v>0.55360000000000009</c:v>
                </c:pt>
                <c:pt idx="39">
                  <c:v>0.71826999999999996</c:v>
                </c:pt>
                <c:pt idx="40">
                  <c:v>0.73951999999999996</c:v>
                </c:pt>
                <c:pt idx="41">
                  <c:v>0.85345000000000004</c:v>
                </c:pt>
                <c:pt idx="42">
                  <c:v>0.85785000000000022</c:v>
                </c:pt>
                <c:pt idx="43">
                  <c:v>0.88329999999999997</c:v>
                </c:pt>
                <c:pt idx="44">
                  <c:v>0.45950000000000008</c:v>
                </c:pt>
                <c:pt idx="45">
                  <c:v>0.57335000000000003</c:v>
                </c:pt>
                <c:pt idx="46">
                  <c:v>0.51960000000000006</c:v>
                </c:pt>
                <c:pt idx="47">
                  <c:v>0.74722999999999995</c:v>
                </c:pt>
                <c:pt idx="48">
                  <c:v>0.78839999999999999</c:v>
                </c:pt>
                <c:pt idx="49">
                  <c:v>0.79722999999999999</c:v>
                </c:pt>
                <c:pt idx="50">
                  <c:v>0.43744999999999995</c:v>
                </c:pt>
                <c:pt idx="51">
                  <c:v>0.45224999999999999</c:v>
                </c:pt>
                <c:pt idx="52">
                  <c:v>0.51039999999999996</c:v>
                </c:pt>
                <c:pt idx="53">
                  <c:v>0.53779999999999994</c:v>
                </c:pt>
                <c:pt idx="54">
                  <c:v>0.56340000000000012</c:v>
                </c:pt>
                <c:pt idx="55">
                  <c:v>0.5956999999999999</c:v>
                </c:pt>
                <c:pt idx="56">
                  <c:v>0.62985000000000002</c:v>
                </c:pt>
                <c:pt idx="57">
                  <c:v>0.78524999999999978</c:v>
                </c:pt>
                <c:pt idx="58">
                  <c:v>0.86554999999999993</c:v>
                </c:pt>
                <c:pt idx="59">
                  <c:v>1.0416000000000001</c:v>
                </c:pt>
                <c:pt idx="60">
                  <c:v>1.002502</c:v>
                </c:pt>
                <c:pt idx="61">
                  <c:v>0.5575</c:v>
                </c:pt>
                <c:pt idx="62">
                  <c:v>0.57009600000000005</c:v>
                </c:pt>
                <c:pt idx="63">
                  <c:v>0.78722083333333326</c:v>
                </c:pt>
                <c:pt idx="64">
                  <c:v>1.2109000000000001</c:v>
                </c:pt>
                <c:pt idx="65">
                  <c:v>0.65989999999999993</c:v>
                </c:pt>
                <c:pt idx="66">
                  <c:v>0.59655000000000002</c:v>
                </c:pt>
                <c:pt idx="67">
                  <c:v>0.63490000000000002</c:v>
                </c:pt>
                <c:pt idx="68">
                  <c:v>0.70055000000000001</c:v>
                </c:pt>
                <c:pt idx="69">
                  <c:v>0.79059999999999997</c:v>
                </c:pt>
                <c:pt idx="70">
                  <c:v>1.0301000000000002</c:v>
                </c:pt>
                <c:pt idx="71">
                  <c:v>0.72465000000000002</c:v>
                </c:pt>
                <c:pt idx="72">
                  <c:v>0.73045000000000004</c:v>
                </c:pt>
                <c:pt idx="73">
                  <c:v>1.41</c:v>
                </c:pt>
                <c:pt idx="74">
                  <c:v>1.5104999999999995</c:v>
                </c:pt>
                <c:pt idx="75">
                  <c:v>0.70204999999999995</c:v>
                </c:pt>
                <c:pt idx="76">
                  <c:v>0.77754999999999996</c:v>
                </c:pt>
                <c:pt idx="77">
                  <c:v>0.79770000000000008</c:v>
                </c:pt>
                <c:pt idx="78">
                  <c:v>1.1020080000000001</c:v>
                </c:pt>
                <c:pt idx="79">
                  <c:v>1.1093</c:v>
                </c:pt>
                <c:pt idx="80">
                  <c:v>0.55110583333333329</c:v>
                </c:pt>
                <c:pt idx="81">
                  <c:v>1.2363499999999998</c:v>
                </c:pt>
                <c:pt idx="82">
                  <c:v>1.24312</c:v>
                </c:pt>
                <c:pt idx="83">
                  <c:v>0.86654999999999993</c:v>
                </c:pt>
                <c:pt idx="84">
                  <c:v>1.1512580000000001</c:v>
                </c:pt>
                <c:pt idx="85">
                  <c:v>1.3342951666666667</c:v>
                </c:pt>
                <c:pt idx="86">
                  <c:v>1.6350999999999998</c:v>
                </c:pt>
                <c:pt idx="87">
                  <c:v>1.69285</c:v>
                </c:pt>
                <c:pt idx="88">
                  <c:v>0.70039999999999991</c:v>
                </c:pt>
                <c:pt idx="89">
                  <c:v>0.86109999999999998</c:v>
                </c:pt>
                <c:pt idx="90">
                  <c:v>0.93079999999999985</c:v>
                </c:pt>
                <c:pt idx="91">
                  <c:v>1.2175499999999999</c:v>
                </c:pt>
                <c:pt idx="92">
                  <c:v>1.3054666666666668</c:v>
                </c:pt>
                <c:pt idx="93">
                  <c:v>0.67734166666666651</c:v>
                </c:pt>
                <c:pt idx="94">
                  <c:v>1.2585079999999997</c:v>
                </c:pt>
                <c:pt idx="95">
                  <c:v>1.4457500000000001</c:v>
                </c:pt>
                <c:pt idx="96">
                  <c:v>1.44685</c:v>
                </c:pt>
                <c:pt idx="97">
                  <c:v>0.81508083333333314</c:v>
                </c:pt>
                <c:pt idx="98">
                  <c:v>3.6904500000000002</c:v>
                </c:pt>
                <c:pt idx="99">
                  <c:v>3.6068999999999996</c:v>
                </c:pt>
                <c:pt idx="100">
                  <c:v>1.4046133333333337</c:v>
                </c:pt>
                <c:pt idx="101">
                  <c:v>4.6199500000000002</c:v>
                </c:pt>
                <c:pt idx="102">
                  <c:v>4.4904000000000002</c:v>
                </c:pt>
                <c:pt idx="103">
                  <c:v>5.4346000000000014</c:v>
                </c:pt>
                <c:pt idx="104">
                  <c:v>34.172750000000001</c:v>
                </c:pt>
              </c:numCache>
            </c:numRef>
          </c:yVal>
          <c:smooth val="0"/>
          <c:extLst>
            <c:ext xmlns:c16="http://schemas.microsoft.com/office/drawing/2014/chart" uri="{C3380CC4-5D6E-409C-BE32-E72D297353CC}">
              <c16:uniqueId val="{00000001-BFA2-4ECA-B91E-46A47F308031}"/>
            </c:ext>
          </c:extLst>
        </c:ser>
        <c:dLbls>
          <c:showLegendKey val="0"/>
          <c:showVal val="0"/>
          <c:showCatName val="0"/>
          <c:showSerName val="0"/>
          <c:showPercent val="0"/>
          <c:showBubbleSize val="0"/>
        </c:dLbls>
        <c:axId val="248833152"/>
        <c:axId val="561649128"/>
      </c:scatterChart>
      <c:valAx>
        <c:axId val="248833152"/>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49128"/>
        <c:crosses val="autoZero"/>
        <c:crossBetween val="midCat"/>
      </c:valAx>
      <c:valAx>
        <c:axId val="561649128"/>
        <c:scaling>
          <c:orientation val="minMax"/>
          <c:max val="2"/>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8833152"/>
        <c:crosses val="autoZero"/>
        <c:crossBetween val="midCat"/>
      </c:valAx>
      <c:spPr>
        <a:noFill/>
        <a:ln>
          <a:noFill/>
        </a:ln>
        <a:effectLst/>
      </c:spPr>
    </c:plotArea>
    <c:legend>
      <c:legendPos val="r"/>
      <c:layout>
        <c:manualLayout>
          <c:xMode val="edge"/>
          <c:yMode val="edge"/>
          <c:x val="0.15442957130358706"/>
          <c:y val="0.1906011227763196"/>
          <c:w val="0.26793110236220474"/>
          <c:h val="0.22569553805774278"/>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Color Printer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81714785651792"/>
          <c:y val="0.17171296296296296"/>
          <c:w val="0.80405686789151343"/>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Contents'!$R$15,'Table of Contents'!$S$15,'Table of Contents'!$R$16,'Table of Contents'!$S$16,'Table of Contents'!$R$17,'Table of Contents'!$S$17,'Table of Contents'!$R$18,'Table of Contents'!$S$18,'Table of Contents'!$R$19,'Table of Contents'!$S$19,'Table of Contents'!$R$20,'Table of Contents'!$S$20)</c:f>
              <c:numCache>
                <c:formatCode>General</c:formatCode>
                <c:ptCount val="12"/>
                <c:pt idx="0">
                  <c:v>1</c:v>
                </c:pt>
                <c:pt idx="1">
                  <c:v>20</c:v>
                </c:pt>
                <c:pt idx="2">
                  <c:v>21</c:v>
                </c:pt>
                <c:pt idx="3">
                  <c:v>40</c:v>
                </c:pt>
                <c:pt idx="4">
                  <c:v>41</c:v>
                </c:pt>
                <c:pt idx="5">
                  <c:v>60</c:v>
                </c:pt>
                <c:pt idx="6">
                  <c:v>61</c:v>
                </c:pt>
                <c:pt idx="7">
                  <c:v>100</c:v>
                </c:pt>
                <c:pt idx="8">
                  <c:v>101</c:v>
                </c:pt>
                <c:pt idx="9">
                  <c:v>135</c:v>
                </c:pt>
                <c:pt idx="10">
                  <c:v>136</c:v>
                </c:pt>
                <c:pt idx="11">
                  <c:v>1000</c:v>
                </c:pt>
              </c:numCache>
            </c:numRef>
          </c:xVal>
          <c:yVal>
            <c:numRef>
              <c:f>('Table of Contents'!$T$15,'Table of Contents'!$U$15,'Table of Contents'!$T$16,'Table of Contents'!$U$16,'Table of Contents'!$T$17,'Table of Contents'!$U$17,'Table of Contents'!$T$18,'Table of Contents'!$U$18,'Table of Contents'!$T$19,'Table of Contents'!$U$19,'Table of Contents'!$T$20,'Table of Contents'!$U$20)</c:f>
              <c:numCache>
                <c:formatCode>0.0</c:formatCode>
                <c:ptCount val="12"/>
                <c:pt idx="0">
                  <c:v>0.27543499999999999</c:v>
                </c:pt>
                <c:pt idx="1">
                  <c:v>0.27543499999999999</c:v>
                </c:pt>
                <c:pt idx="2">
                  <c:v>0.27500000000000002</c:v>
                </c:pt>
                <c:pt idx="3">
                  <c:v>0.88231199999999999</c:v>
                </c:pt>
                <c:pt idx="4">
                  <c:v>0.91500000000000004</c:v>
                </c:pt>
                <c:pt idx="5">
                  <c:v>0.95181499999999986</c:v>
                </c:pt>
                <c:pt idx="6">
                  <c:v>0.95499999999999996</c:v>
                </c:pt>
                <c:pt idx="7">
                  <c:v>4.8433399999999995</c:v>
                </c:pt>
                <c:pt idx="8">
                  <c:v>4.9550000000000018</c:v>
                </c:pt>
                <c:pt idx="9">
                  <c:v>8.3550000000000004</c:v>
                </c:pt>
                <c:pt idx="10">
                  <c:v>8.4550000000000018</c:v>
                </c:pt>
                <c:pt idx="11">
                  <c:v>94.855000000000004</c:v>
                </c:pt>
              </c:numCache>
            </c:numRef>
          </c:yVal>
          <c:smooth val="0"/>
          <c:extLst>
            <c:ext xmlns:c16="http://schemas.microsoft.com/office/drawing/2014/chart" uri="{C3380CC4-5D6E-409C-BE32-E72D297353CC}">
              <c16:uniqueId val="{00000000-7559-4217-AF0D-E162CA3CFE42}"/>
            </c:ext>
          </c:extLst>
        </c:ser>
        <c:ser>
          <c:idx val="1"/>
          <c:order val="1"/>
          <c:tx>
            <c:strRef>
              <c:f>'5. TEC Color Printer'!$O$3:$O$4</c:f>
              <c:strCache>
                <c:ptCount val="2"/>
                <c:pt idx="0">
                  <c:v>Color</c:v>
                </c:pt>
                <c:pt idx="1">
                  <c:v>Printer</c:v>
                </c:pt>
              </c:strCache>
            </c:strRef>
          </c:tx>
          <c:spPr>
            <a:ln w="25400" cap="rnd">
              <a:noFill/>
              <a:round/>
            </a:ln>
            <a:effectLst/>
          </c:spPr>
          <c:marker>
            <c:symbol val="circle"/>
            <c:size val="5"/>
            <c:spPr>
              <a:solidFill>
                <a:schemeClr val="accent2"/>
              </a:solidFill>
              <a:ln w="9525">
                <a:solidFill>
                  <a:schemeClr val="accent2"/>
                </a:solidFill>
              </a:ln>
              <a:effectLst/>
            </c:spPr>
          </c:marker>
          <c:xVal>
            <c:numRef>
              <c:f>'5. TEC Color Printer'!$N$9:$N$400</c:f>
              <c:numCache>
                <c:formatCode>General</c:formatCode>
                <c:ptCount val="392"/>
                <c:pt idx="0">
                  <c:v>10</c:v>
                </c:pt>
                <c:pt idx="1">
                  <c:v>15</c:v>
                </c:pt>
                <c:pt idx="2">
                  <c:v>17</c:v>
                </c:pt>
                <c:pt idx="3">
                  <c:v>18</c:v>
                </c:pt>
                <c:pt idx="4">
                  <c:v>19</c:v>
                </c:pt>
                <c:pt idx="5">
                  <c:v>19</c:v>
                </c:pt>
                <c:pt idx="6">
                  <c:v>19</c:v>
                </c:pt>
                <c:pt idx="7">
                  <c:v>19</c:v>
                </c:pt>
                <c:pt idx="8">
                  <c:v>21</c:v>
                </c:pt>
                <c:pt idx="9">
                  <c:v>21</c:v>
                </c:pt>
                <c:pt idx="10">
                  <c:v>22</c:v>
                </c:pt>
                <c:pt idx="11">
                  <c:v>22</c:v>
                </c:pt>
                <c:pt idx="12">
                  <c:v>23</c:v>
                </c:pt>
                <c:pt idx="13">
                  <c:v>23</c:v>
                </c:pt>
                <c:pt idx="14">
                  <c:v>24</c:v>
                </c:pt>
                <c:pt idx="15">
                  <c:v>25</c:v>
                </c:pt>
                <c:pt idx="16">
                  <c:v>26</c:v>
                </c:pt>
                <c:pt idx="17">
                  <c:v>26</c:v>
                </c:pt>
                <c:pt idx="18">
                  <c:v>27</c:v>
                </c:pt>
                <c:pt idx="19">
                  <c:v>27</c:v>
                </c:pt>
                <c:pt idx="20">
                  <c:v>28</c:v>
                </c:pt>
                <c:pt idx="21">
                  <c:v>28</c:v>
                </c:pt>
                <c:pt idx="22">
                  <c:v>28</c:v>
                </c:pt>
                <c:pt idx="23">
                  <c:v>30</c:v>
                </c:pt>
                <c:pt idx="24">
                  <c:v>30</c:v>
                </c:pt>
                <c:pt idx="25">
                  <c:v>30</c:v>
                </c:pt>
                <c:pt idx="26">
                  <c:v>30</c:v>
                </c:pt>
                <c:pt idx="27">
                  <c:v>31</c:v>
                </c:pt>
                <c:pt idx="28">
                  <c:v>31</c:v>
                </c:pt>
                <c:pt idx="29">
                  <c:v>31</c:v>
                </c:pt>
                <c:pt idx="30">
                  <c:v>32</c:v>
                </c:pt>
                <c:pt idx="31">
                  <c:v>32</c:v>
                </c:pt>
                <c:pt idx="32">
                  <c:v>32</c:v>
                </c:pt>
                <c:pt idx="33">
                  <c:v>32</c:v>
                </c:pt>
                <c:pt idx="34">
                  <c:v>32</c:v>
                </c:pt>
                <c:pt idx="35">
                  <c:v>33</c:v>
                </c:pt>
                <c:pt idx="36">
                  <c:v>33</c:v>
                </c:pt>
                <c:pt idx="37">
                  <c:v>35</c:v>
                </c:pt>
                <c:pt idx="38">
                  <c:v>35</c:v>
                </c:pt>
                <c:pt idx="39">
                  <c:v>35</c:v>
                </c:pt>
                <c:pt idx="40">
                  <c:v>35</c:v>
                </c:pt>
                <c:pt idx="41">
                  <c:v>35</c:v>
                </c:pt>
                <c:pt idx="42">
                  <c:v>35</c:v>
                </c:pt>
                <c:pt idx="43">
                  <c:v>36</c:v>
                </c:pt>
                <c:pt idx="44">
                  <c:v>36</c:v>
                </c:pt>
                <c:pt idx="45">
                  <c:v>36</c:v>
                </c:pt>
                <c:pt idx="46">
                  <c:v>36</c:v>
                </c:pt>
                <c:pt idx="47">
                  <c:v>36</c:v>
                </c:pt>
                <c:pt idx="48">
                  <c:v>37</c:v>
                </c:pt>
                <c:pt idx="49">
                  <c:v>37</c:v>
                </c:pt>
                <c:pt idx="50">
                  <c:v>37</c:v>
                </c:pt>
                <c:pt idx="51">
                  <c:v>37</c:v>
                </c:pt>
                <c:pt idx="52">
                  <c:v>37</c:v>
                </c:pt>
                <c:pt idx="53">
                  <c:v>37</c:v>
                </c:pt>
                <c:pt idx="54">
                  <c:v>40</c:v>
                </c:pt>
                <c:pt idx="55">
                  <c:v>40</c:v>
                </c:pt>
                <c:pt idx="56">
                  <c:v>40</c:v>
                </c:pt>
                <c:pt idx="57">
                  <c:v>40</c:v>
                </c:pt>
                <c:pt idx="58">
                  <c:v>40</c:v>
                </c:pt>
                <c:pt idx="59">
                  <c:v>40</c:v>
                </c:pt>
                <c:pt idx="60">
                  <c:v>42</c:v>
                </c:pt>
                <c:pt idx="61">
                  <c:v>42</c:v>
                </c:pt>
                <c:pt idx="62">
                  <c:v>42</c:v>
                </c:pt>
                <c:pt idx="63">
                  <c:v>42</c:v>
                </c:pt>
                <c:pt idx="64">
                  <c:v>45</c:v>
                </c:pt>
                <c:pt idx="65">
                  <c:v>45</c:v>
                </c:pt>
                <c:pt idx="66">
                  <c:v>45</c:v>
                </c:pt>
                <c:pt idx="67">
                  <c:v>47</c:v>
                </c:pt>
                <c:pt idx="68">
                  <c:v>49</c:v>
                </c:pt>
                <c:pt idx="69">
                  <c:v>49</c:v>
                </c:pt>
                <c:pt idx="70">
                  <c:v>50</c:v>
                </c:pt>
                <c:pt idx="71">
                  <c:v>50</c:v>
                </c:pt>
                <c:pt idx="72">
                  <c:v>50</c:v>
                </c:pt>
                <c:pt idx="73">
                  <c:v>50</c:v>
                </c:pt>
                <c:pt idx="74">
                  <c:v>50</c:v>
                </c:pt>
                <c:pt idx="75">
                  <c:v>51</c:v>
                </c:pt>
                <c:pt idx="76">
                  <c:v>55</c:v>
                </c:pt>
                <c:pt idx="77">
                  <c:v>55</c:v>
                </c:pt>
                <c:pt idx="78">
                  <c:v>55</c:v>
                </c:pt>
                <c:pt idx="79">
                  <c:v>60</c:v>
                </c:pt>
                <c:pt idx="80">
                  <c:v>60</c:v>
                </c:pt>
                <c:pt idx="81">
                  <c:v>60</c:v>
                </c:pt>
                <c:pt idx="82">
                  <c:v>60</c:v>
                </c:pt>
                <c:pt idx="83">
                  <c:v>65</c:v>
                </c:pt>
                <c:pt idx="84">
                  <c:v>70</c:v>
                </c:pt>
                <c:pt idx="85">
                  <c:v>70</c:v>
                </c:pt>
                <c:pt idx="86">
                  <c:v>70</c:v>
                </c:pt>
                <c:pt idx="87">
                  <c:v>75</c:v>
                </c:pt>
                <c:pt idx="88">
                  <c:v>75</c:v>
                </c:pt>
                <c:pt idx="89">
                  <c:v>75</c:v>
                </c:pt>
                <c:pt idx="90">
                  <c:v>80</c:v>
                </c:pt>
                <c:pt idx="91">
                  <c:v>80</c:v>
                </c:pt>
                <c:pt idx="92">
                  <c:v>85</c:v>
                </c:pt>
                <c:pt idx="93">
                  <c:v>90</c:v>
                </c:pt>
                <c:pt idx="94">
                  <c:v>90</c:v>
                </c:pt>
                <c:pt idx="95">
                  <c:v>100</c:v>
                </c:pt>
                <c:pt idx="96">
                  <c:v>100</c:v>
                </c:pt>
                <c:pt idx="97">
                  <c:v>110</c:v>
                </c:pt>
                <c:pt idx="98">
                  <c:v>120</c:v>
                </c:pt>
                <c:pt idx="99">
                  <c:v>130</c:v>
                </c:pt>
                <c:pt idx="100">
                  <c:v>130</c:v>
                </c:pt>
                <c:pt idx="101">
                  <c:v>160</c:v>
                </c:pt>
              </c:numCache>
            </c:numRef>
          </c:xVal>
          <c:yVal>
            <c:numRef>
              <c:f>'5. TEC Color Printer'!$O$9:$O$293</c:f>
              <c:numCache>
                <c:formatCode>General</c:formatCode>
                <c:ptCount val="285"/>
                <c:pt idx="0">
                  <c:v>0.52510416666666659</c:v>
                </c:pt>
                <c:pt idx="1">
                  <c:v>0.886625</c:v>
                </c:pt>
                <c:pt idx="2">
                  <c:v>0.20313124999999999</c:v>
                </c:pt>
                <c:pt idx="3">
                  <c:v>0.49045416666666664</c:v>
                </c:pt>
                <c:pt idx="4">
                  <c:v>0.19607083333333333</c:v>
                </c:pt>
                <c:pt idx="5">
                  <c:v>0.38018541666666672</c:v>
                </c:pt>
                <c:pt idx="6">
                  <c:v>0.41668858333333331</c:v>
                </c:pt>
                <c:pt idx="7">
                  <c:v>0.47584791666666659</c:v>
                </c:pt>
                <c:pt idx="8">
                  <c:v>0.49364166666666665</c:v>
                </c:pt>
                <c:pt idx="9">
                  <c:v>0.6440083333333334</c:v>
                </c:pt>
                <c:pt idx="10">
                  <c:v>0.26806666666666673</c:v>
                </c:pt>
                <c:pt idx="11">
                  <c:v>0.28012083333333332</c:v>
                </c:pt>
                <c:pt idx="12">
                  <c:v>0.79214374999999992</c:v>
                </c:pt>
                <c:pt idx="13">
                  <c:v>0.81843749999999993</c:v>
                </c:pt>
                <c:pt idx="14">
                  <c:v>1.5943750000000001</c:v>
                </c:pt>
                <c:pt idx="15">
                  <c:v>0.58769375000000001</c:v>
                </c:pt>
                <c:pt idx="16">
                  <c:v>0.44993750000000005</c:v>
                </c:pt>
                <c:pt idx="17">
                  <c:v>0.45918750000000008</c:v>
                </c:pt>
                <c:pt idx="18">
                  <c:v>0.33594375000000004</c:v>
                </c:pt>
                <c:pt idx="19">
                  <c:v>0.71924374999999996</c:v>
                </c:pt>
                <c:pt idx="20">
                  <c:v>0.31804166666666661</c:v>
                </c:pt>
                <c:pt idx="21">
                  <c:v>0.46425466666666665</c:v>
                </c:pt>
                <c:pt idx="22">
                  <c:v>0.66824816666666664</c:v>
                </c:pt>
                <c:pt idx="23">
                  <c:v>0.31981250000000006</c:v>
                </c:pt>
                <c:pt idx="24">
                  <c:v>0.35731666666666662</c:v>
                </c:pt>
                <c:pt idx="25">
                  <c:v>0.6504833333333333</c:v>
                </c:pt>
                <c:pt idx="26">
                  <c:v>0.76124999999999998</c:v>
                </c:pt>
                <c:pt idx="27">
                  <c:v>0.54080624999999993</c:v>
                </c:pt>
                <c:pt idx="28">
                  <c:v>0.58538375000000009</c:v>
                </c:pt>
                <c:pt idx="29">
                  <c:v>0.59609541666666677</c:v>
                </c:pt>
                <c:pt idx="30">
                  <c:v>0.4515499999999999</c:v>
                </c:pt>
                <c:pt idx="31">
                  <c:v>0.68489999999999995</c:v>
                </c:pt>
                <c:pt idx="32">
                  <c:v>0.70225000000000004</c:v>
                </c:pt>
                <c:pt idx="33">
                  <c:v>0.7498999999999999</c:v>
                </c:pt>
                <c:pt idx="34">
                  <c:v>1.1500999999999999</c:v>
                </c:pt>
                <c:pt idx="35">
                  <c:v>0.60504999999999998</c:v>
                </c:pt>
                <c:pt idx="36">
                  <c:v>0.79470000000000007</c:v>
                </c:pt>
                <c:pt idx="37">
                  <c:v>0.48859999999999998</c:v>
                </c:pt>
                <c:pt idx="38">
                  <c:v>0.62035000000000007</c:v>
                </c:pt>
                <c:pt idx="39">
                  <c:v>0.78234999999999988</c:v>
                </c:pt>
                <c:pt idx="40">
                  <c:v>0.90160566666666675</c:v>
                </c:pt>
                <c:pt idx="41">
                  <c:v>1.67405</c:v>
                </c:pt>
                <c:pt idx="42">
                  <c:v>2.3335500000000002</c:v>
                </c:pt>
                <c:pt idx="43">
                  <c:v>0.58920000000000017</c:v>
                </c:pt>
                <c:pt idx="44">
                  <c:v>0.74370000000000003</c:v>
                </c:pt>
                <c:pt idx="45">
                  <c:v>0.76449999999999996</c:v>
                </c:pt>
                <c:pt idx="46">
                  <c:v>0.77315</c:v>
                </c:pt>
                <c:pt idx="47">
                  <c:v>0.80589999999999995</c:v>
                </c:pt>
                <c:pt idx="48">
                  <c:v>0.53485000000000005</c:v>
                </c:pt>
                <c:pt idx="49">
                  <c:v>0.74780000000000002</c:v>
                </c:pt>
                <c:pt idx="50">
                  <c:v>0.83089999999999997</c:v>
                </c:pt>
                <c:pt idx="51">
                  <c:v>0.88374999999999992</c:v>
                </c:pt>
                <c:pt idx="52">
                  <c:v>1.425</c:v>
                </c:pt>
                <c:pt idx="53">
                  <c:v>1.9840499999999999</c:v>
                </c:pt>
                <c:pt idx="54">
                  <c:v>0.47499999999999998</c:v>
                </c:pt>
                <c:pt idx="55">
                  <c:v>0.53814066666666671</c:v>
                </c:pt>
                <c:pt idx="56">
                  <c:v>0.74788333333333334</c:v>
                </c:pt>
                <c:pt idx="57">
                  <c:v>0.95380683333333327</c:v>
                </c:pt>
                <c:pt idx="58">
                  <c:v>1.1474416666666667</c:v>
                </c:pt>
                <c:pt idx="59">
                  <c:v>2.8642500000000006</c:v>
                </c:pt>
                <c:pt idx="60">
                  <c:v>0.5444</c:v>
                </c:pt>
                <c:pt idx="61">
                  <c:v>0.58129999999999993</c:v>
                </c:pt>
                <c:pt idx="62">
                  <c:v>0.94820000000000004</c:v>
                </c:pt>
                <c:pt idx="63">
                  <c:v>1.0987499999999999</c:v>
                </c:pt>
                <c:pt idx="64">
                  <c:v>0.46760000000000007</c:v>
                </c:pt>
                <c:pt idx="65">
                  <c:v>0.4869916666666666</c:v>
                </c:pt>
                <c:pt idx="66">
                  <c:v>0.64459999999999995</c:v>
                </c:pt>
                <c:pt idx="67">
                  <c:v>2.6398333333333328</c:v>
                </c:pt>
                <c:pt idx="68">
                  <c:v>1.7344363333333332</c:v>
                </c:pt>
                <c:pt idx="69">
                  <c:v>9999.9500000000007</c:v>
                </c:pt>
                <c:pt idx="70">
                  <c:v>0.52587999999999979</c:v>
                </c:pt>
                <c:pt idx="71">
                  <c:v>0.80536666666666679</c:v>
                </c:pt>
                <c:pt idx="72">
                  <c:v>0.85536666666666683</c:v>
                </c:pt>
                <c:pt idx="73">
                  <c:v>1.6401126666666668</c:v>
                </c:pt>
                <c:pt idx="74">
                  <c:v>1.7043853333333334</c:v>
                </c:pt>
                <c:pt idx="75">
                  <c:v>5.768320000000001</c:v>
                </c:pt>
                <c:pt idx="76">
                  <c:v>0.49014200000000002</c:v>
                </c:pt>
                <c:pt idx="77">
                  <c:v>0.78509999999999991</c:v>
                </c:pt>
                <c:pt idx="78">
                  <c:v>1.3155833333333331</c:v>
                </c:pt>
                <c:pt idx="79">
                  <c:v>0.6603699999999999</c:v>
                </c:pt>
                <c:pt idx="80">
                  <c:v>0.73485</c:v>
                </c:pt>
                <c:pt idx="81">
                  <c:v>0.86465000000000003</c:v>
                </c:pt>
                <c:pt idx="82">
                  <c:v>1.1551999999999998</c:v>
                </c:pt>
                <c:pt idx="83">
                  <c:v>2.2281</c:v>
                </c:pt>
                <c:pt idx="84">
                  <c:v>0.50453749999999986</c:v>
                </c:pt>
                <c:pt idx="85">
                  <c:v>0.61924000000000001</c:v>
                </c:pt>
                <c:pt idx="86">
                  <c:v>2.8766000000000003</c:v>
                </c:pt>
                <c:pt idx="87">
                  <c:v>0.40325500000000003</c:v>
                </c:pt>
                <c:pt idx="88">
                  <c:v>1.0813264999999999</c:v>
                </c:pt>
                <c:pt idx="89">
                  <c:v>1.2522660000000001</c:v>
                </c:pt>
                <c:pt idx="90">
                  <c:v>0.42299166666666671</c:v>
                </c:pt>
                <c:pt idx="91">
                  <c:v>3.1357500000000003</c:v>
                </c:pt>
                <c:pt idx="92">
                  <c:v>4.6575500000000005</c:v>
                </c:pt>
                <c:pt idx="93">
                  <c:v>1.4462359999999999</c:v>
                </c:pt>
                <c:pt idx="94">
                  <c:v>3.3235000000000001</c:v>
                </c:pt>
                <c:pt idx="95">
                  <c:v>5.2233000000000001</c:v>
                </c:pt>
                <c:pt idx="96">
                  <c:v>8.5572431666666642</c:v>
                </c:pt>
                <c:pt idx="97">
                  <c:v>7.0877499999999998</c:v>
                </c:pt>
                <c:pt idx="98">
                  <c:v>1.6523459999999999</c:v>
                </c:pt>
                <c:pt idx="99">
                  <c:v>2.1774283333333333</c:v>
                </c:pt>
                <c:pt idx="100">
                  <c:v>7.89975</c:v>
                </c:pt>
                <c:pt idx="101">
                  <c:v>2.3735029999999999</c:v>
                </c:pt>
              </c:numCache>
            </c:numRef>
          </c:yVal>
          <c:smooth val="0"/>
          <c:extLst>
            <c:ext xmlns:c16="http://schemas.microsoft.com/office/drawing/2014/chart" uri="{C3380CC4-5D6E-409C-BE32-E72D297353CC}">
              <c16:uniqueId val="{00000001-7559-4217-AF0D-E162CA3CFE42}"/>
            </c:ext>
          </c:extLst>
        </c:ser>
        <c:dLbls>
          <c:showLegendKey val="0"/>
          <c:showVal val="0"/>
          <c:showCatName val="0"/>
          <c:showSerName val="0"/>
          <c:showPercent val="0"/>
          <c:showBubbleSize val="0"/>
        </c:dLbls>
        <c:axId val="563373912"/>
        <c:axId val="563374304"/>
      </c:scatterChart>
      <c:valAx>
        <c:axId val="563373912"/>
        <c:scaling>
          <c:orientation val="minMax"/>
          <c:max val="2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74304"/>
        <c:crosses val="autoZero"/>
        <c:crossBetween val="midCat"/>
      </c:valAx>
      <c:valAx>
        <c:axId val="56337430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73912"/>
        <c:crosses val="autoZero"/>
        <c:crossBetween val="midCat"/>
      </c:valAx>
      <c:spPr>
        <a:noFill/>
        <a:ln>
          <a:noFill/>
        </a:ln>
        <a:effectLst/>
      </c:spPr>
    </c:plotArea>
    <c:legend>
      <c:legendPos val="r"/>
      <c:layout>
        <c:manualLayout>
          <c:xMode val="edge"/>
          <c:yMode val="edge"/>
          <c:x val="0.16554068241469816"/>
          <c:y val="0.19523075240594923"/>
          <c:w val="0.26793110236220474"/>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TEC Color Printer - Detail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15048118985127"/>
          <c:y val="0.17171296296296296"/>
          <c:w val="0.81194575678040248"/>
          <c:h val="0.62271617089530473"/>
        </c:manualLayout>
      </c:layout>
      <c:scatterChart>
        <c:scatterStyle val="lineMarker"/>
        <c:varyColors val="0"/>
        <c:ser>
          <c:idx val="0"/>
          <c:order val="0"/>
          <c:tx>
            <c:v>V3.0 Requirement</c:v>
          </c:tx>
          <c:spPr>
            <a:ln w="19050" cap="rnd">
              <a:solidFill>
                <a:schemeClr val="accent1"/>
              </a:solidFill>
              <a:round/>
            </a:ln>
            <a:effectLst/>
          </c:spPr>
          <c:marker>
            <c:symbol val="none"/>
          </c:marker>
          <c:xVal>
            <c:numRef>
              <c:f>('Table of Contents'!$R$15,'Table of Contents'!$S$15,'Table of Contents'!$R$16,'Table of Contents'!$S$16,'Table of Contents'!$R$17,'Table of Contents'!$S$17,'Table of Contents'!$R$18,'Table of Contents'!$S$18,'Table of Contents'!$R$19,'Table of Contents'!$S$19,'Table of Contents'!$R$20,'Table of Contents'!$S$20)</c:f>
              <c:numCache>
                <c:formatCode>General</c:formatCode>
                <c:ptCount val="12"/>
                <c:pt idx="0">
                  <c:v>1</c:v>
                </c:pt>
                <c:pt idx="1">
                  <c:v>20</c:v>
                </c:pt>
                <c:pt idx="2">
                  <c:v>21</c:v>
                </c:pt>
                <c:pt idx="3">
                  <c:v>40</c:v>
                </c:pt>
                <c:pt idx="4">
                  <c:v>41</c:v>
                </c:pt>
                <c:pt idx="5">
                  <c:v>60</c:v>
                </c:pt>
                <c:pt idx="6">
                  <c:v>61</c:v>
                </c:pt>
                <c:pt idx="7">
                  <c:v>100</c:v>
                </c:pt>
                <c:pt idx="8">
                  <c:v>101</c:v>
                </c:pt>
                <c:pt idx="9">
                  <c:v>135</c:v>
                </c:pt>
                <c:pt idx="10">
                  <c:v>136</c:v>
                </c:pt>
                <c:pt idx="11">
                  <c:v>1000</c:v>
                </c:pt>
              </c:numCache>
            </c:numRef>
          </c:xVal>
          <c:yVal>
            <c:numRef>
              <c:f>('Table of Contents'!$T$15,'Table of Contents'!$U$15,'Table of Contents'!$T$16,'Table of Contents'!$U$16,'Table of Contents'!$T$17,'Table of Contents'!$U$17,'Table of Contents'!$T$18,'Table of Contents'!$U$18,'Table of Contents'!$T$19,'Table of Contents'!$U$19,'Table of Contents'!$T$20,'Table of Contents'!$U$20)</c:f>
              <c:numCache>
                <c:formatCode>0.0</c:formatCode>
                <c:ptCount val="12"/>
                <c:pt idx="0">
                  <c:v>0.27543499999999999</c:v>
                </c:pt>
                <c:pt idx="1">
                  <c:v>0.27543499999999999</c:v>
                </c:pt>
                <c:pt idx="2">
                  <c:v>0.27500000000000002</c:v>
                </c:pt>
                <c:pt idx="3">
                  <c:v>0.88231199999999999</c:v>
                </c:pt>
                <c:pt idx="4">
                  <c:v>0.91500000000000004</c:v>
                </c:pt>
                <c:pt idx="5">
                  <c:v>0.95181499999999986</c:v>
                </c:pt>
                <c:pt idx="6">
                  <c:v>0.95499999999999996</c:v>
                </c:pt>
                <c:pt idx="7">
                  <c:v>4.8433399999999995</c:v>
                </c:pt>
                <c:pt idx="8">
                  <c:v>4.9550000000000018</c:v>
                </c:pt>
                <c:pt idx="9">
                  <c:v>8.3550000000000004</c:v>
                </c:pt>
                <c:pt idx="10">
                  <c:v>8.4550000000000018</c:v>
                </c:pt>
                <c:pt idx="11">
                  <c:v>94.855000000000004</c:v>
                </c:pt>
              </c:numCache>
            </c:numRef>
          </c:yVal>
          <c:smooth val="0"/>
          <c:extLst>
            <c:ext xmlns:c16="http://schemas.microsoft.com/office/drawing/2014/chart" uri="{C3380CC4-5D6E-409C-BE32-E72D297353CC}">
              <c16:uniqueId val="{00000000-1F61-42A2-9186-16EF60E47A9D}"/>
            </c:ext>
          </c:extLst>
        </c:ser>
        <c:ser>
          <c:idx val="1"/>
          <c:order val="1"/>
          <c:tx>
            <c:strRef>
              <c:f>'5. TEC Color Printer'!$O$3:$O$4</c:f>
              <c:strCache>
                <c:ptCount val="2"/>
                <c:pt idx="0">
                  <c:v>Color</c:v>
                </c:pt>
                <c:pt idx="1">
                  <c:v>Printer</c:v>
                </c:pt>
              </c:strCache>
            </c:strRef>
          </c:tx>
          <c:spPr>
            <a:ln w="25400" cap="rnd">
              <a:noFill/>
              <a:round/>
            </a:ln>
            <a:effectLst/>
          </c:spPr>
          <c:marker>
            <c:symbol val="circle"/>
            <c:size val="5"/>
            <c:spPr>
              <a:solidFill>
                <a:schemeClr val="accent2"/>
              </a:solidFill>
              <a:ln w="9525">
                <a:solidFill>
                  <a:schemeClr val="accent2"/>
                </a:solidFill>
              </a:ln>
              <a:effectLst/>
            </c:spPr>
          </c:marker>
          <c:xVal>
            <c:numRef>
              <c:f>'5. TEC Color Printer'!$N$9:$N$400</c:f>
              <c:numCache>
                <c:formatCode>General</c:formatCode>
                <c:ptCount val="392"/>
                <c:pt idx="0">
                  <c:v>10</c:v>
                </c:pt>
                <c:pt idx="1">
                  <c:v>15</c:v>
                </c:pt>
                <c:pt idx="2">
                  <c:v>17</c:v>
                </c:pt>
                <c:pt idx="3">
                  <c:v>18</c:v>
                </c:pt>
                <c:pt idx="4">
                  <c:v>19</c:v>
                </c:pt>
                <c:pt idx="5">
                  <c:v>19</c:v>
                </c:pt>
                <c:pt idx="6">
                  <c:v>19</c:v>
                </c:pt>
                <c:pt idx="7">
                  <c:v>19</c:v>
                </c:pt>
                <c:pt idx="8">
                  <c:v>21</c:v>
                </c:pt>
                <c:pt idx="9">
                  <c:v>21</c:v>
                </c:pt>
                <c:pt idx="10">
                  <c:v>22</c:v>
                </c:pt>
                <c:pt idx="11">
                  <c:v>22</c:v>
                </c:pt>
                <c:pt idx="12">
                  <c:v>23</c:v>
                </c:pt>
                <c:pt idx="13">
                  <c:v>23</c:v>
                </c:pt>
                <c:pt idx="14">
                  <c:v>24</c:v>
                </c:pt>
                <c:pt idx="15">
                  <c:v>25</c:v>
                </c:pt>
                <c:pt idx="16">
                  <c:v>26</c:v>
                </c:pt>
                <c:pt idx="17">
                  <c:v>26</c:v>
                </c:pt>
                <c:pt idx="18">
                  <c:v>27</c:v>
                </c:pt>
                <c:pt idx="19">
                  <c:v>27</c:v>
                </c:pt>
                <c:pt idx="20">
                  <c:v>28</c:v>
                </c:pt>
                <c:pt idx="21">
                  <c:v>28</c:v>
                </c:pt>
                <c:pt idx="22">
                  <c:v>28</c:v>
                </c:pt>
                <c:pt idx="23">
                  <c:v>30</c:v>
                </c:pt>
                <c:pt idx="24">
                  <c:v>30</c:v>
                </c:pt>
                <c:pt idx="25">
                  <c:v>30</c:v>
                </c:pt>
                <c:pt idx="26">
                  <c:v>30</c:v>
                </c:pt>
                <c:pt idx="27">
                  <c:v>31</c:v>
                </c:pt>
                <c:pt idx="28">
                  <c:v>31</c:v>
                </c:pt>
                <c:pt idx="29">
                  <c:v>31</c:v>
                </c:pt>
                <c:pt idx="30">
                  <c:v>32</c:v>
                </c:pt>
                <c:pt idx="31">
                  <c:v>32</c:v>
                </c:pt>
                <c:pt idx="32">
                  <c:v>32</c:v>
                </c:pt>
                <c:pt idx="33">
                  <c:v>32</c:v>
                </c:pt>
                <c:pt idx="34">
                  <c:v>32</c:v>
                </c:pt>
                <c:pt idx="35">
                  <c:v>33</c:v>
                </c:pt>
                <c:pt idx="36">
                  <c:v>33</c:v>
                </c:pt>
                <c:pt idx="37">
                  <c:v>35</c:v>
                </c:pt>
                <c:pt idx="38">
                  <c:v>35</c:v>
                </c:pt>
                <c:pt idx="39">
                  <c:v>35</c:v>
                </c:pt>
                <c:pt idx="40">
                  <c:v>35</c:v>
                </c:pt>
                <c:pt idx="41">
                  <c:v>35</c:v>
                </c:pt>
                <c:pt idx="42">
                  <c:v>35</c:v>
                </c:pt>
                <c:pt idx="43">
                  <c:v>36</c:v>
                </c:pt>
                <c:pt idx="44">
                  <c:v>36</c:v>
                </c:pt>
                <c:pt idx="45">
                  <c:v>36</c:v>
                </c:pt>
                <c:pt idx="46">
                  <c:v>36</c:v>
                </c:pt>
                <c:pt idx="47">
                  <c:v>36</c:v>
                </c:pt>
                <c:pt idx="48">
                  <c:v>37</c:v>
                </c:pt>
                <c:pt idx="49">
                  <c:v>37</c:v>
                </c:pt>
                <c:pt idx="50">
                  <c:v>37</c:v>
                </c:pt>
                <c:pt idx="51">
                  <c:v>37</c:v>
                </c:pt>
                <c:pt idx="52">
                  <c:v>37</c:v>
                </c:pt>
                <c:pt idx="53">
                  <c:v>37</c:v>
                </c:pt>
                <c:pt idx="54">
                  <c:v>40</c:v>
                </c:pt>
                <c:pt idx="55">
                  <c:v>40</c:v>
                </c:pt>
                <c:pt idx="56">
                  <c:v>40</c:v>
                </c:pt>
                <c:pt idx="57">
                  <c:v>40</c:v>
                </c:pt>
                <c:pt idx="58">
                  <c:v>40</c:v>
                </c:pt>
                <c:pt idx="59">
                  <c:v>40</c:v>
                </c:pt>
                <c:pt idx="60">
                  <c:v>42</c:v>
                </c:pt>
                <c:pt idx="61">
                  <c:v>42</c:v>
                </c:pt>
                <c:pt idx="62">
                  <c:v>42</c:v>
                </c:pt>
                <c:pt idx="63">
                  <c:v>42</c:v>
                </c:pt>
                <c:pt idx="64">
                  <c:v>45</c:v>
                </c:pt>
                <c:pt idx="65">
                  <c:v>45</c:v>
                </c:pt>
                <c:pt idx="66">
                  <c:v>45</c:v>
                </c:pt>
                <c:pt idx="67">
                  <c:v>47</c:v>
                </c:pt>
                <c:pt idx="68">
                  <c:v>49</c:v>
                </c:pt>
                <c:pt idx="69">
                  <c:v>49</c:v>
                </c:pt>
                <c:pt idx="70">
                  <c:v>50</c:v>
                </c:pt>
                <c:pt idx="71">
                  <c:v>50</c:v>
                </c:pt>
                <c:pt idx="72">
                  <c:v>50</c:v>
                </c:pt>
                <c:pt idx="73">
                  <c:v>50</c:v>
                </c:pt>
                <c:pt idx="74">
                  <c:v>50</c:v>
                </c:pt>
                <c:pt idx="75">
                  <c:v>51</c:v>
                </c:pt>
                <c:pt idx="76">
                  <c:v>55</c:v>
                </c:pt>
                <c:pt idx="77">
                  <c:v>55</c:v>
                </c:pt>
                <c:pt idx="78">
                  <c:v>55</c:v>
                </c:pt>
                <c:pt idx="79">
                  <c:v>60</c:v>
                </c:pt>
                <c:pt idx="80">
                  <c:v>60</c:v>
                </c:pt>
                <c:pt idx="81">
                  <c:v>60</c:v>
                </c:pt>
                <c:pt idx="82">
                  <c:v>60</c:v>
                </c:pt>
                <c:pt idx="83">
                  <c:v>65</c:v>
                </c:pt>
                <c:pt idx="84">
                  <c:v>70</c:v>
                </c:pt>
                <c:pt idx="85">
                  <c:v>70</c:v>
                </c:pt>
                <c:pt idx="86">
                  <c:v>70</c:v>
                </c:pt>
                <c:pt idx="87">
                  <c:v>75</c:v>
                </c:pt>
                <c:pt idx="88">
                  <c:v>75</c:v>
                </c:pt>
                <c:pt idx="89">
                  <c:v>75</c:v>
                </c:pt>
                <c:pt idx="90">
                  <c:v>80</c:v>
                </c:pt>
                <c:pt idx="91">
                  <c:v>80</c:v>
                </c:pt>
                <c:pt idx="92">
                  <c:v>85</c:v>
                </c:pt>
                <c:pt idx="93">
                  <c:v>90</c:v>
                </c:pt>
                <c:pt idx="94">
                  <c:v>90</c:v>
                </c:pt>
                <c:pt idx="95">
                  <c:v>100</c:v>
                </c:pt>
                <c:pt idx="96">
                  <c:v>100</c:v>
                </c:pt>
                <c:pt idx="97">
                  <c:v>110</c:v>
                </c:pt>
                <c:pt idx="98">
                  <c:v>120</c:v>
                </c:pt>
                <c:pt idx="99">
                  <c:v>130</c:v>
                </c:pt>
                <c:pt idx="100">
                  <c:v>130</c:v>
                </c:pt>
                <c:pt idx="101">
                  <c:v>160</c:v>
                </c:pt>
              </c:numCache>
            </c:numRef>
          </c:xVal>
          <c:yVal>
            <c:numRef>
              <c:f>'5. TEC Color Printer'!$O$9:$O$293</c:f>
              <c:numCache>
                <c:formatCode>General</c:formatCode>
                <c:ptCount val="285"/>
                <c:pt idx="0">
                  <c:v>0.52510416666666659</c:v>
                </c:pt>
                <c:pt idx="1">
                  <c:v>0.886625</c:v>
                </c:pt>
                <c:pt idx="2">
                  <c:v>0.20313124999999999</c:v>
                </c:pt>
                <c:pt idx="3">
                  <c:v>0.49045416666666664</c:v>
                </c:pt>
                <c:pt idx="4">
                  <c:v>0.19607083333333333</c:v>
                </c:pt>
                <c:pt idx="5">
                  <c:v>0.38018541666666672</c:v>
                </c:pt>
                <c:pt idx="6">
                  <c:v>0.41668858333333331</c:v>
                </c:pt>
                <c:pt idx="7">
                  <c:v>0.47584791666666659</c:v>
                </c:pt>
                <c:pt idx="8">
                  <c:v>0.49364166666666665</c:v>
                </c:pt>
                <c:pt idx="9">
                  <c:v>0.6440083333333334</c:v>
                </c:pt>
                <c:pt idx="10">
                  <c:v>0.26806666666666673</c:v>
                </c:pt>
                <c:pt idx="11">
                  <c:v>0.28012083333333332</c:v>
                </c:pt>
                <c:pt idx="12">
                  <c:v>0.79214374999999992</c:v>
                </c:pt>
                <c:pt idx="13">
                  <c:v>0.81843749999999993</c:v>
                </c:pt>
                <c:pt idx="14">
                  <c:v>1.5943750000000001</c:v>
                </c:pt>
                <c:pt idx="15">
                  <c:v>0.58769375000000001</c:v>
                </c:pt>
                <c:pt idx="16">
                  <c:v>0.44993750000000005</c:v>
                </c:pt>
                <c:pt idx="17">
                  <c:v>0.45918750000000008</c:v>
                </c:pt>
                <c:pt idx="18">
                  <c:v>0.33594375000000004</c:v>
                </c:pt>
                <c:pt idx="19">
                  <c:v>0.71924374999999996</c:v>
                </c:pt>
                <c:pt idx="20">
                  <c:v>0.31804166666666661</c:v>
                </c:pt>
                <c:pt idx="21">
                  <c:v>0.46425466666666665</c:v>
                </c:pt>
                <c:pt idx="22">
                  <c:v>0.66824816666666664</c:v>
                </c:pt>
                <c:pt idx="23">
                  <c:v>0.31981250000000006</c:v>
                </c:pt>
                <c:pt idx="24">
                  <c:v>0.35731666666666662</c:v>
                </c:pt>
                <c:pt idx="25">
                  <c:v>0.6504833333333333</c:v>
                </c:pt>
                <c:pt idx="26">
                  <c:v>0.76124999999999998</c:v>
                </c:pt>
                <c:pt idx="27">
                  <c:v>0.54080624999999993</c:v>
                </c:pt>
                <c:pt idx="28">
                  <c:v>0.58538375000000009</c:v>
                </c:pt>
                <c:pt idx="29">
                  <c:v>0.59609541666666677</c:v>
                </c:pt>
                <c:pt idx="30">
                  <c:v>0.4515499999999999</c:v>
                </c:pt>
                <c:pt idx="31">
                  <c:v>0.68489999999999995</c:v>
                </c:pt>
                <c:pt idx="32">
                  <c:v>0.70225000000000004</c:v>
                </c:pt>
                <c:pt idx="33">
                  <c:v>0.7498999999999999</c:v>
                </c:pt>
                <c:pt idx="34">
                  <c:v>1.1500999999999999</c:v>
                </c:pt>
                <c:pt idx="35">
                  <c:v>0.60504999999999998</c:v>
                </c:pt>
                <c:pt idx="36">
                  <c:v>0.79470000000000007</c:v>
                </c:pt>
                <c:pt idx="37">
                  <c:v>0.48859999999999998</c:v>
                </c:pt>
                <c:pt idx="38">
                  <c:v>0.62035000000000007</c:v>
                </c:pt>
                <c:pt idx="39">
                  <c:v>0.78234999999999988</c:v>
                </c:pt>
                <c:pt idx="40">
                  <c:v>0.90160566666666675</c:v>
                </c:pt>
                <c:pt idx="41">
                  <c:v>1.67405</c:v>
                </c:pt>
                <c:pt idx="42">
                  <c:v>2.3335500000000002</c:v>
                </c:pt>
                <c:pt idx="43">
                  <c:v>0.58920000000000017</c:v>
                </c:pt>
                <c:pt idx="44">
                  <c:v>0.74370000000000003</c:v>
                </c:pt>
                <c:pt idx="45">
                  <c:v>0.76449999999999996</c:v>
                </c:pt>
                <c:pt idx="46">
                  <c:v>0.77315</c:v>
                </c:pt>
                <c:pt idx="47">
                  <c:v>0.80589999999999995</c:v>
                </c:pt>
                <c:pt idx="48">
                  <c:v>0.53485000000000005</c:v>
                </c:pt>
                <c:pt idx="49">
                  <c:v>0.74780000000000002</c:v>
                </c:pt>
                <c:pt idx="50">
                  <c:v>0.83089999999999997</c:v>
                </c:pt>
                <c:pt idx="51">
                  <c:v>0.88374999999999992</c:v>
                </c:pt>
                <c:pt idx="52">
                  <c:v>1.425</c:v>
                </c:pt>
                <c:pt idx="53">
                  <c:v>1.9840499999999999</c:v>
                </c:pt>
                <c:pt idx="54">
                  <c:v>0.47499999999999998</c:v>
                </c:pt>
                <c:pt idx="55">
                  <c:v>0.53814066666666671</c:v>
                </c:pt>
                <c:pt idx="56">
                  <c:v>0.74788333333333334</c:v>
                </c:pt>
                <c:pt idx="57">
                  <c:v>0.95380683333333327</c:v>
                </c:pt>
                <c:pt idx="58">
                  <c:v>1.1474416666666667</c:v>
                </c:pt>
                <c:pt idx="59">
                  <c:v>2.8642500000000006</c:v>
                </c:pt>
                <c:pt idx="60">
                  <c:v>0.5444</c:v>
                </c:pt>
                <c:pt idx="61">
                  <c:v>0.58129999999999993</c:v>
                </c:pt>
                <c:pt idx="62">
                  <c:v>0.94820000000000004</c:v>
                </c:pt>
                <c:pt idx="63">
                  <c:v>1.0987499999999999</c:v>
                </c:pt>
                <c:pt idx="64">
                  <c:v>0.46760000000000007</c:v>
                </c:pt>
                <c:pt idx="65">
                  <c:v>0.4869916666666666</c:v>
                </c:pt>
                <c:pt idx="66">
                  <c:v>0.64459999999999995</c:v>
                </c:pt>
                <c:pt idx="67">
                  <c:v>2.6398333333333328</c:v>
                </c:pt>
                <c:pt idx="68">
                  <c:v>1.7344363333333332</c:v>
                </c:pt>
                <c:pt idx="69">
                  <c:v>9999.9500000000007</c:v>
                </c:pt>
                <c:pt idx="70">
                  <c:v>0.52587999999999979</c:v>
                </c:pt>
                <c:pt idx="71">
                  <c:v>0.80536666666666679</c:v>
                </c:pt>
                <c:pt idx="72">
                  <c:v>0.85536666666666683</c:v>
                </c:pt>
                <c:pt idx="73">
                  <c:v>1.6401126666666668</c:v>
                </c:pt>
                <c:pt idx="74">
                  <c:v>1.7043853333333334</c:v>
                </c:pt>
                <c:pt idx="75">
                  <c:v>5.768320000000001</c:v>
                </c:pt>
                <c:pt idx="76">
                  <c:v>0.49014200000000002</c:v>
                </c:pt>
                <c:pt idx="77">
                  <c:v>0.78509999999999991</c:v>
                </c:pt>
                <c:pt idx="78">
                  <c:v>1.3155833333333331</c:v>
                </c:pt>
                <c:pt idx="79">
                  <c:v>0.6603699999999999</c:v>
                </c:pt>
                <c:pt idx="80">
                  <c:v>0.73485</c:v>
                </c:pt>
                <c:pt idx="81">
                  <c:v>0.86465000000000003</c:v>
                </c:pt>
                <c:pt idx="82">
                  <c:v>1.1551999999999998</c:v>
                </c:pt>
                <c:pt idx="83">
                  <c:v>2.2281</c:v>
                </c:pt>
                <c:pt idx="84">
                  <c:v>0.50453749999999986</c:v>
                </c:pt>
                <c:pt idx="85">
                  <c:v>0.61924000000000001</c:v>
                </c:pt>
                <c:pt idx="86">
                  <c:v>2.8766000000000003</c:v>
                </c:pt>
                <c:pt idx="87">
                  <c:v>0.40325500000000003</c:v>
                </c:pt>
                <c:pt idx="88">
                  <c:v>1.0813264999999999</c:v>
                </c:pt>
                <c:pt idx="89">
                  <c:v>1.2522660000000001</c:v>
                </c:pt>
                <c:pt idx="90">
                  <c:v>0.42299166666666671</c:v>
                </c:pt>
                <c:pt idx="91">
                  <c:v>3.1357500000000003</c:v>
                </c:pt>
                <c:pt idx="92">
                  <c:v>4.6575500000000005</c:v>
                </c:pt>
                <c:pt idx="93">
                  <c:v>1.4462359999999999</c:v>
                </c:pt>
                <c:pt idx="94">
                  <c:v>3.3235000000000001</c:v>
                </c:pt>
                <c:pt idx="95">
                  <c:v>5.2233000000000001</c:v>
                </c:pt>
                <c:pt idx="96">
                  <c:v>8.5572431666666642</c:v>
                </c:pt>
                <c:pt idx="97">
                  <c:v>7.0877499999999998</c:v>
                </c:pt>
                <c:pt idx="98">
                  <c:v>1.6523459999999999</c:v>
                </c:pt>
                <c:pt idx="99">
                  <c:v>2.1774283333333333</c:v>
                </c:pt>
                <c:pt idx="100">
                  <c:v>7.89975</c:v>
                </c:pt>
                <c:pt idx="101">
                  <c:v>2.3735029999999999</c:v>
                </c:pt>
              </c:numCache>
            </c:numRef>
          </c:yVal>
          <c:smooth val="0"/>
          <c:extLst>
            <c:ext xmlns:c16="http://schemas.microsoft.com/office/drawing/2014/chart" uri="{C3380CC4-5D6E-409C-BE32-E72D297353CC}">
              <c16:uniqueId val="{00000001-1F61-42A2-9186-16EF60E47A9D}"/>
            </c:ext>
          </c:extLst>
        </c:ser>
        <c:dLbls>
          <c:showLegendKey val="0"/>
          <c:showVal val="0"/>
          <c:showCatName val="0"/>
          <c:showSerName val="0"/>
          <c:showPercent val="0"/>
          <c:showBubbleSize val="0"/>
        </c:dLbls>
        <c:axId val="563375088"/>
        <c:axId val="563375480"/>
      </c:scatterChart>
      <c:valAx>
        <c:axId val="563375088"/>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Monochrome Product Speed (ipm)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75480"/>
        <c:crosses val="autoZero"/>
        <c:crossBetween val="midCat"/>
      </c:valAx>
      <c:valAx>
        <c:axId val="563375480"/>
        <c:scaling>
          <c:orientation val="minMax"/>
          <c:max val="2"/>
        </c:scaling>
        <c:delete val="0"/>
        <c:axPos val="l"/>
        <c:majorGridlines>
          <c:spPr>
            <a:ln w="9525" cap="flat" cmpd="sng" algn="ctr">
              <a:solidFill>
                <a:schemeClr val="tx1">
                  <a:lumMod val="15000"/>
                  <a:lumOff val="85000"/>
                </a:schemeClr>
              </a:solidFill>
              <a:round/>
            </a:ln>
            <a:effectLst/>
          </c:spPr>
        </c:majorGridlines>
        <c:title>
          <c:tx>
            <c:strRef>
              <c:f>'3. TEC Color MFD'!$O$8</c:f>
              <c:strCache>
                <c:ptCount val="1"/>
                <c:pt idx="0">
                  <c:v>V3.0 TEC Minus A3, Wi-Fi Allowances (kWh/wk)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75088"/>
        <c:crosses val="autoZero"/>
        <c:crossBetween val="midCat"/>
      </c:valAx>
      <c:spPr>
        <a:noFill/>
        <a:ln>
          <a:noFill/>
        </a:ln>
        <a:effectLst/>
      </c:spPr>
    </c:plotArea>
    <c:legend>
      <c:legendPos val="r"/>
      <c:layout>
        <c:manualLayout>
          <c:xMode val="edge"/>
          <c:yMode val="edge"/>
          <c:x val="0.15442957130358706"/>
          <c:y val="0.1906011227763196"/>
          <c:w val="0.26793110236220474"/>
          <c:h val="0.15625109361329836"/>
        </c:manualLayout>
      </c:layout>
      <c:overlay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12BF07B7-CECC-457D-90D0-4EC4A377A18A}">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45</xdr:col>
      <xdr:colOff>598715</xdr:colOff>
      <xdr:row>9</xdr:row>
      <xdr:rowOff>40821</xdr:rowOff>
    </xdr:from>
    <xdr:to>
      <xdr:col>56</xdr:col>
      <xdr:colOff>210580</xdr:colOff>
      <xdr:row>17</xdr:row>
      <xdr:rowOff>170977</xdr:rowOff>
    </xdr:to>
    <xdr:pic>
      <xdr:nvPicPr>
        <xdr:cNvPr id="2" name="Picture 1">
          <a:extLst>
            <a:ext uri="{FF2B5EF4-FFF2-40B4-BE49-F238E27FC236}">
              <a16:creationId xmlns:a16="http://schemas.microsoft.com/office/drawing/2014/main" id="{CF5EEFC4-08B3-47F6-A310-F3FF3A102279}"/>
            </a:ext>
          </a:extLst>
        </xdr:cNvPr>
        <xdr:cNvPicPr>
          <a:picLocks noChangeAspect="1"/>
        </xdr:cNvPicPr>
      </xdr:nvPicPr>
      <xdr:blipFill>
        <a:blip xmlns:r="http://schemas.openxmlformats.org/officeDocument/2006/relationships" r:embed="rId1"/>
        <a:stretch>
          <a:fillRect/>
        </a:stretch>
      </xdr:blipFill>
      <xdr:spPr>
        <a:xfrm>
          <a:off x="59285415" y="2961821"/>
          <a:ext cx="6317464" cy="363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18</xdr:row>
      <xdr:rowOff>44450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114300</xdr:rowOff>
    </xdr:from>
    <xdr:to>
      <xdr:col>8</xdr:col>
      <xdr:colOff>304800</xdr:colOff>
      <xdr:row>37</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18</xdr:row>
      <xdr:rowOff>44450</xdr:rowOff>
    </xdr:to>
    <xdr:graphicFrame macro="">
      <xdr:nvGraphicFramePr>
        <xdr:cNvPr id="2" name="Chart 1">
          <a:extLst>
            <a:ext uri="{FF2B5EF4-FFF2-40B4-BE49-F238E27FC236}">
              <a16:creationId xmlns:a16="http://schemas.microsoft.com/office/drawing/2014/main" id="{A886B8A5-976C-41A5-85FA-57BFC9AFFD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114300</xdr:rowOff>
    </xdr:from>
    <xdr:to>
      <xdr:col>8</xdr:col>
      <xdr:colOff>304800</xdr:colOff>
      <xdr:row>37</xdr:row>
      <xdr:rowOff>0</xdr:rowOff>
    </xdr:to>
    <xdr:graphicFrame macro="">
      <xdr:nvGraphicFramePr>
        <xdr:cNvPr id="3" name="Chart 2">
          <a:extLst>
            <a:ext uri="{FF2B5EF4-FFF2-40B4-BE49-F238E27FC236}">
              <a16:creationId xmlns:a16="http://schemas.microsoft.com/office/drawing/2014/main" id="{7761AAF6-A084-4FCF-8C22-4616F991F4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18</xdr:row>
      <xdr:rowOff>44450</xdr:rowOff>
    </xdr:to>
    <xdr:graphicFrame macro="">
      <xdr:nvGraphicFramePr>
        <xdr:cNvPr id="2" name="Chart 1">
          <a:extLst>
            <a:ext uri="{FF2B5EF4-FFF2-40B4-BE49-F238E27FC236}">
              <a16:creationId xmlns:a16="http://schemas.microsoft.com/office/drawing/2014/main" id="{58391944-C9FE-4A3E-AC80-06AF21EAE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114300</xdr:rowOff>
    </xdr:from>
    <xdr:to>
      <xdr:col>8</xdr:col>
      <xdr:colOff>304800</xdr:colOff>
      <xdr:row>37</xdr:row>
      <xdr:rowOff>0</xdr:rowOff>
    </xdr:to>
    <xdr:graphicFrame macro="">
      <xdr:nvGraphicFramePr>
        <xdr:cNvPr id="3" name="Chart 2">
          <a:extLst>
            <a:ext uri="{FF2B5EF4-FFF2-40B4-BE49-F238E27FC236}">
              <a16:creationId xmlns:a16="http://schemas.microsoft.com/office/drawing/2014/main" id="{C10996D3-9441-43E6-B663-B92699F3A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8</xdr:col>
      <xdr:colOff>304800</xdr:colOff>
      <xdr:row>18</xdr:row>
      <xdr:rowOff>44450</xdr:rowOff>
    </xdr:to>
    <xdr:graphicFrame macro="">
      <xdr:nvGraphicFramePr>
        <xdr:cNvPr id="2" name="Chart 1">
          <a:extLst>
            <a:ext uri="{FF2B5EF4-FFF2-40B4-BE49-F238E27FC236}">
              <a16:creationId xmlns:a16="http://schemas.microsoft.com/office/drawing/2014/main" id="{D2EB0EDC-2115-4CD6-ABCD-A18120AC1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114300</xdr:rowOff>
    </xdr:from>
    <xdr:to>
      <xdr:col>8</xdr:col>
      <xdr:colOff>304800</xdr:colOff>
      <xdr:row>37</xdr:row>
      <xdr:rowOff>0</xdr:rowOff>
    </xdr:to>
    <xdr:graphicFrame macro="">
      <xdr:nvGraphicFramePr>
        <xdr:cNvPr id="3" name="Chart 2">
          <a:extLst>
            <a:ext uri="{FF2B5EF4-FFF2-40B4-BE49-F238E27FC236}">
              <a16:creationId xmlns:a16="http://schemas.microsoft.com/office/drawing/2014/main" id="{96C2BD3C-90B9-4000-9F06-0C5E3F310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4918/Downloads/ENERGY%20STAR%20Draft%201%20Version%203.0%20Imaging%20Equipment%20Data%20&amp;%20Analysis%20Package_Revised%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1. TEC ENERGY STAR Dataset"/>
      <sheetName val="2. TEC Mono MFD"/>
      <sheetName val="3. TEC Color MFD"/>
      <sheetName val="4. TEC Mono Printer"/>
      <sheetName val="5. TEC Color Printer"/>
      <sheetName val="6. TEC Savings"/>
      <sheetName val="7. OM ENERGY STAR Dataset"/>
      <sheetName val="Requirements (2)"/>
      <sheetName val="Requirements"/>
      <sheetName val="ENERGY STAR Draft 1 Version 3"/>
    </sheetNames>
    <sheetDataSet>
      <sheetData sheetId="0">
        <row r="3">
          <cell r="Y3">
            <v>0</v>
          </cell>
        </row>
      </sheetData>
      <sheetData sheetId="1"/>
      <sheetData sheetId="2" refreshError="1"/>
      <sheetData sheetId="3" refreshError="1"/>
      <sheetData sheetId="4" refreshError="1"/>
      <sheetData sheetId="5" refreshError="1"/>
      <sheetData sheetId="6"/>
      <sheetData sheetId="7"/>
      <sheetData sheetId="8" refreshError="1"/>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linowski, Matt" refreshedDate="43301.702164814815" createdVersion="6" refreshedVersion="6" minRefreshableVersion="3" recordCount="992" xr:uid="{00000000-000A-0000-FFFF-FFFF00000000}">
  <cacheSource type="worksheet">
    <worksheetSource name="Table1"/>
  </cacheSource>
  <cacheFields count="45">
    <cacheField name="PD_ID" numFmtId="164">
      <sharedItems containsString="0" containsBlank="1" containsNumber="1" containsInteger="1" minValue="2184667" maxValue="2319118"/>
    </cacheField>
    <cacheField name="ENERGY STAR Partner" numFmtId="49">
      <sharedItems/>
    </cacheField>
    <cacheField name="Brand Name" numFmtId="49">
      <sharedItems/>
    </cacheField>
    <cacheField name="Model Name" numFmtId="0">
      <sharedItems/>
    </cacheField>
    <cacheField name="Model Number" numFmtId="49">
      <sharedItems/>
    </cacheField>
    <cacheField name="Additional Model Information" numFmtId="0">
      <sharedItems containsBlank="1" longText="1"/>
    </cacheField>
    <cacheField name="Type" numFmtId="0">
      <sharedItems count="3">
        <s v="Multifunction Devices (MFD)"/>
        <s v="Printers"/>
        <s v="Digital Duplicators"/>
      </sharedItems>
    </cacheField>
    <cacheField name="Size Format" numFmtId="49">
      <sharedItems/>
    </cacheField>
    <cacheField name="Maximum Document Size Width" numFmtId="0">
      <sharedItems containsBlank="1" containsMixedTypes="1" containsNumber="1" containsInteger="1" minValue="203" maxValue="483"/>
    </cacheField>
    <cacheField name="Maximum Document Size Length" numFmtId="0">
      <sharedItems containsBlank="1" containsMixedTypes="1" containsNumber="1" containsInteger="1" minValue="210" maxValue="1321"/>
    </cacheField>
    <cacheField name="Maximum Document Size (Width x Height)" numFmtId="0">
      <sharedItems containsNonDate="0" containsString="0" containsBlank="1"/>
    </cacheField>
    <cacheField name="Marking Technology" numFmtId="49">
      <sharedItems count="5">
        <s v="Electro-photographic (EP)"/>
        <s v="High Performance IJ"/>
        <s v="Stencil"/>
        <s v="Solid Ink (SI)"/>
        <s v="Thermal Transfer (TT)"/>
      </sharedItems>
    </cacheField>
    <cacheField name="Color Capability" numFmtId="49">
      <sharedItems containsBlank="1" count="3">
        <s v="Monochrome"/>
        <s v="Color"/>
        <m u="1"/>
      </sharedItems>
    </cacheField>
    <cacheField name="Monochrome Product Speed (ipm or mppm)" numFmtId="0">
      <sharedItems containsSemiMixedTypes="0" containsString="0" containsNumber="1" containsInteger="1" minValue="1" maxValue="3600" count="119">
        <n v="32"/>
        <n v="19"/>
        <n v="23"/>
        <n v="40"/>
        <n v="42"/>
        <n v="24"/>
        <n v="28"/>
        <n v="30"/>
        <n v="27"/>
        <n v="36"/>
        <n v="48"/>
        <n v="52"/>
        <n v="33"/>
        <n v="100"/>
        <n v="21"/>
        <n v="38"/>
        <n v="14"/>
        <n v="15"/>
        <n v="26"/>
        <n v="35"/>
        <n v="45"/>
        <n v="58"/>
        <n v="65"/>
        <n v="75"/>
        <n v="85"/>
        <n v="37"/>
        <n v="25"/>
        <n v="51"/>
        <n v="55"/>
        <n v="105"/>
        <n v="95"/>
        <n v="50"/>
        <n v="60"/>
        <n v="70"/>
        <n v="80"/>
        <n v="63"/>
        <n v="29"/>
        <n v="18"/>
        <n v="130"/>
        <n v="150"/>
        <n v="46"/>
        <n v="56"/>
        <n v="43"/>
        <n v="20"/>
        <n v="41"/>
        <n v="17"/>
        <n v="22"/>
        <n v="31"/>
        <n v="47"/>
        <n v="125"/>
        <n v="250"/>
        <n v="120"/>
        <n v="136"/>
        <n v="90"/>
        <n v="62"/>
        <n v="57"/>
        <n v="115"/>
        <n v="110"/>
        <n v="135"/>
        <n v="140"/>
        <n v="254"/>
        <n v="313"/>
        <n v="328"/>
        <n v="272"/>
        <n v="49"/>
        <n v="96"/>
        <n v="111"/>
        <n v="16"/>
        <n v="146"/>
        <n v="160"/>
        <n v="185"/>
        <n v="190"/>
        <n v="144"/>
        <n v="157"/>
        <n v="288"/>
        <n v="314"/>
        <n v="10"/>
        <n v="54"/>
        <n v="177"/>
        <n v="216"/>
        <n v="87"/>
        <n v="12"/>
        <n v="34" u="1"/>
        <n v="13" u="1"/>
        <n v="600" u="1"/>
        <n v="180" u="1"/>
        <n v="5" u="1"/>
        <n v="112" u="1"/>
        <n v="420" u="1"/>
        <n v="175" u="1"/>
        <n v="378" u="1"/>
        <n v="44" u="1"/>
        <n v="2" u="1"/>
        <n v="310" u="1"/>
        <n v="6" u="1"/>
        <n v="228" u="1"/>
        <n v="300" u="1"/>
        <n v="7" u="1"/>
        <n v="152" u="1"/>
        <n v="210" u="1"/>
        <n v="380" u="1"/>
        <n v="1" u="1"/>
        <n v="3" u="1"/>
        <n v="8" u="1"/>
        <n v="270" u="1"/>
        <n v="221" u="1"/>
        <n v="9" u="1"/>
        <n v="200" u="1"/>
        <n v="179" u="1"/>
        <n v="72" u="1"/>
        <n v="360" u="1"/>
        <n v="305" u="1"/>
        <n v="11" u="1"/>
        <n v="88" u="1"/>
        <n v="53" u="1"/>
        <n v="240" u="1"/>
        <n v="3600" u="1"/>
        <n v="4" u="1"/>
        <n v="340" u="1"/>
      </sharedItems>
    </cacheField>
    <cacheField name="Automatic Duplex Output Capable" numFmtId="0">
      <sharedItems/>
    </cacheField>
    <cacheField name="V2.0 Typical Electricity Consumption (TEC) from QPL (kWh/wk)" numFmtId="0">
      <sharedItems containsString="0" containsBlank="1" containsNumber="1" minValue="0.4" maxValue="134.5"/>
    </cacheField>
    <cacheField name="V2.0 Typical Electricity Consumption (TEC)  from QPL (kWh/yr)" numFmtId="0">
      <sharedItems containsString="0" containsBlank="1" containsNumber="1" minValue="20.8" maxValue="6994"/>
    </cacheField>
    <cacheField name="Functional Adders" numFmtId="49">
      <sharedItems containsBlank="1"/>
    </cacheField>
    <cacheField name="Date Available On Market" numFmtId="0">
      <sharedItems containsDate="1" containsString="0" containsBlank="1" containsMixedTypes="1" minDate="1900-01-01T15:49:04" maxDate="2020-01-31T00:00:00" count="680">
        <n v="43108"/>
        <d v="2013-12-31T00:00:00"/>
        <d v="2012-06-01T00:00:00"/>
        <d v="2012-04-01T00:00:00"/>
        <d v="2012-05-01T00:00:00"/>
        <d v="2014-10-01T00:00:00"/>
        <d v="2018-04-01T00:00:00"/>
        <d v="2017-04-01T00:00:00"/>
        <d v="2014-06-10T00:00:00"/>
        <d v="2018-01-08T00:00:00"/>
        <d v="2016-02-16T00:00:00"/>
        <d v="2015-12-15T00:00:00"/>
        <d v="2016-01-01T00:00:00"/>
        <d v="2014-06-01T00:00:00"/>
        <d v="2015-03-01T00:00:00"/>
        <d v="2013-07-07T00:00:00"/>
        <d v="2012-08-01T00:00:00"/>
        <d v="2012-07-01T00:00:00"/>
        <d v="2015-05-30T00:00:00"/>
        <d v="2014-08-06T00:00:00"/>
        <d v="2016-05-01T00:00:00"/>
        <d v="2014-09-02T00:00:00"/>
        <d v="2016-01-15T00:00:00"/>
        <d v="2016-02-01T00:00:00"/>
        <d v="2014-12-01T00:00:00"/>
        <d v="2014-11-01T00:00:00"/>
        <d v="2017-05-16T00:00:00"/>
        <d v="2017-03-27T00:00:00"/>
        <d v="2017-03-09T00:00:00"/>
        <d v="2013-12-10T00:00:00"/>
        <d v="2016-09-16T00:00:00"/>
        <d v="2015-12-14T00:00:00"/>
        <d v="2015-01-07T00:00:00"/>
        <n v="41334"/>
        <d v="2012-09-15T00:00:00"/>
        <d v="2016-04-25T00:00:00"/>
        <d v="2011-03-01T00:00:00"/>
        <d v="2017-01-19T00:00:00"/>
        <d v="2018-04-15T00:00:00"/>
        <d v="2014-09-30T00:00:00"/>
        <d v="2013-01-08T00:00:00"/>
        <d v="2017-01-18T00:00:00"/>
        <d v="2016-11-09T00:00:00"/>
        <d v="2017-10-31T00:00:00"/>
        <d v="2015-06-16T00:00:00"/>
        <d v="2015-07-06T00:00:00"/>
        <d v="2011-09-29T00:00:00"/>
        <d v="2009-11-28T00:00:00"/>
        <d v="2013-01-07T00:00:00"/>
        <d v="2013-10-07T00:00:00"/>
        <d v="2016-01-31T00:00:00"/>
        <d v="2017-04-25T00:00:00"/>
        <d v="2016-08-08T00:00:00"/>
        <d v="2016-10-16T00:00:00"/>
        <d v="2012-09-12T00:00:00"/>
        <d v="2007-11-01T00:00:00"/>
        <d v="2008-12-02T00:00:00"/>
        <d v="2013-10-16T00:00:00"/>
        <d v="2013-11-01T00:00:00"/>
        <d v="2014-01-01T00:00:00"/>
        <d v="2012-11-13T00:00:00"/>
        <d v="2012-06-26T00:00:00"/>
        <d v="2013-08-15T00:00:00"/>
        <d v="2015-05-19T00:00:00"/>
        <d v="2015-05-28T00:00:00"/>
        <d v="2015-10-29T00:00:00"/>
        <d v="2016-05-23T00:00:00"/>
        <d v="2016-11-23T00:00:00"/>
        <d v="2017-05-20T00:00:00"/>
        <d v="2018-02-28T00:00:00"/>
        <d v="2016-05-31T00:00:00"/>
        <d v="2017-05-01T00:00:00"/>
        <d v="2017-12-01T00:00:00"/>
        <d v="2015-05-01T00:00:00"/>
        <d v="2015-02-01T00:00:00"/>
        <d v="2013-12-01T00:00:00"/>
        <d v="2015-11-01T00:00:00"/>
        <d v="2013-10-01T00:00:00"/>
        <d v="2015-04-01T00:00:00"/>
        <d v="2015-10-01T00:00:00"/>
        <d v="2016-03-08T00:00:00"/>
        <d v="2016-10-01T00:00:00"/>
        <d v="2016-11-01T00:00:00"/>
        <d v="2016-06-01T00:00:00"/>
        <d v="2017-10-15T00:00:00"/>
        <d v="2016-04-01T00:00:00"/>
        <d v="2017-10-01T00:00:00"/>
        <d v="2017-05-15T00:00:00"/>
        <d v="2017-11-01T00:00:00"/>
        <d v="2018-01-12T00:00:00"/>
        <d v="2012-06-30T00:00:00"/>
        <d v="2015-10-17T00:00:00"/>
        <d v="2012-05-07T00:00:00"/>
        <d v="2014-04-28T00:00:00"/>
        <d v="2015-06-27T00:00:00"/>
        <d v="2015-05-27T00:00:00"/>
        <d v="2016-10-28T00:00:00"/>
        <d v="2017-11-27T00:00:00"/>
        <d v="2012-03-22T00:00:00"/>
        <d v="2017-11-30T00:00:00"/>
        <d v="2016-11-11T00:00:00"/>
        <d v="2017-12-24T00:00:00"/>
        <d v="2017-05-07T00:00:00"/>
        <d v="2011-12-15T00:00:00"/>
        <d v="2012-12-12T00:00:00"/>
        <d v="2015-07-22T00:00:00"/>
        <d v="2013-11-23T00:00:00"/>
        <d v="2018-02-10T00:00:00"/>
        <d v="2013-02-12T00:00:00"/>
        <d v="2014-01-20T00:00:00"/>
        <d v="2018-03-10T00:00:00"/>
        <d v="2016-12-15T00:00:00"/>
        <n v="41659"/>
        <d v="2013-01-21T00:00:00"/>
        <d v="2016-04-15T00:00:00"/>
        <d v="2012-05-16T00:00:00"/>
        <d v="2014-02-22T00:00:00"/>
        <d v="2014-04-25T00:00:00"/>
        <d v="2013-12-22T00:00:00"/>
        <d v="2016-12-25T00:00:00"/>
        <d v="2012-06-15T00:00:00"/>
        <d v="2016-06-30T00:00:00"/>
        <d v="2013-06-24T00:00:00"/>
        <d v="2013-10-26T00:00:00"/>
        <d v="2017-02-01T00:00:00"/>
        <d v="2015-03-10T00:00:00"/>
        <d v="2015-06-29T00:00:00"/>
        <d v="2015-11-16T00:00:00"/>
        <d v="2014-01-14T00:00:00"/>
        <d v="2016-05-16T00:00:00"/>
        <d v="2016-08-01T00:00:00"/>
        <d v="2015-11-03T00:00:00"/>
        <d v="2018-03-01T00:00:00"/>
        <d v="2018-02-01T00:00:00"/>
        <d v="2016-09-01T00:00:00"/>
        <d v="2018-02-27T00:00:00"/>
        <d v="2016-07-01T00:00:00"/>
        <d v="2018-05-01T00:00:00"/>
        <d v="2017-01-01T00:00:00"/>
        <d v="2016-12-01T00:00:00"/>
        <d v="2017-06-01T00:00:00"/>
        <d v="2014-02-20T00:00:00"/>
        <d v="2011-05-01T00:00:00"/>
        <d v="2016-01-25T00:00:00"/>
        <d v="2017-08-22T00:00:00"/>
        <d v="2013-10-30T00:00:00"/>
        <d v="2014-04-03T00:00:00"/>
        <d v="2018-04-29T00:00:00"/>
        <d v="2014-06-17T00:00:00"/>
        <d v="2009-04-01T00:00:00"/>
        <d v="2016-04-30T00:00:00"/>
        <d v="2013-01-01T00:00:00"/>
        <d v="2013-08-23T00:00:00"/>
        <d v="2013-01-11T00:00:00"/>
        <d v="2017-01-02T00:00:00"/>
        <d v="2014-03-07T00:00:00"/>
        <d v="2013-06-05T00:00:00"/>
        <d v="2013-07-01T00:00:00"/>
        <d v="2015-01-01T00:00:00"/>
        <d v="2015-08-31T00:00:00"/>
        <n v="42004"/>
        <n v="42005"/>
        <d v="2014-04-01T00:00:00"/>
        <d v="2013-02-28T00:00:00"/>
        <d v="2013-05-07T00:00:00"/>
        <d v="2016-10-29T00:00:00"/>
        <d v="2013-01-25T00:00:00"/>
        <d v="2015-05-15T00:00:00"/>
        <d v="2013-09-01T00:00:00"/>
        <d v="2010-07-01T00:00:00"/>
        <n v="41456"/>
        <d v="2012-05-09T00:00:00"/>
        <d v="2013-05-01T00:00:00"/>
        <d v="2010-07-09T00:00:00"/>
        <d v="2010-07-07T00:00:00"/>
        <n v="41253"/>
        <d v="2014-11-10T00:00:00"/>
        <d v="2017-01-16T00:00:00"/>
        <d v="2016-09-15T00:00:00"/>
        <d v="2015-02-16T00:00:00"/>
        <d v="2013-07-15T00:00:00"/>
        <d v="2012-04-04T00:00:00"/>
        <d v="2014-04-18T00:00:00"/>
        <d v="2015-08-01T00:00:00"/>
        <d v="2015-06-01T00:00:00"/>
        <d v="2016-11-14T00:00:00"/>
        <d v="2014-11-30T00:00:00"/>
        <d v="2015-01-15T00:00:00"/>
        <d v="2014-07-01T00:00:00"/>
        <d v="2014-09-01T00:00:00"/>
        <d v="2012-11-16T00:00:00"/>
        <d v="2017-06-26T00:00:00"/>
        <d v="2018-04-27T00:00:00"/>
        <d v="2017-10-10T00:00:00"/>
        <d v="2016-12-12T00:00:00"/>
        <d v="2014-01-31T00:00:00"/>
        <d v="2016-12-16T00:00:00"/>
        <d v="2013-05-20T00:00:00"/>
        <d v="2016-11-30T00:00:00"/>
        <d v="2018-01-01T00:00:00"/>
        <d v="2016-09-30T00:00:00"/>
        <d v="2012-10-26T00:00:00"/>
        <d v="2012-10-27T00:00:00"/>
        <d v="2016-01-29T00:00:00"/>
        <d v="2017-12-21T00:00:00"/>
        <d v="2015-12-02T00:00:00"/>
        <d v="2013-06-26T00:00:00"/>
        <d v="2018-01-18T00:00:00"/>
        <d v="2012-04-05T00:00:00"/>
        <d v="2013-06-10T00:00:00"/>
        <d v="2017-04-27T00:00:00"/>
        <d v="2013-11-18T00:00:00"/>
        <d v="2014-03-21T00:00:00"/>
        <d v="2013-09-20T00:00:00"/>
        <d v="2014-07-14T00:00:00"/>
        <d v="2012-07-05T00:00:00"/>
        <d v="2016-02-19T00:00:00"/>
        <d v="2012-03-23T00:00:00"/>
        <d v="2015-09-01T00:00:00"/>
        <d v="2018-03-22T00:00:00"/>
        <d v="2013-12-11T00:00:00"/>
        <d v="2013-10-15T00:00:00"/>
        <d v="2010-04-28T00:00:00"/>
        <d v="2014-10-15T00:00:00"/>
        <d v="2014-08-04T00:00:00"/>
        <d v="2013-04-08T00:00:00"/>
        <d v="2014-05-01T00:00:00"/>
        <d v="2016-02-10T00:00:00"/>
        <d v="2015-08-05T00:00:00"/>
        <d v="2016-03-31T00:00:00"/>
        <d v="2016-03-10T00:00:00"/>
        <d v="2014-10-14T00:00:00"/>
        <d v="2017-05-05T00:00:00"/>
        <d v="2018-03-16T00:00:00"/>
        <d v="2014-07-27T00:00:00"/>
        <d v="2013-09-06T00:00:00"/>
        <d v="2013-02-01T00:00:00"/>
        <d v="2014-08-25T00:00:00"/>
        <d v="2016-09-06T00:00:00"/>
        <d v="2014-03-25T00:00:00"/>
        <d v="2015-03-02T00:00:00"/>
        <d v="2012-09-25T00:00:00"/>
        <d v="2011-11-07T00:00:00"/>
        <d v="2014-08-01T00:00:00"/>
        <d v="2011-08-01T00:00:00"/>
        <d v="2016-03-11T00:00:00"/>
        <d v="2016-02-15T00:00:00"/>
        <d v="2014-07-07T00:00:00"/>
        <d v="2011-10-11T00:00:00"/>
        <d v="2014-09-09T00:00:00"/>
        <d v="2010-10-01T00:00:00"/>
        <d v="2012-02-01T00:00:00"/>
        <d v="2008-01-01T00:00:00"/>
        <d v="2015-01-19T00:00:00"/>
        <d v="2014-11-13T00:00:00"/>
        <d v="2015-01-09T00:00:00"/>
        <d v="2016-12-08T00:00:00"/>
        <d v="2014-09-11T00:00:00"/>
        <m/>
        <n v="42689"/>
        <n v="42781"/>
        <d v="2017-02-15T00:00:00"/>
        <n v="42823"/>
        <n v="41526"/>
        <n v="42767"/>
        <d v="2013-09-09T00:00:00"/>
        <d v="2014-09-29T00:00:00" u="1"/>
        <d v="2013-10-25T00:00:00" u="1"/>
        <d v="2017-09-29T00:00:00" u="1"/>
        <d v="2012-12-17T00:00:00" u="1"/>
        <d v="2016-11-21T00:00:00" u="1"/>
        <d v="2014-10-27T00:00:00" u="1"/>
        <d v="2011-10-29T00:00:00" u="1"/>
        <d v="2013-10-29T00:00:00" u="1"/>
        <d v="2014-10-29T00:00:00" u="1"/>
        <d v="2015-11-25T00:00:00" u="1"/>
        <d v="2012-01-02T00:00:00" u="1"/>
        <d v="2013-01-02T00:00:00" u="1"/>
        <d v="2014-01-02T00:00:00" u="1"/>
        <d v="2016-01-02T00:00:00" u="1"/>
        <d v="2018-01-02T00:00:00" u="1"/>
        <d v="2014-10-31T00:00:00" u="1"/>
        <d v="2016-10-31T00:00:00" u="1"/>
        <d v="2018-10-31T00:00:00" u="1"/>
        <d v="2016-01-04T00:00:00" u="1"/>
        <d v="2014-12-25T00:00:00" u="1"/>
        <d v="2017-12-25T00:00:00" u="1"/>
        <d v="2014-01-06T00:00:00" u="1"/>
        <d v="2016-01-06T00:00:00" u="1"/>
        <d v="2017-02-02T00:00:00" u="1"/>
        <d v="2016-12-27T00:00:00" u="1"/>
        <d v="2014-01-08T00:00:00" u="1"/>
        <d v="2015-01-08T00:00:00" u="1"/>
        <d v="2012-02-06T00:00:00" u="1"/>
        <d v="2014-01-10T00:00:00" u="1"/>
        <d v="2015-01-10T00:00:00" u="1"/>
        <d v="2014-12-31T00:00:00" u="1"/>
        <d v="2016-12-31T00:00:00" u="1"/>
        <d v="2017-12-31T00:00:00" u="1"/>
        <d v="2008-03-04T00:00:00" u="1"/>
        <d v="2012-01-12T00:00:00" u="1"/>
        <d v="2013-01-12T00:00:00" u="1"/>
        <d v="2016-01-12T00:00:00" u="1"/>
        <d v="2016-03-04T00:00:00" u="1"/>
        <d v="2013-01-14T00:00:00" u="1"/>
        <d v="2012-02-10T00:00:00" u="1"/>
        <d v="2015-01-14T00:00:00" u="1"/>
        <d v="2016-01-14T00:00:00" u="1"/>
        <d v="2012-04-02T00:00:00" u="1"/>
        <d v="2012-01-16T00:00:00" u="1"/>
        <d v="2013-04-04T00:00:00" u="1"/>
        <d v="2018-04-04T00:00:00" u="1"/>
        <d v="2014-02-14T00:00:00" u="1"/>
        <d v="2014-03-10T00:00:00" u="1"/>
        <d v="2017-04-06T00:00:00" u="1"/>
        <d v="2017-01-20T00:00:00" u="1"/>
        <d v="2017-02-16T00:00:00" u="1"/>
        <d v="2018-03-12T00:00:00" u="1"/>
        <d v="2018-01-22T00:00:00" u="1"/>
        <d v="2014-01-24T00:00:00" u="1"/>
        <d v="2010-04-12T00:00:00" u="1"/>
        <d v="2015-02-20T00:00:00" u="1"/>
        <d v="2016-02-20T00:00:00" u="1"/>
        <d v="2012-05-08T00:00:00" u="1"/>
        <d v="2016-03-16T00:00:00" u="1"/>
        <d v="2014-06-04T00:00:00" u="1"/>
        <d v="2008-04-14T00:00:00" u="1"/>
        <d v="2012-05-10T00:00:00" u="1"/>
        <d v="2014-04-14T00:00:00" u="1"/>
        <d v="2015-04-14T00:00:00" u="1"/>
        <d v="2017-04-14T00:00:00" u="1"/>
        <d v="2012-07-02T00:00:00" u="1"/>
        <d v="2014-06-06T00:00:00" u="1"/>
        <d v="2016-06-06T00:00:00" u="1"/>
        <d v="2017-02-24T00:00:00" u="1"/>
        <d v="2014-04-16T00:00:00" u="1"/>
        <d v="2013-07-04T00:00:00" u="1"/>
        <d v="2014-07-04T00:00:00" u="1"/>
        <d v="2017-06-08T00:00:00" u="1"/>
        <d v="2007-05-14T00:00:00" u="1"/>
        <d v="2015-02-26T00:00:00" u="1"/>
        <d v="2018-01-30T00:00:00" u="1"/>
        <d v="2020-01-30T00:00:00" u="1"/>
        <d v="2014-05-14T00:00:00" u="1"/>
        <d v="2011-07-06T00:00:00" u="1"/>
        <d v="2017-05-14T00:00:00" u="1"/>
        <d v="2011-02-28T00:00:00" u="1"/>
        <d v="2014-02-28T00:00:00" u="1"/>
        <d v="2015-02-28T00:00:00" u="1"/>
        <d v="2014-03-24T00:00:00" u="1"/>
        <d v="2011-05-16T00:00:00" u="1"/>
        <d v="2017-02-28T00:00:00" u="1"/>
        <d v="2015-04-20T00:00:00" u="1"/>
        <d v="2010-08-04T00:00:00" u="1"/>
        <d v="2011-06-14T00:00:00" u="1"/>
        <d v="2012-07-10T00:00:00" u="1"/>
        <d v="2015-06-14T00:00:00" u="1"/>
        <d v="2016-06-14T00:00:00" u="1"/>
        <d v="2015-07-10T00:00:00" u="1"/>
        <d v="2017-06-14T00:00:00" u="1"/>
        <d v="2013-09-02T00:00:00" u="1"/>
        <d v="2011-05-20T00:00:00" u="1"/>
        <d v="2013-04-24T00:00:00" u="1"/>
        <d v="2017-03-28T00:00:00" u="1"/>
        <d v="2017-04-24T00:00:00" u="1"/>
        <d v="2014-06-16T00:00:00" u="1"/>
        <d v="2011-03-30T00:00:00" u="1"/>
        <d v="2016-03-30T00:00:00" u="1"/>
        <d v="2014-05-22T00:00:00" u="1"/>
        <d v="2016-04-26T00:00:00" u="1"/>
        <d v="2017-05-22T00:00:00" u="1"/>
        <d v="2016-07-14T00:00:00" u="1"/>
        <d v="2017-07-14T00:00:00" u="1"/>
        <d v="2018-07-14T00:00:00" u="1"/>
        <d v="2015-10-02T00:00:00" u="1"/>
        <d v="2015-04-28T00:00:00" u="1"/>
        <d v="2013-06-20T00:00:00" u="1"/>
        <d v="2014-06-20T00:00:00" u="1"/>
        <d v="2016-07-16T00:00:00" u="1"/>
        <d v="2013-09-08T00:00:00" u="1"/>
        <d v="2017-10-04T00:00:00" u="1"/>
        <d v="2012-04-30T00:00:00" u="1"/>
        <d v="2013-04-30T00:00:00" u="1"/>
        <d v="2014-04-30T00:00:00" u="1"/>
        <d v="2011-06-22T00:00:00" u="1"/>
        <d v="2017-04-30T00:00:00" u="1"/>
        <d v="2010-10-06T00:00:00" u="1"/>
        <d v="2010-06-24T00:00:00" u="1"/>
        <d v="2010-07-20T00:00:00" u="1"/>
        <d v="2009-08-16T00:00:00" u="1"/>
        <d v="2013-07-20T00:00:00" u="1"/>
        <d v="2010-09-12T00:00:00" u="1"/>
        <d v="2015-08-16T00:00:00" u="1"/>
        <d v="2013-11-04T00:00:00" u="1"/>
        <d v="2013-05-30T00:00:00" u="1"/>
        <d v="2013-07-22T00:00:00" u="1"/>
        <d v="2017-05-30T00:00:00" u="1"/>
        <d v="2015-08-18T00:00:00" u="1"/>
        <d v="2009-12-02T00:00:00" u="1"/>
        <d v="2017-08-18T00:00:00" u="1"/>
        <d v="2016-09-14T00:00:00" u="1"/>
        <d v="2012-08-20T00:00:00" u="1"/>
        <d v="2015-07-24T00:00:00" u="1"/>
        <d v="2010-10-12T00:00:00" u="1"/>
        <d v="2013-09-16T00:00:00" u="1"/>
        <d v="2017-07-24T00:00:00" u="1"/>
        <d v="2012-10-12T00:00:00" u="1"/>
        <d v="2013-11-08T00:00:00" u="1"/>
        <d v="2012-12-04T00:00:00" u="1"/>
        <d v="2017-11-08T00:00:00" u="1"/>
        <d v="2013-06-30T00:00:00" u="1"/>
        <d v="2011-08-22T00:00:00" u="1"/>
        <d v="2015-06-30T00:00:00" u="1"/>
        <d v="2013-08-22T00:00:00" u="1"/>
        <d v="2017-06-30T00:00:00" u="1"/>
        <d v="2012-09-18T00:00:00" u="1"/>
        <d v="2016-07-26T00:00:00" u="1"/>
        <d v="2009-11-10T00:00:00" u="1"/>
        <d v="2013-11-10T00:00:00" u="1"/>
        <d v="2012-12-06T00:00:00" u="1"/>
        <d v="2013-12-06T00:00:00" u="1"/>
        <d v="2015-11-10T00:00:00" u="1"/>
        <d v="2015-08-24T00:00:00" u="1"/>
        <d v="2017-07-28T00:00:00" u="1"/>
        <d v="2016-09-20T00:00:00" u="1"/>
        <d v="2013-11-12T00:00:00" u="1"/>
        <d v="2017-09-20T00:00:00" u="1"/>
        <d v="2011-07-30T00:00:00" u="1"/>
        <d v="2015-07-30T00:00:00" u="1"/>
        <d v="2013-11-14T00:00:00" u="1"/>
        <d v="2012-12-10T00:00:00" u="1"/>
        <d v="2015-12-10T00:00:00" u="1"/>
        <d v="2017-11-14T00:00:00" u="1"/>
        <d v="2010-10-20T00:00:00" u="1"/>
        <d v="2012-09-24T00:00:00" u="1"/>
        <d v="2012-10-20T00:00:00" u="1"/>
        <d v="2015-10-20T00:00:00" u="1"/>
        <d v="2011-09-26T00:00:00" u="1"/>
        <d v="2013-08-30T00:00:00" u="1"/>
        <d v="2015-08-30T00:00:00" u="1"/>
        <d v="2013-10-22T00:00:00" u="1"/>
        <d v="2014-10-22T00:00:00" u="1"/>
        <d v="2012-09-28T00:00:00" u="1"/>
        <d v="2013-12-16T00:00:00" u="1"/>
        <d v="2015-12-16T00:00:00" u="1"/>
        <d v="2017-11-20T00:00:00" u="1"/>
        <d v="2011-10-26T00:00:00" u="1"/>
        <d v="2017-09-30T00:00:00" u="1"/>
        <d v="2013-12-18T00:00:00" u="1"/>
        <d v="2016-11-22T00:00:00" u="1"/>
        <d v="2009-11-24T00:00:00" u="1"/>
        <d v="2014-10-28T00:00:00" u="1"/>
        <d v="2015-10-28T00:00:00" u="1"/>
        <d v="2013-12-20T00:00:00" u="1"/>
        <d v="2015-11-24T00:00:00" u="1"/>
        <d v="2014-12-20T00:00:00" u="1"/>
        <d v="2016-11-24T00:00:00" u="1"/>
        <d v="2015-12-20T00:00:00" u="1"/>
        <d v="2016-12-20T00:00:00" u="1"/>
        <d v="2010-01-01T00:00:00" u="1"/>
        <d v="2011-01-01T00:00:00" u="1"/>
        <d v="2012-01-01T00:00:00" u="1"/>
        <d v="2020-01-01T00:00:00" u="1"/>
        <d v="2011-11-26T00:00:00" u="1"/>
        <d v="2014-10-30T00:00:00" u="1"/>
        <d v="2015-10-30T00:00:00" u="1"/>
        <d v="2016-10-30T00:00:00" u="1"/>
        <d v="2017-10-30T00:00:00" u="1"/>
        <d v="2017-01-03T00:00:00" u="1"/>
        <d v="2013-12-24T00:00:00" u="1"/>
        <d v="2008-01-05T00:00:00" u="1"/>
        <d v="2010-01-05T00:00:00" u="1"/>
        <d v="2010-02-01T00:00:00" u="1"/>
        <d v="2011-02-01T00:00:00" u="1"/>
        <d v="2015-01-05T00:00:00" u="1"/>
        <d v="2014-02-01T00:00:00" u="1"/>
        <d v="2016-01-05T00:00:00" u="1"/>
        <d v="2017-01-05T00:00:00" u="1"/>
        <d v="2018-01-05T00:00:00" u="1"/>
        <d v="2015-11-30T00:00:00" u="1"/>
        <d v="2015-02-03T00:00:00" u="1"/>
        <d v="2006-03-01T00:00:00" u="1"/>
        <d v="2007-03-01T00:00:00" u="1"/>
        <d v="2013-01-09T00:00:00" u="1"/>
        <d v="2012-03-01T00:00:00" u="1"/>
        <d v="2013-03-01T00:00:00" u="1"/>
        <d v="2014-03-01T00:00:00" u="1"/>
        <d v="2016-03-01T00:00:00" u="1"/>
        <d v="2017-03-01T00:00:00" u="1"/>
        <d v="2013-12-30T00:00:00" u="1"/>
        <d v="2015-12-30T00:00:00" u="1"/>
        <d v="2004-04-01T00:00:00" u="1"/>
        <d v="2012-01-13T00:00:00" u="1"/>
        <d v="2007-04-01T00:00:00" u="1"/>
        <d v="2008-04-01T00:00:00" u="1"/>
        <d v="2010-04-01T00:00:00" u="1"/>
        <d v="2011-04-01T00:00:00" u="1"/>
        <d v="2013-04-01T00:00:00" u="1"/>
        <d v="2018-03-05T00:00:00" u="1"/>
        <d v="2012-01-15T00:00:00" u="1"/>
        <d v="2013-01-15T00:00:00" u="1"/>
        <d v="2014-01-15T00:00:00" u="1"/>
        <d v="2017-01-15T00:00:00" u="1"/>
        <d v="2018-01-15T00:00:00" u="1"/>
        <d v="2017-04-03T00:00:00" u="1"/>
        <d v="2008-05-01T00:00:00" u="1"/>
        <d v="2009-05-01T00:00:00" u="1"/>
        <d v="2018-01-17T00:00:00" u="1"/>
        <d v="2012-02-15T00:00:00" u="1"/>
        <d v="2013-02-15T00:00:00" u="1"/>
        <d v="2014-02-15T00:00:00" u="1"/>
        <d v="2016-04-07T00:00:00" u="1"/>
        <d v="2014-01-21T00:00:00" u="1"/>
        <d v="2014-02-17T00:00:00" u="1"/>
        <d v="2007-06-01T00:00:00" u="1"/>
        <d v="2015-02-17T00:00:00" u="1"/>
        <d v="2008-06-01T00:00:00" u="1"/>
        <d v="2009-06-01T00:00:00" u="1"/>
        <d v="2015-03-13T00:00:00" u="1"/>
        <d v="2010-06-01T00:00:00" u="1"/>
        <d v="2011-06-01T00:00:00" u="1"/>
        <d v="2017-03-13T00:00:00" u="1"/>
        <d v="2014-05-05T00:00:00" u="1"/>
        <d v="2013-06-01T00:00:00" u="1"/>
        <d v="2018-06-01T00:00:00" u="1"/>
        <d v="2014-01-23T00:00:00" u="1"/>
        <d v="2013-02-19T00:00:00" u="1"/>
        <d v="2012-03-15T00:00:00" u="1"/>
        <d v="2016-03-15T00:00:00" u="1"/>
        <d v="2015-03-17T00:00:00" u="1"/>
        <d v="2017-04-13T00:00:00" u="1"/>
        <d v="2015-07-01T00:00:00" u="1"/>
        <d v="2017-07-01T00:00:00" u="1"/>
        <d v="2016-01-27T00:00:00" u="1"/>
        <d v="2013-04-15T00:00:00" u="1"/>
        <d v="2017-02-23T00:00:00" u="1"/>
        <d v="2014-04-15T00:00:00" u="1"/>
        <d v="2017-04-15T00:00:00" u="1"/>
        <d v="2003-08-01T00:00:00" u="1"/>
        <d v="2017-01-29T00:00:00" u="1"/>
        <d v="2006-08-01T00:00:00" u="1"/>
        <d v="2016-03-21T00:00:00" u="1"/>
        <d v="2008-08-01T00:00:00" u="1"/>
        <d v="2009-08-01T00:00:00" u="1"/>
        <d v="2017-04-17T00:00:00" u="1"/>
        <d v="2010-08-01T00:00:00" u="1"/>
        <d v="2014-06-09T00:00:00" u="1"/>
        <d v="2013-08-01T00:00:00" u="1"/>
        <d v="2015-07-05T00:00:00" u="1"/>
        <d v="2010-01-31T00:00:00" u="1"/>
        <d v="2013-01-31T00:00:00" u="1"/>
        <d v="2015-01-31T00:00:00" u="1"/>
        <d v="2015-02-27T00:00:00" u="1"/>
        <d v="2010-05-15T00:00:00" u="1"/>
        <d v="2012-04-19T00:00:00" u="1"/>
        <d v="2018-01-31T00:00:00" u="1"/>
        <d v="2012-05-15T00:00:00" u="1"/>
        <d v="2016-04-19T00:00:00" u="1"/>
        <d v="2016-05-15T00:00:00" u="1"/>
        <d v="2011-08-03T00:00:00" u="1"/>
        <d v="2018-05-15T00:00:00" u="1"/>
        <d v="2015-07-07T00:00:00" u="1"/>
        <d v="2016-07-07T00:00:00" u="1"/>
        <d v="2012-02-29T00:00:00" u="1"/>
        <d v="2014-04-21T00:00:00" u="1"/>
        <d v="2016-03-25T00:00:00" u="1"/>
        <d v="2012-06-13T00:00:00" u="1"/>
        <d v="2008-09-01T00:00:00" u="1"/>
        <d v="2014-06-13T00:00:00" u="1"/>
        <d v="2009-09-01T00:00:00" u="1"/>
        <d v="2011-09-01T00:00:00" u="1"/>
        <d v="2013-08-05T00:00:00" u="1"/>
        <d v="2012-09-01T00:00:00" u="1"/>
        <d v="2016-07-09T00:00:00" u="1"/>
        <d v="2017-09-01T00:00:00" u="1"/>
        <d v="2006-03-27T00:00:00" u="1"/>
        <d v="2010-08-07T00:00:00" u="1"/>
        <d v="2015-06-15T00:00:00" u="1"/>
        <d v="2016-06-15T00:00:00" u="1"/>
        <d v="2017-06-15T00:00:00" u="1"/>
        <d v="2018-06-15T00:00:00" u="1"/>
        <d v="2014-09-03T00:00:00" u="1"/>
        <d v="2016-03-29T00:00:00" u="1"/>
        <d v="2017-03-29T00:00:00" u="1"/>
        <d v="2013-06-17T00:00:00" u="1"/>
        <d v="2009-10-01T00:00:00" u="1"/>
        <d v="2011-10-01T00:00:00" u="1"/>
        <d v="2012-10-01T00:00:00" u="1"/>
        <d v="2011-03-31T00:00:00" u="1"/>
        <d v="2012-03-31T00:00:00" u="1"/>
        <d v="2015-03-31T00:00:00" u="1"/>
        <d v="2017-03-31T00:00:00" u="1"/>
        <d v="2018-03-31T00:00:00" u="1"/>
        <d v="2015-06-19T00:00:00" u="1"/>
        <d v="2017-05-23T00:00:00" u="1"/>
        <d v="2015-07-15T00:00:00" u="1"/>
        <d v="2016-07-15T00:00:00" u="1"/>
        <d v="2017-07-15T00:00:00" u="1"/>
        <d v="2015-09-07T00:00:00" u="1"/>
        <d v="2009-04-29T00:00:00" u="1"/>
        <d v="2010-06-21T00:00:00" u="1"/>
        <d v="2014-04-29T00:00:00" u="1"/>
        <d v="2007-09-09T00:00:00" u="1"/>
        <d v="2012-07-17T00:00:00" u="1"/>
        <d v="2006-11-01T00:00:00" u="1"/>
        <d v="2010-10-05T00:00:00" u="1"/>
        <d v="2014-08-13T00:00:00" u="1"/>
        <d v="2011-10-05T00:00:00" u="1"/>
        <d v="2010-11-01T00:00:00" u="1"/>
        <d v="2011-11-01T00:00:00" u="1"/>
        <d v="2012-11-01T00:00:00" u="1"/>
        <d v="2016-09-09T00:00:00" u="1"/>
        <d v="2017-10-05T00:00:00" u="1"/>
        <d v="2010-08-15T00:00:00" u="1"/>
        <d v="2011-08-15T00:00:00" u="1"/>
        <d v="2015-06-23T00:00:00" u="1"/>
        <d v="2012-08-15T00:00:00" u="1"/>
        <d v="2011-09-11T00:00:00" u="1"/>
        <d v="2014-08-15T00:00:00" u="1"/>
        <d v="2016-07-19T00:00:00" u="1"/>
        <d v="2016-08-15T00:00:00" u="1"/>
        <d v="2011-11-03T00:00:00" u="1"/>
        <d v="2017-08-15T00:00:00" u="1"/>
        <d v="2013-06-25T00:00:00" u="1"/>
        <d v="2010-09-13T00:00:00" u="1"/>
        <d v="2008-12-01T00:00:00" u="1"/>
        <d v="2010-12-01T00:00:00" u="1"/>
        <d v="2016-09-13T00:00:00" u="1"/>
        <d v="2011-12-01T00:00:00" u="1"/>
        <d v="2012-12-01T00:00:00" u="1"/>
        <d v="2014-11-05T00:00:00" u="1"/>
        <d v="2015-12-01T00:00:00" u="1"/>
        <d v="2013-06-27T00:00:00" u="1"/>
        <d v="2014-07-23T00:00:00" u="1"/>
        <d v="2018-05-31T00:00:00" u="1"/>
        <d v="2011-09-15T00:00:00" u="1"/>
        <d v="2007-12-03T00:00:00" u="1"/>
        <d v="2013-09-15T00:00:00" u="1"/>
        <d v="2015-08-19T00:00:00" u="1"/>
        <d v="2015-09-15T00:00:00" u="1"/>
        <d v="2017-09-15T00:00:00" u="1"/>
        <d v="2016-11-07T00:00:00" u="1"/>
        <d v="2013-07-25T00:00:00" u="1"/>
        <d v="2012-09-17T00:00:00" u="1"/>
        <d v="2014-08-21T00:00:00" u="1"/>
        <d v="2007-12-05T00:00:00" u="1"/>
        <d v="2013-10-13T00:00:00" u="1"/>
        <d v="2015-09-17T00:00:00" u="1"/>
        <d v="2017-11-09T00:00:00" u="1"/>
        <d v="2011-10-15T00:00:00" u="1"/>
        <d v="2017-07-27T00:00:00" u="1"/>
        <d v="2016-09-19T00:00:00" u="1"/>
        <d v="2015-10-15T00:00:00" u="1"/>
        <d v="2011-12-09T00:00:00" u="1"/>
        <d v="2013-11-13T00:00:00" u="1"/>
        <d v="2017-10-17T00:00:00" u="1"/>
        <d v="2017-11-13T00:00:00" u="1"/>
        <d v="2016-12-09T00:00:00" u="1"/>
        <d v="2015-07-31T00:00:00" u="1"/>
        <d v="2016-07-31T00:00:00" u="1"/>
        <d v="2017-07-31T00:00:00" u="1"/>
        <d v="2011-11-15T00:00:00" u="1"/>
        <d v="2013-11-15T00:00:00" u="1"/>
        <d v="2015-10-19T00:00:00" u="1"/>
        <d v="2017-10-19T00:00:00" u="1"/>
        <d v="2016-11-15T00:00:00" u="1"/>
        <d v="2015-12-11T00:00:00" u="1"/>
        <d v="2017-11-15T00:00:00" u="1"/>
        <d v="2014-09-25T00:00:00" u="1"/>
        <d v="2009-12-13T00:00:00" u="1"/>
        <d v="2013-10-21T00:00:00" u="1"/>
        <d v="2014-11-17T00:00:00" u="1"/>
        <d v="2017-11-17T00:00:00" u="1"/>
        <d v="2011-08-31T00:00:00" u="1"/>
        <d v="2013-09-27T00:00:00" u="1"/>
        <d v="2016-08-31T00:00:00" u="1"/>
        <d v="2017-08-31T00:00:00" u="1"/>
        <d v="2010-12-15T00:00:00" u="1"/>
        <d v="2013-11-19T00:00:00" u="1"/>
        <d v="2014-12-15T00:00:00" u="1"/>
      </sharedItems>
    </cacheField>
    <cacheField name="Date Qualified" numFmtId="0">
      <sharedItems containsDate="1" containsString="0" containsBlank="1" containsMixedTypes="1" minDate="1900-01-02T14:49:04" maxDate="2013-06-29T00:00:00"/>
    </cacheField>
    <cacheField name="Markets" numFmtId="49">
      <sharedItems containsBlank="1"/>
    </cacheField>
    <cacheField name="ENERGY STAR Model Identifier" numFmtId="49">
      <sharedItems containsBlank="1"/>
    </cacheField>
    <cacheField name="Default Delay Time to Sleep (minutes)" numFmtId="0">
      <sharedItems containsString="0" containsBlank="1" containsNumber="1" containsInteger="1" minValue="0" maxValue="60"/>
    </cacheField>
    <cacheField name="Print/Copy Time from Ready State (s)" numFmtId="0">
      <sharedItems containsString="0" containsBlank="1" containsNumber="1" minValue="0" maxValue="606"/>
    </cacheField>
    <cacheField name="Print/Copy Time from Sleep Mode (s)" numFmtId="0">
      <sharedItems containsString="0" containsBlank="1" containsNumber="1" minValue="0" maxValue="9240"/>
    </cacheField>
    <cacheField name="Print/Copy Time from Previous Job (s)" numFmtId="0">
      <sharedItems containsString="0" containsBlank="1" containsNumber="1" minValue="0" maxValue="6960"/>
    </cacheField>
    <cacheField name="Nmber of Jobs Per the Test Method (Njobs)" numFmtId="0">
      <sharedItems containsSemiMixedTypes="0" containsString="0" containsNumber="1" containsInteger="1" minValue="10" maxValue="32"/>
    </cacheField>
    <cacheField name="Daily Job Energy Per V2.0 Calculations (Wh)" numFmtId="0">
      <sharedItems containsMixedTypes="1" containsNumber="1" minValue="64.233333333333334" maxValue="24890"/>
    </cacheField>
    <cacheField name="TEC Recaclulated from Test Results Per V2.0 Calculations" numFmtId="0">
      <sharedItems containsSemiMixedTypes="0" containsString="0" containsNumber="1" minValue="0.41125000000000012" maxValue="10000"/>
    </cacheField>
    <cacheField name="Daily Job Energy Per Proposed V3.0 Calculations (Wh)2" numFmtId="0">
      <sharedItems containsMixedTypes="1" containsNumber="1" minValue="16.058333333333334" maxValue="6222.5"/>
    </cacheField>
    <cacheField name="Typical Electricity Consumption (TEC) Per Proposed V3.0 Calculations (kWh/wk)" numFmtId="0">
      <sharedItems containsSemiMixedTypes="0" containsString="0" containsNumber="1" minValue="0.15749166666666667" maxValue="10000"/>
    </cacheField>
    <cacheField name="Typical Electricity Consumption (TEC) Per Proposed V3.0 Calculations (kWh/yr)" numFmtId="0">
      <sharedItems containsSemiMixedTypes="0" containsString="0" containsNumber="1" minValue="8.189566666666666" maxValue="520000"/>
    </cacheField>
    <cacheField name="Recovery Time (s) (Tactive1 - Tactive0)" numFmtId="0">
      <sharedItems containsSemiMixedTypes="0" containsString="0" containsNumber="1" minValue="-180" maxValue="8640"/>
    </cacheField>
    <cacheField name="Recovery Time Requirement (s)" numFmtId="0">
      <sharedItems containsMixedTypes="1" containsNumber="1" minValue="9.1999999999999993" maxValue="60"/>
    </cacheField>
    <cacheField name="Meets Recovery Time Requirement? " numFmtId="0">
      <sharedItems/>
    </cacheField>
    <cacheField name="Meets Duplexing w/o Optional Accessories" numFmtId="0">
      <sharedItems/>
    </cacheField>
    <cacheField name="Meets Default Delaty Time to Sleep?" numFmtId="0">
      <sharedItems/>
    </cacheField>
    <cacheField name="MFD or Printer TEC Req?" numFmtId="0">
      <sharedItems count="3">
        <s v="MFD"/>
        <s v="Printer"/>
        <s v="" u="1"/>
      </sharedItems>
    </cacheField>
    <cacheField name="V2.0 TEC Requirement (kWh/wk)" numFmtId="0">
      <sharedItems containsSemiMixedTypes="0" containsString="0" containsNumber="1" minValue="0.96" maxValue="142.80000000000001"/>
    </cacheField>
    <cacheField name="V2.0 TEC Requirement/3 to Reflect Lower Paper Use Assumptions Proposed in V3.0 (for savings calculations, kWh/yr)" numFmtId="0">
      <sharedItems containsSemiMixedTypes="0" containsString="0" containsNumber="1" minValue="16.64" maxValue="2475.2000000000003"/>
    </cacheField>
    <cacheField name="V3.0 TEC Minus A3, Wi-Fi Allowances (kWh/wk)" numFmtId="0">
      <sharedItems containsSemiMixedTypes="0" containsString="0" containsNumber="1" minValue="6.5812500000000024E-2" maxValue="10000" count="933">
        <n v="0.34844999999999998"/>
        <n v="0.26840625000000001"/>
        <n v="0.31445000000000006"/>
        <n v="0.59975000000000001"/>
        <n v="0.65179999999999993"/>
        <n v="0.86039999999999994"/>
        <n v="0.32634999999999992"/>
        <n v="0.27302499999999996"/>
        <n v="0.32293333333333329"/>
        <n v="0.38117499999999999"/>
        <n v="0.54967083333333333"/>
        <n v="0.32064999999999999"/>
        <n v="0.4158"/>
        <n v="0.34570000000000001"/>
        <n v="0.5956999999999999"/>
        <n v="0.72465000000000002"/>
        <n v="0.79770000000000008"/>
        <n v="0.6504833333333333"/>
        <n v="0.68489999999999995"/>
        <n v="0.70225000000000004"/>
        <n v="0.60504999999999998"/>
        <n v="0.4284"/>
        <n v="0.39983125000000003"/>
        <n v="0.7248"/>
        <n v="0.77510000000000001"/>
        <n v="0.87405000000000022"/>
        <n v="0.47997083333333335"/>
        <n v="0.57925625000000003"/>
        <n v="0.49298333333333333"/>
        <n v="0.47204999999999991"/>
        <n v="0.52280208333333322"/>
        <n v="0.53741250000000007"/>
        <n v="0.38280000000000003"/>
        <n v="0.58860000000000001"/>
        <n v="0.44490000000000007"/>
        <n v="0.68970000000000009"/>
        <n v="0.76700000000000002"/>
        <n v="0.83230000000000015"/>
        <n v="0.7307958333333332"/>
        <n v="0.83979999999999999"/>
        <n v="0.62894999999999979"/>
        <n v="0.19607083333333333"/>
        <n v="0.31804166666666661"/>
        <n v="6.5812500000000024E-2"/>
        <n v="0.47499999999999998"/>
        <n v="9.4610416666666669E-2"/>
        <n v="0.23535833333333331"/>
        <n v="0.34205000000000002"/>
        <n v="0.31013750000000001"/>
        <n v="0.42494999999999999"/>
        <n v="0.33092916666666661"/>
        <n v="0.32062499999999999"/>
        <n v="0.49245"/>
        <n v="0.36533749999999998"/>
        <n v="0.39953333333333335"/>
        <n v="0.25126666666666664"/>
        <n v="0.28950833333333331"/>
        <n v="0.38774999999999998"/>
        <n v="0.38467916666666668"/>
        <n v="0.42969999999999997"/>
        <n v="0.5575"/>
        <n v="0.78600000000000003"/>
        <n v="0.87595000000000001"/>
        <n v="0.10965208333333334"/>
        <n v="0.16291250000000004"/>
        <n v="0.57189999999999996"/>
        <n v="0.32901666666666662"/>
        <n v="0.50019999999999998"/>
        <n v="0.39705000000000001"/>
        <n v="0.53520000000000001"/>
        <n v="0.46355000000000002"/>
        <n v="2.6538500000000003"/>
        <n v="2.2281"/>
        <n v="2.4711000000000003"/>
        <n v="2.6433499999999994"/>
        <n v="0.55360000000000009"/>
        <n v="0.54710000000000003"/>
        <n v="0.34300208333333337"/>
        <n v="0.40901250000000006"/>
        <n v="0.54500000000000004"/>
        <n v="0.28496874999999999"/>
        <n v="0.27811250000000004"/>
        <n v="0.47180000000000005"/>
        <n v="0.57529999999999992"/>
        <n v="0.66179999999999994"/>
        <n v="0.67004999999999992"/>
        <n v="1.3438499999999995"/>
        <n v="1.4858499999999994"/>
        <n v="1.6270999999999998"/>
        <n v="2.6511"/>
        <n v="2.2900999999999998"/>
        <n v="2.4856000000000003"/>
        <n v="0.26042708333333331"/>
        <n v="0.3193125"/>
        <n v="0.43205000000000005"/>
        <n v="0.53254999999999986"/>
        <n v="0.64979999999999993"/>
        <n v="0.8132999999999998"/>
        <n v="1.1773"/>
        <n v="1.1633499999999999"/>
        <n v="1.1783499999999998"/>
        <n v="1.4148499999999999"/>
        <n v="1.27505"/>
        <n v="0.69784999999999997"/>
        <n v="0.66818750000000005"/>
        <n v="2.3335500000000002"/>
        <n v="0.73203999999999991"/>
        <n v="0.89175000000000004"/>
        <n v="1.20272"/>
        <n v="1.2017200000000001"/>
        <n v="1.3629599999999999"/>
        <n v="1.95695"/>
        <n v="0.31652083333333331"/>
        <n v="0.50039374999999997"/>
        <n v="0.48853124999999997"/>
        <n v="0.85642499999999999"/>
        <n v="1.0421500000000001"/>
        <n v="0.37863958333333336"/>
        <n v="0.48337708333333335"/>
        <n v="1.3514000000000002"/>
        <n v="1.4279000000000002"/>
        <n v="2.0895000000000001"/>
        <n v="0.61270000000000002"/>
        <n v="0.31492500000000001"/>
        <n v="0.37063750000000001"/>
        <n v="0.45582499999999998"/>
        <n v="0.25771249999999996"/>
        <n v="0.89803866666666654"/>
        <n v="0.79722999999999999"/>
        <n v="0.58920000000000017"/>
        <n v="0.62675000000000003"/>
        <n v="0.85536666666666683"/>
        <n v="1.3054666666666668"/>
        <n v="1.792"/>
        <n v="0.95999999999999974"/>
        <n v="1.5962000000000001"/>
        <n v="1.5610499999999998"/>
        <n v="0.39605000000000001"/>
        <n v="0.31855"/>
        <n v="0.64292499999999997"/>
        <n v="0.49506250000000002"/>
        <n v="2.2934916666666672"/>
        <n v="1.2515999999999998"/>
        <n v="1.4190999999999998"/>
        <n v="2.2381633333333339"/>
        <n v="1.1447143333333334"/>
        <n v="0.53928066666666674"/>
        <n v="0.41668858333333331"/>
        <n v="0.90160566666666675"/>
        <n v="1.1474416666666667"/>
        <n v="0.51960000000000006"/>
        <n v="0.68660866666666653"/>
        <n v="0.46425466666666665"/>
        <n v="0.66824816666666664"/>
        <n v="1.9043366666666666"/>
        <n v="1.8981400000000004"/>
        <n v="1.1020080000000001"/>
        <n v="1.2585079999999997"/>
        <n v="0.78722083333333326"/>
        <n v="1.002502"/>
        <n v="0.55359999999999987"/>
        <n v="1.3342951666666667"/>
        <n v="0.80815100000000017"/>
        <n v="1.6257000000000001"/>
        <n v="1.2873499999999998"/>
        <n v="2.5091146666666666"/>
        <n v="0.95380683333333327"/>
        <n v="0.51604333333333341"/>
        <n v="0.48175466666666666"/>
        <n v="1.9040658333333333"/>
        <n v="0.53814066666666671"/>
        <n v="0.61924000000000001"/>
        <n v="0.59613899999999986"/>
        <n v="0.56719033333333335"/>
        <n v="1.1512580000000001"/>
        <n v="0.55727933333333324"/>
        <n v="1.475922"/>
        <n v="1.4656223333333334"/>
        <n v="1.0813264999999999"/>
        <n v="1.2522660000000001"/>
        <n v="0.20540625000000001"/>
        <n v="0.32139999999999996"/>
        <n v="0.28531250000000002"/>
        <n v="0.35895833333333338"/>
        <n v="0.4869916666666666"/>
        <n v="0.40325500000000003"/>
        <n v="0.42299166666666671"/>
        <n v="0.68128199999999983"/>
        <n v="0.55235499999999971"/>
        <n v="0.67431866666666673"/>
        <n v="0.67760333333333322"/>
        <n v="0.52587999999999979"/>
        <n v="0.6603699999999999"/>
        <n v="0.64917550000000013"/>
        <n v="0.75840750000000012"/>
        <n v="0.57009600000000005"/>
        <n v="0.63563416666666672"/>
        <n v="0.76061316666666667"/>
        <n v="0.9168398333333333"/>
        <n v="0.60203966666666653"/>
        <n v="0.55110583333333329"/>
        <n v="0.67734166666666651"/>
        <n v="0.81508083333333314"/>
        <n v="0.59269033333333321"/>
        <n v="0.63025691666666661"/>
        <n v="0.22606666666666667"/>
        <n v="0.32684583333333328"/>
        <n v="0.20313124999999999"/>
        <n v="0.26806666666666673"/>
        <n v="0.23529375"/>
        <n v="0.33576666666666666"/>
        <n v="0.55264999999999997"/>
        <n v="0.56182333333333334"/>
        <n v="0.79063083333333339"/>
        <n v="0.81772000000000011"/>
        <n v="0.77518049999999994"/>
        <n v="0.15749166666666667"/>
        <n v="0.16703124999999999"/>
        <n v="0.45667425"/>
        <n v="0.48696291666666663"/>
        <n v="0.64981699999999998"/>
        <n v="0.75252166666666676"/>
        <n v="0.90305333333333326"/>
        <n v="0.47400033333333341"/>
        <n v="0.53326074999999984"/>
        <n v="0.65291699999999997"/>
        <n v="0.76594833333333334"/>
        <n v="0.92292449999999993"/>
        <n v="0.49014200000000002"/>
        <n v="0.50453749999999986"/>
        <n v="0.29725000000000001"/>
        <n v="0.58769375000000001"/>
        <n v="1.67405"/>
        <n v="0.63695833333333329"/>
        <n v="0.91915000000000002"/>
        <n v="1.0071000000000001"/>
        <n v="0.88329999999999997"/>
        <n v="1.2109000000000001"/>
        <n v="1.41"/>
        <n v="1.2363499999999998"/>
        <n v="1.44685"/>
        <n v="0.24430000000000002"/>
        <n v="0.48591458333333343"/>
        <n v="0.60109999999999986"/>
        <n v="0.48020208333333331"/>
        <n v="0.56346249999999998"/>
        <n v="0.68365000000000009"/>
        <n v="0.65834999999999999"/>
        <n v="0.78959999999999997"/>
        <n v="0.92559999999999998"/>
        <n v="0.98035000000000005"/>
        <n v="1.23075"/>
        <n v="1.1104000000000001"/>
        <n v="0.44968333333333327"/>
        <n v="0.55902499999999988"/>
        <n v="0.47437916666666663"/>
        <n v="0.49470208333333338"/>
        <n v="0.60629583333333326"/>
        <n v="0.68859999999999999"/>
        <n v="0.81335000000000002"/>
        <n v="0.92260000000000009"/>
        <n v="0.71924374999999996"/>
        <n v="0.70803958333333317"/>
        <n v="0.54080624999999993"/>
        <n v="0.51722500000000005"/>
        <n v="0.5444"/>
        <n v="0.66520000000000001"/>
        <n v="0.48489999999999989"/>
        <n v="0.47964999999999997"/>
        <n v="0.78839999999999999"/>
        <n v="0.80090000000000006"/>
        <n v="0.56340000000000012"/>
        <n v="0.62985000000000002"/>
        <n v="0.57245000000000001"/>
        <n v="0.63185000000000002"/>
        <n v="0.79059999999999997"/>
        <n v="0.80370000000000008"/>
        <n v="0.90579999999999994"/>
        <n v="0.53005625000000001"/>
        <n v="0.38514999999999999"/>
        <n v="0.47584791666666659"/>
        <n v="0.64807916666666676"/>
        <n v="0.38018541666666672"/>
        <n v="0.4070583333333333"/>
        <n v="0.39803125000000006"/>
        <n v="0.44825416666666662"/>
        <n v="0.3449000000000001"/>
        <n v="0.36864791666666663"/>
        <n v="0.51631875000000005"/>
        <n v="0.58714374999999996"/>
        <n v="0.57812708333333329"/>
        <n v="0.60075000000000001"/>
        <n v="12.54815"/>
        <n v="3.533599999999999"/>
        <n v="13.447649999999999"/>
        <n v="12.530999999999999"/>
        <n v="34.172750000000001"/>
        <n v="0.46775000000000005"/>
        <n v="0.35662500000000003"/>
        <n v="0.2867291666666667"/>
        <n v="0.47125"/>
        <n v="0.37972916666666673"/>
        <n v="0.44850000000000001"/>
        <n v="0.35964583333333328"/>
        <n v="11.7706"/>
        <n v="4.578850000000001"/>
        <n v="5.5578500000000002"/>
        <n v="5.4346000000000014"/>
        <n v="2.5096500000000002"/>
        <n v="2.8154000000000008"/>
        <n v="2.8766000000000003"/>
        <n v="2.3509000000000002"/>
        <n v="4.6718000000000002"/>
        <n v="4.6575500000000005"/>
        <n v="5.2183000000000002"/>
        <n v="5.2233000000000001"/>
        <n v="0.27698333333333336"/>
        <n v="1.0448999999999999"/>
        <n v="0.73098466666666673"/>
        <n v="0.79003599999999996"/>
        <n v="0.57335000000000003"/>
        <n v="0.60475000000000001"/>
        <n v="1.1476866666666665"/>
        <n v="0.87500333333333336"/>
        <n v="0.96458749999999993"/>
        <n v="0.65024999999999999"/>
        <n v="0.65989999999999993"/>
        <n v="0.67215000000000003"/>
        <n v="0.66174999999999995"/>
        <n v="0.57014999999999993"/>
        <n v="1.2996916666666667"/>
        <n v="0.73045000000000004"/>
        <n v="1.1036549999999998"/>
        <n v="0.74904999999999999"/>
        <n v="0.90174999999999983"/>
        <n v="0.75714999999999977"/>
        <n v="0.97389999999999999"/>
        <n v="1.8109999999999999"/>
        <n v="1.6609499999999997"/>
        <n v="2.1717"/>
        <n v="0.77521249999999997"/>
        <n v="0.78833333333333333"/>
        <n v="0.79470000000000007"/>
        <n v="0.85339999999999994"/>
        <n v="0.77400000000000002"/>
        <n v="0.58260000000000001"/>
        <n v="0.95884999999999998"/>
        <n v="0.85899999999999999"/>
        <n v="0.72389999999999999"/>
        <n v="0.64810000000000001"/>
        <n v="1.1789499999999999"/>
        <n v="0.82389999999999985"/>
        <n v="0.61645000000000016"/>
        <n v="1.3632"/>
        <n v="1.0614999999999999"/>
        <n v="0.81245000000000001"/>
        <n v="1.6127499999999999"/>
        <n v="1.0026999999999999"/>
        <n v="1.9114"/>
        <n v="2.6737500000000001"/>
        <n v="2.6865000000000001"/>
        <n v="3.025949999999999"/>
        <n v="0.34870833333333334"/>
        <n v="0.2671458333333333"/>
        <n v="0.51401666666666657"/>
        <n v="0.41635000000000005"/>
        <n v="0.47904999999999992"/>
        <n v="0.31990416666666666"/>
        <n v="0.40567500000000001"/>
        <n v="1.2742"/>
        <n v="1.1072"/>
        <n v="0.3385333333333333"/>
        <n v="0.66223958333333321"/>
        <n v="0.33348333333333324"/>
        <n v="0.49531666666666668"/>
        <n v="0.91274999999999995"/>
        <n v="0.7107"/>
        <n v="0.62235000000000007"/>
        <n v="0.41165000000000002"/>
        <n v="0.45014999999999999"/>
        <n v="0.79254999999999987"/>
        <n v="0.57414999999999994"/>
        <n v="0.50390000000000001"/>
        <n v="0.53744999999999998"/>
        <n v="0.52959999999999996"/>
        <n v="0.56920000000000004"/>
        <n v="0.78310000000000002"/>
        <n v="1.0548999999999999"/>
        <n v="1.2717000000000001"/>
        <n v="0.67069999999999996"/>
        <n v="0.69170000000000009"/>
        <n v="1.2436500000000001"/>
        <n v="1.45845"/>
        <n v="0.81390000000000007"/>
        <n v="0.85994999999999999"/>
        <n v="1.667"/>
        <n v="1.8777499999999996"/>
        <n v="1.2314000000000001"/>
        <n v="1.33745"/>
        <n v="2.1492500000000003"/>
        <n v="2.1929999999999996"/>
        <n v="1.4814000000000005"/>
        <n v="1.6449499999999999"/>
        <n v="1.84945"/>
        <n v="0.86554999999999993"/>
        <n v="1.0301000000000002"/>
        <n v="1.1093"/>
        <n v="1.2175499999999999"/>
        <n v="0.51059999999999994"/>
        <n v="0.61326666666666663"/>
        <n v="0.51327499999999993"/>
        <n v="0.61941041666666652"/>
        <n v="0.82889999999999986"/>
        <n v="0.52285000000000004"/>
        <n v="0.87695000000000001"/>
        <n v="0.52015"/>
        <n v="0.50524999999999998"/>
        <n v="0.54394999999999993"/>
        <n v="0.9467000000000001"/>
        <n v="0.94920000000000004"/>
        <n v="1.1845999999999999"/>
        <n v="1.3460999999999999"/>
        <n v="0.87354999999999972"/>
        <n v="0.9170499999999997"/>
        <n v="0.32694583333333332"/>
        <n v="0.42499999999999993"/>
        <n v="0.30231666666666662"/>
        <n v="0.35969166666666674"/>
        <n v="1.0192330000000001"/>
        <n v="0.77145000000000008"/>
        <n v="0.83820000000000006"/>
        <n v="0.50005000000000011"/>
        <n v="0.98806100000000008"/>
        <n v="1.0203163333333332"/>
        <n v="0.45785000000000003"/>
        <n v="0.33333333333333331"/>
        <n v="0.40897916666666673"/>
        <n v="0.85345000000000004"/>
        <n v="0.51039999999999996"/>
        <n v="0.85785000000000022"/>
        <n v="0.46589999999999998"/>
        <n v="0.70055000000000001"/>
        <n v="0.77754999999999996"/>
        <n v="0.86654999999999993"/>
        <n v="0.93079999999999985"/>
        <n v="0.28012083333333332"/>
        <n v="0.33594375000000004"/>
        <n v="0.79214374999999992"/>
        <n v="0.81843749999999993"/>
        <n v="1.1500999999999999"/>
        <n v="0.83089999999999997"/>
        <n v="0.7498999999999999"/>
        <n v="0.4515499999999999"/>
        <n v="0.53485000000000005"/>
        <n v="1.425"/>
        <n v="0.94820000000000004"/>
        <n v="0.58129999999999993"/>
        <n v="0.86465000000000003"/>
        <n v="1.5104999999999995"/>
        <n v="2.3569083333333336"/>
        <n v="1.9840499999999999"/>
        <n v="0.63460416666666664"/>
        <n v="0.6791999999999998"/>
        <n v="0.95924999999999994"/>
        <n v="2.5463000000000005"/>
        <n v="0.78382166666666675"/>
        <n v="1.01738"/>
        <n v="0.97375"/>
        <n v="0.74788333333333334"/>
        <n v="1.1551999999999998"/>
        <n v="0.78234999999999988"/>
        <n v="1.3155833333333331"/>
        <n v="0.82852999999999999"/>
        <n v="1.0726900000000001"/>
        <n v="1.1757299999999997"/>
        <n v="0.87865000000000004"/>
        <n v="1.1580166666666667"/>
        <n v="1.2120333333333333"/>
        <n v="1.2505166666666667"/>
        <n v="0.68924583333333311"/>
        <n v="0.90373333333333328"/>
        <n v="1.2121666666666666"/>
        <n v="1.4046666666666667"/>
        <n v="1.5334499999999998"/>
        <n v="1.46265"/>
        <n v="0.70899999999999996"/>
        <n v="0.71826999999999996"/>
        <n v="0.55528333333333346"/>
        <n v="0.57826666666666671"/>
        <n v="0.8010273333333332"/>
        <n v="0.66180000000000005"/>
        <n v="0.94320999999999999"/>
        <n v="0.88624999999999998"/>
        <n v="0.76511666666666667"/>
        <n v="1.3811100000000001"/>
        <n v="1.2379599999999999"/>
        <n v="1.3619600000000001"/>
        <n v="1.63978"/>
        <n v="1.47096"/>
        <n v="1.24312"/>
        <n v="0.83009000000000011"/>
        <n v="0.60758333333333325"/>
        <n v="0.90833999999999993"/>
        <n v="0.62681666666666658"/>
        <n v="1.0180899999999999"/>
        <n v="0.76040000000000008"/>
        <n v="1.09934"/>
        <n v="1.5682900000000002"/>
        <n v="1.9559500000000001"/>
        <n v="1.7761400000000003"/>
        <n v="1.9046399999999999"/>
        <n v="2.0308699999999997"/>
        <n v="1.3154200000000003"/>
        <n v="1.4574199999999999"/>
        <n v="1.6176699999999999"/>
        <n v="3.4934600000000007"/>
        <n v="3.5702500000000001"/>
        <n v="3.6395500000000007"/>
        <n v="3.6829999999999998"/>
        <n v="0.78170000000000006"/>
        <n v="0.49639166666666668"/>
        <n v="0.52860000000000007"/>
        <n v="0.64764999999999995"/>
        <n v="0.65160000000000007"/>
        <n v="0.67294999999999983"/>
        <n v="6.9883914999999996"/>
        <n v="7.1870984999999994"/>
        <n v="6.2960783333333321"/>
        <n v="6.6512016666666662"/>
        <n v="7.1702743333333334"/>
        <n v="7.5935133333333322"/>
        <n v="34.807623666666672"/>
        <n v="42.6852625"/>
        <n v="38.087038666666665"/>
        <n v="34.394193000000001"/>
        <n v="1.6401126666666668"/>
        <n v="1.7043853333333334"/>
        <n v="1.5323"/>
        <n v="1.7424999999999999"/>
        <n v="0.92325000000000002"/>
        <n v="0.84590166666666655"/>
        <n v="0.7295166666666667"/>
        <n v="0.95084999999999986"/>
        <n v="0.82288066666666682"/>
        <n v="0.94451800000000008"/>
        <n v="0.88882566666666663"/>
        <n v="0.70580999999999994"/>
        <n v="0.87547366666666671"/>
        <n v="0.96244250000000009"/>
        <n v="0.91676649999999993"/>
        <n v="1.0002231666666666"/>
        <n v="1.1878499999999999"/>
        <n v="1.1467000000000001"/>
        <n v="1.1820500000000003"/>
        <n v="1.3056500000000002"/>
        <n v="1.2400500000000001"/>
        <n v="1.2978000000000003"/>
        <n v="0.53779999999999994"/>
        <n v="0.50014999999999998"/>
        <n v="0.59655000000000002"/>
        <n v="0.63490000000000002"/>
        <n v="0.68174999999999997"/>
        <n v="0.66928166666666666"/>
        <n v="0.69964250000000006"/>
        <n v="0.72612500000000002"/>
        <n v="0.74275000000000002"/>
        <n v="0.83529999999999993"/>
        <n v="0.72955333333333328"/>
        <n v="0.74582666666666664"/>
        <n v="0.80589999999999995"/>
        <n v="0.62035000000000007"/>
        <n v="0.76449999999999996"/>
        <n v="0.77315"/>
        <n v="0.74780000000000002"/>
        <n v="0.74370000000000003"/>
        <n v="0.70714999999999995"/>
        <n v="1.19815"/>
        <n v="1.0863500000000001"/>
        <n v="1.0728"/>
        <n v="0.97099999999999997"/>
        <n v="0.73172958333333349"/>
        <n v="0.75273325000000002"/>
        <n v="0.48930283333333335"/>
        <n v="0.58208166666666661"/>
        <n v="0.6185558333333333"/>
        <n v="0.66768791666666671"/>
        <n v="0.60152416666666664"/>
        <n v="0.64665958333333329"/>
        <n v="0.78491958333333323"/>
        <n v="0.78167441666666659"/>
        <n v="0.59609541666666677"/>
        <n v="0.61090083333333323"/>
        <n v="0.81388799999999961"/>
        <n v="0.80040166666666657"/>
        <n v="0.97549999999999981"/>
        <n v="1.6511863333333332"/>
        <n v="9999.9500000000007"/>
        <n v="1.7637719999999997"/>
        <n v="1.7344363333333332"/>
        <n v="0.58538375000000009"/>
        <n v="0.63423216666666671"/>
        <n v="1.54375"/>
        <n v="1.1549"/>
        <n v="1.0972500000000001"/>
        <n v="1.20065"/>
        <n v="1.6207"/>
        <n v="0.49020000000000002"/>
        <n v="0.6973999999999998"/>
        <n v="1.1714"/>
        <n v="0.49969999999999998"/>
        <n v="1.9205999999999999"/>
        <n v="0.30609375"/>
        <n v="0.23134375000000001"/>
        <n v="0.26313124999999993"/>
        <n v="0.67407291666666658"/>
        <n v="0.69644583333333343"/>
        <n v="0.29189583333333341"/>
        <n v="0.32103750000000003"/>
        <n v="0.36406666666666659"/>
        <n v="0.35325000000000006"/>
        <n v="0.37910000000000005"/>
        <n v="0.46505000000000002"/>
        <n v="0.5554"/>
        <n v="0.40275000000000005"/>
        <n v="0.4461500000000001"/>
        <n v="0.83479999999999976"/>
        <n v="0.55549999999999999"/>
        <n v="0.58514999999999995"/>
        <n v="1.0405499999999999"/>
        <n v="0.67549999999999999"/>
        <n v="0.70564999999999989"/>
        <n v="1.2686499999999998"/>
        <n v="1.3956500000000001"/>
        <n v="0.23139999999999999"/>
        <n v="0.27531666666666671"/>
        <n v="0.29264583333333327"/>
        <n v="0.34298333333333336"/>
        <n v="0.45114583333333336"/>
        <n v="0.40252499999999997"/>
        <n v="0.34425"/>
        <n v="0.38564999999999999"/>
        <n v="1.0341"/>
        <n v="1.0438499999999999"/>
        <n v="0.54715000000000003"/>
        <n v="0.49430000000000002"/>
        <n v="0.49940000000000001"/>
        <n v="0.66225000000000001"/>
        <n v="0.67739999999999989"/>
        <n v="0.73964999999999992"/>
        <n v="3.1084000000000014"/>
        <n v="3.6904500000000002"/>
        <n v="3.5903999999999998"/>
        <n v="4.6199500000000002"/>
        <n v="4.5253999999999994"/>
        <n v="3.1012"/>
        <n v="3.6068999999999996"/>
        <n v="3.6169499999999997"/>
        <n v="4.4904000000000002"/>
        <n v="4.4667000000000003"/>
        <n v="1.6008499999999999"/>
        <n v="1.8988499999999999"/>
        <n v="3.1357500000000003"/>
        <n v="3.11775"/>
        <n v="3.3235000000000001"/>
        <n v="3.35575"/>
        <n v="7.0877499999999998"/>
        <n v="7.89975"/>
        <n v="0.42648124999999998"/>
        <n v="0.42360625000000002"/>
        <n v="0.43744999999999995"/>
        <n v="0.45224999999999999"/>
        <n v="0.70204999999999995"/>
        <n v="0.86109999999999998"/>
        <n v="0.45950000000000008"/>
        <n v="1.0939999999999999"/>
        <n v="0.70039999999999991"/>
        <n v="0.49364166666666665"/>
        <n v="0.52886875"/>
        <n v="0.45918750000000008"/>
        <n v="0.44993750000000005"/>
        <n v="0.31981250000000006"/>
        <n v="0.35731666666666662"/>
        <n v="0.45999166666666663"/>
        <n v="0.88374999999999992"/>
        <n v="1.0987499999999999"/>
        <n v="0.46760000000000007"/>
        <n v="0.73485"/>
        <n v="0.19237500000000002"/>
        <n v="0.24001041666666667"/>
        <n v="0.67456666666666665"/>
        <n v="0.27867083333333337"/>
        <n v="0.27808749999999999"/>
        <n v="0.39978333333333332"/>
        <n v="0.40952499999999997"/>
        <n v="0.4425041666666667"/>
        <n v="0.44317083333333335"/>
        <n v="0.6440083333333334"/>
        <n v="0.69692916666666682"/>
        <n v="2.2788660000000003"/>
        <n v="2.463888166666667"/>
        <n v="2.5853245000000009"/>
        <n v="1.4046133333333337"/>
        <n v="1.6523459999999999"/>
        <n v="1.4462359999999999"/>
        <n v="2.1774283333333333"/>
        <n v="2.3735029999999999"/>
        <n v="0.92020000000000002"/>
        <n v="1.0506500000000001"/>
        <n v="1.1860999999999999"/>
        <n v="1.0044"/>
        <n v="0.87819999999999998"/>
        <n v="1.3767499999999999"/>
        <n v="0.55664999999999998"/>
        <n v="0.43064999999999998"/>
        <n v="0.50714999999999988"/>
        <n v="0.49748333333333344"/>
        <n v="0.49673333333333353"/>
        <n v="0.4824"/>
        <n v="0.48123333333333346"/>
        <n v="0.59248333333333314"/>
        <n v="0.6019416666666666"/>
        <n v="0.56189999999999996"/>
        <n v="0.54039999999999988"/>
        <n v="0.83184999999999998"/>
        <n v="0.61889999999999989"/>
        <n v="0.58189999999999997"/>
        <n v="0.88739999999999986"/>
        <n v="0.9052"/>
        <n v="0.91139999999999999"/>
        <n v="1.1027000000000002"/>
        <n v="1.0924499999999999"/>
        <n v="1.0468999999999999"/>
        <n v="1.8533499999999994"/>
        <n v="2.1880500000000009"/>
        <n v="1.9258"/>
        <n v="1.9698499999999999"/>
        <n v="2.0580500000000002"/>
        <n v="2.4618000000000002"/>
        <n v="2.0015500000000004"/>
        <n v="2.2265500000000005"/>
        <n v="0.62050000000000005"/>
        <n v="0.745"/>
        <n v="0.67245833333333338"/>
        <n v="0.76124999999999998"/>
        <n v="0.77777916666666669"/>
        <n v="0.63656666666666661"/>
        <n v="0.65059583333333348"/>
        <n v="3.8805500000000008"/>
        <n v="3.8508000000000004"/>
        <n v="4.2973000000000008"/>
        <n v="4.3687500000000004"/>
        <n v="0.73081249999999998"/>
        <n v="0.50138749999999999"/>
        <n v="0.52288749999999995"/>
        <n v="0.51339999999999997"/>
        <n v="0.58039791666666674"/>
        <n v="0.60143958333333336"/>
        <n v="0.63295000000000001"/>
        <n v="0.57039999999999991"/>
        <n v="0.60545000000000004"/>
        <n v="0.54934999999999989"/>
        <n v="0.58734999999999993"/>
        <n v="0.62164999999999992"/>
        <n v="0.66110000000000002"/>
        <n v="0.67559999999999998"/>
        <n v="0.7781499999999999"/>
        <n v="0.90585000000000016"/>
        <n v="0.92189999999999994"/>
        <n v="0.90839999999999999"/>
        <n v="2.6816"/>
        <n v="2.89785"/>
        <n v="3.2770999999999999"/>
        <n v="3.1483000000000003"/>
        <n v="1.0416000000000001"/>
        <n v="0.99479999999999991"/>
        <n v="1.6411"/>
        <n v="0.74943999999999988"/>
        <n v="0.73575000000000002"/>
        <n v="0.73951999999999996"/>
        <n v="0.76632999999999984"/>
        <n v="0.98492000000000002"/>
        <n v="1.15452"/>
        <n v="0.9341166666666666"/>
        <n v="0.26780000000000004"/>
        <n v="0.37522499999999992"/>
        <n v="0.31546874999999996"/>
        <n v="0.40174166666666661"/>
        <n v="0.39124999999999999"/>
        <n v="0.39131249999999995"/>
        <n v="0.50574999999999992"/>
        <n v="0.51754999999999995"/>
        <n v="0.57324999999999993"/>
        <n v="0.7055499999999999"/>
        <n v="0.73774999999999991"/>
        <n v="0.83779999999999966"/>
        <n v="0.98804999999999987"/>
        <n v="1.1793"/>
        <n v="1.464"/>
        <n v="0.24162500000000003"/>
        <n v="0.30315416666666672"/>
        <n v="0.30105208333333333"/>
        <n v="0.37759166666666671"/>
        <n v="0.43399999999999994"/>
        <n v="0.57629999999999992"/>
        <n v="0.63524999999999998"/>
        <n v="0.97524999999999995"/>
        <n v="1.2318"/>
        <n v="1.5112999999999999"/>
        <n v="5.768320000000001"/>
        <n v="1.0602708333333333"/>
        <n v="1.1384999999999998"/>
        <n v="1.3653999999999999"/>
        <n v="1.8192999999999997"/>
        <n v="0.29067500000000002"/>
        <n v="0.48911874999999999"/>
        <n v="1.9037500000000001"/>
        <n v="2.0075000000000003"/>
        <n v="16.084289999999999"/>
        <n v="15.961714999999998"/>
        <n v="15.941929999999999"/>
        <n v="2.8642500000000006"/>
        <n v="22.198863333333335"/>
        <n v="9.2429733333333282"/>
        <n v="16.954699999999999"/>
        <n v="19.465399999999995"/>
        <n v="34.25"/>
        <n v="38.683750000000003"/>
        <n v="0.51517499999999994"/>
        <n v="0.78524999999999978"/>
        <n v="1.4457500000000001"/>
        <n v="0.886625"/>
        <n v="0.52510416666666659"/>
        <n v="0.49045416666666664"/>
        <n v="1.5943750000000001"/>
        <n v="1.4039000000000001"/>
        <n v="2.6398333333333328"/>
        <n v="0.78856666666666653"/>
        <n v="2.5568166666666663"/>
        <n v="0.78276250000000003"/>
        <n v="0.94182916666666661"/>
        <n v="1.0393499999999998"/>
        <n v="0.48859999999999998"/>
        <n v="0.29607499999999998"/>
        <n v="0.33704375000000003"/>
        <n v="0.46909583333333343"/>
        <n v="0.64459999999999995"/>
        <n v="0.78509999999999991"/>
        <n v="8.5572431666666642"/>
        <n v="4.3626000000000005"/>
        <n v="0.61506458333333325"/>
        <n v="0.71305416666666677"/>
        <n v="0.78774999999999995"/>
        <n v="1.0624499999999999"/>
        <n v="1.1754500000000001"/>
        <n v="1.0702249999999998"/>
        <n v="1.1385999999999998"/>
        <n v="1.4209000000000001"/>
        <n v="1.53515"/>
        <n v="0.72599999999999998"/>
        <n v="0.5522125"/>
        <n v="0.98635000000000006"/>
        <n v="0.73050000000000004"/>
        <n v="0.8206"/>
        <n v="1.1781499999999998"/>
        <n v="1.1730499999999999"/>
        <n v="2.0639000000000003"/>
        <n v="2.6852"/>
        <n v="3.0339499999999999"/>
        <n v="1.9176500000000001"/>
        <n v="1.2600625000000001"/>
        <n v="0.53959166666666669"/>
        <n v="0.63027083333333334"/>
        <n v="2.2385333333333337"/>
        <n v="1.657"/>
        <n v="0.94329999999999992"/>
        <n v="2.8986000000000001"/>
        <n v="6.8868500000000008"/>
        <n v="1.7585499999999998"/>
        <n v="2.3564500000000002"/>
        <n v="1.5205"/>
        <n v="1.7317499999999999"/>
        <n v="1.6830999999999996"/>
        <n v="4.6029333333333335"/>
        <n v="4.6321500000000011"/>
        <n v="8.6824499999999993"/>
        <n v="7.0073166666666671"/>
        <n v="8.9179499999999994"/>
        <n v="7.358550000000001"/>
        <n v="5.8432500000000003"/>
        <n v="5.7628000000000004"/>
        <n v="2.40395"/>
        <n v="0.50727500000000003"/>
        <n v="0.73500833333333326"/>
        <n v="0.52376666666666671"/>
        <n v="0.58513750000000009"/>
        <n v="0.70113333333333316"/>
        <n v="0.64924999999999999"/>
        <n v="0.51471250000000002"/>
        <n v="0.67745416666666669"/>
        <n v="0.61531666666666673"/>
        <n v="0.74051666666666649"/>
        <n v="0.34835000000000005"/>
        <n v="0.15925624999999999"/>
        <n v="0.24853958333333331"/>
        <n v="1.6618908333333333"/>
        <n v="0.80536666666666679"/>
        <n v="0.74722999999999995"/>
        <n v="10000"/>
        <n v="0.77044399999999991"/>
        <n v="1.9954070000000002"/>
        <n v="2.0884"/>
        <n v="1.6644999999999999"/>
        <n v="1.5922499999999999"/>
        <n v="1.9225500000000002"/>
        <n v="2.8000000000000003"/>
        <n v="1.6350999999999998"/>
        <n v="1.7726500000000001"/>
        <n v="1.69285"/>
        <n v="1.2508499999999998"/>
        <n v="1.2196541666666665"/>
        <n v="1.3309666666666666"/>
        <n v="0.93220000000000003"/>
        <n v="0.90149999999999997"/>
        <n v="0.92874999999999996"/>
        <n v="1.0498499999999999"/>
        <n v="0.96439999999999992"/>
        <n v="1.03895"/>
        <n v="1.1752"/>
        <n v="1.2835999999999999"/>
        <n v="1.0660999999999998"/>
        <n v="4.4781499999999994"/>
        <n v="7.2478575000000003"/>
        <n v="1.3913499999999999"/>
      </sharedItems>
    </cacheField>
    <cacheField name="Proposed V3.0 TEC Requirement (kWh/wk)" numFmtId="0">
      <sharedItems containsSemiMixedTypes="0" containsString="0" containsNumber="1" minValue="0.24199999999999999" maxValue="39.908000000000001"/>
    </cacheField>
    <cacheField name="Proposed V3.0 TEC Requirement Plus A3 and Wi-Fi Allowances (kWh/wk)" numFmtId="0">
      <sharedItems containsSemiMixedTypes="0" containsString="0" containsNumber="1" minValue="0.24199999999999999" maxValue="39.957999999999998"/>
    </cacheField>
    <cacheField name="Meets Proposed V3.0 TEC Power Requirements?" numFmtId="0">
      <sharedItems count="2">
        <b v="1"/>
        <b v="0"/>
      </sharedItems>
    </cacheField>
    <cacheField name="Meets All Proposed TEC Requirements?" numFmtId="0">
      <sharedItems count="2">
        <b v="1"/>
        <b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2">
  <r>
    <n v="2299042"/>
    <s v="Brother Industries, Ltd."/>
    <s v="Brother"/>
    <s v="DCP-L2530DW"/>
    <s v="DCP-L2530DW"/>
    <s v=",HL-L2390DW,"/>
    <x v="0"/>
    <s v="Standard"/>
    <n v="216"/>
    <n v="356"/>
    <m/>
    <x v="0"/>
    <x v="0"/>
    <x v="0"/>
    <s v="Yes"/>
    <n v="1.1879999999999999"/>
    <n v="61.776000000000003"/>
    <s v="Wired &gt; 20 MHz and &lt; 500 MHz - USB 2.x, None"/>
    <x v="0"/>
    <n v="42920"/>
    <s v="United States, Taiwan, Canada"/>
    <s v="ES_1030868_DCP-L2530DW_06022017140813_6203882"/>
    <n v="1"/>
    <n v="10.199999999999999"/>
    <n v="16.2"/>
    <n v="16.2"/>
    <n v="32"/>
    <n v="228.19999999999996"/>
    <n v="1.1921999999999999"/>
    <n v="57.04999999999999"/>
    <n v="0.34844999999999998"/>
    <n v="18.119399999999999"/>
    <n v="6"/>
    <n v="18.439999999999998"/>
    <b v="1"/>
    <b v="1"/>
    <b v="1"/>
    <x v="0"/>
    <n v="2.37"/>
    <n v="41.080000000000005"/>
    <x v="0"/>
    <n v="0.46099999999999997"/>
    <n v="0.46099999999999997"/>
    <x v="0"/>
    <x v="0"/>
  </r>
  <r>
    <n v="2203369"/>
    <s v="Brother Industries, Ltd."/>
    <s v="Brother"/>
    <s v="HL-3140CW"/>
    <s v="HL-3140CW"/>
    <m/>
    <x v="1"/>
    <s v="Standard"/>
    <n v="279"/>
    <n v="432"/>
    <m/>
    <x v="0"/>
    <x v="1"/>
    <x v="1"/>
    <s v="Yes"/>
    <n v="1"/>
    <n v="52"/>
    <s v="Wired &gt; 20 MHz and &lt; 500 MHz - USB 2.x, Power-supply Size &gt; 10W,Memory"/>
    <x v="1"/>
    <d v="2013-12-23T00:00:00"/>
    <s v="United States, Canada"/>
    <s v="ES_1030868_HL-3140CW_12162013091434_1858484"/>
    <n v="3"/>
    <n v="18"/>
    <n v="25.2"/>
    <n v="22.2"/>
    <n v="19"/>
    <n v="189.89999999999998"/>
    <n v="1.0216249999999998"/>
    <n v="47.474999999999994"/>
    <n v="0.31840625"/>
    <n v="16.557124999999999"/>
    <n v="7.1999999999999993"/>
    <n v="12.98"/>
    <b v="1"/>
    <b v="1"/>
    <b v="1"/>
    <x v="1"/>
    <n v="2.5"/>
    <n v="43.333333333333336"/>
    <x v="1"/>
    <n v="0.27500000000000002"/>
    <n v="0.32500000000000001"/>
    <x v="0"/>
    <x v="0"/>
  </r>
  <r>
    <n v="2203370"/>
    <s v="Brother Industries, Ltd."/>
    <s v="Brother"/>
    <s v="HL-3170CDW"/>
    <s v="HL-3170CDW"/>
    <m/>
    <x v="1"/>
    <s v="Standard"/>
    <n v="279"/>
    <n v="432"/>
    <m/>
    <x v="0"/>
    <x v="1"/>
    <x v="2"/>
    <s v="Yes"/>
    <n v="1.3"/>
    <n v="67.599999999999994"/>
    <s v="Wired &gt; 20 MHz and &lt; 500 MHz - 100/10 Mb/s Ethernet, Power-supply Size &gt; 10W,Memory"/>
    <x v="1"/>
    <d v="2013-12-23T00:00:00"/>
    <s v="United States, Canada"/>
    <s v="ES_1030868_HL-3170CDW_12022013184205_635492"/>
    <n v="3"/>
    <n v="17.399999999999999"/>
    <n v="28.2"/>
    <n v="24.6"/>
    <n v="23"/>
    <n v="240.10000000000005"/>
    <n v="1.2562000000000002"/>
    <n v="60.025000000000013"/>
    <n v="0.36445000000000005"/>
    <n v="18.951400000000003"/>
    <n v="10.8"/>
    <n v="14.66"/>
    <b v="1"/>
    <b v="1"/>
    <b v="1"/>
    <x v="1"/>
    <n v="3.0999999999999996"/>
    <n v="53.733333333333327"/>
    <x v="2"/>
    <n v="0.33899999999999997"/>
    <n v="0.38899999999999996"/>
    <x v="0"/>
    <x v="0"/>
  </r>
  <r>
    <n v="2199190"/>
    <s v="Brother Industries, Ltd."/>
    <s v="Brother"/>
    <s v="HL-5440D"/>
    <s v="HL-5440D"/>
    <m/>
    <x v="1"/>
    <s v="Standard"/>
    <n v="216"/>
    <n v="356"/>
    <m/>
    <x v="0"/>
    <x v="0"/>
    <x v="3"/>
    <s v="Yes"/>
    <n v="2.2000000000000002"/>
    <n v="114.4"/>
    <s v="Wired &gt; 20 MHz and &lt; 500 MHz - USB 2.x, Power-supply Size &gt; 10W,Memory"/>
    <x v="2"/>
    <d v="2013-12-23T00:00:00"/>
    <s v="United States, Taiwan, Canada"/>
    <s v="ES_1030868_HL-5440D_12032013114724_3000146"/>
    <n v="5"/>
    <n v="9"/>
    <n v="9.6"/>
    <n v="9.6"/>
    <n v="32"/>
    <n v="416.6"/>
    <n v="2.1469999999999998"/>
    <n v="104.15"/>
    <n v="0.59975000000000001"/>
    <n v="31.187000000000001"/>
    <n v="0.59999999999999964"/>
    <n v="21.8"/>
    <b v="1"/>
    <b v="1"/>
    <b v="1"/>
    <x v="1"/>
    <n v="2.6000000000000005"/>
    <n v="45.06666666666667"/>
    <x v="3"/>
    <n v="0.56500000000000006"/>
    <n v="0.56500000000000006"/>
    <x v="1"/>
    <x v="1"/>
  </r>
  <r>
    <n v="2199594"/>
    <s v="Brother Industries, Ltd."/>
    <s v="Brother"/>
    <s v="HL-5470DWT"/>
    <s v="HL-5470DWT"/>
    <s v=",HL-5450DN,; ,HL-5470DW,"/>
    <x v="1"/>
    <s v="Standard"/>
    <n v="216"/>
    <n v="357"/>
    <m/>
    <x v="0"/>
    <x v="0"/>
    <x v="3"/>
    <s v="Yes"/>
    <n v="2.2999999999999998"/>
    <n v="119.6"/>
    <s v="Wired &gt; 20 MHz and &lt; 500 MHz - 100/10 Mb/s Ethernet,Wired &gt; 20 MHz and &lt; 500 MHz - USB 2.x, Power-supply Size &gt; 10W,Memory"/>
    <x v="3"/>
    <d v="2013-12-23T00:00:00"/>
    <s v="United States, Taiwan, Canada"/>
    <s v="ES_1030868_HL-5470DWT, HL-5472DWT, HL-5470DW, HL-5472DW, HL-5450DNT, HL-5450DN, HL-5452DN_12172013100940_618402"/>
    <n v="5"/>
    <n v="21.6"/>
    <n v="12.6"/>
    <n v="10.8"/>
    <n v="32"/>
    <n v="445.6"/>
    <n v="2.3048000000000002"/>
    <n v="111.4"/>
    <n v="0.65179999999999993"/>
    <n v="33.893599999999999"/>
    <n v="-9.0000000000000018"/>
    <n v="21.8"/>
    <b v="1"/>
    <b v="1"/>
    <b v="1"/>
    <x v="1"/>
    <n v="2.6000000000000005"/>
    <n v="45.06666666666667"/>
    <x v="4"/>
    <n v="0.56500000000000006"/>
    <n v="0.56500000000000006"/>
    <x v="1"/>
    <x v="1"/>
  </r>
  <r>
    <n v="2199593"/>
    <s v="Brother Industries, Ltd."/>
    <s v="Brother"/>
    <s v="HL-6180DWT"/>
    <s v="HL-6180DWT"/>
    <s v=",HL-6180DW,"/>
    <x v="1"/>
    <s v="Standard"/>
    <n v="216"/>
    <n v="357"/>
    <m/>
    <x v="0"/>
    <x v="0"/>
    <x v="4"/>
    <s v="Yes"/>
    <n v="2.5"/>
    <n v="130"/>
    <s v="Wired &gt; 20 MHz and &lt; 500 MHz - 100/10 Mb/s Ethernet,Wired &gt; 20 MHz and &lt; 500 MHz - USB 2.x, Power-supply Size &gt; 10W,Memory"/>
    <x v="4"/>
    <d v="2013-12-23T00:00:00"/>
    <s v="United States, Taiwan, Canada"/>
    <s v="ES_1030868_HL-6180DWT, HL-6182DWT, HL-6180DW, HL-6182DW_12192013114442_714837"/>
    <n v="5"/>
    <n v="21"/>
    <n v="11.4"/>
    <n v="10.8"/>
    <n v="32"/>
    <n v="460.8"/>
    <n v="2.5344000000000002"/>
    <n v="115.2"/>
    <n v="0.86039999999999994"/>
    <n v="44.7408"/>
    <n v="-9.6"/>
    <n v="22.64"/>
    <b v="1"/>
    <b v="1"/>
    <b v="1"/>
    <x v="1"/>
    <n v="2.92"/>
    <n v="50.613333333333337"/>
    <x v="5"/>
    <n v="0.60399999999999987"/>
    <n v="0.60399999999999987"/>
    <x v="1"/>
    <x v="1"/>
  </r>
  <r>
    <n v="2211682"/>
    <s v="Brother Industries, Ltd."/>
    <s v="Brother"/>
    <s v="HL-L2305W"/>
    <s v="HL-L2305W"/>
    <m/>
    <x v="1"/>
    <s v="Standard"/>
    <n v="216"/>
    <n v="315"/>
    <m/>
    <x v="0"/>
    <x v="0"/>
    <x v="5"/>
    <s v="No"/>
    <n v="0.93"/>
    <n v="48.36"/>
    <s v="Wired &gt; 20 MHz and &lt; 500 MHz - USB 2.x, Power-supply Size &gt; 10W,Memory"/>
    <x v="5"/>
    <d v="2014-05-23T00:00:00"/>
    <s v="United States, Taiwan, Canada"/>
    <s v="ES_1030868_HL-L2305W_05232014094324_9933740"/>
    <n v="1"/>
    <n v="10.199999999999999"/>
    <n v="17.399999999999999"/>
    <n v="16.8"/>
    <n v="24"/>
    <n v="171.19999999999996"/>
    <n v="0.95259999999999978"/>
    <n v="42.79999999999999"/>
    <n v="0.32634999999999992"/>
    <n v="16.970199999999995"/>
    <n v="7.1999999999999993"/>
    <n v="15.08"/>
    <b v="1"/>
    <b v="1"/>
    <b v="1"/>
    <x v="1"/>
    <n v="1.1399999999999999"/>
    <n v="19.759999999999998"/>
    <x v="6"/>
    <n v="0.29300000000000004"/>
    <n v="0.29300000000000004"/>
    <x v="1"/>
    <x v="1"/>
  </r>
  <r>
    <n v="2299045"/>
    <s v="Brother Industries, Ltd."/>
    <s v="Brother"/>
    <s v="HL-L2310D"/>
    <s v="HL-L2310D"/>
    <m/>
    <x v="1"/>
    <s v="Standard"/>
    <n v="216"/>
    <n v="356"/>
    <m/>
    <x v="0"/>
    <x v="0"/>
    <x v="6"/>
    <s v="Yes"/>
    <n v="0.95"/>
    <n v="49.4"/>
    <s v="Wired &gt; 20 MHz and &lt; 500 MHz - USB 2.x, None"/>
    <x v="6"/>
    <d v="2017-07-04T00:00:00"/>
    <s v="United States, Taiwan, Canada"/>
    <s v="ES_1030868_HL-L2310D_07032017101326_4364435"/>
    <n v="1"/>
    <n v="10.8"/>
    <n v="16.2"/>
    <n v="15.6"/>
    <n v="28"/>
    <n v="180.20000000000002"/>
    <n v="0.94089999999999996"/>
    <n v="45.050000000000004"/>
    <n v="0.27302499999999996"/>
    <n v="14.197299999999998"/>
    <n v="5.3999999999999986"/>
    <n v="16.759999999999998"/>
    <b v="1"/>
    <b v="1"/>
    <b v="1"/>
    <x v="1"/>
    <n v="1.38"/>
    <n v="23.919999999999998"/>
    <x v="7"/>
    <n v="0.36100000000000004"/>
    <n v="0.36100000000000004"/>
    <x v="0"/>
    <x v="0"/>
  </r>
  <r>
    <n v="2287845"/>
    <s v="Brother Industries, Ltd."/>
    <s v="Brother"/>
    <s v="HL-L2315DW"/>
    <s v="HL-L2315DW"/>
    <m/>
    <x v="1"/>
    <s v="Standard"/>
    <n v="216"/>
    <n v="356"/>
    <m/>
    <x v="0"/>
    <x v="0"/>
    <x v="5"/>
    <s v="Yes"/>
    <n v="0.94"/>
    <n v="48.88"/>
    <s v="Wired &gt; 20 MHz and &lt; 500 MHz - USB 2.x, None"/>
    <x v="7"/>
    <d v="2017-01-05T00:00:00"/>
    <s v="United States, Canada"/>
    <s v="ES_1030868_HL-L2315DW_11182016175749_598610"/>
    <n v="1"/>
    <n v="9.6"/>
    <n v="18"/>
    <n v="17.399999999999999"/>
    <n v="24"/>
    <n v="168.46666666666664"/>
    <n v="0.93893333333333318"/>
    <n v="42.11666666666666"/>
    <n v="0.32293333333333329"/>
    <n v="16.792533333333331"/>
    <n v="8.4"/>
    <n v="15.08"/>
    <b v="1"/>
    <b v="1"/>
    <b v="1"/>
    <x v="1"/>
    <n v="1.1399999999999999"/>
    <n v="19.759999999999998"/>
    <x v="8"/>
    <n v="0.29300000000000004"/>
    <n v="0.29300000000000004"/>
    <x v="1"/>
    <x v="1"/>
  </r>
  <r>
    <n v="2204651"/>
    <s v="Brother Industries, Ltd."/>
    <s v="Brother"/>
    <s v="HL-L2320D"/>
    <s v="HL-L2320D"/>
    <m/>
    <x v="1"/>
    <s v="Standard"/>
    <n v="216"/>
    <n v="356"/>
    <m/>
    <x v="0"/>
    <x v="0"/>
    <x v="7"/>
    <s v="Yes"/>
    <n v="1.2"/>
    <n v="62.4"/>
    <s v="Wired &gt; 20 MHz and &lt; 500 MHz - USB 2.x, Power-supply Size &gt; 10W,Memory"/>
    <x v="8"/>
    <d v="2014-02-18T00:00:00"/>
    <s v="United States, Taiwan, Canada"/>
    <s v="ES_1030868_HL-L2320D_02132014190654_7542535"/>
    <n v="1"/>
    <n v="9.6"/>
    <n v="17.399999999999999"/>
    <n v="16.2"/>
    <n v="30"/>
    <n v="228.79999999999998"/>
    <n v="1.2222999999999999"/>
    <n v="57.199999999999996"/>
    <n v="0.38117499999999999"/>
    <n v="19.821099999999998"/>
    <n v="7.7999999999999989"/>
    <n v="17.600000000000001"/>
    <b v="1"/>
    <b v="1"/>
    <b v="1"/>
    <x v="1"/>
    <n v="1.4999999999999998"/>
    <n v="25.999999999999996"/>
    <x v="9"/>
    <n v="0.39500000000000002"/>
    <n v="0.39500000000000002"/>
    <x v="0"/>
    <x v="0"/>
  </r>
  <r>
    <n v="2203444"/>
    <s v="Brother Industries, Ltd."/>
    <s v="Brother"/>
    <s v="HL-L2340DW"/>
    <s v="HL-L2340DW"/>
    <s v="HL-L2300D,,"/>
    <x v="1"/>
    <s v="Standard"/>
    <n v="216"/>
    <n v="356"/>
    <m/>
    <x v="0"/>
    <x v="0"/>
    <x v="8"/>
    <s v="Yes"/>
    <n v="1"/>
    <n v="52"/>
    <s v="Wired &gt; 20 MHz and &lt; 500 MHz - USB 2.x, Power-supply Size &gt; 10W,Memory"/>
    <x v="8"/>
    <d v="2014-01-28T00:00:00"/>
    <s v="United States, Taiwan, Canada"/>
    <s v="ES_1030868_HL-L2340DW_01282014095919_4747430"/>
    <n v="1"/>
    <n v="9.6"/>
    <n v="18.600000000000001"/>
    <n v="16.8"/>
    <n v="27"/>
    <n v="209.96666666666667"/>
    <n v="1.2914833333333335"/>
    <n v="52.491666666666667"/>
    <n v="0.54967083333333333"/>
    <n v="28.582883333333335"/>
    <n v="9.0000000000000018"/>
    <n v="16.34"/>
    <b v="1"/>
    <b v="1"/>
    <b v="1"/>
    <x v="1"/>
    <n v="1.3199999999999998"/>
    <n v="22.879999999999995"/>
    <x v="10"/>
    <n v="0.34400000000000003"/>
    <n v="0.34400000000000003"/>
    <x v="1"/>
    <x v="1"/>
  </r>
  <r>
    <n v="2299043"/>
    <s v="Brother Industries, Ltd."/>
    <s v="Brother"/>
    <s v="HL-L2350DW"/>
    <s v="HL-L2350DW"/>
    <s v=",HL-L2330D,"/>
    <x v="1"/>
    <s v="Standard"/>
    <n v="216"/>
    <n v="356"/>
    <m/>
    <x v="0"/>
    <x v="0"/>
    <x v="0"/>
    <s v="Yes"/>
    <n v="1.139"/>
    <n v="59.228000000000002"/>
    <s v="None, None"/>
    <x v="9"/>
    <d v="2017-07-04T00:00:00"/>
    <s v="United States, Taiwan, Canada"/>
    <s v="ES_1030868_HL-L2350DW_06152017151856_5342065"/>
    <n v="1"/>
    <n v="10.8"/>
    <n v="15.6"/>
    <n v="15.6"/>
    <n v="32"/>
    <n v="218.6"/>
    <n v="1.1314000000000002"/>
    <n v="54.65"/>
    <n v="0.32064999999999999"/>
    <n v="16.6738"/>
    <n v="4.7999999999999989"/>
    <n v="18.439999999999998"/>
    <b v="1"/>
    <b v="1"/>
    <b v="1"/>
    <x v="1"/>
    <n v="1.72"/>
    <n v="29.813333333333333"/>
    <x v="11"/>
    <n v="0.42900000000000005"/>
    <n v="0.42900000000000005"/>
    <x v="0"/>
    <x v="0"/>
  </r>
  <r>
    <n v="2203443"/>
    <s v="Brother Industries, Ltd."/>
    <s v="Brother"/>
    <s v="HL-L2360DW"/>
    <s v="HL-L2360DW"/>
    <m/>
    <x v="1"/>
    <s v="Standard"/>
    <n v="216"/>
    <n v="356"/>
    <m/>
    <x v="0"/>
    <x v="0"/>
    <x v="0"/>
    <s v="Yes"/>
    <n v="1.4"/>
    <n v="72.8"/>
    <s v="Wired &gt; 20 MHz and &lt; 500 MHz - 100/10 Mb/s Ethernet,Wired &gt; 20 MHz and &lt; 500 MHz - USB 2.x, Power-supply Size &gt; 10W,Memory"/>
    <x v="8"/>
    <d v="2014-01-28T00:00:00"/>
    <s v="United States, Taiwan, Canada"/>
    <s v="ES_1030868_HL-L2360DW_01282014093957_8179590"/>
    <n v="1"/>
    <n v="10.8"/>
    <n v="17.399999999999999"/>
    <n v="16.2"/>
    <n v="32"/>
    <n v="256.8"/>
    <n v="1.3608000000000002"/>
    <n v="64.2"/>
    <n v="0.4158"/>
    <n v="21.621600000000001"/>
    <n v="6.5999999999999979"/>
    <n v="18.439999999999998"/>
    <b v="1"/>
    <b v="1"/>
    <b v="1"/>
    <x v="1"/>
    <n v="1.72"/>
    <n v="29.813333333333333"/>
    <x v="12"/>
    <n v="0.42900000000000005"/>
    <n v="0.42900000000000005"/>
    <x v="0"/>
    <x v="0"/>
  </r>
  <r>
    <n v="2299044"/>
    <s v="Brother Industries, Ltd."/>
    <s v="Brother"/>
    <s v="HL-L2375DW"/>
    <s v="HL-L2375DW"/>
    <s v=",HL-L2370DW,; ,HL-L2370DWXL,"/>
    <x v="1"/>
    <s v="Standard"/>
    <n v="216"/>
    <n v="356"/>
    <m/>
    <x v="0"/>
    <x v="0"/>
    <x v="9"/>
    <s v="Yes"/>
    <n v="1.1870000000000001"/>
    <n v="61.723999999999997"/>
    <s v="Wired &gt; 20 MHz and &lt; 500 MHz - 100/10 Mb/s Ethernet,Fax Modem, None"/>
    <x v="9"/>
    <d v="2017-07-04T00:00:00"/>
    <s v="United States, Taiwan, Canada"/>
    <s v="ES_1030868_HL-L2375DW_06152017160028_4990655"/>
    <n v="1"/>
    <n v="27"/>
    <n v="16.2"/>
    <n v="15"/>
    <n v="32"/>
    <n v="226"/>
    <n v="1.1812"/>
    <n v="56.5"/>
    <n v="0.34570000000000001"/>
    <n v="17.976400000000002"/>
    <n v="-10.8"/>
    <n v="20.119999999999997"/>
    <b v="1"/>
    <b v="1"/>
    <b v="1"/>
    <x v="1"/>
    <n v="2.16"/>
    <n v="37.440000000000005"/>
    <x v="13"/>
    <n v="0.49700000000000011"/>
    <n v="0.49700000000000011"/>
    <x v="0"/>
    <x v="0"/>
  </r>
  <r>
    <n v="2243011"/>
    <s v="Brother Industries, Ltd."/>
    <s v="Brother"/>
    <s v="HL-L5200DWT"/>
    <s v="HL-L5200DWT"/>
    <s v=",HL-L5000D,; ,HL-L5100DN,; ,HL-L5200DW,"/>
    <x v="1"/>
    <s v="Standard"/>
    <n v="216"/>
    <n v="356"/>
    <m/>
    <x v="0"/>
    <x v="0"/>
    <x v="4"/>
    <s v="Yes"/>
    <n v="1.929"/>
    <n v="100.30800000000001"/>
    <s v="Wired &gt; 20 MHz and &lt; 500 MHz - 100/10 Mb/s Ethernet, Memory"/>
    <x v="10"/>
    <d v="2015-07-10T00:00:00"/>
    <s v="United States, Taiwan, Canada"/>
    <s v="ES_1030868_HL-L5200DWT_06212015133356_3745233"/>
    <n v="1"/>
    <n v="33"/>
    <n v="21"/>
    <n v="12"/>
    <n v="32"/>
    <n v="362.79999999999995"/>
    <n v="1.9291999999999996"/>
    <n v="90.699999999999989"/>
    <n v="0.5956999999999999"/>
    <n v="30.976399999999995"/>
    <n v="-12"/>
    <n v="22.64"/>
    <b v="1"/>
    <b v="1"/>
    <b v="1"/>
    <x v="1"/>
    <n v="2.92"/>
    <n v="50.613333333333337"/>
    <x v="14"/>
    <n v="0.60399999999999987"/>
    <n v="0.60399999999999987"/>
    <x v="0"/>
    <x v="0"/>
  </r>
  <r>
    <n v="2243012"/>
    <s v="Brother Industries, Ltd."/>
    <s v="Brother"/>
    <s v="HL-L6300DW"/>
    <s v="HL-L6300DW"/>
    <s v=",HL-L6200DW,; ,HL-L6200DWT,; ,HL-L6250DW,"/>
    <x v="1"/>
    <s v="Standard"/>
    <n v="216"/>
    <n v="356"/>
    <m/>
    <x v="0"/>
    <x v="0"/>
    <x v="10"/>
    <s v="Yes"/>
    <n v="2.2469999999999999"/>
    <n v="116.84399999999999"/>
    <s v="Wired &gt; 500 MHz - 1 Gb/s Ethernet, Memory"/>
    <x v="11"/>
    <d v="2015-07-10T00:00:00"/>
    <s v="United States, Taiwan, Canada"/>
    <s v="ES_1030868_HL-L6300DW_06212015143657_8561365"/>
    <n v="1"/>
    <n v="39.6"/>
    <n v="13.8"/>
    <n v="12.6"/>
    <n v="32"/>
    <n v="415.4"/>
    <n v="2.2434000000000003"/>
    <n v="103.85"/>
    <n v="0.72465000000000002"/>
    <n v="37.681800000000003"/>
    <n v="-25.8"/>
    <n v="25.16"/>
    <b v="1"/>
    <b v="1"/>
    <b v="1"/>
    <x v="1"/>
    <n v="3.88"/>
    <n v="67.25333333333333"/>
    <x v="15"/>
    <n v="0.73599999999999999"/>
    <n v="0.73599999999999999"/>
    <x v="0"/>
    <x v="0"/>
  </r>
  <r>
    <n v="2244752"/>
    <s v="Brother Industries, Ltd."/>
    <s v="Brother"/>
    <s v="HL-L6400DWT"/>
    <s v="HL-L6400DWT"/>
    <s v=",HL-L6400DW,"/>
    <x v="1"/>
    <s v="Standard"/>
    <n v="216"/>
    <n v="356"/>
    <m/>
    <x v="0"/>
    <x v="0"/>
    <x v="11"/>
    <s v="Yes"/>
    <n v="2.4849999999999999"/>
    <n v="129.22"/>
    <s v="Wired &gt; 500 MHz - 1 Gb/s Ethernet, Memory"/>
    <x v="12"/>
    <d v="2015-07-31T00:00:00"/>
    <s v="United States, Taiwan, Canada"/>
    <s v="ES_1030868_HL-L6400DWT_07142015170800_6405145"/>
    <n v="1"/>
    <n v="39.6"/>
    <n v="13.8"/>
    <n v="12.6"/>
    <n v="32"/>
    <n v="461.2"/>
    <n v="2.4851999999999999"/>
    <n v="115.3"/>
    <n v="0.79770000000000008"/>
    <n v="41.480400000000003"/>
    <n v="-25.8"/>
    <n v="26.84"/>
    <b v="1"/>
    <b v="1"/>
    <b v="1"/>
    <x v="1"/>
    <n v="4.5200000000000005"/>
    <n v="78.346666666666678"/>
    <x v="16"/>
    <n v="0.82399999999999984"/>
    <n v="0.82399999999999984"/>
    <x v="0"/>
    <x v="0"/>
  </r>
  <r>
    <n v="2198717"/>
    <s v="Brother Industries, Ltd."/>
    <s v="Brother"/>
    <s v="HL-L8250CDN"/>
    <s v="HL-L8250CDN"/>
    <m/>
    <x v="1"/>
    <s v="Standard"/>
    <n v="216"/>
    <n v="356"/>
    <m/>
    <x v="0"/>
    <x v="1"/>
    <x v="7"/>
    <s v="Yes"/>
    <n v="2.2000000000000002"/>
    <n v="114.4"/>
    <s v="Wired &gt; 20 MHz and &lt; 500 MHz - 100/10 Mb/s Ethernet,Wired &gt; 20 MHz and &lt; 500 MHz - USB 2.x, Power-supply Size &gt; 10W,Memory"/>
    <x v="13"/>
    <d v="2013-12-18T00:00:00"/>
    <s v="United States, Canada"/>
    <s v="ES_1030868_HL-L8250CDN_10282013114655_2532464"/>
    <n v="3"/>
    <n v="16.8"/>
    <n v="33.6"/>
    <n v="29.4"/>
    <n v="30"/>
    <n v="418.86666666666667"/>
    <n v="2.1987333333333337"/>
    <n v="104.71666666666667"/>
    <n v="0.6504833333333333"/>
    <n v="33.825133333333333"/>
    <n v="16.8"/>
    <n v="17.600000000000001"/>
    <b v="1"/>
    <b v="1"/>
    <b v="1"/>
    <x v="1"/>
    <n v="3.85"/>
    <n v="66.733333333333334"/>
    <x v="17"/>
    <n v="0.56299999999999994"/>
    <n v="0.56299999999999994"/>
    <x v="1"/>
    <x v="1"/>
  </r>
  <r>
    <n v="2198716"/>
    <s v="Brother Industries, Ltd."/>
    <s v="Brother"/>
    <s v="HL-L9200CDWT"/>
    <s v="HL-L9200CDWT"/>
    <s v="HL-L8350CDW,,; HL-L8350CDWT,,; HL-L9200CDW,,"/>
    <x v="1"/>
    <s v="Standard"/>
    <n v="216"/>
    <n v="356"/>
    <m/>
    <x v="0"/>
    <x v="1"/>
    <x v="0"/>
    <s v="Yes"/>
    <n v="2.2999999999999998"/>
    <n v="119.6"/>
    <s v="Wired &gt; 20 MHz and &lt; 500 MHz - 100/10 Mb/s Ethernet,Wired &gt; 20 MHz and &lt; 500 MHz - USB 2.x, Power-supply Size &gt; 10W,Memory,Touch Panel Display - Color"/>
    <x v="13"/>
    <d v="2013-12-24T00:00:00"/>
    <s v="United States, Canada"/>
    <s v="ES_1030868_HL-L9200CDWT, HL-L9200CDW, HL-L8350CDWT, HL-L8350CDW_10282013143357_5680505"/>
    <n v="3"/>
    <n v="17.399999999999999"/>
    <n v="35.4"/>
    <n v="30"/>
    <n v="32"/>
    <n v="446.8"/>
    <n v="2.3364000000000003"/>
    <n v="111.7"/>
    <n v="0.68489999999999995"/>
    <n v="35.614799999999995"/>
    <n v="18"/>
    <n v="18.439999999999998"/>
    <b v="1"/>
    <b v="1"/>
    <b v="1"/>
    <x v="1"/>
    <n v="4.25"/>
    <n v="73.666666666666671"/>
    <x v="18"/>
    <n v="0.627"/>
    <n v="0.627"/>
    <x v="1"/>
    <x v="1"/>
  </r>
  <r>
    <n v="2221791"/>
    <s v="Brother Industries, Ltd."/>
    <s v="Brother"/>
    <s v="HL-L9300CDWTT"/>
    <s v="HL-L9300CDWTT"/>
    <s v="HL-L9300CDW,,; HL-L9300CDWT,,"/>
    <x v="1"/>
    <s v="Standard"/>
    <n v="216"/>
    <n v="356"/>
    <m/>
    <x v="0"/>
    <x v="1"/>
    <x v="0"/>
    <s v="Yes"/>
    <n v="2.2999999999999998"/>
    <n v="119.6"/>
    <s v="Wired &gt; 20 MHz and &lt; 500 MHz - 100/10 Mb/s Ethernet, Memory"/>
    <x v="14"/>
    <d v="2014-09-24T00:00:00"/>
    <s v="United States, Taiwan, Canada"/>
    <s v="ES_1030868_HL-L9300CDWTT_09162014132452_5774194"/>
    <n v="3"/>
    <n v="16.2"/>
    <n v="33.6"/>
    <n v="30"/>
    <n v="32"/>
    <n v="435.4"/>
    <n v="2.3050000000000002"/>
    <n v="108.85"/>
    <n v="0.70225000000000004"/>
    <n v="36.517000000000003"/>
    <n v="17.400000000000002"/>
    <n v="18.439999999999998"/>
    <b v="1"/>
    <b v="1"/>
    <b v="1"/>
    <x v="1"/>
    <n v="4.25"/>
    <n v="73.666666666666671"/>
    <x v="19"/>
    <n v="0.627"/>
    <n v="0.627"/>
    <x v="1"/>
    <x v="1"/>
  </r>
  <r>
    <n v="2287828"/>
    <s v="Brother Industries, Ltd."/>
    <s v="Brother"/>
    <s v="HL-L9310CDWT"/>
    <s v="HL-L9310CDWT"/>
    <s v=",HL-L8260CDW,; ,HL-L8360CDW,; ,HL-L8360CDWT,; ,HL-L9310CDW,"/>
    <x v="1"/>
    <s v="Standard"/>
    <n v="216"/>
    <n v="356"/>
    <m/>
    <x v="0"/>
    <x v="1"/>
    <x v="12"/>
    <s v="Yes"/>
    <n v="1.863"/>
    <n v="96.876000000000005"/>
    <s v="Wired &gt; 500 MHz - 1 Gb/s Ethernet, Memory"/>
    <x v="7"/>
    <d v="2017-01-05T00:00:00"/>
    <s v="United States, Taiwan, Canada"/>
    <s v="ES_1030868_HL-L9310CDWT_11182016175749_1596010"/>
    <n v="1"/>
    <n v="30"/>
    <n v="31.8"/>
    <n v="28.2"/>
    <n v="32"/>
    <n v="345"/>
    <n v="1.8657999999999999"/>
    <n v="86.25"/>
    <n v="0.60504999999999998"/>
    <n v="31.462599999999998"/>
    <n v="1.8000000000000007"/>
    <n v="18.86"/>
    <b v="1"/>
    <b v="1"/>
    <b v="1"/>
    <x v="1"/>
    <n v="4.4500000000000011"/>
    <n v="77.133333333333354"/>
    <x v="20"/>
    <n v="0.65900000000000003"/>
    <n v="0.65900000000000003"/>
    <x v="0"/>
    <x v="0"/>
  </r>
  <r>
    <n v="2193613"/>
    <s v="Brother Industries, Ltd."/>
    <s v="Brother"/>
    <s v="HL-S7000DN"/>
    <s v="HL-S7000DN"/>
    <m/>
    <x v="1"/>
    <s v="Standard"/>
    <n v="216"/>
    <n v="356"/>
    <m/>
    <x v="1"/>
    <x v="0"/>
    <x v="13"/>
    <s v="Yes"/>
    <n v="1.3"/>
    <n v="67.599999999999994"/>
    <s v="Other,Wired &gt; 500 MHz - 1 Gb/s Ethernet, Power-supply Size &gt; 10W,Other,Memory"/>
    <x v="15"/>
    <d v="2013-10-30T00:00:00"/>
    <s v="United States, Taiwan, Canada"/>
    <s v="ES_1030868_HL-S7000DN_10042013132250_1099664"/>
    <n v="3"/>
    <n v="9.6"/>
    <n v="12.6"/>
    <n v="12"/>
    <n v="32"/>
    <n v="241.6"/>
    <n v="1.3104"/>
    <n v="60.4"/>
    <n v="0.4284"/>
    <n v="22.276800000000001"/>
    <n v="3"/>
    <n v="30"/>
    <b v="1"/>
    <b v="1"/>
    <b v="1"/>
    <x v="1"/>
    <n v="17.100000000000009"/>
    <n v="296.40000000000015"/>
    <x v="21"/>
    <n v="2.972"/>
    <n v="2.972"/>
    <x v="0"/>
    <x v="0"/>
  </r>
  <r>
    <n v="2199600"/>
    <s v="Brother Industries, Ltd."/>
    <s v="Brother"/>
    <s v="MFC-7240"/>
    <s v="MFC-7240"/>
    <s v="FAX-2840,,"/>
    <x v="0"/>
    <s v="Standard"/>
    <n v="216"/>
    <n v="406"/>
    <m/>
    <x v="0"/>
    <x v="0"/>
    <x v="14"/>
    <s v="No"/>
    <n v="1.2"/>
    <n v="62.4"/>
    <s v="Wired &gt; 20 MHz and &lt; 500 MHz - USB 2.x, Power-supply Size &gt; 10W,Memory"/>
    <x v="1"/>
    <d v="2013-12-24T00:00:00"/>
    <s v="United States, Taiwan, Canada"/>
    <s v="ES_1030868_MFC-7240, FAX-2840_12162013130017_7447931"/>
    <n v="3"/>
    <n v="11.4"/>
    <n v="17.399999999999999"/>
    <n v="17.399999999999999"/>
    <n v="21"/>
    <n v="177.8"/>
    <n v="1.0449249999999999"/>
    <n v="44.45"/>
    <n v="0.39983125000000003"/>
    <n v="20.791225000000001"/>
    <n v="5.9999999999999982"/>
    <n v="13.82"/>
    <b v="1"/>
    <b v="1"/>
    <b v="1"/>
    <x v="0"/>
    <n v="1.5200000000000002"/>
    <n v="26.346666666666668"/>
    <x v="22"/>
    <n v="0.26299999999999996"/>
    <n v="0.26299999999999996"/>
    <x v="1"/>
    <x v="1"/>
  </r>
  <r>
    <n v="2199592"/>
    <s v="Brother Industries, Ltd."/>
    <s v="Brother"/>
    <s v="MFC-8510DN"/>
    <s v="MFC-8510DN"/>
    <s v=",DCP-8110DN,"/>
    <x v="0"/>
    <s v="Standard"/>
    <n v="216"/>
    <n v="356"/>
    <m/>
    <x v="0"/>
    <x v="0"/>
    <x v="15"/>
    <s v="Yes"/>
    <n v="2.2999999999999998"/>
    <n v="119.6"/>
    <s v="Wired &gt; 20 MHz and &lt; 500 MHz - 100/10 Mb/s Ethernet,Wired &gt; 20 MHz and &lt; 500 MHz - USB 2.x, Power-supply Size &gt; 10W,Memory"/>
    <x v="16"/>
    <d v="2013-12-23T00:00:00"/>
    <s v="United States, Taiwan, Canada"/>
    <s v="ES_1030868_MFC-8510DN_12192013115506_7514612"/>
    <n v="5"/>
    <n v="10.8"/>
    <n v="10.8"/>
    <n v="10.199999999999999"/>
    <n v="32"/>
    <n v="440.8"/>
    <n v="2.3448000000000002"/>
    <n v="110.2"/>
    <n v="0.7248"/>
    <n v="37.689599999999999"/>
    <n v="0"/>
    <n v="20.96"/>
    <b v="1"/>
    <b v="1"/>
    <b v="1"/>
    <x v="0"/>
    <n v="3.03"/>
    <n v="52.52"/>
    <x v="23"/>
    <n v="0.56899999999999995"/>
    <n v="0.56899999999999995"/>
    <x v="1"/>
    <x v="1"/>
  </r>
  <r>
    <n v="2199189"/>
    <s v="Brother Industries, Ltd."/>
    <s v="Brother"/>
    <s v="MFC-8910DW"/>
    <s v="MFC-8910DW"/>
    <s v=",DCP-8150DN,; ,DCP-8155DN,; ,MFC-8710DW,"/>
    <x v="0"/>
    <s v="Standard"/>
    <n v="216"/>
    <n v="356"/>
    <m/>
    <x v="0"/>
    <x v="0"/>
    <x v="4"/>
    <s v="Yes"/>
    <n v="2.5"/>
    <n v="130"/>
    <s v="Wired &gt; 20 MHz and &lt; 500 MHz - 100/10 Mb/s Ethernet,Wired &gt; 20 MHz and &lt; 500 MHz - USB 2.x, Power-supply Size &gt; 10W,Memory"/>
    <x v="17"/>
    <d v="2013-12-23T00:00:00"/>
    <s v="United States, Taiwan, Canada"/>
    <s v="ES_1030868_MFC-8910DW_12222013103455_2565423"/>
    <n v="5"/>
    <n v="11.4"/>
    <n v="10.8"/>
    <n v="10.8"/>
    <n v="32"/>
    <n v="468.4"/>
    <n v="2.4956"/>
    <n v="117.1"/>
    <n v="0.77510000000000001"/>
    <n v="40.305199999999999"/>
    <n v="-0.59999999999999964"/>
    <n v="22.64"/>
    <b v="1"/>
    <b v="1"/>
    <b v="1"/>
    <x v="0"/>
    <n v="3.47"/>
    <n v="60.146666666666668"/>
    <x v="24"/>
    <n v="0.6359999999999999"/>
    <n v="0.6359999999999999"/>
    <x v="1"/>
    <x v="1"/>
  </r>
  <r>
    <n v="2199601"/>
    <s v="Brother Industries, Ltd."/>
    <s v="Brother"/>
    <s v="MFC-8950DWT"/>
    <s v="MFC-8950DWT"/>
    <s v=",MFC-8950DW,"/>
    <x v="0"/>
    <s v="Standard"/>
    <n v="216"/>
    <n v="356"/>
    <m/>
    <x v="0"/>
    <x v="0"/>
    <x v="4"/>
    <s v="Yes"/>
    <n v="2.7"/>
    <n v="140.4"/>
    <s v="Wired &gt; 20 MHz and &lt; 500 MHz - 100/10 Mb/s Ethernet,Wired &gt; 500 MHz - 1 Gb/s Ethernet, Power-supply Size &gt; 10W,Other,Memory"/>
    <x v="17"/>
    <d v="2013-12-23T00:00:00"/>
    <s v="United States, Taiwan, Canada"/>
    <s v="ES_1030868_MFC-8950DWT, MFC-8952DWT, MFC-8950DW, MFC-8952DW_12142013125213_8115503"/>
    <n v="5"/>
    <n v="19.8"/>
    <n v="11.4"/>
    <n v="11.4"/>
    <n v="32"/>
    <n v="497.00000000000006"/>
    <n v="2.6898"/>
    <n v="124.25000000000001"/>
    <n v="0.87405000000000022"/>
    <n v="45.450600000000009"/>
    <n v="-8.4"/>
    <n v="22.64"/>
    <b v="1"/>
    <b v="1"/>
    <b v="1"/>
    <x v="0"/>
    <n v="3.47"/>
    <n v="60.146666666666668"/>
    <x v="25"/>
    <n v="0.6359999999999999"/>
    <n v="0.6359999999999999"/>
    <x v="1"/>
    <x v="1"/>
  </r>
  <r>
    <n v="2203372"/>
    <s v="Brother Industries, Ltd."/>
    <s v="Brother"/>
    <s v="MFC-9130CW"/>
    <s v="MFC-9130CW"/>
    <m/>
    <x v="0"/>
    <s v="Standard"/>
    <n v="216"/>
    <n v="356"/>
    <m/>
    <x v="0"/>
    <x v="1"/>
    <x v="1"/>
    <s v="Yes"/>
    <n v="1.2"/>
    <n v="62.4"/>
    <s v="Wired &gt; 20 MHz and &lt; 500 MHz - USB 2.x, Power-supply Size &gt; 10W,Memory"/>
    <x v="1"/>
    <d v="2013-12-23T00:00:00"/>
    <s v="United States, Canada"/>
    <s v="ES_1030868_MFC-9130CW_12222013183942_5837976"/>
    <n v="3"/>
    <n v="16.8"/>
    <n v="26.4"/>
    <n v="24"/>
    <n v="19"/>
    <n v="202.4666666666667"/>
    <n v="1.2142833333333336"/>
    <n v="50.616666666666674"/>
    <n v="0.47997083333333335"/>
    <n v="24.958483333333334"/>
    <n v="9.5999999999999979"/>
    <n v="12.98"/>
    <b v="1"/>
    <b v="1"/>
    <b v="1"/>
    <x v="0"/>
    <n v="2.52"/>
    <n v="43.68"/>
    <x v="26"/>
    <n v="0.254"/>
    <n v="0.254"/>
    <x v="1"/>
    <x v="1"/>
  </r>
  <r>
    <n v="2199589"/>
    <s v="Brother Industries, Ltd."/>
    <s v="Brother"/>
    <s v="MFC-9340CDW"/>
    <s v="MFC-9340CDW"/>
    <s v="HL-3180CDW,,; MFC-9330CDW,,"/>
    <x v="0"/>
    <s v="Standard"/>
    <n v="216"/>
    <n v="356"/>
    <m/>
    <x v="0"/>
    <x v="1"/>
    <x v="2"/>
    <s v="Yes"/>
    <n v="1.4"/>
    <n v="72.8"/>
    <s v="Wired &gt; 20 MHz and &lt; 500 MHz - 100/10 Mb/s Ethernet,Wired &gt; 20 MHz and &lt; 500 MHz - USB 2.x, Power-supply Size &gt; 10W,Memory"/>
    <x v="1"/>
    <d v="2013-12-24T00:00:00"/>
    <s v="United States, Canada"/>
    <s v="ES_1030868_MFC-9340CDW, MFC-9330CDW_12182013113407_2369348"/>
    <n v="3"/>
    <n v="21.6"/>
    <n v="31.2"/>
    <n v="28.2"/>
    <n v="23"/>
    <n v="244.7"/>
    <n v="1.4602249999999997"/>
    <n v="61.174999999999997"/>
    <n v="0.57925625000000003"/>
    <n v="30.121325000000002"/>
    <n v="9.5999999999999979"/>
    <n v="14.66"/>
    <b v="1"/>
    <b v="1"/>
    <b v="1"/>
    <x v="0"/>
    <n v="3.04"/>
    <n v="52.693333333333335"/>
    <x v="27"/>
    <n v="0.29600000000000004"/>
    <n v="0.29600000000000004"/>
    <x v="1"/>
    <x v="1"/>
  </r>
  <r>
    <n v="2233188"/>
    <s v="Brother Industries, Ltd."/>
    <s v="Brother"/>
    <s v="MFC-L2680W"/>
    <s v="MFC-L2680W"/>
    <m/>
    <x v="0"/>
    <s v="Standard"/>
    <n v="216"/>
    <n v="356"/>
    <m/>
    <x v="0"/>
    <x v="0"/>
    <x v="5"/>
    <s v="No"/>
    <n v="1.0620000000000001"/>
    <n v="55.223999999999997"/>
    <s v="Fax Modem,Wired &gt; 20 MHz and &lt; 500 MHz - USB 2.x, Memory"/>
    <x v="18"/>
    <d v="2015-02-17T00:00:00"/>
    <s v="United States, Canada"/>
    <s v="ES_1030868_MFC-L2680W_02132015144059_8949701"/>
    <n v="1"/>
    <n v="12.6"/>
    <n v="20.399999999999999"/>
    <n v="19.2"/>
    <n v="24"/>
    <n v="163.26666666666668"/>
    <n v="1.0647333333333335"/>
    <n v="40.81666666666667"/>
    <n v="0.49298333333333333"/>
    <n v="25.635133333333332"/>
    <n v="7.7999999999999989"/>
    <n v="15.08"/>
    <b v="1"/>
    <b v="1"/>
    <b v="1"/>
    <x v="0"/>
    <n v="1.7300000000000002"/>
    <n v="29.986666666666668"/>
    <x v="28"/>
    <n v="0.31699999999999995"/>
    <n v="0.31699999999999995"/>
    <x v="1"/>
    <x v="1"/>
  </r>
  <r>
    <n v="2287847"/>
    <s v="Brother Industries, Ltd."/>
    <s v="Brother"/>
    <s v="MFC-L2685DW"/>
    <s v="MFC-L2685DW"/>
    <m/>
    <x v="0"/>
    <s v="Standard"/>
    <n v="216"/>
    <n v="356"/>
    <m/>
    <x v="0"/>
    <x v="0"/>
    <x v="5"/>
    <s v="Yes"/>
    <n v="1.089"/>
    <n v="56.628"/>
    <s v="Fax Modem,Wired &gt; 20 MHz and &lt; 500 MHz - USB 2.x, None"/>
    <x v="7"/>
    <d v="2017-01-05T00:00:00"/>
    <s v="United States, Canada"/>
    <s v="ES_1030868_MFC-L2685DW_11182016175749_7535010"/>
    <n v="1"/>
    <n v="10.8"/>
    <n v="18"/>
    <n v="16.8"/>
    <n v="24"/>
    <n v="172.19999999999996"/>
    <n v="1.0817999999999999"/>
    <n v="43.04999999999999"/>
    <n v="0.47204999999999991"/>
    <n v="24.546599999999994"/>
    <n v="7.1999999999999993"/>
    <n v="15.08"/>
    <b v="1"/>
    <b v="1"/>
    <b v="1"/>
    <x v="0"/>
    <n v="1.7300000000000002"/>
    <n v="29.986666666666668"/>
    <x v="29"/>
    <n v="0.31699999999999995"/>
    <n v="0.31699999999999995"/>
    <x v="1"/>
    <x v="1"/>
  </r>
  <r>
    <n v="2207816"/>
    <s v="Brother Industries, Ltd."/>
    <s v="Brother"/>
    <s v="MFC-L2700DW"/>
    <s v="MFC-L2700DW"/>
    <s v="DCP-L2520DW,,"/>
    <x v="0"/>
    <s v="Standard"/>
    <n v="216"/>
    <n v="356"/>
    <m/>
    <x v="0"/>
    <x v="0"/>
    <x v="8"/>
    <s v="Yes"/>
    <n v="1.34"/>
    <n v="69.680000000000007"/>
    <s v="Wired &gt; 20 MHz and &lt; 500 MHz - 100/10 Mb/s Ethernet,Wired &gt; 20 MHz and &lt; 500 MHz - USB 2.x, Power-supply Size &gt; 10W,Memory"/>
    <x v="19"/>
    <d v="2014-04-07T00:00:00"/>
    <s v="United States, Taiwan, Canada"/>
    <s v="ES_1030868_MFC-L2700DW_03242014152036_198633"/>
    <n v="1"/>
    <n v="12.6"/>
    <n v="19.2"/>
    <n v="18"/>
    <n v="27"/>
    <n v="226.76666666666665"/>
    <n v="1.3352083333333333"/>
    <n v="56.691666666666663"/>
    <n v="0.52280208333333322"/>
    <n v="27.185708333333327"/>
    <n v="6.6"/>
    <n v="16.34"/>
    <b v="1"/>
    <b v="1"/>
    <b v="1"/>
    <x v="0"/>
    <n v="1.9400000000000002"/>
    <n v="33.626666666666672"/>
    <x v="30"/>
    <n v="0.371"/>
    <n v="0.371"/>
    <x v="1"/>
    <x v="1"/>
  </r>
  <r>
    <n v="2255245"/>
    <s v="Brother Industries, Ltd."/>
    <s v="Brother"/>
    <s v="MFC-L2707DW"/>
    <s v="MFC-L2707DW"/>
    <m/>
    <x v="0"/>
    <s v="Standard"/>
    <n v="216"/>
    <n v="356"/>
    <m/>
    <x v="0"/>
    <x v="0"/>
    <x v="7"/>
    <s v="Yes"/>
    <n v="1.29"/>
    <n v="67.08"/>
    <s v="Wired &gt; 20 MHz and &lt; 500 MHz - 100/10 Mb/s Ethernet,Wired &gt; 20 MHz and &lt; 500 MHz - USB 2.x, Power-supply Size &gt; 10W,Memory"/>
    <x v="20"/>
    <d v="2015-12-22T00:00:00"/>
    <s v="United States, Taiwan, Canada"/>
    <s v="ES_1030868_MFC-L2707DW_12172015203149_8249627"/>
    <n v="1"/>
    <n v="11.4"/>
    <n v="18.600000000000001"/>
    <n v="16.8"/>
    <n v="30"/>
    <n v="214.19999999999996"/>
    <n v="1.2928499999999996"/>
    <n v="53.54999999999999"/>
    <n v="0.53741250000000007"/>
    <n v="27.945450000000005"/>
    <n v="7.2000000000000011"/>
    <n v="17.600000000000001"/>
    <b v="1"/>
    <b v="1"/>
    <b v="1"/>
    <x v="0"/>
    <n v="2.15"/>
    <n v="37.266666666666666"/>
    <x v="31"/>
    <n v="0.42499999999999993"/>
    <n v="0.42499999999999993"/>
    <x v="1"/>
    <x v="1"/>
  </r>
  <r>
    <n v="2297418"/>
    <s v="Brother Industries, Ltd."/>
    <s v="Brother"/>
    <s v="MFC-L2710DW"/>
    <s v="MFC-L2710DW"/>
    <m/>
    <x v="0"/>
    <s v="Standard"/>
    <n v="216"/>
    <n v="356"/>
    <m/>
    <x v="0"/>
    <x v="0"/>
    <x v="0"/>
    <s v="Yes"/>
    <n v="1.2270000000000001"/>
    <n v="63.804000000000002"/>
    <s v="Wired &gt; 20 MHz and &lt; 500 MHz - 100/10 Mb/s Ethernet,Fax Modem, None"/>
    <x v="9"/>
    <d v="2017-06-12T00:00:00"/>
    <s v="United States, Taiwan, Canada"/>
    <s v="ES_1030868_MFC-L2710DW_06022017144847_6155969"/>
    <n v="1"/>
    <n v="13.8"/>
    <n v="16.8"/>
    <n v="16.2"/>
    <n v="32"/>
    <n v="230.4"/>
    <n v="1.2287999999999999"/>
    <n v="57.6"/>
    <n v="0.38280000000000003"/>
    <n v="19.9056"/>
    <n v="3"/>
    <n v="18.439999999999998"/>
    <b v="1"/>
    <b v="1"/>
    <b v="1"/>
    <x v="0"/>
    <n v="2.37"/>
    <n v="41.080000000000005"/>
    <x v="32"/>
    <n v="0.46099999999999997"/>
    <n v="0.46099999999999997"/>
    <x v="0"/>
    <x v="0"/>
  </r>
  <r>
    <n v="2207654"/>
    <s v="Brother Industries, Ltd."/>
    <s v="Brother"/>
    <s v="MFC-L2740DW"/>
    <s v="MFC-L2740DW"/>
    <s v="HL-L2380DW,,"/>
    <x v="0"/>
    <s v="Standard"/>
    <n v="216"/>
    <n v="356"/>
    <m/>
    <x v="0"/>
    <x v="0"/>
    <x v="0"/>
    <s v="Yes"/>
    <n v="1.49"/>
    <n v="77.48"/>
    <s v="Wired &gt; 20 MHz and &lt; 500 MHz - 100/10 Mb/s Ethernet,Wired &gt; 20 MHz and &lt; 500 MHz - USB 2.x, Power-supply Size &gt; 10W,Memory"/>
    <x v="21"/>
    <d v="2014-03-26T00:00:00"/>
    <s v="United States, Taiwan, Canada"/>
    <s v="ES_1030868_MFC-L2740DW_03252014175633_2453424"/>
    <n v="1"/>
    <n v="11.4"/>
    <n v="19.8"/>
    <n v="16.2"/>
    <n v="32"/>
    <n v="256"/>
    <n v="1.4975999999999998"/>
    <n v="64"/>
    <n v="0.58860000000000001"/>
    <n v="30.607199999999999"/>
    <n v="8.4"/>
    <n v="18.439999999999998"/>
    <b v="1"/>
    <b v="1"/>
    <b v="1"/>
    <x v="0"/>
    <n v="2.37"/>
    <n v="41.080000000000005"/>
    <x v="33"/>
    <n v="0.46099999999999997"/>
    <n v="0.46099999999999997"/>
    <x v="1"/>
    <x v="1"/>
  </r>
  <r>
    <n v="2297143"/>
    <s v="Brother Industries, Ltd."/>
    <s v="Brother"/>
    <s v="MFC-L2750DW"/>
    <s v="MFC-L2750DW"/>
    <s v=",DCP-L2550DW,; ,DCP-L2551DW,; ,HL-L2395DW,; ,MFC-L2715DW,; ,MFC-L2730DW,; ,MFC-L2750DWXL,"/>
    <x v="0"/>
    <s v="Standard"/>
    <n v="216"/>
    <n v="356"/>
    <m/>
    <x v="0"/>
    <x v="0"/>
    <x v="9"/>
    <s v="Yes"/>
    <n v="1.3740000000000001"/>
    <n v="71.447999999999993"/>
    <s v="Wired &gt; 20 MHz and &lt; 500 MHz - 100/10 Mb/s Ethernet,Fax Modem, None"/>
    <x v="9"/>
    <d v="2017-06-06T00:00:00"/>
    <s v="United States, Taiwan, Canada"/>
    <s v="ES_1030868_MFC-L2750DW_06022017083724_3412896"/>
    <n v="1"/>
    <n v="21.6"/>
    <n v="16.8"/>
    <n v="16.2"/>
    <n v="32"/>
    <n v="254.8"/>
    <n v="1.3764000000000001"/>
    <n v="63.7"/>
    <n v="0.44490000000000007"/>
    <n v="23.134800000000006"/>
    <n v="-4.8000000000000007"/>
    <n v="20.119999999999997"/>
    <b v="1"/>
    <b v="1"/>
    <b v="1"/>
    <x v="0"/>
    <n v="2.81"/>
    <n v="48.706666666666671"/>
    <x v="34"/>
    <n v="0.53299999999999992"/>
    <n v="0.53299999999999992"/>
    <x v="0"/>
    <x v="0"/>
  </r>
  <r>
    <n v="2244753"/>
    <s v="Brother Industries, Ltd."/>
    <s v="Brother"/>
    <s v="MFC-L5900DW"/>
    <s v="MFC-L5900DW"/>
    <s v=",DCP-L5500DN,; ,DCP-L5600DN,; ,DCP-L5650DN,; ,MFC-L5700DN,; ,MFC-L5700DW,; ,MFC-L5800DW,; ,MFC-L5850DW,"/>
    <x v="0"/>
    <s v="Standard"/>
    <n v="216"/>
    <n v="356"/>
    <m/>
    <x v="0"/>
    <x v="0"/>
    <x v="4"/>
    <s v="No"/>
    <n v="2.056"/>
    <n v="106.91200000000001"/>
    <s v="Wired &gt; 500 MHz - 1 Gb/s Ethernet, Memory"/>
    <x v="22"/>
    <d v="2015-07-31T00:00:00"/>
    <s v="United States, Taiwan, Canada"/>
    <s v="ES_1030868_MFC-L5900DW_07142015185528_9361535"/>
    <n v="1"/>
    <n v="52.8"/>
    <n v="13.8"/>
    <n v="12"/>
    <n v="32"/>
    <n v="374.8"/>
    <n v="2.0531999999999999"/>
    <n v="93.7"/>
    <n v="0.68970000000000009"/>
    <n v="35.864400000000003"/>
    <n v="-39"/>
    <n v="22.64"/>
    <b v="1"/>
    <b v="1"/>
    <b v="1"/>
    <x v="0"/>
    <n v="3.47"/>
    <n v="60.146666666666668"/>
    <x v="35"/>
    <n v="0.6359999999999999"/>
    <n v="0.6359999999999999"/>
    <x v="1"/>
    <x v="1"/>
  </r>
  <r>
    <n v="2244754"/>
    <s v="Brother Industries, Ltd."/>
    <s v="Brother"/>
    <s v="MFC-L6800DW"/>
    <s v="MFC-L6800DW"/>
    <s v=",MFC-L6700DW,; ,MFC-L6750DW,"/>
    <x v="0"/>
    <s v="Standard"/>
    <n v="216"/>
    <n v="356"/>
    <m/>
    <x v="0"/>
    <x v="0"/>
    <x v="10"/>
    <s v="No"/>
    <n v="2.3210000000000002"/>
    <n v="120.69199999999999"/>
    <s v="Wired &gt; 500 MHz - 1 Gb/s Ethernet, Memory"/>
    <x v="23"/>
    <d v="2015-07-31T00:00:00"/>
    <s v="United States, Taiwan, Canada"/>
    <s v="ES_1030868_MFC-L6800DW_07192015185225_6345941"/>
    <n v="1"/>
    <n v="46.2"/>
    <n v="14.4"/>
    <n v="12.6"/>
    <n v="32"/>
    <n v="424"/>
    <n v="2.3119999999999998"/>
    <n v="106"/>
    <n v="0.76700000000000002"/>
    <n v="39.884"/>
    <n v="-31.800000000000004"/>
    <n v="25.16"/>
    <b v="1"/>
    <b v="1"/>
    <b v="1"/>
    <x v="0"/>
    <n v="4.1300000000000008"/>
    <n v="71.586666666666687"/>
    <x v="36"/>
    <n v="0.71399999999999997"/>
    <n v="0.71399999999999997"/>
    <x v="1"/>
    <x v="1"/>
  </r>
  <r>
    <n v="2244755"/>
    <s v="Brother Industries, Ltd."/>
    <s v="Brother"/>
    <s v="MFC-L6900DW"/>
    <s v="MFC-L6900DW"/>
    <m/>
    <x v="0"/>
    <s v="Standard"/>
    <n v="216"/>
    <n v="356"/>
    <m/>
    <x v="0"/>
    <x v="0"/>
    <x v="11"/>
    <s v="No"/>
    <n v="2.516"/>
    <n v="130.83199999999999"/>
    <s v="Wired &gt; 500 MHz - 1 Gb/s Ethernet, Memory"/>
    <x v="23"/>
    <d v="2015-07-31T00:00:00"/>
    <s v="United States, Taiwan, Canada"/>
    <s v="ES_1030868_MFC-L6900DW_07202015153416_3271905"/>
    <n v="1"/>
    <n v="54"/>
    <n v="13.2"/>
    <n v="12"/>
    <n v="32"/>
    <n v="463.6"/>
    <n v="2.5228000000000002"/>
    <n v="115.9"/>
    <n v="0.83230000000000015"/>
    <n v="43.279600000000009"/>
    <n v="-40.799999999999997"/>
    <n v="26.84"/>
    <b v="1"/>
    <b v="1"/>
    <b v="1"/>
    <x v="0"/>
    <n v="4.8499999999999996"/>
    <n v="84.066666666666663"/>
    <x v="37"/>
    <n v="0.7659999999999999"/>
    <n v="0.7659999999999999"/>
    <x v="1"/>
    <x v="1"/>
  </r>
  <r>
    <n v="2203362"/>
    <s v="Brother Industries, Ltd."/>
    <s v="Brother"/>
    <s v="MFC-L8600CDW"/>
    <s v="MFC-L8600CDW"/>
    <m/>
    <x v="0"/>
    <s v="Standard"/>
    <n v="216"/>
    <n v="356"/>
    <m/>
    <x v="0"/>
    <x v="1"/>
    <x v="7"/>
    <s v="Yes"/>
    <n v="2.2999999999999998"/>
    <n v="119.6"/>
    <s v="Wired &gt; 20 MHz and &lt; 500 MHz - 100/10 Mb/s Ethernet,Wired &gt; 20 MHz and &lt; 500 MHz - USB 2.x, Power-supply Size &gt; 10W,Memory,Touch Panel Display - Color"/>
    <x v="24"/>
    <d v="2014-01-27T00:00:00"/>
    <s v="United States, Taiwan, Canada"/>
    <s v="ES_1030868_MFC-L8600CDW_01242014172006_6961633"/>
    <n v="3"/>
    <n v="19.8"/>
    <n v="35.4"/>
    <n v="29.4"/>
    <n v="30"/>
    <n v="419.66666666666663"/>
    <n v="2.267983333333333"/>
    <n v="104.91666666666666"/>
    <n v="0.7307958333333332"/>
    <n v="38.00138333333333"/>
    <n v="15.599999999999998"/>
    <n v="17.600000000000001"/>
    <b v="1"/>
    <b v="1"/>
    <b v="1"/>
    <x v="0"/>
    <n v="3.95"/>
    <n v="68.466666666666669"/>
    <x v="38"/>
    <n v="0.443"/>
    <n v="0.443"/>
    <x v="1"/>
    <x v="1"/>
  </r>
  <r>
    <n v="2203363"/>
    <s v="Brother Industries, Ltd."/>
    <s v="Brother"/>
    <s v="MFC-L9550CDW"/>
    <s v="MFC-L9550CDW"/>
    <s v="MFC-L8850CDW,,"/>
    <x v="0"/>
    <s v="Standard"/>
    <n v="216"/>
    <n v="356"/>
    <m/>
    <x v="0"/>
    <x v="1"/>
    <x v="0"/>
    <s v="Yes"/>
    <n v="2.5"/>
    <n v="130"/>
    <s v="Wired &gt; 20 MHz and &lt; 500 MHz - 100/10 Mb/s Ethernet,Wired &gt; 20 MHz and &lt; 500 MHz - USB 2.x, Power-supply Size &gt; 10W,Memory,Touch Panel Display - Color"/>
    <x v="25"/>
    <d v="2014-01-27T00:00:00"/>
    <s v="United States, Taiwan, Canada"/>
    <s v="ES_1030868_MFC-L9550CDW_01242014165422_168115"/>
    <n v="3"/>
    <n v="22.2"/>
    <n v="39.6"/>
    <n v="34.200000000000003"/>
    <n v="32"/>
    <n v="469.59999999999997"/>
    <n v="2.5528000000000004"/>
    <n v="117.39999999999999"/>
    <n v="0.83979999999999999"/>
    <n v="43.669600000000003"/>
    <n v="17.400000000000002"/>
    <n v="18.439999999999998"/>
    <b v="1"/>
    <b v="1"/>
    <b v="1"/>
    <x v="0"/>
    <n v="4.3500000000000005"/>
    <n v="75.400000000000006"/>
    <x v="39"/>
    <n v="0.48500000000000004"/>
    <n v="0.48500000000000004"/>
    <x v="1"/>
    <x v="1"/>
  </r>
  <r>
    <n v="2286875"/>
    <s v="Brother Industries, Ltd."/>
    <s v="Brother"/>
    <s v="MFC-L9570CDW"/>
    <s v="MFC-L9570CDW"/>
    <s v=",MFC-L8610CDW,; ,MFC-L8900CDW,"/>
    <x v="0"/>
    <s v="Standard"/>
    <n v="216"/>
    <n v="356"/>
    <m/>
    <x v="0"/>
    <x v="1"/>
    <x v="12"/>
    <s v="Yes"/>
    <n v="1.8080000000000001"/>
    <n v="94.016000000000005"/>
    <s v="Wired &gt; 500 MHz - 1 Gb/s Ethernet, Memory"/>
    <x v="26"/>
    <d v="2016-12-20T00:00:00"/>
    <s v="United States, Taiwan, Canada"/>
    <s v="ES_1030868_MFC-L9570CDW_11182016175749_6235010"/>
    <n v="1"/>
    <n v="36"/>
    <n v="29.4"/>
    <n v="30"/>
    <n v="32"/>
    <n v="326.19999999999993"/>
    <n v="1.8101999999999996"/>
    <n v="81.549999999999983"/>
    <n v="0.62894999999999979"/>
    <n v="32.70539999999999"/>
    <n v="-6.6000000000000014"/>
    <n v="18.86"/>
    <b v="1"/>
    <b v="1"/>
    <b v="1"/>
    <x v="0"/>
    <n v="4.5500000000000007"/>
    <n v="78.866666666666674"/>
    <x v="40"/>
    <n v="0.50600000000000001"/>
    <n v="0.50600000000000001"/>
    <x v="1"/>
    <x v="1"/>
  </r>
  <r>
    <n v="2294460"/>
    <s v="Canon U.S.A., Inc."/>
    <s v="Canon"/>
    <s v="Color imageCLASS LBP612Cdw"/>
    <s v="Color imageCLASS LBP612Cdw"/>
    <m/>
    <x v="1"/>
    <s v="Standard"/>
    <n v="216"/>
    <n v="356"/>
    <m/>
    <x v="0"/>
    <x v="1"/>
    <x v="1"/>
    <s v="Yes"/>
    <n v="0.5"/>
    <n v="26"/>
    <s v="Wired &gt; 20 MHz and &lt; 500 MHz - 100/10 Mb/s Ethernet,Wired &gt; 20 MHz and &lt; 500 MHz - USB 2.x, Power-supply Size &gt; 10W"/>
    <x v="27"/>
    <d v="2016-12-27T00:00:00"/>
    <s v="United States, Canada"/>
    <s v="ES_40085_Color imageCLASS LBP612Cdw_03102017090211_6531234"/>
    <n v="5"/>
    <n v="13.8"/>
    <n v="15"/>
    <n v="15"/>
    <n v="19"/>
    <n v="79.066666666666663"/>
    <n v="0.48188333333333333"/>
    <n v="19.766666666666666"/>
    <n v="0.19607083333333333"/>
    <n v="10.195683333333333"/>
    <n v="1.1999999999999993"/>
    <n v="12.98"/>
    <b v="1"/>
    <b v="1"/>
    <b v="1"/>
    <x v="1"/>
    <n v="2.2000000000000002"/>
    <n v="38.133333333333333"/>
    <x v="41"/>
    <n v="0.27500000000000002"/>
    <n v="0.27500000000000002"/>
    <x v="0"/>
    <x v="0"/>
  </r>
  <r>
    <n v="2292387"/>
    <s v="Canon U.S.A., Inc."/>
    <s v="Canon"/>
    <s v="Color imageCLASS LBP654Cdw"/>
    <s v="Color imageCLASS LBP654Cdw"/>
    <m/>
    <x v="1"/>
    <s v="Standard"/>
    <n v="216"/>
    <n v="356"/>
    <m/>
    <x v="0"/>
    <x v="1"/>
    <x v="6"/>
    <s v="Yes"/>
    <n v="1"/>
    <n v="52"/>
    <s v="Wired &gt; 20 MHz and &lt; 500 MHz - 100/10 Mb/s Ethernet,Wired &gt; 20 MHz and &lt; 500 MHz - USB 2.x, Power-supply Size &gt; 10W"/>
    <x v="28"/>
    <d v="2016-12-27T00:00:00"/>
    <s v="United States, Canada"/>
    <s v="ES_40085_Color imageCLASS LBP654Cdw_03102017063415_7655641"/>
    <n v="5"/>
    <n v="10.199999999999999"/>
    <n v="10.8"/>
    <n v="10.8"/>
    <n v="28"/>
    <n v="190.73333333333332"/>
    <n v="1.0201666666666667"/>
    <n v="47.68333333333333"/>
    <n v="0.31804166666666661"/>
    <n v="16.538166666666665"/>
    <n v="0.60000000000000142"/>
    <n v="16.759999999999998"/>
    <b v="1"/>
    <b v="1"/>
    <b v="1"/>
    <x v="1"/>
    <n v="3.5500000000000003"/>
    <n v="61.533333333333339"/>
    <x v="42"/>
    <n v="0.499"/>
    <n v="0.499"/>
    <x v="0"/>
    <x v="0"/>
  </r>
  <r>
    <n v="2195728"/>
    <s v="Canon U.S.A., Inc."/>
    <s v="Canon"/>
    <s v="Color imageCLASS LBP7110Cw"/>
    <s v="Color imageCLASS LBP7110Cw"/>
    <m/>
    <x v="1"/>
    <s v="Standard"/>
    <n v="216"/>
    <n v="356"/>
    <m/>
    <x v="0"/>
    <x v="1"/>
    <x v="16"/>
    <s v="No"/>
    <n v="0.41499999999999998"/>
    <n v="21.58"/>
    <s v="Wireless - WiFi,Wired &gt; 20 MHz and &lt; 500 MHz - USB 2.x, Power-supply Size &gt; 10W"/>
    <x v="29"/>
    <d v="2013-11-21T00:00:00"/>
    <s v="United States, Canada"/>
    <s v="ES_1105798_CANON USA INC (94797) | Color imageCLASS LBP7110Cw_11252013022249_6169191"/>
    <n v="5"/>
    <n v="19.2"/>
    <n v="22.8"/>
    <n v="22.8"/>
    <n v="14"/>
    <n v="67.200000000000017"/>
    <n v="0.41125000000000012"/>
    <n v="16.800000000000004"/>
    <n v="0.16581250000000003"/>
    <n v="8.6222500000000011"/>
    <n v="3.6000000000000014"/>
    <n v="10.879999999999999"/>
    <b v="1"/>
    <b v="1"/>
    <b v="1"/>
    <x v="1"/>
    <n v="1.54"/>
    <n v="26.693333333333332"/>
    <x v="43"/>
    <n v="0.27500000000000002"/>
    <n v="0.375"/>
    <x v="0"/>
    <x v="0"/>
  </r>
  <r>
    <n v="2279994"/>
    <s v="Canon U.S.A., Inc."/>
    <s v="Canon"/>
    <s v="Color imageCLASS LBP712Cdn"/>
    <s v="Color imageCLASS LBP712Cdn"/>
    <m/>
    <x v="1"/>
    <s v="Standard"/>
    <n v="216"/>
    <n v="356"/>
    <m/>
    <x v="0"/>
    <x v="1"/>
    <x v="3"/>
    <s v="Yes"/>
    <n v="1.4"/>
    <n v="72.8"/>
    <s v="Wired &gt; 20 MHz and &lt; 500 MHz - 100/10 Mb/s Ethernet,Wired &gt; 20 MHz and &lt; 500 MHz - USB 2.x, Power-supply Size &gt; 10W"/>
    <x v="30"/>
    <d v="2016-04-14T00:00:00"/>
    <s v="United States, Canada"/>
    <s v="ES_40085_Color imageCLASS LBP712Cdn_09262016105709_7429435"/>
    <n v="1"/>
    <n v="9"/>
    <n v="10.199999999999999"/>
    <n v="9"/>
    <n v="32"/>
    <n v="253.60000000000002"/>
    <n v="1.3959999999999999"/>
    <n v="63.400000000000006"/>
    <n v="0.47499999999999998"/>
    <n v="24.7"/>
    <n v="1.1999999999999993"/>
    <n v="21.8"/>
    <b v="1"/>
    <b v="1"/>
    <b v="1"/>
    <x v="1"/>
    <n v="5.85"/>
    <n v="101.39999999999999"/>
    <x v="44"/>
    <n v="0.88300000000000001"/>
    <n v="0.88300000000000001"/>
    <x v="0"/>
    <x v="0"/>
  </r>
  <r>
    <n v="2255038"/>
    <s v="Canon U.S.A., Inc."/>
    <s v="Canon"/>
    <s v="Color imageCLASS MF624Cw"/>
    <s v="Color imageCLASS MF624Cw"/>
    <m/>
    <x v="0"/>
    <s v="Standard"/>
    <n v="216"/>
    <n v="356"/>
    <m/>
    <x v="0"/>
    <x v="1"/>
    <x v="17"/>
    <s v="No"/>
    <n v="0.4"/>
    <n v="20.8"/>
    <s v="Wireless - WiFi,Wired &gt; 20 MHz and &lt; 500 MHz - USB 2.x, Power-supply Size &gt; 10W,Scanners with non-CCFL Lamps - Light-Emitting Diodes (LED),Touch Panel Display - Color"/>
    <x v="31"/>
    <d v="2015-05-19T00:00:00"/>
    <s v="United States, Canada"/>
    <s v="ES_40085_Color imageCLASS MF624Cw_12172015055938_1978998"/>
    <n v="20"/>
    <n v="18"/>
    <n v="33"/>
    <n v="27"/>
    <n v="15"/>
    <n v="64.233333333333334"/>
    <n v="0.42564166666666664"/>
    <n v="16.058333333333334"/>
    <n v="0.19461041666666667"/>
    <n v="10.119741666666666"/>
    <n v="15"/>
    <n v="22.65"/>
    <b v="1"/>
    <b v="1"/>
    <b v="1"/>
    <x v="0"/>
    <n v="2"/>
    <n v="34.666666666666664"/>
    <x v="45"/>
    <n v="0.254"/>
    <n v="0.35399999999999998"/>
    <x v="0"/>
    <x v="0"/>
  </r>
  <r>
    <n v="2294458"/>
    <s v="Canon U.S.A., Inc."/>
    <s v="Canon"/>
    <s v="Color imageCLASS MF632Cdw"/>
    <s v="Color imageCLASS MF632Cdw"/>
    <m/>
    <x v="0"/>
    <s v="Standard"/>
    <n v="216"/>
    <n v="356"/>
    <m/>
    <x v="0"/>
    <x v="1"/>
    <x v="1"/>
    <s v="Yes"/>
    <n v="0.5"/>
    <n v="26"/>
    <s v="Wired &gt; 20 MHz and &lt; 500 MHz - 100/10 Mb/s Ethernet,Wired &gt; 20 MHz and &lt; 500 MHz - USB 2.x, Power-supply Size &gt; 10W,Scanners with non-CCFL Lamps - Light-Emitting Diodes (LED),Touch Panel Display - Color"/>
    <x v="27"/>
    <d v="2016-12-27T00:00:00"/>
    <s v="United States, Canada"/>
    <s v="ES_40085_Color imageCLASS MF632Cdw_04182017072334_0214057"/>
    <n v="5"/>
    <n v="10.8"/>
    <n v="13.2"/>
    <n v="13.2"/>
    <n v="19"/>
    <n v="84.566666666666677"/>
    <n v="0.53823333333333345"/>
    <n v="21.141666666666669"/>
    <n v="0.23535833333333331"/>
    <n v="12.238633333333333"/>
    <n v="2.3999999999999986"/>
    <n v="12.98"/>
    <b v="1"/>
    <b v="1"/>
    <b v="1"/>
    <x v="0"/>
    <n v="2.52"/>
    <n v="43.68"/>
    <x v="46"/>
    <n v="0.254"/>
    <n v="0.254"/>
    <x v="0"/>
    <x v="0"/>
  </r>
  <r>
    <n v="2294456"/>
    <s v="Canon U.S.A., Inc."/>
    <s v="Canon"/>
    <s v="Color imageCLASS MF731Cdw"/>
    <s v="Color imageCLASS MF731Cdw"/>
    <m/>
    <x v="0"/>
    <s v="Standard"/>
    <n v="216"/>
    <n v="356"/>
    <m/>
    <x v="0"/>
    <x v="1"/>
    <x v="6"/>
    <s v="Yes"/>
    <n v="1.1000000000000001"/>
    <n v="57.2"/>
    <s v="Wired &gt; 20 MHz and &lt; 500 MHz - 100/10 Mb/s Ethernet,Wired &gt; 20 MHz and &lt; 500 MHz - USB 2.x, Power-supply Size &gt; 10W,Scanners with non-CCFL Lamps - Light-Emitting Diodes (LED),Touch Panel Display - Color"/>
    <x v="27"/>
    <d v="2016-12-27T00:00:00"/>
    <s v="United States, Canada"/>
    <s v="ES_40085_Color imageCLASS MF731Cdw_03102017082714_4434791"/>
    <n v="5"/>
    <n v="10.199999999999999"/>
    <n v="10.8"/>
    <n v="10.8"/>
    <n v="28"/>
    <n v="197.2"/>
    <n v="1.0657999999999999"/>
    <n v="49.3"/>
    <n v="0.34205000000000002"/>
    <n v="17.7866"/>
    <n v="0.60000000000000142"/>
    <n v="16.759999999999998"/>
    <b v="1"/>
    <b v="1"/>
    <b v="1"/>
    <x v="0"/>
    <n v="3.69"/>
    <n v="63.96"/>
    <x v="47"/>
    <n v="0.40100000000000008"/>
    <n v="0.40100000000000008"/>
    <x v="0"/>
    <x v="0"/>
  </r>
  <r>
    <n v="2255152"/>
    <s v="Canon U.S.A., Inc."/>
    <s v="Canon"/>
    <s v="Color imageCLASS MF810Cdn"/>
    <s v="F165901"/>
    <m/>
    <x v="0"/>
    <s v="Standard"/>
    <n v="216"/>
    <n v="356"/>
    <m/>
    <x v="0"/>
    <x v="1"/>
    <x v="18"/>
    <s v="Yes"/>
    <n v="0.8"/>
    <n v="41.6"/>
    <s v="Wired &gt; 20 MHz and &lt; 500 MHz - 100/10 Mb/s Ethernet,Wired &gt; 20 MHz and &lt; 500 MHz - USB 2.x, Power-supply Size &gt; 10W,Scanners with non-CCFL Lamps - Light-Emitting Diodes (LED),Touch Panel Display - Color"/>
    <x v="32"/>
    <d v="2014-08-26T00:00:00"/>
    <s v="United States, Canada"/>
    <s v="ES_40085_F165901_12182015020745_4465538"/>
    <n v="5"/>
    <n v="13.2"/>
    <n v="18"/>
    <n v="18"/>
    <n v="26"/>
    <n v="133.00000000000003"/>
    <n v="0.78695000000000015"/>
    <n v="33.250000000000007"/>
    <n v="0.31013750000000001"/>
    <n v="16.12715"/>
    <n v="4.8000000000000007"/>
    <n v="15.92"/>
    <b v="1"/>
    <b v="1"/>
    <b v="1"/>
    <x v="0"/>
    <n v="3.4299999999999997"/>
    <n v="59.453333333333326"/>
    <x v="48"/>
    <n v="0.35900000000000004"/>
    <n v="0.35900000000000004"/>
    <x v="0"/>
    <x v="0"/>
  </r>
  <r>
    <n v="2255153"/>
    <s v="Canon U.S.A., Inc."/>
    <s v="Canon"/>
    <s v="Color imageCLASS MF820Cdn"/>
    <s v="F165901"/>
    <m/>
    <x v="0"/>
    <s v="Standard"/>
    <n v="216"/>
    <n v="356"/>
    <m/>
    <x v="0"/>
    <x v="1"/>
    <x v="9"/>
    <s v="Yes"/>
    <n v="1.2"/>
    <n v="62.4"/>
    <s v="Wired &gt; 20 MHz and &lt; 500 MHz - 100/10 Mb/s Ethernet,Wired &gt; 20 MHz and &lt; 500 MHz - USB 2.x, Power-supply Size &gt; 10W,Scanners with non-CCFL Lamps - Light-Emitting Diodes (LED),Touch Panel Display - Color"/>
    <x v="32"/>
    <d v="2014-08-26T00:00:00"/>
    <s v="United States, Canada"/>
    <s v="ES_40085_F165901_12182015020810_4490910"/>
    <n v="5"/>
    <n v="10.8"/>
    <n v="19.8"/>
    <n v="19.2"/>
    <n v="32"/>
    <n v="226.2"/>
    <n v="1.2462"/>
    <n v="56.55"/>
    <n v="0.42494999999999999"/>
    <n v="22.0974"/>
    <n v="9"/>
    <n v="20.119999999999997"/>
    <b v="1"/>
    <b v="1"/>
    <b v="1"/>
    <x v="0"/>
    <n v="5.15"/>
    <n v="89.266666666666666"/>
    <x v="49"/>
    <n v="0.56899999999999995"/>
    <n v="0.56899999999999995"/>
    <x v="0"/>
    <x v="0"/>
  </r>
  <r>
    <n v="2198119"/>
    <s v="Canon U.S.A., Inc."/>
    <s v="Canon"/>
    <s v="FAXPHONE L100"/>
    <s v="FAXPHONE L100"/>
    <m/>
    <x v="0"/>
    <s v="Standard"/>
    <n v="216"/>
    <n v="356"/>
    <m/>
    <x v="0"/>
    <x v="0"/>
    <x v="1"/>
    <s v="No"/>
    <n v="0.61799999999999999"/>
    <n v="32.136000000000003"/>
    <s v="None, Power-supply Size &gt; 10W,Scanners with non-CCFL Lamps - Light-Emitting Diodes (LED)"/>
    <x v="33"/>
    <n v="41613"/>
    <s v="United States, Canada"/>
    <s v="ES_1105798_CANON USA INC (94797) | FAXPHONE L100_12092013070203_2523645"/>
    <n v="3"/>
    <n v="10.199999999999999"/>
    <n v="13.2"/>
    <n v="12"/>
    <n v="19"/>
    <n v="83.233333333333334"/>
    <n v="0.61811666666666676"/>
    <n v="20.808333333333334"/>
    <n v="0.33092916666666661"/>
    <n v="17.208316666666665"/>
    <n v="3"/>
    <n v="12.98"/>
    <b v="1"/>
    <b v="1"/>
    <b v="1"/>
    <x v="0"/>
    <n v="1.3800000000000001"/>
    <n v="23.92"/>
    <x v="50"/>
    <n v="0.26300000000000001"/>
    <n v="0.26300000000000001"/>
    <x v="1"/>
    <x v="1"/>
  </r>
  <r>
    <n v="2198959"/>
    <s v="Canon U.S.A., Inc."/>
    <s v="Canon"/>
    <s v="FAXPHONE L190"/>
    <s v="FAXPHONE L190"/>
    <m/>
    <x v="0"/>
    <s v="Standard"/>
    <n v="216"/>
    <n v="356"/>
    <m/>
    <x v="0"/>
    <x v="0"/>
    <x v="18"/>
    <s v="Yes"/>
    <n v="0.78300000000000003"/>
    <n v="40.716000000000001"/>
    <s v="None, Power-supply Size &gt; 10W,Scanners with non-CCFL Lamps - Light-Emitting Diodes (LED)"/>
    <x v="34"/>
    <d v="2013-12-09T00:00:00"/>
    <s v="United States, Canada"/>
    <s v="ES_1105798_CANON USA INC (94797) | FAXPHONE L190_12162013064952_6592733"/>
    <n v="3"/>
    <n v="7.8"/>
    <n v="10.8"/>
    <n v="10.8"/>
    <n v="26"/>
    <n v="128.60000000000002"/>
    <n v="0.77850000000000008"/>
    <n v="32.150000000000006"/>
    <n v="0.32062499999999999"/>
    <n v="16.672499999999999"/>
    <n v="3.0000000000000009"/>
    <n v="15.92"/>
    <b v="1"/>
    <b v="1"/>
    <b v="1"/>
    <x v="0"/>
    <n v="1.8700000000000003"/>
    <n v="32.413333333333341"/>
    <x v="51"/>
    <n v="0.35299999999999998"/>
    <n v="0.35299999999999998"/>
    <x v="0"/>
    <x v="0"/>
  </r>
  <r>
    <n v="2266335"/>
    <s v="Canon U.S.A., Inc."/>
    <s v="Canon"/>
    <s v="imageCLASS D1520"/>
    <s v="imageCLASS D1520"/>
    <m/>
    <x v="0"/>
    <s v="Standard"/>
    <n v="216"/>
    <n v="356"/>
    <m/>
    <x v="0"/>
    <x v="0"/>
    <x v="19"/>
    <s v="Yes"/>
    <n v="1.3"/>
    <n v="67.599999999999994"/>
    <s v="Wired &gt; 20 MHz and &lt; 500 MHz - 100/10 Mb/s Ethernet,Wired &gt; 20 MHz and &lt; 500 MHz - USB 2.x, Power-supply Size &gt; 10W,Scanners with non-CCFL Lamps - Light-Emitting Diodes (LED),Touch Panel Display - Color"/>
    <x v="35"/>
    <d v="2015-12-01T00:00:00"/>
    <s v="United States, Canada"/>
    <s v="ES_40085_imageCLASS D1520_05102016060945_0585801"/>
    <n v="3"/>
    <n v="4.8"/>
    <n v="12"/>
    <n v="12"/>
    <n v="32"/>
    <n v="217"/>
    <n v="1.2642"/>
    <n v="54.25"/>
    <n v="0.49245"/>
    <n v="25.607399999999998"/>
    <n v="7.2"/>
    <n v="19.7"/>
    <b v="1"/>
    <b v="1"/>
    <b v="1"/>
    <x v="0"/>
    <n v="2.7"/>
    <n v="46.800000000000004"/>
    <x v="52"/>
    <n v="0.51500000000000001"/>
    <n v="0.51500000000000001"/>
    <x v="0"/>
    <x v="0"/>
  </r>
  <r>
    <n v="2198964"/>
    <s v="Canon U.S.A., Inc."/>
    <s v="Canon"/>
    <s v="imageCLASS D550"/>
    <s v="imageCLASS D550"/>
    <m/>
    <x v="0"/>
    <s v="Standard"/>
    <n v="216"/>
    <n v="356"/>
    <m/>
    <x v="0"/>
    <x v="0"/>
    <x v="18"/>
    <s v="Yes"/>
    <n v="0.8"/>
    <n v="41.6"/>
    <s v="None, Power-supply Size &gt; 10W,Scanners with non-CCFL Lamps - Light-Emitting Diodes (LED)"/>
    <x v="36"/>
    <d v="2013-12-09T00:00:00"/>
    <s v="United States, Canada"/>
    <s v="ES_1105798_CANON USA INC (94797) | imageCLASS D550_12162013065011_6611013"/>
    <n v="10"/>
    <n v="7.8"/>
    <n v="12"/>
    <n v="10.8"/>
    <n v="26"/>
    <n v="126"/>
    <n v="0.80614999999999992"/>
    <n v="31.5"/>
    <n v="0.36533749999999998"/>
    <n v="18.99755"/>
    <n v="4.2"/>
    <n v="15.92"/>
    <b v="1"/>
    <b v="1"/>
    <b v="1"/>
    <x v="0"/>
    <n v="1.8700000000000003"/>
    <n v="32.413333333333341"/>
    <x v="53"/>
    <n v="0.35299999999999998"/>
    <n v="0.35299999999999998"/>
    <x v="1"/>
    <x v="1"/>
  </r>
  <r>
    <n v="2289667"/>
    <s v="Canon U.S.A., Inc."/>
    <s v="Canon"/>
    <s v="imageCLASS D570"/>
    <s v="imageCLASS D570"/>
    <m/>
    <x v="0"/>
    <s v="Standard"/>
    <n v="216"/>
    <n v="356"/>
    <m/>
    <x v="0"/>
    <x v="0"/>
    <x v="6"/>
    <s v="Yes"/>
    <n v="0.9"/>
    <n v="46.8"/>
    <s v="Wired &gt; 20 MHz and &lt; 500 MHz - USB 2.x, Touch Panel Display - Monochrome,Power-supply Size &gt; 10W,Scanners with non-CCFL Lamps - Light-Emitting Diodes (LED)"/>
    <x v="37"/>
    <d v="2016-07-07T00:00:00"/>
    <s v="United States, Canada"/>
    <s v="ES_40085_imageCLASS D570_01272017035837_9517182"/>
    <n v="1"/>
    <n v="7.8"/>
    <n v="10.199999999999999"/>
    <n v="9"/>
    <n v="28"/>
    <n v="141.26666666666665"/>
    <n v="0.89253333333333329"/>
    <n v="35.316666666666663"/>
    <n v="0.39953333333333335"/>
    <n v="20.775733333333335"/>
    <n v="2.3999999999999995"/>
    <n v="16.759999999999998"/>
    <b v="1"/>
    <b v="1"/>
    <b v="1"/>
    <x v="0"/>
    <n v="2.0100000000000002"/>
    <n v="34.840000000000003"/>
    <x v="54"/>
    <n v="0.38900000000000001"/>
    <n v="0.38900000000000001"/>
    <x v="1"/>
    <x v="1"/>
  </r>
  <r>
    <n v="2266372"/>
    <s v="Canon U.S.A., Inc."/>
    <s v="Canon"/>
    <s v="imageCLASS LBP151dw"/>
    <s v="imageCLASS LBP151dw"/>
    <m/>
    <x v="1"/>
    <s v="Standard"/>
    <n v="216"/>
    <n v="356"/>
    <m/>
    <x v="0"/>
    <x v="0"/>
    <x v="6"/>
    <s v="Yes"/>
    <n v="0.8"/>
    <n v="41.6"/>
    <s v="Wireless - WiFi,Wired &gt; 20 MHz and &lt; 500 MHz - USB 2.x, Power-supply Size &gt; 10W"/>
    <x v="35"/>
    <d v="2016-01-12T00:00:00"/>
    <s v="United States, Canada"/>
    <s v="ES_40085_imageCLASS LBP151dw_05112016020033_2033981"/>
    <n v="1"/>
    <n v="7.8"/>
    <n v="9"/>
    <n v="9"/>
    <n v="28"/>
    <n v="128.13333333333333"/>
    <n v="0.80026666666666668"/>
    <n v="32.033333333333331"/>
    <n v="0.35126666666666667"/>
    <n v="18.265866666666668"/>
    <n v="1.2000000000000002"/>
    <n v="16.759999999999998"/>
    <b v="1"/>
    <b v="1"/>
    <b v="1"/>
    <x v="1"/>
    <n v="1.38"/>
    <n v="23.919999999999998"/>
    <x v="55"/>
    <n v="0.36100000000000004"/>
    <n v="0.46100000000000008"/>
    <x v="0"/>
    <x v="0"/>
  </r>
  <r>
    <n v="2318554"/>
    <s v="Canon U.S.A., Inc."/>
    <s v="Canon"/>
    <s v="imageCLASS LBP162dw"/>
    <s v="imageCLASS LBP162dw"/>
    <m/>
    <x v="1"/>
    <s v="Standard"/>
    <n v="216"/>
    <n v="356"/>
    <m/>
    <x v="0"/>
    <x v="0"/>
    <x v="7"/>
    <s v="Yes"/>
    <n v="0.9"/>
    <n v="46.8"/>
    <s v="Wired &gt; 20 MHz and &lt; 500 MHz - 100/10 Mb/s Ethernet,Wired &gt; 20 MHz and &lt; 500 MHz - USB 2.x, Power-supply Size &gt; 10W"/>
    <x v="38"/>
    <d v="2017-11-13T00:00:00"/>
    <s v="United States, Canada"/>
    <s v="ES_40085_imageCLASS LBP162dw_04172018085515_5315206"/>
    <n v="1"/>
    <n v="6"/>
    <n v="7.8"/>
    <n v="9"/>
    <n v="30"/>
    <n v="155.46666666666667"/>
    <n v="0.85563333333333336"/>
    <n v="38.866666666666667"/>
    <n v="0.28950833333333331"/>
    <n v="15.054433333333332"/>
    <n v="1.7999999999999998"/>
    <n v="17.600000000000001"/>
    <b v="1"/>
    <b v="1"/>
    <b v="1"/>
    <x v="1"/>
    <n v="1.4999999999999998"/>
    <n v="25.999999999999996"/>
    <x v="56"/>
    <n v="0.39500000000000002"/>
    <n v="0.39500000000000002"/>
    <x v="0"/>
    <x v="0"/>
  </r>
  <r>
    <n v="2318551"/>
    <s v="Canon U.S.A., Inc."/>
    <s v="Canon"/>
    <s v="imageCLASS LBP214dw"/>
    <s v="imageCLASS LBP214dw"/>
    <m/>
    <x v="1"/>
    <s v="Standard"/>
    <n v="216"/>
    <n v="356"/>
    <m/>
    <x v="0"/>
    <x v="0"/>
    <x v="3"/>
    <s v="Yes"/>
    <n v="1.3"/>
    <n v="67.599999999999994"/>
    <s v="Wired &gt; 500 MHz - 1 Gb/s Ethernet,Wired &gt; 20 MHz and &lt; 500 MHz - USB 2.x, Power-supply Size &gt; 10W"/>
    <x v="38"/>
    <d v="2017-11-08T00:00:00"/>
    <s v="United States, Canada"/>
    <s v="ES_40085_imageCLASS LBP214dw_04172018075509_1709935"/>
    <n v="1"/>
    <n v="7.2"/>
    <n v="7.8"/>
    <n v="7.8"/>
    <n v="32"/>
    <n v="247"/>
    <n v="1.2989999999999999"/>
    <n v="61.75"/>
    <n v="0.38774999999999998"/>
    <n v="20.163"/>
    <n v="0.59999999999999964"/>
    <n v="21.8"/>
    <b v="1"/>
    <b v="1"/>
    <b v="1"/>
    <x v="1"/>
    <n v="2.6000000000000005"/>
    <n v="45.06666666666667"/>
    <x v="57"/>
    <n v="0.56500000000000006"/>
    <n v="0.56500000000000006"/>
    <x v="0"/>
    <x v="0"/>
  </r>
  <r>
    <n v="2265610"/>
    <s v="Canon U.S.A., Inc."/>
    <s v="Canon"/>
    <s v="imageCLASS LBP251dw"/>
    <s v="imageCLASS LBP251dw"/>
    <m/>
    <x v="1"/>
    <s v="Standard"/>
    <n v="216"/>
    <n v="356"/>
    <m/>
    <x v="0"/>
    <x v="0"/>
    <x v="7"/>
    <s v="Yes"/>
    <n v="1.1000000000000001"/>
    <n v="57.2"/>
    <s v="Wired &gt; 20 MHz and &lt; 500 MHz - 100/10 Mb/s Ethernet,Wired &gt; 20 MHz and &lt; 500 MHz - USB 2.x, Power-supply Size &gt; 10W"/>
    <x v="35"/>
    <d v="2015-07-08T00:00:00"/>
    <s v="United States, Canada"/>
    <s v="ES_40085_imageCLASS LBP251dw_05022016074514_5114297"/>
    <n v="3"/>
    <n v="7.2"/>
    <n v="16.8"/>
    <n v="16.8"/>
    <n v="30"/>
    <n v="193.53333333333333"/>
    <n v="1.0851166666666665"/>
    <n v="48.383333333333333"/>
    <n v="0.38467916666666668"/>
    <n v="20.003316666666667"/>
    <n v="9.6000000000000014"/>
    <n v="17.600000000000001"/>
    <b v="1"/>
    <b v="1"/>
    <b v="1"/>
    <x v="1"/>
    <n v="1.4999999999999998"/>
    <n v="25.999999999999996"/>
    <x v="58"/>
    <n v="0.39500000000000002"/>
    <n v="0.39500000000000002"/>
    <x v="0"/>
    <x v="0"/>
  </r>
  <r>
    <n v="2265611"/>
    <s v="Canon U.S.A., Inc."/>
    <s v="Canon"/>
    <s v="imageCLASS LBP253dw"/>
    <s v="imageCLASS LBP253dw"/>
    <m/>
    <x v="1"/>
    <s v="Standard"/>
    <n v="216"/>
    <n v="356"/>
    <m/>
    <x v="0"/>
    <x v="0"/>
    <x v="19"/>
    <s v="Yes"/>
    <n v="1.3"/>
    <n v="67.599999999999994"/>
    <s v="Wired &gt; 20 MHz and &lt; 500 MHz - 100/10 Mb/s Ethernet,Wired &gt; 20 MHz and &lt; 500 MHz - USB 2.x, Touch Panel Display - Monochrome,Power-supply Size &gt; 10W"/>
    <x v="35"/>
    <d v="2015-07-09T00:00:00"/>
    <s v="United States, Canada"/>
    <s v="ES_40085_imageCLASS LBP253dw_05022016082112_7272738"/>
    <n v="3"/>
    <n v="7.2"/>
    <n v="18"/>
    <n v="18"/>
    <n v="32"/>
    <n v="230"/>
    <n v="1.2652000000000001"/>
    <n v="57.5"/>
    <n v="0.42969999999999997"/>
    <n v="22.3444"/>
    <n v="10.8"/>
    <n v="19.7"/>
    <b v="1"/>
    <b v="1"/>
    <b v="1"/>
    <x v="1"/>
    <n v="2.0499999999999998"/>
    <n v="35.533333333333331"/>
    <x v="59"/>
    <n v="0.48000000000000009"/>
    <n v="0.48000000000000009"/>
    <x v="0"/>
    <x v="0"/>
  </r>
  <r>
    <n v="2292386"/>
    <s v="Canon U.S.A., Inc."/>
    <s v="Canon"/>
    <s v="imageCLASS LBP312dn"/>
    <s v="imageCLASS LBP312dn"/>
    <m/>
    <x v="1"/>
    <s v="Standard"/>
    <n v="216"/>
    <n v="356"/>
    <m/>
    <x v="0"/>
    <x v="0"/>
    <x v="20"/>
    <s v="Yes"/>
    <n v="1.7"/>
    <n v="88.4"/>
    <s v="Wired &gt; 20 MHz and &lt; 500 MHz - 100/10 Mb/s Ethernet,Wired &gt; 20 MHz and &lt; 500 MHz - USB 2.x, Power-supply Size &gt; 10W"/>
    <x v="28"/>
    <d v="2016-10-17T00:00:00"/>
    <s v="United States, Canada"/>
    <s v="ES_40085_imageCLASS LBP312dn_03102017071641_0201835"/>
    <n v="1"/>
    <n v="9"/>
    <n v="12"/>
    <n v="10.8"/>
    <n v="32"/>
    <n v="319.60000000000002"/>
    <n v="1.726"/>
    <n v="79.900000000000006"/>
    <n v="0.5575"/>
    <n v="28.99"/>
    <n v="3"/>
    <n v="23.9"/>
    <b v="1"/>
    <b v="1"/>
    <b v="1"/>
    <x v="1"/>
    <n v="3.4000000000000004"/>
    <n v="58.933333333333337"/>
    <x v="60"/>
    <n v="0.66999999999999993"/>
    <n v="0.66999999999999993"/>
    <x v="0"/>
    <x v="0"/>
  </r>
  <r>
    <n v="2279989"/>
    <s v="Canon U.S.A., Inc."/>
    <s v="Canon"/>
    <s v="imageCLASS LBP351dn"/>
    <s v="imageCLASS LBP351dn"/>
    <m/>
    <x v="0"/>
    <s v="Standard"/>
    <n v="216"/>
    <n v="356"/>
    <m/>
    <x v="0"/>
    <x v="0"/>
    <x v="21"/>
    <s v="Yes"/>
    <n v="2.6"/>
    <n v="135.19999999999999"/>
    <s v="Wired &gt; 20 MHz and &lt; 500 MHz - 100/10 Mb/s Ethernet,Wired &gt; 20 MHz and &lt; 500 MHz - USB 2.x, Power-supply Size &gt; 10W"/>
    <x v="30"/>
    <d v="2015-12-06T00:00:00"/>
    <s v="United States, Canada"/>
    <s v="ES_40085_imageCLASS LBP351dn_09242016053524_5324486"/>
    <n v="5"/>
    <n v="7.8"/>
    <n v="13.8"/>
    <n v="13.2"/>
    <n v="32"/>
    <n v="502.4"/>
    <n v="2.64"/>
    <n v="125.6"/>
    <n v="0.78600000000000003"/>
    <n v="40.872"/>
    <n v="6.0000000000000009"/>
    <n v="29.36"/>
    <b v="1"/>
    <b v="1"/>
    <b v="1"/>
    <x v="0"/>
    <n v="6.35"/>
    <n v="110.06666666666666"/>
    <x v="61"/>
    <n v="0.84399999999999997"/>
    <n v="0.84399999999999997"/>
    <x v="0"/>
    <x v="0"/>
  </r>
  <r>
    <n v="2279990"/>
    <s v="Canon U.S.A., Inc."/>
    <s v="Canon"/>
    <s v="imageCLASS LBP352dn"/>
    <s v="imageCLASS LBP352dn"/>
    <m/>
    <x v="0"/>
    <s v="Standard"/>
    <n v="216"/>
    <n v="356"/>
    <m/>
    <x v="0"/>
    <x v="0"/>
    <x v="22"/>
    <s v="Yes"/>
    <n v="3.1"/>
    <n v="161.19999999999999"/>
    <s v="Wired &gt; 20 MHz and &lt; 500 MHz - 100/10 Mb/s Ethernet,Wired &gt; 20 MHz and &lt; 500 MHz - USB 2.x, Power-supply Size &gt; 10W"/>
    <x v="30"/>
    <d v="2015-12-06T00:00:00"/>
    <s v="United States, Canada"/>
    <s v="ES_40085_imageCLASS LBP352dn_09242016055204_6325019"/>
    <n v="5"/>
    <n v="7.8"/>
    <n v="13.8"/>
    <n v="12"/>
    <n v="32"/>
    <n v="587"/>
    <n v="3.0501999999999998"/>
    <n v="146.75"/>
    <n v="0.87595000000000001"/>
    <n v="45.549399999999999"/>
    <n v="6.0000000000000009"/>
    <n v="30"/>
    <b v="1"/>
    <b v="1"/>
    <b v="1"/>
    <x v="0"/>
    <n v="8.1"/>
    <n v="140.4"/>
    <x v="62"/>
    <n v="1.0269999999999999"/>
    <n v="1.0269999999999999"/>
    <x v="0"/>
    <x v="0"/>
  </r>
  <r>
    <n v="2198114"/>
    <s v="Canon U.S.A., Inc."/>
    <s v="Canon"/>
    <s v="imageCLASS LBP6030w"/>
    <s v="imageCLASS LBP6030w"/>
    <m/>
    <x v="1"/>
    <s v="Standard"/>
    <n v="216"/>
    <n v="356"/>
    <m/>
    <x v="0"/>
    <x v="0"/>
    <x v="1"/>
    <s v="No"/>
    <n v="0.48"/>
    <n v="24.96"/>
    <s v="Wireless - WiFi, Power-supply Size &gt; 10W"/>
    <x v="29"/>
    <d v="2013-12-05T00:00:00"/>
    <s v="United States, Canada"/>
    <s v="ES_1105798_CANON USA INC (94797) | imageCLASS LBP6030w_12092013070220_2540376"/>
    <n v="1"/>
    <n v="12"/>
    <n v="16.8"/>
    <n v="18"/>
    <n v="19"/>
    <n v="76.966666666666669"/>
    <n v="0.48580833333333329"/>
    <n v="19.241666666666667"/>
    <n v="0.20965208333333335"/>
    <n v="10.901908333333335"/>
    <n v="4.8000000000000007"/>
    <n v="12.98"/>
    <b v="1"/>
    <b v="1"/>
    <b v="1"/>
    <x v="1"/>
    <n v="1.76"/>
    <n v="30.506666666666664"/>
    <x v="63"/>
    <n v="0.24199999999999999"/>
    <n v="0.34199999999999997"/>
    <x v="0"/>
    <x v="0"/>
  </r>
  <r>
    <n v="2207360"/>
    <s v="Canon U.S.A., Inc."/>
    <s v="Canon"/>
    <s v="imageCLASS LBP6230dw"/>
    <s v="imageCLASS LBP6230dw"/>
    <m/>
    <x v="1"/>
    <s v="Standard"/>
    <n v="216"/>
    <n v="356"/>
    <m/>
    <x v="0"/>
    <x v="0"/>
    <x v="18"/>
    <s v="Yes"/>
    <n v="0.7"/>
    <n v="36.4"/>
    <s v="Wireless - WiFi,Wired &gt; 20 MHz and &lt; 500 MHz - USB 2.x, Power-supply Size &gt; 10W"/>
    <x v="39"/>
    <d v="2014-04-02T00:00:00"/>
    <s v="United States, Canada"/>
    <s v="ES_40085_imageCLASS LBP6230dw_04022014082728_7248256"/>
    <n v="1"/>
    <n v="9"/>
    <n v="10.8"/>
    <n v="10.8"/>
    <n v="26"/>
    <n v="120.8"/>
    <n v="0.69884999999999997"/>
    <n v="30.2"/>
    <n v="0.26291250000000005"/>
    <n v="13.671450000000002"/>
    <n v="1.8000000000000007"/>
    <n v="15.92"/>
    <b v="1"/>
    <b v="1"/>
    <b v="1"/>
    <x v="1"/>
    <n v="1.26"/>
    <n v="21.84"/>
    <x v="64"/>
    <n v="0.32700000000000007"/>
    <n v="0.42700000000000005"/>
    <x v="0"/>
    <x v="0"/>
  </r>
  <r>
    <n v="2199796"/>
    <s v="Canon U.S.A., Inc."/>
    <s v="Canon"/>
    <s v="imageCLASS LBP6780dn"/>
    <s v="imageCLASS LBP6780dn"/>
    <m/>
    <x v="1"/>
    <s v="Standard"/>
    <n v="216"/>
    <n v="356"/>
    <m/>
    <x v="0"/>
    <x v="0"/>
    <x v="4"/>
    <s v="Yes"/>
    <n v="1.9"/>
    <n v="98.8"/>
    <s v="Wired &gt; 20 MHz and &lt; 500 MHz - USB 2.x, Power-supply Size &gt; 10W"/>
    <x v="40"/>
    <d v="2013-09-25T00:00:00"/>
    <s v="United States"/>
    <s v="ES_1105798_CANON USA INC (94797) | imageCLASS LBP6780dn_01052014231531_3731517"/>
    <n v="5"/>
    <n v="10.199999999999999"/>
    <n v="27"/>
    <n v="27"/>
    <n v="32"/>
    <n v="356.39999999999992"/>
    <n v="1.8843999999999996"/>
    <n v="89.09999999999998"/>
    <n v="0.57189999999999996"/>
    <n v="29.738799999999998"/>
    <n v="16.8"/>
    <n v="22.64"/>
    <b v="1"/>
    <b v="1"/>
    <b v="1"/>
    <x v="1"/>
    <n v="2.92"/>
    <n v="50.613333333333337"/>
    <x v="65"/>
    <n v="0.60399999999999987"/>
    <n v="0.60399999999999987"/>
    <x v="0"/>
    <x v="0"/>
  </r>
  <r>
    <n v="2289309"/>
    <s v="Canon U.S.A., Inc."/>
    <s v="Canon"/>
    <s v="imageCLASS MF232w"/>
    <s v="imageCLASS MF232w"/>
    <m/>
    <x v="0"/>
    <s v="Standard"/>
    <n v="216"/>
    <n v="356"/>
    <m/>
    <x v="0"/>
    <x v="0"/>
    <x v="5"/>
    <s v="No"/>
    <n v="0.7"/>
    <n v="36.4"/>
    <s v="Wired &gt; 20 MHz and &lt; 500 MHz - USB 2.x, Touch Panel Display - Monochrome,Power-supply Size &gt; 10W,Scanners with non-CCFL Lamps - Light-Emitting Diodes (LED)"/>
    <x v="41"/>
    <d v="2016-07-07T00:00:00"/>
    <s v="United States, Canada"/>
    <s v="ES_40085_imageCLASS MF232w_01252017101447_9287507"/>
    <n v="1"/>
    <n v="7.2"/>
    <n v="9"/>
    <n v="9"/>
    <n v="24"/>
    <n v="109.13333333333334"/>
    <n v="0.71126666666666671"/>
    <n v="27.283333333333335"/>
    <n v="0.32901666666666662"/>
    <n v="17.108866666666664"/>
    <n v="1.7999999999999998"/>
    <n v="15.08"/>
    <b v="1"/>
    <b v="1"/>
    <b v="1"/>
    <x v="0"/>
    <n v="1.7300000000000002"/>
    <n v="29.986666666666668"/>
    <x v="66"/>
    <n v="0.31699999999999995"/>
    <n v="0.31699999999999995"/>
    <x v="1"/>
    <x v="1"/>
  </r>
  <r>
    <n v="2266338"/>
    <s v="Canon U.S.A., Inc."/>
    <s v="Canon"/>
    <s v="imageCLASS MF414dw"/>
    <s v="imageCLASS MF414dw"/>
    <m/>
    <x v="0"/>
    <s v="Standard"/>
    <n v="216"/>
    <n v="356"/>
    <m/>
    <x v="0"/>
    <x v="0"/>
    <x v="19"/>
    <s v="Yes"/>
    <n v="1.3"/>
    <n v="67.599999999999994"/>
    <s v="Wired &gt; 20 MHz and &lt; 500 MHz - 100/10 Mb/s Ethernet,Wired &gt; 20 MHz and &lt; 500 MHz - USB 2.x, Power-supply Size &gt; 10W,Scanners with non-CCFL Lamps - Light-Emitting Diodes (LED),Touch Panel Display - Color"/>
    <x v="35"/>
    <d v="2015-12-02T00:00:00"/>
    <s v="United States, Canada"/>
    <s v="ES_40085_imageCLASS MF414dw_05102016070826_4106220"/>
    <n v="3"/>
    <n v="7.8"/>
    <n v="16.2"/>
    <n v="12"/>
    <n v="32"/>
    <n v="223.2"/>
    <n v="1.2952000000000001"/>
    <n v="55.8"/>
    <n v="0.50019999999999998"/>
    <n v="26.010399999999997"/>
    <n v="8.3999999999999986"/>
    <n v="19.7"/>
    <b v="1"/>
    <b v="1"/>
    <b v="1"/>
    <x v="0"/>
    <n v="2.7"/>
    <n v="46.800000000000004"/>
    <x v="67"/>
    <n v="0.51500000000000001"/>
    <n v="0.51500000000000001"/>
    <x v="0"/>
    <x v="0"/>
  </r>
  <r>
    <n v="2318546"/>
    <s v="Canon U.S.A., Inc."/>
    <s v="Canon"/>
    <s v="imageCLASS MF424dw"/>
    <s v="imageCLASS MF424dw"/>
    <m/>
    <x v="0"/>
    <s v="Standard"/>
    <n v="216"/>
    <n v="356"/>
    <m/>
    <x v="0"/>
    <x v="0"/>
    <x v="3"/>
    <s v="Yes"/>
    <n v="1.3"/>
    <n v="67.599999999999994"/>
    <s v="Wired &gt; 500 MHz - 1 Gb/s Ethernet,Wired &gt; 20 MHz and &lt; 500 MHz - USB 2.x, Power-supply Size &gt; 10W,Scanners with non-CCFL Lamps - Light-Emitting Diodes (LED),Touch Panel Display - Color"/>
    <x v="38"/>
    <d v="2017-11-08T00:00:00"/>
    <s v="United States, Canada"/>
    <s v="ES_40085_imageCLASS MF424dw_04172018072847_0127592"/>
    <n v="1"/>
    <n v="6"/>
    <n v="480"/>
    <n v="480"/>
    <n v="32"/>
    <n v="241.8"/>
    <n v="1.2858000000000001"/>
    <n v="60.45"/>
    <n v="0.39705000000000001"/>
    <n v="20.646599999999999"/>
    <n v="474"/>
    <n v="21.8"/>
    <b v="0"/>
    <b v="1"/>
    <b v="1"/>
    <x v="0"/>
    <n v="3.2500000000000004"/>
    <n v="56.333333333333343"/>
    <x v="68"/>
    <n v="0.60499999999999998"/>
    <n v="0.60499999999999998"/>
    <x v="0"/>
    <x v="1"/>
  </r>
  <r>
    <n v="2265609"/>
    <s v="Canon U.S.A., Inc."/>
    <s v="Canon"/>
    <s v="imageCLASS MF515dw"/>
    <s v="imageCLASS MF515dw"/>
    <m/>
    <x v="0"/>
    <s v="Standard"/>
    <n v="216"/>
    <n v="356"/>
    <m/>
    <x v="0"/>
    <x v="0"/>
    <x v="4"/>
    <s v="Yes"/>
    <n v="1.7"/>
    <n v="88.4"/>
    <s v="Wired &gt; 20 MHz and &lt; 500 MHz - 100/10 Mb/s Ethernet,Wired &gt; 20 MHz and &lt; 500 MHz - USB 2.x, Power-supply Size &gt; 10W,Scanners with non-CCFL Lamps - Light-Emitting Diodes (LED),Touch Panel Display - Color"/>
    <x v="35"/>
    <d v="2015-11-19T00:00:00"/>
    <s v="United States, Canada"/>
    <s v="ES_40085_imageCLASS MF515dw_05022016064418_1458133"/>
    <n v="3"/>
    <n v="7.2"/>
    <n v="16.8"/>
    <n v="16.2"/>
    <n v="32"/>
    <n v="314.40000000000003"/>
    <n v="1.6872"/>
    <n v="78.600000000000009"/>
    <n v="0.53520000000000001"/>
    <n v="27.830400000000001"/>
    <n v="9.6000000000000014"/>
    <n v="22.64"/>
    <b v="1"/>
    <b v="1"/>
    <b v="1"/>
    <x v="0"/>
    <n v="3.47"/>
    <n v="60.146666666666668"/>
    <x v="69"/>
    <n v="0.6359999999999999"/>
    <n v="0.6359999999999999"/>
    <x v="0"/>
    <x v="0"/>
  </r>
  <r>
    <n v="2318553"/>
    <s v="Canon U.S.A., Inc."/>
    <s v="Canon"/>
    <s v="imageCLASS MF525dw"/>
    <s v="imageCLASS MF525dw"/>
    <m/>
    <x v="0"/>
    <s v="Standard"/>
    <n v="216"/>
    <n v="356"/>
    <m/>
    <x v="0"/>
    <x v="0"/>
    <x v="20"/>
    <s v="Yes"/>
    <n v="1.6"/>
    <n v="83.2"/>
    <s v="Wired &gt; 500 MHz - 1 Gb/s Ethernet,Wired &gt; 20 MHz and &lt; 500 MHz - USB 2.x, Power-supply Size &gt; 10W,Scanners with non-CCFL Lamps - Light-Emitting Diodes (LED),Touch Panel Display - Color"/>
    <x v="38"/>
    <d v="2017-10-31T00:00:00"/>
    <s v="United States, Canada"/>
    <s v="ES_40085_imageCLASS MF525dw_04172018081926_3166654"/>
    <n v="1"/>
    <n v="7.8"/>
    <n v="9"/>
    <n v="9"/>
    <n v="32"/>
    <n v="295"/>
    <n v="1.5517999999999998"/>
    <n v="73.75"/>
    <n v="0.46355000000000002"/>
    <n v="24.104600000000001"/>
    <n v="1.2000000000000002"/>
    <n v="23.9"/>
    <b v="1"/>
    <b v="1"/>
    <b v="1"/>
    <x v="0"/>
    <n v="3.8000000000000003"/>
    <n v="65.866666666666674"/>
    <x v="70"/>
    <n v="0.67499999999999993"/>
    <n v="0.67499999999999993"/>
    <x v="0"/>
    <x v="0"/>
  </r>
  <r>
    <n v="2284019"/>
    <s v="Canon U.S.A., Inc."/>
    <s v="Canon"/>
    <s v="imagePRESS C65"/>
    <s v="imagePRESS C65"/>
    <m/>
    <x v="0"/>
    <s v="Standard"/>
    <n v="330"/>
    <n v="483"/>
    <m/>
    <x v="0"/>
    <x v="1"/>
    <x v="22"/>
    <s v="Yes"/>
    <n v="10.5"/>
    <n v="546"/>
    <s v="Wired &gt; 20 MHz and &lt; 500 MHz - 100/10 Mb/s Ethernet,Wired &gt; 20 MHz and &lt; 500 MHz - USB 2.x, Internal Disk Drive - Hard-Disk,Power-supply Size &gt; 10W,Scanners with non-CCFL Lamps - Light-Emitting Diodes (LED),Touch Panel Display - Color"/>
    <x v="42"/>
    <d v="2016-06-21T00:00:00"/>
    <s v="United States, Canada"/>
    <s v="ES_40085_imagePRESS C65_11152016051021_6621682"/>
    <n v="1"/>
    <n v="21"/>
    <n v="370.8"/>
    <n v="105"/>
    <n v="32"/>
    <n v="2074.6"/>
    <n v="10.462599999999998"/>
    <n v="518.65"/>
    <n v="2.7038500000000001"/>
    <n v="140.6002"/>
    <n v="349.8"/>
    <n v="30"/>
    <b v="0"/>
    <b v="1"/>
    <b v="1"/>
    <x v="0"/>
    <n v="11.25"/>
    <n v="195"/>
    <x v="71"/>
    <n v="1.1579999999999999"/>
    <n v="1.208"/>
    <x v="1"/>
    <x v="1"/>
  </r>
  <r>
    <n v="2305919"/>
    <s v="Canon U.S.A., Inc."/>
    <s v="Canon"/>
    <s v="imagePRESS C650"/>
    <s v="imagePRESS C650"/>
    <m/>
    <x v="0"/>
    <s v="Standard"/>
    <n v="330"/>
    <n v="483"/>
    <m/>
    <x v="0"/>
    <x v="1"/>
    <x v="22"/>
    <s v="Yes"/>
    <n v="8.8000000000000007"/>
    <n v="457.6"/>
    <s v="Wired &gt; 20 MHz and &lt; 500 MHz - 100/10 Mb/s Ethernet,Wired &gt; 20 MHz and &lt; 500 MHz - USB 2.x, Internal Disk Drive - Hard-Disk,Power-supply Size &gt; 10W,Scanners with non-CCFL Lamps - Light-Emitting Diodes (LED),Touch Panel Display - Color"/>
    <x v="43"/>
    <d v="2017-10-18T00:00:00"/>
    <s v="United States, Canada"/>
    <s v="ES_40085_imagePRESS C650_11022017082703_1223575"/>
    <n v="5"/>
    <n v="19.2"/>
    <n v="382.8"/>
    <n v="120"/>
    <n v="32"/>
    <n v="1734"/>
    <n v="8.7596000000000007"/>
    <n v="433.5"/>
    <n v="2.2780999999999998"/>
    <n v="118.46119999999999"/>
    <n v="363.6"/>
    <n v="30"/>
    <b v="0"/>
    <b v="1"/>
    <b v="1"/>
    <x v="0"/>
    <n v="11.25"/>
    <n v="195"/>
    <x v="72"/>
    <n v="1.1579999999999999"/>
    <n v="1.208"/>
    <x v="1"/>
    <x v="1"/>
  </r>
  <r>
    <n v="2306077"/>
    <s v="Canon U.S.A., Inc."/>
    <s v="Canon"/>
    <s v="imagePRESS C650"/>
    <s v="imagePRESS C650"/>
    <m/>
    <x v="1"/>
    <s v="Standard"/>
    <n v="330"/>
    <n v="483"/>
    <m/>
    <x v="0"/>
    <x v="1"/>
    <x v="22"/>
    <s v="Yes"/>
    <n v="8.8000000000000007"/>
    <n v="457.6"/>
    <s v="Wired &gt; 20 MHz and &lt; 500 MHz - 100/10 Mb/s Ethernet,Wired &gt; 20 MHz and &lt; 500 MHz - USB 2.x, Internal Disk Drive - Hard-Disk,Power-supply Size &gt; 10W,Touch Panel Display - Color"/>
    <x v="43"/>
    <d v="2017-10-18T00:00:00"/>
    <s v="United States, Canada"/>
    <s v="ES_40085_imagePRESS C650_11082017000513_9513562"/>
    <n v="5"/>
    <n v="19.2"/>
    <n v="382.8"/>
    <n v="120"/>
    <n v="32"/>
    <n v="1734"/>
    <n v="8.7596000000000007"/>
    <n v="433.5"/>
    <n v="2.2780999999999998"/>
    <n v="118.46119999999999"/>
    <n v="363.6"/>
    <n v="30"/>
    <b v="0"/>
    <b v="1"/>
    <b v="1"/>
    <x v="1"/>
    <n v="11.15"/>
    <n v="193.26666666666668"/>
    <x v="72"/>
    <n v="1.3550000000000004"/>
    <n v="1.4050000000000005"/>
    <x v="1"/>
    <x v="1"/>
  </r>
  <r>
    <n v="2284026"/>
    <s v="Canon U.S.A., Inc."/>
    <s v="Canon"/>
    <s v="imagePRESS C750"/>
    <s v="imagePRESS C750"/>
    <m/>
    <x v="0"/>
    <s v="Standard"/>
    <n v="330"/>
    <n v="483"/>
    <m/>
    <x v="0"/>
    <x v="1"/>
    <x v="23"/>
    <s v="Yes"/>
    <n v="9.6999999999999993"/>
    <n v="504.4"/>
    <s v="Wired &gt; 20 MHz and &lt; 500 MHz - 100/10 Mb/s Ethernet,Wired &gt; 20 MHz and &lt; 500 MHz - USB 2.x, Internal Disk Drive - Hard-Disk,Power-supply Size &gt; 10W,Scanners with non-CCFL Lamps - Light-Emitting Diodes (LED),Touch Panel Display - Color"/>
    <x v="42"/>
    <d v="2016-07-03T00:00:00"/>
    <s v="United States, Canada"/>
    <s v="ES_40085_imagePRESS C750_11152016072739_4859258"/>
    <n v="5"/>
    <n v="21"/>
    <n v="385.2"/>
    <n v="121.8"/>
    <n v="32"/>
    <n v="1928.4"/>
    <n v="9.7316000000000003"/>
    <n v="482.1"/>
    <n v="2.5211000000000001"/>
    <n v="131.09720000000002"/>
    <n v="364.2"/>
    <n v="30"/>
    <b v="0"/>
    <b v="1"/>
    <b v="1"/>
    <x v="0"/>
    <n v="15.750000000000004"/>
    <n v="273.00000000000006"/>
    <x v="73"/>
    <n v="1.718"/>
    <n v="1.768"/>
    <x v="1"/>
    <x v="1"/>
  </r>
  <r>
    <n v="2284027"/>
    <s v="Canon U.S.A., Inc."/>
    <s v="Canon"/>
    <s v="imagePRESS C850"/>
    <s v="imagePRESS C850"/>
    <m/>
    <x v="0"/>
    <s v="Standard"/>
    <n v="330"/>
    <n v="483"/>
    <m/>
    <x v="0"/>
    <x v="1"/>
    <x v="24"/>
    <s v="Yes"/>
    <n v="10.4"/>
    <n v="540.79999999999995"/>
    <s v="Wired &gt; 20 MHz and &lt; 500 MHz - 100/10 Mb/s Ethernet,Wired &gt; 20 MHz and &lt; 500 MHz - USB 2.x, Internal Disk Drive - Hard-Disk,Power-supply Size &gt; 10W,Scanners with non-CCFL Lamps - Light-Emitting Diodes (LED),Touch Panel Display - Color"/>
    <x v="42"/>
    <d v="2016-07-03T00:00:00"/>
    <s v="United States, Canada"/>
    <s v="ES_40085_imagePRESS C850_11152016080314_6994476"/>
    <n v="5"/>
    <n v="19.8"/>
    <n v="385.2"/>
    <n v="121.8"/>
    <n v="32"/>
    <n v="2066.1999999999998"/>
    <n v="10.420599999999999"/>
    <n v="516.54999999999995"/>
    <n v="2.6933499999999992"/>
    <n v="140.05419999999995"/>
    <n v="365.4"/>
    <n v="30"/>
    <b v="0"/>
    <b v="1"/>
    <b v="1"/>
    <x v="0"/>
    <n v="23.000000000000004"/>
    <n v="398.66666666666674"/>
    <x v="74"/>
    <n v="2.7219999999999995"/>
    <n v="2.7719999999999994"/>
    <x v="0"/>
    <x v="1"/>
  </r>
  <r>
    <n v="2241587"/>
    <s v="Canon U.S.A., Inc."/>
    <s v="Canon"/>
    <s v="imageRUNNER 1435i"/>
    <s v="imageRUNNER 1435i"/>
    <m/>
    <x v="0"/>
    <s v="Standard"/>
    <n v="216"/>
    <n v="356"/>
    <m/>
    <x v="0"/>
    <x v="0"/>
    <x v="25"/>
    <s v="Yes"/>
    <n v="1.6"/>
    <n v="83.2"/>
    <s v="Wired &gt; 20 MHz and &lt; 500 MHz - 100/10 Mb/s Ethernet,Wired &gt; 20 MHz and &lt; 500 MHz - USB 2.x, Touch Panel Display - Monochrome,Power-supply Size &gt; 10W,Scanners with non-CCFL Lamps - Light-Emitting Diodes (LED)"/>
    <x v="44"/>
    <d v="2015-03-03T00:00:00"/>
    <s v="United States, Canada"/>
    <s v="ES_40085_imageRUNNER 1435i_06162015060503_4703703"/>
    <n v="5"/>
    <n v="16.2"/>
    <n v="13.8"/>
    <n v="13.2"/>
    <n v="32"/>
    <n v="291.20000000000005"/>
    <n v="1.6096000000000001"/>
    <n v="72.800000000000011"/>
    <n v="0.55360000000000009"/>
    <n v="28.787200000000006"/>
    <n v="-2.3999999999999986"/>
    <n v="20.54"/>
    <b v="1"/>
    <b v="1"/>
    <b v="1"/>
    <x v="0"/>
    <n v="2.9200000000000004"/>
    <n v="50.613333333333344"/>
    <x v="75"/>
    <n v="0.55099999999999993"/>
    <n v="0.55099999999999993"/>
    <x v="1"/>
    <x v="1"/>
  </r>
  <r>
    <n v="2242892"/>
    <s v="Canon U.S.A., Inc."/>
    <s v="Canon"/>
    <s v="imageRUNNER 1435P"/>
    <s v="imageRUNNER 1435P"/>
    <m/>
    <x v="1"/>
    <s v="Standard"/>
    <n v="216"/>
    <n v="356"/>
    <m/>
    <x v="0"/>
    <x v="0"/>
    <x v="25"/>
    <s v="Yes"/>
    <n v="1.6"/>
    <n v="83.2"/>
    <s v="Wired &gt; 20 MHz and &lt; 500 MHz - 100/10 Mb/s Ethernet,Wired &gt; 20 MHz and &lt; 500 MHz - USB 2.x, Touch Panel Display - Monochrome,Power-supply Size &gt; 10W,Scanners with non-CCFL Lamps - Light-Emitting Diodes (LED)"/>
    <x v="45"/>
    <d v="2015-03-03T00:00:00"/>
    <s v="United States"/>
    <s v="ES_40085_imageRUNNER 1435P_07072015093849_1929687"/>
    <n v="5"/>
    <n v="16.2"/>
    <n v="13.8"/>
    <n v="13.2"/>
    <n v="32"/>
    <n v="291.20000000000005"/>
    <n v="1.6096000000000001"/>
    <n v="72.800000000000011"/>
    <n v="0.55360000000000009"/>
    <n v="28.787200000000006"/>
    <n v="-2.3999999999999986"/>
    <n v="20.54"/>
    <b v="1"/>
    <b v="1"/>
    <b v="1"/>
    <x v="1"/>
    <n v="2.2700000000000005"/>
    <n v="39.346666666666671"/>
    <x v="75"/>
    <n v="0.51400000000000001"/>
    <n v="0.51400000000000001"/>
    <x v="1"/>
    <x v="1"/>
  </r>
  <r>
    <n v="2195423"/>
    <s v="Canon U.S.A., Inc."/>
    <s v="Canon"/>
    <s v="imageRUNNER 1730"/>
    <s v="imageRUNNER 1730"/>
    <m/>
    <x v="0"/>
    <s v="Standard"/>
    <n v="216"/>
    <n v="356"/>
    <m/>
    <x v="0"/>
    <x v="0"/>
    <x v="0"/>
    <s v="Yes"/>
    <n v="1.5840000000000001"/>
    <n v="82.367999999999995"/>
    <s v="Wired &gt; 20 MHz and &lt; 500 MHz - 100/10 Mb/s Ethernet, None"/>
    <x v="46"/>
    <d v="2013-11-21T00:00:00"/>
    <s v="United States, Canada"/>
    <s v="ES_1105798_CANON USA INC (94797) | imageRUNNER 1730_11222013080729_7649957"/>
    <n v="2"/>
    <n v="15"/>
    <n v="16.8"/>
    <n v="16.8"/>
    <n v="32"/>
    <n v="286"/>
    <n v="1.5835999999999999"/>
    <n v="71.5"/>
    <n v="0.54710000000000003"/>
    <n v="28.449200000000001"/>
    <n v="1.8000000000000007"/>
    <n v="18.439999999999998"/>
    <b v="1"/>
    <b v="1"/>
    <b v="1"/>
    <x v="0"/>
    <n v="2.37"/>
    <n v="41.080000000000005"/>
    <x v="76"/>
    <n v="0.46099999999999997"/>
    <n v="0.46099999999999997"/>
    <x v="1"/>
    <x v="1"/>
  </r>
  <r>
    <n v="2199010"/>
    <s v="Canon U.S.A., Inc."/>
    <s v="Canon"/>
    <s v="imageRUNNER 2525"/>
    <s v="imageRUNNER 2525"/>
    <m/>
    <x v="0"/>
    <s v="Standard"/>
    <n v="279"/>
    <n v="432"/>
    <m/>
    <x v="0"/>
    <x v="0"/>
    <x v="26"/>
    <s v="Yes"/>
    <n v="1.1160000000000001"/>
    <n v="58.031999999999996"/>
    <s v="Wired &gt; 20 MHz and &lt; 500 MHz - USB 2.x, Touch Panel Display - Monochrome,Power-supply Size &gt; 10W,Scanners with non-CCFL Lamps - Light-Emitting Diodes (LED)"/>
    <x v="47"/>
    <d v="2013-12-16T00:00:00"/>
    <s v="United States, Canada"/>
    <s v="ES_1105798_CANON USA INC (94797) | imageRUNNER 2525_12192013054759_2079241"/>
    <n v="2"/>
    <n v="13.2"/>
    <n v="16.8"/>
    <n v="16.8"/>
    <n v="25"/>
    <n v="199.06666666666666"/>
    <n v="1.1184083333333332"/>
    <n v="49.766666666666666"/>
    <n v="0.39300208333333336"/>
    <n v="20.436108333333333"/>
    <n v="3.6000000000000014"/>
    <n v="15.5"/>
    <b v="1"/>
    <b v="1"/>
    <b v="1"/>
    <x v="0"/>
    <n v="2.1"/>
    <n v="36.4"/>
    <x v="77"/>
    <n v="0.33499999999999996"/>
    <n v="0.38499999999999995"/>
    <x v="1"/>
    <x v="1"/>
  </r>
  <r>
    <n v="2195425"/>
    <s v="Canon U.S.A., Inc."/>
    <s v="Canon"/>
    <s v="imageRUNNER 2530"/>
    <s v="imageRUNNER 2530"/>
    <m/>
    <x v="0"/>
    <s v="Standard"/>
    <n v="279"/>
    <n v="432"/>
    <m/>
    <x v="0"/>
    <x v="0"/>
    <x v="7"/>
    <s v="Yes"/>
    <n v="1.39"/>
    <n v="72.28"/>
    <s v="Wired &gt; 20 MHz and &lt; 500 MHz - 100/10 Mb/s Ethernet, None"/>
    <x v="47"/>
    <d v="2013-11-21T00:00:00"/>
    <s v="United States, Canada"/>
    <s v="ES_1105798_CANON USA INC (94797) | imageRUNNER 2530_11222013081106_7866916"/>
    <n v="2"/>
    <n v="9"/>
    <n v="16.8"/>
    <n v="16.8"/>
    <n v="30"/>
    <n v="253.00000000000003"/>
    <n v="1.38245"/>
    <n v="63.250000000000007"/>
    <n v="0.45901250000000005"/>
    <n v="23.868650000000002"/>
    <n v="7.8000000000000007"/>
    <n v="17.600000000000001"/>
    <b v="1"/>
    <b v="1"/>
    <b v="1"/>
    <x v="0"/>
    <n v="2.4499999999999997"/>
    <n v="42.466666666666661"/>
    <x v="78"/>
    <n v="0.42499999999999993"/>
    <n v="0.47499999999999992"/>
    <x v="0"/>
    <x v="0"/>
  </r>
  <r>
    <n v="2195428"/>
    <s v="Canon U.S.A., Inc."/>
    <s v="Canon"/>
    <s v="imageRUNNER ADVANCE 400iF"/>
    <s v="imageRUNNER ADVANCE 400iF"/>
    <m/>
    <x v="0"/>
    <s v="Standard"/>
    <n v="216"/>
    <n v="356"/>
    <m/>
    <x v="0"/>
    <x v="0"/>
    <x v="4"/>
    <s v="Yes"/>
    <n v="1.9370000000000001"/>
    <n v="100.724"/>
    <s v="Wired &gt; 500 MHz - 1 Gb/s Ethernet, None"/>
    <x v="48"/>
    <d v="2013-11-21T00:00:00"/>
    <s v="United States, Canada"/>
    <s v="ES_1105798_CANON USA INC (94797) | imageRUNNER ADVANCE 400iF_11222013081051_7851541"/>
    <n v="1"/>
    <n v="10.199999999999999"/>
    <n v="21"/>
    <n v="19.8"/>
    <n v="32"/>
    <n v="372.8"/>
    <n v="1.9279999999999999"/>
    <n v="93.2"/>
    <n v="0.54500000000000004"/>
    <n v="28.340000000000003"/>
    <n v="10.8"/>
    <n v="22.64"/>
    <b v="1"/>
    <b v="1"/>
    <b v="1"/>
    <x v="0"/>
    <n v="3.47"/>
    <n v="60.146666666666668"/>
    <x v="79"/>
    <n v="0.6359999999999999"/>
    <n v="0.6359999999999999"/>
    <x v="0"/>
    <x v="0"/>
  </r>
  <r>
    <n v="2189105"/>
    <s v="Canon U.S.A., Inc."/>
    <s v="Canon"/>
    <s v="imageRUNNER ADVANCE 4225"/>
    <s v="imageRUNNER ADVANCE 4225"/>
    <m/>
    <x v="0"/>
    <s v="Standard"/>
    <n v="279"/>
    <n v="432"/>
    <m/>
    <x v="0"/>
    <x v="0"/>
    <x v="26"/>
    <s v="Yes"/>
    <n v="1.1000000000000001"/>
    <n v="57.2"/>
    <s v="Wired &gt; 20 MHz and &lt; 500 MHz - 100/10 Mb/s Ethernet,Wired &gt; 20 MHz and &lt; 500 MHz - USB 2.x, Internal Disk Drive - Hard-Disk,Power-supply Size &gt; 10W,Scanners with non-CCFL Lamps - Light-Emitting Diodes (LED),Touch Panel Display - Color"/>
    <x v="49"/>
    <d v="2013-08-28T00:00:00"/>
    <s v="United States, Canada"/>
    <s v="ES_1105798_CANON U S A INC (659616) | imageRUNNER ADVANCE 4225_08282013154214_4534394"/>
    <n v="1"/>
    <n v="9"/>
    <n v="19.2"/>
    <n v="19.2"/>
    <n v="25"/>
    <n v="203.89999999999998"/>
    <n v="1.0878749999999999"/>
    <n v="50.974999999999994"/>
    <n v="0.33496874999999998"/>
    <n v="17.418374999999997"/>
    <n v="10.199999999999999"/>
    <n v="15.5"/>
    <b v="1"/>
    <b v="1"/>
    <b v="1"/>
    <x v="0"/>
    <n v="2.1"/>
    <n v="36.4"/>
    <x v="80"/>
    <n v="0.33499999999999996"/>
    <n v="0.38499999999999995"/>
    <x v="0"/>
    <x v="0"/>
  </r>
  <r>
    <n v="2290006"/>
    <s v="Canon U.S.A., Inc."/>
    <s v="Canon"/>
    <s v="imageRUNNER ADVANCE 4525i"/>
    <s v="imageRUNNER ADVANCE 4525i"/>
    <m/>
    <x v="0"/>
    <s v="Standard"/>
    <n v="279"/>
    <n v="432"/>
    <m/>
    <x v="0"/>
    <x v="0"/>
    <x v="26"/>
    <s v="Yes"/>
    <n v="1"/>
    <n v="52"/>
    <s v="Wired &gt; 20 MHz and &lt; 500 MHz - 100/10 Mb/s Ethernet,Wired &gt; 20 MHz and &lt; 500 MHz - USB 2.x, Internal Disk Drive - Other,Power-supply Size &gt; 10W,Scanners with non-CCFL Lamps - Light-Emitting Diodes (LED),Touch Panel Display - Color"/>
    <x v="41"/>
    <d v="2016-09-08T00:00:00"/>
    <s v="United States, Canada"/>
    <s v="ES_40085_imageRUNNER ADVANCE 4525i_02032017072406_6646371"/>
    <n v="1"/>
    <n v="13.2"/>
    <n v="13.2"/>
    <n v="13.2"/>
    <n v="25"/>
    <n v="185.6"/>
    <n v="1.0100499999999999"/>
    <n v="46.4"/>
    <n v="0.32811250000000003"/>
    <n v="17.06185"/>
    <n v="0"/>
    <n v="15.5"/>
    <b v="1"/>
    <b v="1"/>
    <b v="1"/>
    <x v="0"/>
    <n v="2.1"/>
    <n v="36.4"/>
    <x v="81"/>
    <n v="0.33499999999999996"/>
    <n v="0.38499999999999995"/>
    <x v="0"/>
    <x v="0"/>
  </r>
  <r>
    <n v="2290008"/>
    <s v="Canon U.S.A., Inc."/>
    <s v="Canon"/>
    <s v="imageRUNNER ADVANCE 4535i"/>
    <s v="imageRUNNER ADVANCE 4535i"/>
    <m/>
    <x v="0"/>
    <s v="Standard"/>
    <n v="279"/>
    <n v="432"/>
    <m/>
    <x v="0"/>
    <x v="0"/>
    <x v="19"/>
    <s v="Yes"/>
    <n v="1.8"/>
    <n v="93.6"/>
    <s v="Wired &gt; 20 MHz and &lt; 500 MHz - 100/10 Mb/s Ethernet,Wired &gt; 20 MHz and &lt; 500 MHz - USB 2.x, Internal Disk Drive - Other,Power-supply Size &gt; 10W,Scanners with non-CCFL Lamps - Light-Emitting Diodes (LED),Touch Panel Display - Color"/>
    <x v="41"/>
    <d v="2016-09-08T00:00:00"/>
    <s v="United States, Canada"/>
    <s v="ES_40085_imageRUNNER ADVANCE 4535i_02032017074347_7827705"/>
    <n v="1"/>
    <n v="13.2"/>
    <n v="13.8"/>
    <n v="13.2"/>
    <n v="32"/>
    <n v="341.6"/>
    <n v="1.7848000000000002"/>
    <n v="85.4"/>
    <n v="0.52180000000000004"/>
    <n v="27.133600000000001"/>
    <n v="0.60000000000000142"/>
    <n v="19.7"/>
    <b v="1"/>
    <b v="1"/>
    <b v="1"/>
    <x v="0"/>
    <n v="3"/>
    <n v="52"/>
    <x v="82"/>
    <n v="0.51500000000000001"/>
    <n v="0.56500000000000006"/>
    <x v="0"/>
    <x v="0"/>
  </r>
  <r>
    <n v="2290009"/>
    <s v="Canon U.S.A., Inc."/>
    <s v="Canon"/>
    <s v="imageRUNNER ADVANCE 4545i"/>
    <s v="imageRUNNER ADVANCE 4545i"/>
    <m/>
    <x v="0"/>
    <s v="Standard"/>
    <n v="279"/>
    <n v="432"/>
    <m/>
    <x v="0"/>
    <x v="0"/>
    <x v="20"/>
    <s v="Yes"/>
    <n v="2.2000000000000002"/>
    <n v="114.4"/>
    <s v="Wired &gt; 20 MHz and &lt; 500 MHz - 100/10 Mb/s Ethernet,Wired &gt; 20 MHz and &lt; 500 MHz - USB 2.x, Internal Disk Drive - Other,Power-supply Size &gt; 10W,Scanners with non-CCFL Lamps - Light-Emitting Diodes (LED),Touch Panel Display - Color"/>
    <x v="41"/>
    <d v="2016-09-08T00:00:00"/>
    <s v="United States, Canada"/>
    <s v="ES_40085_imageRUNNER ADVANCE 4545i_02032017080103_8863537"/>
    <n v="1"/>
    <n v="13.2"/>
    <n v="13.8"/>
    <n v="13.8"/>
    <n v="32"/>
    <n v="424.4"/>
    <n v="2.1988000000000003"/>
    <n v="106.1"/>
    <n v="0.62529999999999997"/>
    <n v="32.515599999999999"/>
    <n v="0.60000000000000142"/>
    <n v="23.9"/>
    <b v="1"/>
    <b v="1"/>
    <b v="1"/>
    <x v="0"/>
    <n v="4.1000000000000005"/>
    <n v="71.066666666666677"/>
    <x v="83"/>
    <n v="0.67499999999999993"/>
    <n v="0.72499999999999998"/>
    <x v="0"/>
    <x v="0"/>
  </r>
  <r>
    <n v="2290010"/>
    <s v="Canon U.S.A., Inc."/>
    <s v="Canon"/>
    <s v="imageRUNNER ADVANCE 4551i"/>
    <s v="imageRUNNER ADVANCE 4551i"/>
    <m/>
    <x v="0"/>
    <s v="Standard"/>
    <n v="279"/>
    <n v="432"/>
    <m/>
    <x v="0"/>
    <x v="0"/>
    <x v="27"/>
    <s v="Yes"/>
    <n v="2.5"/>
    <n v="130"/>
    <s v="Wired &gt; 20 MHz and &lt; 500 MHz - 100/10 Mb/s Ethernet,Wired &gt; 20 MHz and &lt; 500 MHz - USB 2.x, Internal Disk Drive - Other,Power-supply Size &gt; 10W,Scanners with non-CCFL Lamps - Light-Emitting Diodes (LED),Touch Panel Display - Color"/>
    <x v="41"/>
    <d v="2016-09-08T00:00:00"/>
    <s v="United States, Canada"/>
    <s v="ES_40085_imageRUNNER ADVANCE 4551i_02032017081858_9938521"/>
    <n v="1"/>
    <n v="16.2"/>
    <n v="16.8"/>
    <n v="16.2"/>
    <n v="32"/>
    <n v="493.6"/>
    <n v="2.5448000000000004"/>
    <n v="123.4"/>
    <n v="0.71179999999999999"/>
    <n v="37.013599999999997"/>
    <n v="0.60000000000000142"/>
    <n v="26.419999999999998"/>
    <b v="1"/>
    <b v="1"/>
    <b v="1"/>
    <x v="0"/>
    <n v="4.8999999999999995"/>
    <n v="84.933333333333323"/>
    <x v="84"/>
    <n v="0.75299999999999989"/>
    <n v="0.80299999999999994"/>
    <x v="0"/>
    <x v="0"/>
  </r>
  <r>
    <n v="2195429"/>
    <s v="Canon U.S.A., Inc."/>
    <s v="Canon"/>
    <s v="imageRUNNER ADVANCE 500iF"/>
    <s v="imageRUNNER ADVANCE 500iF"/>
    <m/>
    <x v="0"/>
    <s v="Standard"/>
    <n v="216"/>
    <n v="356"/>
    <m/>
    <x v="0"/>
    <x v="0"/>
    <x v="11"/>
    <s v="Yes"/>
    <n v="2.37"/>
    <n v="123.24"/>
    <s v="Wired &gt; 500 MHz - 1 Gb/s Ethernet, None"/>
    <x v="48"/>
    <d v="2013-11-21T00:00:00"/>
    <s v="United States, Canada"/>
    <s v="ES_1105798_CANON USA INC (94797) | imageRUNNER ADVANCE 500iF_11222013081034_7834573"/>
    <n v="1"/>
    <n v="7.2"/>
    <n v="19.2"/>
    <n v="19.8"/>
    <n v="32"/>
    <n v="460.2"/>
    <n v="2.3778000000000001"/>
    <n v="115.05"/>
    <n v="0.67004999999999992"/>
    <n v="34.842599999999997"/>
    <n v="12"/>
    <n v="26.84"/>
    <b v="1"/>
    <b v="1"/>
    <b v="1"/>
    <x v="0"/>
    <n v="4.8499999999999996"/>
    <n v="84.066666666666663"/>
    <x v="85"/>
    <n v="0.7659999999999999"/>
    <n v="0.7659999999999999"/>
    <x v="0"/>
    <x v="0"/>
  </r>
  <r>
    <n v="2257918"/>
    <s v="Canon U.S.A., Inc."/>
    <s v="Canon"/>
    <s v="imageRUNNER ADVANCE 6555i"/>
    <s v="imageRUNNER ADVANCE 6555i"/>
    <m/>
    <x v="0"/>
    <s v="Standard"/>
    <n v="279"/>
    <n v="432"/>
    <m/>
    <x v="0"/>
    <x v="0"/>
    <x v="28"/>
    <s v="Yes"/>
    <n v="5.2"/>
    <n v="270.39999999999998"/>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6555i_02052016095340_6020043"/>
    <n v="1"/>
    <n v="7.2"/>
    <n v="34.799999999999997"/>
    <n v="34.200000000000003"/>
    <n v="32"/>
    <n v="1026.5999999999999"/>
    <n v="5.2226000000000008"/>
    <n v="256.64999999999998"/>
    <n v="1.3938499999999996"/>
    <n v="72.480199999999982"/>
    <n v="27.599999999999998"/>
    <n v="28.099999999999998"/>
    <b v="1"/>
    <b v="1"/>
    <b v="1"/>
    <x v="0"/>
    <n v="5.8999999999999995"/>
    <n v="102.26666666666665"/>
    <x v="86"/>
    <n v="0.80499999999999994"/>
    <n v="0.85499999999999998"/>
    <x v="1"/>
    <x v="1"/>
  </r>
  <r>
    <n v="2257920"/>
    <s v="Canon U.S.A., Inc."/>
    <s v="Canon"/>
    <s v="imageRUNNER ADVANCE 6565i"/>
    <s v="imageRUNNER ADVANCE 6565i"/>
    <m/>
    <x v="0"/>
    <s v="Standard"/>
    <n v="279"/>
    <n v="432"/>
    <m/>
    <x v="0"/>
    <x v="0"/>
    <x v="22"/>
    <s v="Yes"/>
    <n v="5.8"/>
    <n v="301.60000000000002"/>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6565i_02052016103123_8283649"/>
    <n v="1"/>
    <n v="4.8"/>
    <n v="36"/>
    <n v="34.200000000000003"/>
    <n v="32"/>
    <n v="1140.1999999999998"/>
    <n v="5.7905999999999995"/>
    <n v="285.04999999999995"/>
    <n v="1.5358499999999995"/>
    <n v="79.864199999999968"/>
    <n v="31.2"/>
    <n v="30"/>
    <b v="0"/>
    <b v="1"/>
    <b v="1"/>
    <x v="0"/>
    <n v="8.4"/>
    <n v="145.6"/>
    <x v="87"/>
    <n v="1.0269999999999999"/>
    <n v="1.077"/>
    <x v="1"/>
    <x v="1"/>
  </r>
  <r>
    <n v="2258006"/>
    <s v="Canon U.S.A., Inc."/>
    <s v="Canon"/>
    <s v="imageRUNNER ADVANCE 6575i"/>
    <s v="imageRUNNER ADVANCE 6575i"/>
    <m/>
    <x v="0"/>
    <s v="Standard"/>
    <n v="279"/>
    <n v="432"/>
    <m/>
    <x v="0"/>
    <x v="0"/>
    <x v="23"/>
    <s v="Yes"/>
    <n v="6.3"/>
    <n v="327.60000000000002"/>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6575i_02072016235837_9517718"/>
    <n v="1"/>
    <n v="6"/>
    <n v="34.799999999999997"/>
    <n v="33"/>
    <n v="32"/>
    <n v="1253.2"/>
    <n v="6.3556000000000008"/>
    <n v="313.3"/>
    <n v="1.6770999999999998"/>
    <n v="87.209199999999996"/>
    <n v="28.799999999999997"/>
    <n v="30"/>
    <b v="1"/>
    <b v="1"/>
    <b v="1"/>
    <x v="0"/>
    <n v="10.9"/>
    <n v="188.93333333333337"/>
    <x v="88"/>
    <n v="1.3869999999999998"/>
    <n v="1.4369999999999998"/>
    <x v="1"/>
    <x v="1"/>
  </r>
  <r>
    <n v="2257919"/>
    <s v="Canon U.S.A., Inc."/>
    <s v="Canon"/>
    <s v="imageRUNNER ADVANCE 8505i"/>
    <s v="imageRUNNER ADVANCE 8505i"/>
    <m/>
    <x v="0"/>
    <s v="Standard"/>
    <n v="279"/>
    <n v="432"/>
    <m/>
    <x v="0"/>
    <x v="0"/>
    <x v="29"/>
    <s v="Yes"/>
    <n v="10.5"/>
    <n v="546"/>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8505i_02052016101738_7458678"/>
    <n v="1"/>
    <n v="6"/>
    <n v="64.8"/>
    <n v="54"/>
    <n v="32"/>
    <n v="2072.4"/>
    <n v="10.451600000000001"/>
    <n v="518.1"/>
    <n v="2.7010999999999998"/>
    <n v="140.4572"/>
    <n v="58.8"/>
    <n v="30"/>
    <b v="0"/>
    <b v="1"/>
    <b v="1"/>
    <x v="0"/>
    <n v="27.150000000000002"/>
    <n v="470.60000000000008"/>
    <x v="89"/>
    <n v="3.6909999999999998"/>
    <n v="3.7409999999999997"/>
    <x v="0"/>
    <x v="1"/>
  </r>
  <r>
    <n v="2258007"/>
    <s v="Canon U.S.A., Inc."/>
    <s v="Canon"/>
    <s v="imageRUNNER ADVANCE 8585i"/>
    <s v="imageRUNNER ADVANCE 8585i"/>
    <m/>
    <x v="0"/>
    <s v="Standard"/>
    <n v="279"/>
    <n v="432"/>
    <m/>
    <x v="0"/>
    <x v="0"/>
    <x v="24"/>
    <s v="Yes"/>
    <n v="9"/>
    <n v="468"/>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8585i_02082016003557_1757656"/>
    <n v="1"/>
    <n v="6"/>
    <n v="64.2"/>
    <n v="57"/>
    <n v="32"/>
    <n v="1783.5999999999997"/>
    <n v="9.0075999999999983"/>
    <n v="445.89999999999992"/>
    <n v="2.3400999999999996"/>
    <n v="121.68519999999998"/>
    <n v="58.2"/>
    <n v="30"/>
    <b v="0"/>
    <b v="1"/>
    <b v="1"/>
    <x v="0"/>
    <n v="15.150000000000002"/>
    <n v="262.60000000000002"/>
    <x v="90"/>
    <n v="1.9509999999999996"/>
    <n v="2.0009999999999994"/>
    <x v="1"/>
    <x v="1"/>
  </r>
  <r>
    <n v="2257921"/>
    <s v="Canon U.S.A., Inc."/>
    <s v="Canon"/>
    <s v="imageRUNNER ADVANCE 8595i"/>
    <s v="imageRUNNER ADVANCE 8595i"/>
    <m/>
    <x v="0"/>
    <s v="Standard"/>
    <n v="279"/>
    <n v="432"/>
    <m/>
    <x v="0"/>
    <x v="0"/>
    <x v="30"/>
    <s v="Yes"/>
    <n v="9.8000000000000007"/>
    <n v="509.6"/>
    <s v="Wired &gt; 20 MHz and &lt; 500 MHz - 100/10 Mb/s Ethernet,Wired &gt; 20 MHz and &lt; 500 MHz - USB 2.x, Internal Disk Drive - Hard-Disk,Power-supply Size &gt; 10W,Scanners with non-CCFL Lamps - Light-Emitting Diodes (LED),Touch Panel Display - Color"/>
    <x v="50"/>
    <d v="2015-07-08T00:00:00"/>
    <s v="United States, Canada"/>
    <s v="ES_40085_imageRUNNER ADVANCE 8595i_02052016104631_9191648"/>
    <n v="1"/>
    <n v="6"/>
    <n v="64.2"/>
    <n v="55.2"/>
    <n v="32"/>
    <n v="1940"/>
    <n v="9.7896000000000001"/>
    <n v="485"/>
    <n v="2.5356000000000001"/>
    <n v="131.85120000000001"/>
    <n v="58.2"/>
    <n v="30"/>
    <b v="0"/>
    <b v="1"/>
    <b v="1"/>
    <x v="0"/>
    <n v="21.150000000000002"/>
    <n v="366.60000000000008"/>
    <x v="91"/>
    <n v="2.8209999999999988"/>
    <n v="2.8709999999999987"/>
    <x v="0"/>
    <x v="1"/>
  </r>
  <r>
    <n v="2295711"/>
    <s v="Canon U.S.A., Inc."/>
    <s v="Canon"/>
    <s v="imageRUNNER ADVANCE C3525i"/>
    <s v="imageRUNNER ADVANCE C3525i"/>
    <m/>
    <x v="0"/>
    <s v="Standard"/>
    <n v="304"/>
    <n v="457"/>
    <m/>
    <x v="0"/>
    <x v="1"/>
    <x v="26"/>
    <s v="Yes"/>
    <n v="1"/>
    <n v="52"/>
    <s v="Wired &gt; 20 MHz and &lt; 500 MHz - 100/10 Mb/s Ethernet,Wired &gt; 20 MHz and &lt; 500 MHz - USB 2.x, Internal Disk Drive - Hard-Disk,Power-supply Size &gt; 10W,Scanners with non-CCFL Lamps - Light-Emitting Diodes (LED),Touch Panel Display - Color"/>
    <x v="51"/>
    <d v="2016-10-06T00:00:00"/>
    <s v="United States, Canada"/>
    <s v="ES_40085_imageRUNNER ADVANCE C3525i_05102017092051_8051136"/>
    <n v="1"/>
    <n v="10.8"/>
    <n v="15"/>
    <n v="13.8"/>
    <n v="25"/>
    <n v="184.26666666666665"/>
    <n v="0.9897083333333333"/>
    <n v="46.066666666666663"/>
    <n v="0.3104270833333333"/>
    <n v="16.142208333333333"/>
    <n v="4.1999999999999993"/>
    <n v="15.5"/>
    <b v="1"/>
    <b v="1"/>
    <b v="1"/>
    <x v="0"/>
    <n v="3.5999999999999996"/>
    <n v="62.4"/>
    <x v="92"/>
    <n v="0.33800000000000002"/>
    <n v="0.38800000000000001"/>
    <x v="0"/>
    <x v="0"/>
  </r>
  <r>
    <n v="2295712"/>
    <s v="Canon U.S.A., Inc."/>
    <s v="Canon"/>
    <s v="imageRUNNER ADVANCE C3530i"/>
    <s v="imageRUNNER ADVANCE C3530i"/>
    <m/>
    <x v="0"/>
    <s v="Standard"/>
    <n v="304"/>
    <n v="457"/>
    <m/>
    <x v="0"/>
    <x v="1"/>
    <x v="7"/>
    <s v="Yes"/>
    <n v="1.2"/>
    <n v="62.4"/>
    <s v="Wired &gt; 20 MHz and &lt; 500 MHz - 100/10 Mb/s Ethernet,Wired &gt; 20 MHz and &lt; 500 MHz - USB 2.x, Internal Disk Drive - Hard-Disk,Power-supply Size &gt; 10W,Scanners with non-CCFL Lamps - Light-Emitting Diodes (LED),Touch Panel Display - Color"/>
    <x v="51"/>
    <d v="2016-10-06T00:00:00"/>
    <s v="United States, Canada"/>
    <s v="ES_40085_imageRUNNER ADVANCE C3530i_05102017094208_9328864"/>
    <n v="1"/>
    <n v="10.8"/>
    <n v="13.8"/>
    <n v="13.8"/>
    <n v="30"/>
    <n v="232.00000000000003"/>
    <n v="1.2252500000000002"/>
    <n v="58.000000000000007"/>
    <n v="0.36931249999999999"/>
    <n v="19.204249999999998"/>
    <n v="3"/>
    <n v="17.600000000000001"/>
    <b v="1"/>
    <b v="1"/>
    <b v="1"/>
    <x v="0"/>
    <n v="4.25"/>
    <n v="73.666666666666671"/>
    <x v="93"/>
    <n v="0.443"/>
    <n v="0.49299999999999999"/>
    <x v="0"/>
    <x v="0"/>
  </r>
  <r>
    <n v="2275574"/>
    <s v="Canon U.S.A., Inc."/>
    <s v="Canon"/>
    <s v="imageRUNNER ADVANCE C5535i"/>
    <s v="imageRUNNER ADVANCE C5535i"/>
    <m/>
    <x v="0"/>
    <s v="Standard"/>
    <n v="304"/>
    <n v="457"/>
    <m/>
    <x v="0"/>
    <x v="1"/>
    <x v="19"/>
    <s v="Yes"/>
    <n v="1.6"/>
    <n v="83.2"/>
    <s v="Wired &gt; 20 MHz and &lt; 500 MHz - 100/10 Mb/s Ethernet,Wired &gt; 20 MHz and &lt; 500 MHz - USB 2.x, Power-supply Size &gt; 10W,Scanners with non-CCFL Lamps - Light-Emitting Diodes (LED),Touch Panel Display - Color"/>
    <x v="52"/>
    <d v="2016-02-11T00:00:00"/>
    <s v="United States, Canada"/>
    <s v="ES_40085_imageRUNNER ADVANCE C5535i_08182016045003_5803579"/>
    <n v="1"/>
    <n v="12"/>
    <n v="36"/>
    <n v="13.8"/>
    <n v="32"/>
    <n v="309.8"/>
    <n v="1.6258000000000001"/>
    <n v="77.45"/>
    <n v="0.48205000000000003"/>
    <n v="25.066600000000001"/>
    <n v="24"/>
    <n v="19.7"/>
    <b v="0"/>
    <b v="1"/>
    <b v="1"/>
    <x v="0"/>
    <n v="5.25"/>
    <n v="91"/>
    <x v="94"/>
    <n v="0.54800000000000004"/>
    <n v="0.59800000000000009"/>
    <x v="0"/>
    <x v="1"/>
  </r>
  <r>
    <n v="2276099"/>
    <s v="Canon U.S.A., Inc."/>
    <s v="Canon"/>
    <s v="imageRUNNER ADVANCE C5540i"/>
    <s v="imageRUNNER ADVANCE C5540i"/>
    <m/>
    <x v="0"/>
    <s v="Standard"/>
    <n v="304"/>
    <n v="457"/>
    <m/>
    <x v="0"/>
    <x v="1"/>
    <x v="3"/>
    <s v="Yes"/>
    <n v="2"/>
    <n v="104"/>
    <s v="Wired &gt; 20 MHz and &lt; 500 MHz - 100/10 Mb/s Ethernet,Wired &gt; 20 MHz and &lt; 500 MHz - USB 2.x, Power-supply Size &gt; 10W,Scanners with non-CCFL Lamps - Light-Emitting Diodes (LED),Touch Panel Display - Color"/>
    <x v="52"/>
    <d v="2016-02-11T00:00:00"/>
    <s v="United States, Canada"/>
    <s v="ES_40085_imageRUNNER ADVANCE C5540i_08182016041651_3811323"/>
    <n v="1"/>
    <n v="10.8"/>
    <n v="13.8"/>
    <n v="13.2"/>
    <n v="32"/>
    <n v="390.2"/>
    <n v="2.0278"/>
    <n v="97.55"/>
    <n v="0.5825499999999999"/>
    <n v="30.292599999999993"/>
    <n v="3"/>
    <n v="21.8"/>
    <b v="1"/>
    <b v="1"/>
    <b v="1"/>
    <x v="0"/>
    <n v="6.25"/>
    <n v="108.33333333333333"/>
    <x v="95"/>
    <n v="0.65300000000000002"/>
    <n v="0.70300000000000007"/>
    <x v="0"/>
    <x v="0"/>
  </r>
  <r>
    <n v="2275575"/>
    <s v="Canon U.S.A., Inc."/>
    <s v="Canon"/>
    <s v="imageRUNNER ADVANCE C5550i"/>
    <s v="imageRUNNER ADVANCE C5550i"/>
    <m/>
    <x v="0"/>
    <s v="Standard"/>
    <n v="304"/>
    <n v="457"/>
    <m/>
    <x v="0"/>
    <x v="1"/>
    <x v="31"/>
    <s v="Yes"/>
    <n v="2.5"/>
    <n v="130"/>
    <s v="Wired &gt; 20 MHz and &lt; 500 MHz - 100/10 Mb/s Ethernet,Wired &gt; 20 MHz and &lt; 500 MHz - USB 2.x, Power-supply Size &gt; 10W,Scanners with non-CCFL Lamps - Light-Emitting Diodes (LED),Touch Panel Display - Color"/>
    <x v="52"/>
    <d v="2016-02-11T00:00:00"/>
    <s v="United States, Canada"/>
    <s v="ES_40085_imageRUNNER ADVANCE C5550i_08182016050633_6793157"/>
    <n v="1"/>
    <n v="12"/>
    <n v="13.8"/>
    <n v="13.2"/>
    <n v="32"/>
    <n v="484"/>
    <n v="2.4968000000000004"/>
    <n v="121"/>
    <n v="0.69979999999999998"/>
    <n v="36.389600000000002"/>
    <n v="1.8000000000000007"/>
    <n v="26"/>
    <b v="1"/>
    <b v="1"/>
    <b v="1"/>
    <x v="0"/>
    <n v="8.25"/>
    <n v="143"/>
    <x v="96"/>
    <n v="0.79100000000000004"/>
    <n v="0.84100000000000008"/>
    <x v="0"/>
    <x v="0"/>
  </r>
  <r>
    <n v="2275576"/>
    <s v="Canon U.S.A., Inc."/>
    <s v="Canon"/>
    <s v="imageRUNNER ADVANCE C5560i"/>
    <s v="imageRUNNER ADVANCE C5560i"/>
    <m/>
    <x v="0"/>
    <s v="Standard"/>
    <n v="304"/>
    <n v="457"/>
    <m/>
    <x v="0"/>
    <x v="1"/>
    <x v="32"/>
    <s v="Yes"/>
    <n v="3.2"/>
    <n v="166.4"/>
    <s v="Wired &gt; 20 MHz and &lt; 500 MHz - 100/10 Mb/s Ethernet,Wired &gt; 20 MHz and &lt; 500 MHz - USB 2.x, Power-supply Size &gt; 10W,Scanners with non-CCFL Lamps - Light-Emitting Diodes (LED),Touch Panel Display - Color"/>
    <x v="52"/>
    <d v="2016-02-11T00:00:00"/>
    <s v="United States, Canada"/>
    <s v="ES_40085_imageRUNNER ADVANCE C5560i_08182016052304_7784661"/>
    <n v="1"/>
    <n v="13.2"/>
    <n v="15"/>
    <n v="13.2"/>
    <n v="32"/>
    <n v="614.79999999999995"/>
    <n v="3.1508000000000003"/>
    <n v="153.69999999999999"/>
    <n v="0.86329999999999985"/>
    <n v="44.89159999999999"/>
    <n v="1.8000000000000007"/>
    <n v="30"/>
    <b v="1"/>
    <b v="1"/>
    <b v="1"/>
    <x v="0"/>
    <n v="10.25"/>
    <n v="177.66666666666666"/>
    <x v="97"/>
    <n v="0.92099999999999993"/>
    <n v="0.97099999999999997"/>
    <x v="0"/>
    <x v="0"/>
  </r>
  <r>
    <n v="2198995"/>
    <s v="Canon U.S.A., Inc."/>
    <s v="Canon"/>
    <s v="imageRUNNER ADVANCE C7260"/>
    <s v="imageRUNNER ADVANCE C7260"/>
    <m/>
    <x v="0"/>
    <s v="Standard"/>
    <n v="330"/>
    <n v="483"/>
    <m/>
    <x v="0"/>
    <x v="1"/>
    <x v="32"/>
    <s v="Yes"/>
    <n v="4.6029999999999998"/>
    <n v="239.35599999999999"/>
    <s v="Wired &gt; 20 MHz and &lt; 500 MHz - 100/10 Mb/s Ethernet, Internal Disk Drive - Hard-Disk,Power-supply Size &gt; 10W,Scanners with non-CCFL Lamps - Light-Emitting Diodes (LED),Memory,Touch Panel Display - Color"/>
    <x v="48"/>
    <d v="2013-12-16T00:00:00"/>
    <s v="United States, Canada"/>
    <s v="ES_1105798_CANON USA INC (94797) | imageRUNNER ADVANCE C7260_12192013054053_1653913"/>
    <n v="5"/>
    <n v="18"/>
    <n v="40.200000000000003"/>
    <n v="37.200000000000003"/>
    <n v="32"/>
    <n v="906"/>
    <n v="4.6067999999999998"/>
    <n v="226.5"/>
    <n v="1.2273000000000001"/>
    <n v="63.819600000000001"/>
    <n v="22.200000000000003"/>
    <n v="30"/>
    <b v="1"/>
    <b v="1"/>
    <b v="1"/>
    <x v="0"/>
    <n v="10.25"/>
    <n v="177.66666666666666"/>
    <x v="98"/>
    <n v="0.92099999999999993"/>
    <n v="0.97099999999999997"/>
    <x v="1"/>
    <x v="1"/>
  </r>
  <r>
    <n v="2198997"/>
    <s v="Canon U.S.A., Inc."/>
    <s v="Canon"/>
    <s v="imageRUNNER ADVANCE C7260"/>
    <s v="imageRUNNER ADVANCE C7260"/>
    <m/>
    <x v="1"/>
    <s v="Standard"/>
    <n v="330"/>
    <n v="483"/>
    <m/>
    <x v="0"/>
    <x v="1"/>
    <x v="32"/>
    <s v="Yes"/>
    <n v="4.6029999999999998"/>
    <n v="239.35599999999999"/>
    <s v="Wired &gt; 20 MHz and &lt; 500 MHz - 100/10 Mb/s Ethernet, Internal Disk Drive - Hard-Disk,Power-supply Size &gt; 10W,Memory,Touch Panel Display - Color"/>
    <x v="48"/>
    <d v="2013-12-16T00:00:00"/>
    <s v="United States, Canada"/>
    <s v="ES_1105798_CANON USA INC (94797) | imageRUNNER ADVANCE C7260_12192013054158_1718119"/>
    <n v="5"/>
    <n v="18"/>
    <n v="40.200000000000003"/>
    <n v="37.200000000000003"/>
    <n v="32"/>
    <n v="906"/>
    <n v="4.6067999999999998"/>
    <n v="226.5"/>
    <n v="1.2273000000000001"/>
    <n v="63.819600000000001"/>
    <n v="22.200000000000003"/>
    <n v="30"/>
    <b v="1"/>
    <b v="1"/>
    <b v="1"/>
    <x v="1"/>
    <n v="10.15"/>
    <n v="175.93333333333337"/>
    <x v="98"/>
    <n v="0.95299999999999996"/>
    <n v="1.0029999999999999"/>
    <x v="1"/>
    <x v="1"/>
  </r>
  <r>
    <n v="2281831"/>
    <s v="Canon U.S.A., Inc."/>
    <s v="Canon"/>
    <s v="imageRUNNER ADVANCE C7565i"/>
    <s v="imageRUNNER ADVANCE C7565i"/>
    <m/>
    <x v="0"/>
    <s v="Standard"/>
    <n v="304"/>
    <n v="457"/>
    <m/>
    <x v="0"/>
    <x v="1"/>
    <x v="22"/>
    <s v="Yes"/>
    <n v="4.5"/>
    <n v="234"/>
    <s v="Wired &gt; 20 MHz and &lt; 500 MHz - 100/10 Mb/s Ethernet,Wired &gt; 20 MHz and &lt; 500 MHz - USB 2.x, Internal Disk Drive - Hard-Disk,Power-supply Size &gt; 10W,Scanners with non-CCFL Lamps - Light-Emitting Diodes (LED),Touch Panel Display - Color"/>
    <x v="53"/>
    <d v="2016-06-06T00:00:00"/>
    <s v="United States, Canada"/>
    <s v="ES_40085_imageRUNNER ADVANCE C7565i_10202016010156_5316037"/>
    <n v="1"/>
    <n v="16.2"/>
    <n v="25.8"/>
    <n v="22.8"/>
    <n v="32"/>
    <n v="882.2"/>
    <n v="4.5006000000000004"/>
    <n v="220.55"/>
    <n v="1.2133499999999999"/>
    <n v="63.094199999999994"/>
    <n v="9.6000000000000014"/>
    <n v="30"/>
    <b v="1"/>
    <b v="1"/>
    <b v="1"/>
    <x v="0"/>
    <n v="11.25"/>
    <n v="195"/>
    <x v="99"/>
    <n v="1.1579999999999999"/>
    <n v="1.208"/>
    <x v="1"/>
    <x v="1"/>
  </r>
  <r>
    <n v="2281832"/>
    <s v="Canon U.S.A., Inc."/>
    <s v="Canon"/>
    <s v="imageRUNNER ADVANCE C7570i"/>
    <s v="imageRUNNER ADVANCE C7570i"/>
    <m/>
    <x v="0"/>
    <s v="Standard"/>
    <n v="304"/>
    <n v="457"/>
    <m/>
    <x v="0"/>
    <x v="1"/>
    <x v="33"/>
    <s v="Yes"/>
    <n v="4.5999999999999996"/>
    <n v="239.2"/>
    <s v="Wired &gt; 20 MHz and &lt; 500 MHz - 100/10 Mb/s Ethernet,Wired &gt; 20 MHz and &lt; 500 MHz - USB 2.x, Internal Disk Drive - Hard-Disk,Power-supply Size &gt; 10W,Scanners with non-CCFL Lamps - Light-Emitting Diodes (LED),Touch Panel Display - Color"/>
    <x v="53"/>
    <d v="2016-06-06T00:00:00"/>
    <s v="United States, Canada"/>
    <s v="ES_40085_imageRUNNER ADVANCE C7570i_10202016011527_6127640"/>
    <n v="1"/>
    <n v="16.2"/>
    <n v="24"/>
    <n v="22.8"/>
    <n v="32"/>
    <n v="894.2"/>
    <n v="4.5606"/>
    <n v="223.55"/>
    <n v="1.2283499999999998"/>
    <n v="63.874199999999988"/>
    <n v="7.8000000000000007"/>
    <n v="30"/>
    <b v="1"/>
    <b v="1"/>
    <b v="1"/>
    <x v="0"/>
    <n v="12.25"/>
    <n v="212.33333333333334"/>
    <x v="100"/>
    <n v="1.4379999999999997"/>
    <n v="1.4879999999999998"/>
    <x v="0"/>
    <x v="0"/>
  </r>
  <r>
    <n v="2281830"/>
    <s v="Canon U.S.A., Inc."/>
    <s v="Canon"/>
    <s v="imageRUNNER ADVANCE C7580i"/>
    <s v="imageRUNNER ADVANCE C7580i"/>
    <m/>
    <x v="0"/>
    <s v="Standard"/>
    <n v="304"/>
    <n v="457"/>
    <m/>
    <x v="0"/>
    <x v="1"/>
    <x v="34"/>
    <s v="Yes"/>
    <n v="5.5"/>
    <n v="286"/>
    <s v="Wired &gt; 20 MHz and &lt; 500 MHz - 100/10 Mb/s Ethernet,Wired &gt; 20 MHz and &lt; 500 MHz - USB 2.x, Internal Disk Drive - Hard-Disk,Power-supply Size &gt; 10W,Scanners with non-CCFL Lamps - Light-Emitting Diodes (LED),Touch Panel Display - Color"/>
    <x v="53"/>
    <d v="2016-06-08T00:00:00"/>
    <s v="United States, Canada"/>
    <s v="ES_40085_imageRUNNER ADVANCE C7580i_10202016004234_4154708"/>
    <n v="1"/>
    <n v="10.8"/>
    <n v="24"/>
    <n v="22.8"/>
    <n v="32"/>
    <n v="1083.4000000000001"/>
    <n v="5.5066000000000015"/>
    <n v="270.85000000000002"/>
    <n v="1.46485"/>
    <n v="76.172200000000004"/>
    <n v="13.2"/>
    <n v="30"/>
    <b v="1"/>
    <b v="1"/>
    <b v="1"/>
    <x v="0"/>
    <n v="19.250000000000004"/>
    <n v="333.66666666666674"/>
    <x v="101"/>
    <n v="1.9980000000000002"/>
    <n v="2.048"/>
    <x v="0"/>
    <x v="0"/>
  </r>
  <r>
    <n v="2198988"/>
    <s v="Canon U.S.A., Inc."/>
    <s v="Canon"/>
    <s v="imageRUNNER ADVANCE C9270 PRO"/>
    <s v="imageRUNNER ADVANCE C9270 PRO"/>
    <m/>
    <x v="0"/>
    <s v="Standard"/>
    <n v="330"/>
    <n v="483"/>
    <m/>
    <x v="0"/>
    <x v="1"/>
    <x v="33"/>
    <s v="Yes"/>
    <n v="4.9969999999999999"/>
    <n v="259.84399999999999"/>
    <s v="Wired &gt; 20 MHz and &lt; 500 MHz - 100/10 Mb/s Ethernet, Internal Disk Drive - Hard-Disk,Power-supply Size &gt; 10W,Scanners with non-CCFL Lamps - Light-Emitting Diodes (LED),Memory,Touch Panel Display - Color"/>
    <x v="48"/>
    <d v="2013-12-16T00:00:00"/>
    <s v="United States, Canada"/>
    <s v="ES_1105798_CANON USA INC (94797) | imageRUNNER ADVANCE C9270 PRO_12162013141535_3335085"/>
    <n v="5"/>
    <n v="18"/>
    <n v="36"/>
    <n v="34.200000000000003"/>
    <n v="32"/>
    <n v="984.2"/>
    <n v="4.9977999999999998"/>
    <n v="246.05"/>
    <n v="1.3250500000000001"/>
    <n v="68.902600000000007"/>
    <n v="18"/>
    <n v="30"/>
    <b v="1"/>
    <b v="1"/>
    <b v="1"/>
    <x v="0"/>
    <n v="12.25"/>
    <n v="212.33333333333334"/>
    <x v="102"/>
    <n v="1.4379999999999997"/>
    <n v="1.4879999999999998"/>
    <x v="0"/>
    <x v="0"/>
  </r>
  <r>
    <n v="2198989"/>
    <s v="Canon U.S.A., Inc."/>
    <s v="Canon"/>
    <s v="imageRUNNER ADVANCE C9270 PRO"/>
    <s v="imageRUNNER ADVANCE C9270 PRO"/>
    <m/>
    <x v="1"/>
    <s v="Standard"/>
    <n v="330"/>
    <n v="483"/>
    <m/>
    <x v="0"/>
    <x v="1"/>
    <x v="33"/>
    <s v="Yes"/>
    <n v="4.9969999999999999"/>
    <n v="259.84399999999999"/>
    <s v="Wired &gt; 20 MHz and &lt; 500 MHz - 100/10 Mb/s Ethernet, Internal Disk Drive - Hard-Disk,Power-supply Size &gt; 10W,Memory,Touch Panel Display - Color"/>
    <x v="48"/>
    <d v="2013-12-16T00:00:00"/>
    <s v="United States, Canada"/>
    <s v="ES_1105798_CANON USA INC (94797) | imageRUNNER ADVANCE C9270 PRO_12162013141557_3357160"/>
    <n v="5"/>
    <n v="18"/>
    <n v="36"/>
    <n v="34.200000000000003"/>
    <n v="32"/>
    <n v="984.2"/>
    <n v="4.9977999999999998"/>
    <n v="246.05"/>
    <n v="1.3250500000000001"/>
    <n v="68.902600000000007"/>
    <n v="18"/>
    <n v="30"/>
    <b v="1"/>
    <b v="1"/>
    <b v="1"/>
    <x v="1"/>
    <n v="12.15"/>
    <n v="210.60000000000002"/>
    <x v="102"/>
    <n v="1.8550000000000004"/>
    <n v="1.9050000000000005"/>
    <x v="0"/>
    <x v="0"/>
  </r>
  <r>
    <n v="2198963"/>
    <s v="Canon U.S.A., Inc."/>
    <s v="Canon"/>
    <s v="LASER CLASS 650i"/>
    <s v="LASER CLASS 650i"/>
    <m/>
    <x v="0"/>
    <s v="Standard"/>
    <n v="216"/>
    <n v="356"/>
    <m/>
    <x v="0"/>
    <x v="0"/>
    <x v="19"/>
    <s v="Yes"/>
    <n v="1.427"/>
    <n v="74.203999999999994"/>
    <s v="Wired &gt; 20 MHz and &lt; 500 MHz - USB 2.x, Power-supply Size &gt; 10W,Scanners with non-CCFL Lamps - Light-Emitting Diodes (LED)"/>
    <x v="54"/>
    <d v="2013-12-09T00:00:00"/>
    <s v="United States, Canada"/>
    <s v="ES_1105798_CANON USA INC (94797) | LASER CLASS 650i_12162013065128_6688036"/>
    <n v="5"/>
    <n v="7.8"/>
    <n v="12"/>
    <n v="12"/>
    <n v="32"/>
    <n v="217"/>
    <n v="1.4305999999999999"/>
    <n v="54.25"/>
    <n v="0.69784999999999997"/>
    <n v="36.288199999999996"/>
    <n v="4.2"/>
    <n v="19.7"/>
    <b v="1"/>
    <b v="1"/>
    <b v="1"/>
    <x v="0"/>
    <n v="2.7"/>
    <n v="46.800000000000004"/>
    <x v="103"/>
    <n v="0.51500000000000001"/>
    <n v="0.51500000000000001"/>
    <x v="1"/>
    <x v="1"/>
  </r>
  <r>
    <n v="2199002"/>
    <s v="Canon U.S.A., Inc."/>
    <s v="Canon"/>
    <s v="LASER CLASS 810"/>
    <s v="LASER CLASS 810"/>
    <m/>
    <x v="0"/>
    <s v="Standard"/>
    <n v="216"/>
    <n v="356"/>
    <m/>
    <x v="0"/>
    <x v="0"/>
    <x v="2"/>
    <s v="Yes"/>
    <n v="1.165"/>
    <n v="60.58"/>
    <s v="None, Power-supply Size &gt; 10W,Scanners with non-CCFL Lamps - Light-Emitting Diodes (LED),Other,Memory"/>
    <x v="55"/>
    <d v="2013-12-16T00:00:00"/>
    <s v="United States, Canada"/>
    <s v="ES_1105798_CANON USA INC (94797) | LASER CLASS 810_12192013060230_2950867"/>
    <n v="30"/>
    <n v="79.2"/>
    <n v="16.2"/>
    <n v="16.2"/>
    <n v="23"/>
    <n v="148.6"/>
    <n v="1.1607499999999999"/>
    <n v="37.15"/>
    <n v="0.66818750000000005"/>
    <n v="34.745750000000001"/>
    <n v="-63"/>
    <n v="26.73"/>
    <b v="1"/>
    <b v="1"/>
    <b v="1"/>
    <x v="0"/>
    <n v="1.6600000000000001"/>
    <n v="28.773333333333337"/>
    <x v="104"/>
    <n v="0.29899999999999999"/>
    <n v="0.29899999999999999"/>
    <x v="1"/>
    <x v="1"/>
  </r>
  <r>
    <n v="2199587"/>
    <s v="Dell Inc."/>
    <s v="DELL"/>
    <s v="7130cdn"/>
    <s v="7130cdn"/>
    <m/>
    <x v="1"/>
    <s v="Standard"/>
    <n v="297"/>
    <n v="420"/>
    <m/>
    <x v="0"/>
    <x v="1"/>
    <x v="19"/>
    <s v="Yes"/>
    <n v="4.4470000000000001"/>
    <n v="231.244"/>
    <s v="None, None"/>
    <x v="56"/>
    <d v="2013-12-13T00:00:00"/>
    <s v="United States, Switzerland, Europe, Canada"/>
    <s v="ES_1105798_DIGITAL IMAGING TECHNOLOGY (438819) | 7130cdn_12172013145610_2170339"/>
    <n v="3"/>
    <n v="18"/>
    <n v="79.8"/>
    <n v="73.8"/>
    <n v="32"/>
    <n v="630.20000000000005"/>
    <n v="4.4438000000000004"/>
    <n v="157.55000000000001"/>
    <n v="2.3835500000000001"/>
    <n v="123.94460000000001"/>
    <n v="61.8"/>
    <n v="19.7"/>
    <b v="0"/>
    <b v="1"/>
    <b v="1"/>
    <x v="1"/>
    <n v="5.1499999999999995"/>
    <n v="89.266666666666652"/>
    <x v="105"/>
    <n v="0.72300000000000009"/>
    <n v="0.77300000000000013"/>
    <x v="1"/>
    <x v="1"/>
  </r>
  <r>
    <n v="2198474"/>
    <s v="Dell Inc."/>
    <s v="DELL"/>
    <s v="B2360dn"/>
    <s v="B2360dn"/>
    <m/>
    <x v="1"/>
    <s v="Standard"/>
    <n v="216"/>
    <n v="356"/>
    <m/>
    <x v="0"/>
    <x v="0"/>
    <x v="3"/>
    <s v="Yes"/>
    <n v="1.7549999999999999"/>
    <n v="91.26"/>
    <s v="None, None"/>
    <x v="57"/>
    <d v="2012-06-15T00:00:00"/>
    <s v="United States, Australia, New Zealand, Switzerland, Europe, Taiwan, Canada"/>
    <s v="ES_29573_12122013000000_0004815"/>
    <n v="30"/>
    <n v="7.2"/>
    <n v="13.2"/>
    <n v="7.8"/>
    <n v="32"/>
    <n v="288.8"/>
    <n v="1.74604"/>
    <n v="72.2"/>
    <n v="0.73203999999999991"/>
    <n v="38.066079999999992"/>
    <n v="5.9999999999999991"/>
    <n v="35.4"/>
    <b v="1"/>
    <b v="1"/>
    <b v="1"/>
    <x v="1"/>
    <n v="2.6000000000000005"/>
    <n v="45.06666666666667"/>
    <x v="106"/>
    <n v="0.56500000000000006"/>
    <n v="0.56500000000000006"/>
    <x v="1"/>
    <x v="1"/>
  </r>
  <r>
    <n v="2193976"/>
    <s v="Dell Inc."/>
    <s v="DELL"/>
    <s v="B3460dn"/>
    <s v="B3460dn"/>
    <m/>
    <x v="1"/>
    <s v="Standard"/>
    <n v="216"/>
    <n v="356"/>
    <m/>
    <x v="0"/>
    <x v="0"/>
    <x v="31"/>
    <s v="Yes"/>
    <n v="2.2509999999999999"/>
    <n v="117.05200000000001"/>
    <s v="None, None"/>
    <x v="57"/>
    <d v="2013-11-04T00:00:00"/>
    <s v="United States, Australia, New Zealand, Switzerland, Europe, Taiwan, Japan, Canada"/>
    <s v="ES_29573_11042013000000_0004819"/>
    <n v="30"/>
    <n v="7.2"/>
    <n v="13.8"/>
    <n v="8.4"/>
    <n v="32"/>
    <n v="388.6"/>
    <n v="2.274"/>
    <n v="97.15"/>
    <n v="0.89175000000000004"/>
    <n v="46.371000000000002"/>
    <n v="6.6000000000000005"/>
    <n v="40.5"/>
    <b v="1"/>
    <b v="1"/>
    <b v="1"/>
    <x v="1"/>
    <n v="4.2"/>
    <n v="72.8"/>
    <x v="107"/>
    <n v="0.7799999999999998"/>
    <n v="0.7799999999999998"/>
    <x v="1"/>
    <x v="1"/>
  </r>
  <r>
    <n v="2198596"/>
    <s v="Dell Inc."/>
    <s v="DELL"/>
    <s v="B3465dn"/>
    <s v="B3465dn"/>
    <s v="B3465dnf,,"/>
    <x v="0"/>
    <s v="Standard"/>
    <n v="216"/>
    <n v="356"/>
    <m/>
    <x v="0"/>
    <x v="0"/>
    <x v="31"/>
    <s v="Yes"/>
    <n v="2.7509999999999999"/>
    <n v="143.05199999999999"/>
    <s v="None, None"/>
    <x v="57"/>
    <d v="2013-12-16T00:00:00"/>
    <s v="United States, Australia, New Zealand, Switzerland, Europe, Taiwan, Japan, Canada"/>
    <s v="ES_29573_12162013000000_0005454"/>
    <n v="30"/>
    <n v="8.4"/>
    <n v="13.8"/>
    <n v="8.4"/>
    <n v="32"/>
    <n v="445.6"/>
    <n v="2.7567199999999996"/>
    <n v="111.4"/>
    <n v="1.20272"/>
    <n v="62.541440000000001"/>
    <n v="5.4"/>
    <n v="40.5"/>
    <b v="1"/>
    <b v="1"/>
    <b v="1"/>
    <x v="0"/>
    <n v="4.3499999999999996"/>
    <n v="75.399999999999991"/>
    <x v="108"/>
    <n v="0.74"/>
    <n v="0.74"/>
    <x v="1"/>
    <x v="1"/>
  </r>
  <r>
    <n v="2198710"/>
    <s v="Dell Inc."/>
    <s v="DELL"/>
    <s v="B3465dnf"/>
    <s v="B3465dnf"/>
    <s v="B3465dn,,"/>
    <x v="0"/>
    <s v="Standard"/>
    <n v="216"/>
    <n v="356"/>
    <m/>
    <x v="0"/>
    <x v="0"/>
    <x v="31"/>
    <s v="Yes"/>
    <n v="2.7509999999999999"/>
    <n v="143.05199999999999"/>
    <s v="None, None"/>
    <x v="57"/>
    <d v="2013-12-16T00:00:00"/>
    <s v="United States, Australia, New Zealand, Switzerland, Europe, Taiwan, Japan, Canada"/>
    <s v="ES_29573_12162013000000_0005453"/>
    <n v="30"/>
    <n v="7.2"/>
    <n v="13.8"/>
    <n v="8.4"/>
    <n v="32"/>
    <n v="445.6"/>
    <n v="2.7557199999999993"/>
    <n v="111.4"/>
    <n v="1.2017200000000001"/>
    <n v="62.489440000000009"/>
    <n v="6.6000000000000005"/>
    <n v="40.5"/>
    <b v="1"/>
    <b v="1"/>
    <b v="1"/>
    <x v="0"/>
    <n v="4.3499999999999996"/>
    <n v="75.399999999999991"/>
    <x v="109"/>
    <n v="0.74"/>
    <n v="0.74"/>
    <x v="1"/>
    <x v="1"/>
  </r>
  <r>
    <n v="2194872"/>
    <s v="Dell Inc."/>
    <s v="DELL"/>
    <s v="B5460dn"/>
    <s v="B5460dn"/>
    <m/>
    <x v="1"/>
    <s v="Standard"/>
    <n v="216"/>
    <n v="356"/>
    <m/>
    <x v="0"/>
    <x v="0"/>
    <x v="35"/>
    <s v="Yes"/>
    <n v="3.907"/>
    <n v="203.16399999999999"/>
    <s v="None, None"/>
    <x v="57"/>
    <d v="2013-11-18T00:00:00"/>
    <s v="United States, Australia, New Zealand, Switzerland, Europe, Taiwan, Japan, Canada"/>
    <s v="ES_29573_11182013000000_0005440"/>
    <n v="30"/>
    <n v="7.8"/>
    <n v="15"/>
    <n v="7.8"/>
    <n v="32"/>
    <n v="700.00000000000011"/>
    <n v="3.9069600000000007"/>
    <n v="175.00000000000003"/>
    <n v="1.3629599999999999"/>
    <n v="70.873919999999998"/>
    <n v="7.2"/>
    <n v="47.13"/>
    <b v="1"/>
    <b v="1"/>
    <b v="1"/>
    <x v="1"/>
    <n v="6.28"/>
    <n v="108.85333333333334"/>
    <x v="110"/>
    <n v="1.1220000000000003"/>
    <n v="1.1220000000000003"/>
    <x v="1"/>
    <x v="1"/>
  </r>
  <r>
    <n v="2198773"/>
    <s v="Dell Inc."/>
    <s v="DELL"/>
    <s v="B5465dnf"/>
    <s v="B5465dnf"/>
    <m/>
    <x v="0"/>
    <s v="Standard"/>
    <n v="216"/>
    <n v="356"/>
    <m/>
    <x v="0"/>
    <x v="0"/>
    <x v="33"/>
    <s v="Yes"/>
    <n v="5.43"/>
    <n v="282.36"/>
    <s v="None, None"/>
    <x v="58"/>
    <d v="2013-12-18T00:00:00"/>
    <s v="United States, Australia, New Zealand, Switzerland, Europe, Taiwan, Japan, Canada"/>
    <s v="ES_29573_12182013000000_0005647"/>
    <n v="30"/>
    <n v="6.6"/>
    <n v="11.4"/>
    <n v="7.8"/>
    <n v="32"/>
    <n v="959"/>
    <n v="5.4332000000000003"/>
    <n v="239.75"/>
    <n v="1.95695"/>
    <n v="101.76139999999999"/>
    <n v="4.8000000000000007"/>
    <n v="50.7"/>
    <b v="1"/>
    <b v="1"/>
    <b v="1"/>
    <x v="0"/>
    <n v="9.35"/>
    <n v="162.06666666666666"/>
    <x v="111"/>
    <n v="1.2070000000000001"/>
    <n v="1.2070000000000001"/>
    <x v="1"/>
    <x v="1"/>
  </r>
  <r>
    <n v="2214105"/>
    <s v="Dell Inc."/>
    <s v="DELL"/>
    <s v="Dell B1160"/>
    <s v="Dell B1160"/>
    <m/>
    <x v="1"/>
    <s v="Standard"/>
    <n v="216"/>
    <n v="356"/>
    <m/>
    <x v="0"/>
    <x v="0"/>
    <x v="14"/>
    <s v="No"/>
    <n v="0.8"/>
    <n v="41.6"/>
    <s v="None, None"/>
    <x v="59"/>
    <d v="2014-06-25T00:00:00"/>
    <s v="United States, Australia, New Zealand, Switzerland, Europe, Taiwan, Canada"/>
    <s v="ES_29573_Dell B1160_06262014085021_2621115"/>
    <n v="1"/>
    <n v="14.4"/>
    <n v="32.4"/>
    <n v="28.8"/>
    <n v="21"/>
    <n v="124.06666666666668"/>
    <n v="0.76208333333333322"/>
    <n v="31.016666666666669"/>
    <n v="0.31652083333333331"/>
    <n v="16.459083333333332"/>
    <n v="18"/>
    <n v="13.82"/>
    <b v="0"/>
    <b v="1"/>
    <b v="1"/>
    <x v="1"/>
    <n v="0.96"/>
    <n v="16.64"/>
    <x v="112"/>
    <n v="0.24200000000000005"/>
    <n v="0.24200000000000005"/>
    <x v="1"/>
    <x v="1"/>
  </r>
  <r>
    <n v="2214109"/>
    <s v="Dell Inc."/>
    <s v="DELL"/>
    <s v="Dell B1163"/>
    <s v="Dell B1163"/>
    <m/>
    <x v="0"/>
    <s v="Standard"/>
    <n v="216"/>
    <n v="356"/>
    <m/>
    <x v="0"/>
    <x v="0"/>
    <x v="14"/>
    <s v="No"/>
    <n v="0.9"/>
    <n v="46.8"/>
    <s v="None, None"/>
    <x v="59"/>
    <d v="2014-06-25T00:00:00"/>
    <s v="United States, Australia, New Zealand, Switzerland, Europe, Taiwan, Canada"/>
    <s v="ES_29573_Dell B1163_06262014085150_2710606"/>
    <n v="1"/>
    <n v="10.8"/>
    <n v="18"/>
    <n v="18"/>
    <n v="21"/>
    <n v="129.1"/>
    <n v="0.94317499999999999"/>
    <n v="32.274999999999999"/>
    <n v="0.50039374999999997"/>
    <n v="26.020474999999998"/>
    <n v="7.1999999999999993"/>
    <n v="13.82"/>
    <b v="1"/>
    <b v="1"/>
    <b v="1"/>
    <x v="0"/>
    <n v="1.5200000000000002"/>
    <n v="26.346666666666668"/>
    <x v="113"/>
    <n v="0.26299999999999996"/>
    <n v="0.26299999999999996"/>
    <x v="1"/>
    <x v="1"/>
  </r>
  <r>
    <n v="2214160"/>
    <s v="Dell Inc."/>
    <s v="DELL"/>
    <s v="Dell B1260dn"/>
    <s v="Dell B1260dn"/>
    <m/>
    <x v="1"/>
    <s v="Standard"/>
    <n v="216"/>
    <n v="356"/>
    <m/>
    <x v="0"/>
    <x v="0"/>
    <x v="36"/>
    <s v="Yes"/>
    <n v="1.2"/>
    <n v="62.4"/>
    <s v="None, None"/>
    <x v="59"/>
    <d v="2014-06-25T00:00:00"/>
    <s v="United States, Australia, New Zealand, Switzerland, Europe, Taiwan, Canada"/>
    <s v="ES_29573_Dell B1260dn_06262014085233_2753693"/>
    <n v="1"/>
    <n v="14.4"/>
    <n v="46.8"/>
    <n v="25.2"/>
    <n v="29"/>
    <n v="200.1"/>
    <n v="1.1981250000000001"/>
    <n v="50.024999999999999"/>
    <n v="0.48853124999999997"/>
    <n v="25.403624999999998"/>
    <n v="32.4"/>
    <n v="17.18"/>
    <b v="0"/>
    <b v="1"/>
    <b v="1"/>
    <x v="1"/>
    <n v="1.44"/>
    <n v="24.959999999999997"/>
    <x v="114"/>
    <n v="0.37800000000000006"/>
    <n v="0.37800000000000006"/>
    <x v="1"/>
    <x v="1"/>
  </r>
  <r>
    <n v="2214113"/>
    <s v="Dell Inc."/>
    <s v="DELL"/>
    <s v="Dell B1265dfw"/>
    <s v="Dell B1265dfw"/>
    <m/>
    <x v="0"/>
    <s v="Standard"/>
    <n v="216"/>
    <n v="356"/>
    <m/>
    <x v="0"/>
    <x v="0"/>
    <x v="36"/>
    <s v="Yes"/>
    <n v="1.6"/>
    <n v="83.2"/>
    <s v="None, None"/>
    <x v="59"/>
    <d v="2014-06-25T00:00:00"/>
    <s v="United States, Australia, New Zealand, Switzerland, Europe, Taiwan, Canada"/>
    <s v="ES_29573_Dell B1265dfw_06262014085301_2781476"/>
    <n v="1"/>
    <n v="18"/>
    <n v="18"/>
    <n v="14.4"/>
    <n v="29"/>
    <n v="227.4"/>
    <n v="1.6113"/>
    <n v="56.85"/>
    <n v="0.85642499999999999"/>
    <n v="44.534100000000002"/>
    <n v="0"/>
    <n v="17.18"/>
    <b v="1"/>
    <b v="1"/>
    <b v="1"/>
    <x v="0"/>
    <n v="2.08"/>
    <n v="36.053333333333335"/>
    <x v="115"/>
    <n v="0.40699999999999992"/>
    <n v="0.40699999999999992"/>
    <x v="1"/>
    <x v="1"/>
  </r>
  <r>
    <n v="2214097"/>
    <s v="Dell Inc."/>
    <s v="DELL"/>
    <s v="Dell B2375dfw"/>
    <s v="Dell B2375dfw"/>
    <m/>
    <x v="0"/>
    <s v="Standard"/>
    <n v="216"/>
    <n v="356"/>
    <m/>
    <x v="0"/>
    <x v="0"/>
    <x v="3"/>
    <s v="Yes"/>
    <n v="2.2999999999999998"/>
    <n v="119.6"/>
    <s v="None, None"/>
    <x v="59"/>
    <d v="2014-06-25T00:00:00"/>
    <s v="United States, Australia, New Zealand, Switzerland, Europe, Taiwan, Canada"/>
    <s v="ES_29573_Dell B2375dfw_06262014085403_2843620"/>
    <n v="1"/>
    <n v="10.8"/>
    <n v="18"/>
    <n v="14.4"/>
    <n v="32"/>
    <n v="353.4"/>
    <n v="2.2534000000000001"/>
    <n v="88.35"/>
    <n v="1.0421500000000001"/>
    <n v="54.191800000000008"/>
    <n v="7.1999999999999993"/>
    <n v="21.8"/>
    <b v="1"/>
    <b v="1"/>
    <b v="1"/>
    <x v="0"/>
    <n v="3.2500000000000004"/>
    <n v="56.333333333333343"/>
    <x v="116"/>
    <n v="0.60499999999999998"/>
    <n v="0.60499999999999998"/>
    <x v="1"/>
    <x v="1"/>
  </r>
  <r>
    <n v="2195833"/>
    <s v="Dell Inc."/>
    <s v="DELL"/>
    <s v="Dell C1760nw Color Printer"/>
    <s v="Dell C1760nw Color Printer"/>
    <m/>
    <x v="1"/>
    <s v="Standard"/>
    <n v="216"/>
    <n v="297"/>
    <m/>
    <x v="0"/>
    <x v="1"/>
    <x v="17"/>
    <s v="No"/>
    <n v="0.9"/>
    <n v="46.8"/>
    <s v="None, None"/>
    <x v="60"/>
    <d v="2015-09-09T00:00:00"/>
    <s v="United States, Australia, New Zealand, Switzerland, Europe, Canada"/>
    <s v="ES_1105798_DELL INC (287129) | Dell C1760nw Color Printer_11272013024949_0589844"/>
    <n v="11"/>
    <n v="24"/>
    <n v="34.799999999999997"/>
    <n v="31.2"/>
    <n v="15"/>
    <n v="133.06666666666666"/>
    <n v="0.85935833333333322"/>
    <n v="33.266666666666666"/>
    <n v="0.37863958333333336"/>
    <n v="19.689258333333335"/>
    <n v="10.799999999999997"/>
    <n v="22.65"/>
    <b v="1"/>
    <b v="1"/>
    <b v="1"/>
    <x v="1"/>
    <n v="1.5999999999999999"/>
    <n v="27.733333333333331"/>
    <x v="117"/>
    <n v="0.27500000000000002"/>
    <n v="0.27500000000000002"/>
    <x v="1"/>
    <x v="1"/>
  </r>
  <r>
    <n v="2195834"/>
    <s v="Dell Inc."/>
    <s v="DELL"/>
    <s v="Dell C1765nfw Color Multifunction Printer"/>
    <s v="Dell C1765nfw Color Multifunction Printer"/>
    <m/>
    <x v="0"/>
    <s v="Standard"/>
    <n v="216"/>
    <n v="297"/>
    <m/>
    <x v="0"/>
    <x v="1"/>
    <x v="17"/>
    <s v="No"/>
    <n v="0.97"/>
    <n v="50.44"/>
    <s v="None, None"/>
    <x v="60"/>
    <d v="2013-11-26T00:00:00"/>
    <s v="United States, Canada"/>
    <s v="ES_1105798_DELL INC (287129) | Dell C1765nfw Color Multifunction Printer_11272013024842_0522231"/>
    <n v="11"/>
    <n v="16.8"/>
    <n v="31.8"/>
    <n v="28.2"/>
    <n v="15"/>
    <n v="138.46666666666667"/>
    <n v="0.97590833333333327"/>
    <n v="34.616666666666667"/>
    <n v="0.48337708333333335"/>
    <n v="25.135608333333334"/>
    <n v="15"/>
    <n v="22.65"/>
    <b v="1"/>
    <b v="1"/>
    <b v="1"/>
    <x v="0"/>
    <n v="2"/>
    <n v="34.666666666666664"/>
    <x v="118"/>
    <n v="0.254"/>
    <n v="0.254"/>
    <x v="1"/>
    <x v="1"/>
  </r>
  <r>
    <n v="2195835"/>
    <s v="Dell Inc."/>
    <s v="DELL"/>
    <s v="Dell C3760dn Color Laser Printer"/>
    <s v="Dell C3760dn Color Laser Printer"/>
    <m/>
    <x v="1"/>
    <s v="Standard"/>
    <n v="216"/>
    <n v="297"/>
    <m/>
    <x v="0"/>
    <x v="1"/>
    <x v="19"/>
    <s v="Yes"/>
    <n v="3.2"/>
    <n v="166.4"/>
    <s v="None, None"/>
    <x v="61"/>
    <d v="2015-09-10T00:00:00"/>
    <s v="United States, Australia, New Zealand, Switzerland, Europe"/>
    <s v="ES_1105798_DELL INC (287129) | Dell C3760dn Color Laser Printer_11272013024928_0568414"/>
    <n v="3"/>
    <n v="19.8"/>
    <n v="25.2"/>
    <n v="22.2"/>
    <n v="32"/>
    <n v="537.6"/>
    <n v="3.2383999999999999"/>
    <n v="134.4"/>
    <n v="1.3514000000000002"/>
    <n v="70.272800000000004"/>
    <n v="5.3999999999999986"/>
    <n v="19.7"/>
    <b v="1"/>
    <b v="1"/>
    <b v="1"/>
    <x v="1"/>
    <n v="4.8499999999999996"/>
    <n v="84.066666666666663"/>
    <x v="119"/>
    <n v="0.72300000000000009"/>
    <n v="0.72300000000000009"/>
    <x v="1"/>
    <x v="1"/>
  </r>
  <r>
    <n v="2195836"/>
    <s v="Dell Inc."/>
    <s v="DELL"/>
    <s v="Dell C3765dnf Multifunction Color Laser Printer"/>
    <s v="Dell C3765dnf Multifunction Color Laser Printer"/>
    <m/>
    <x v="0"/>
    <s v="Standard"/>
    <n v="216"/>
    <n v="297"/>
    <m/>
    <x v="0"/>
    <x v="1"/>
    <x v="19"/>
    <s v="Yes"/>
    <n v="3"/>
    <n v="156"/>
    <s v="None, None"/>
    <x v="61"/>
    <d v="2015-09-10T00:00:00"/>
    <s v="United States, Australia, New Zealand, Switzerland, Europe"/>
    <s v="ES_1105798_DELL INC (287129) | Dell C3765dnf Multifunction Color Laser Printer_11272013024907_0547523"/>
    <n v="6"/>
    <n v="16.2"/>
    <n v="25.8"/>
    <n v="22.8"/>
    <n v="32"/>
    <n v="472.40000000000003"/>
    <n v="3.0404"/>
    <n v="118.10000000000001"/>
    <n v="1.4279000000000002"/>
    <n v="74.250800000000012"/>
    <n v="9.6000000000000014"/>
    <n v="19.7"/>
    <b v="1"/>
    <b v="1"/>
    <b v="1"/>
    <x v="0"/>
    <n v="4.95"/>
    <n v="85.800000000000011"/>
    <x v="120"/>
    <n v="0.54800000000000004"/>
    <n v="0.54800000000000004"/>
    <x v="1"/>
    <x v="1"/>
  </r>
  <r>
    <n v="2195115"/>
    <s v="Dell Inc."/>
    <s v="DELL"/>
    <s v="Dell C5765dn Color Laser Multifunction Printer"/>
    <s v="Dell C5765dn Color Laser Multifunction Printer"/>
    <m/>
    <x v="0"/>
    <s v="Standard"/>
    <n v="216"/>
    <n v="356"/>
    <m/>
    <x v="0"/>
    <x v="1"/>
    <x v="20"/>
    <s v="Yes"/>
    <n v="6.1"/>
    <n v="317.2"/>
    <s v="None, None"/>
    <x v="62"/>
    <d v="2015-09-10T00:00:00"/>
    <s v="United States, Australia, New Zealand, Switzerland, Europe, Canada"/>
    <s v="ES_1105798_DELL INC (287129) | Dell C5765dn Color Laser Multifunction Printer_11202013055948_7188935"/>
    <n v="8"/>
    <n v="10.199999999999999"/>
    <n v="30"/>
    <n v="27"/>
    <n v="32"/>
    <n v="1102.8"/>
    <n v="6.09"/>
    <n v="275.7"/>
    <n v="2.0895000000000001"/>
    <n v="108.65400000000001"/>
    <n v="19.8"/>
    <n v="23.9"/>
    <b v="1"/>
    <b v="1"/>
    <b v="1"/>
    <x v="0"/>
    <n v="6.95"/>
    <n v="120.46666666666668"/>
    <x v="121"/>
    <n v="0.72599999999999998"/>
    <n v="0.72599999999999998"/>
    <x v="1"/>
    <x v="1"/>
  </r>
  <r>
    <n v="2195116"/>
    <s v="Dell Inc."/>
    <s v="DELL"/>
    <s v="Dell C7765dn Color Multifunction Printer"/>
    <s v="Dell C7765dn Color Multifunction Printer"/>
    <m/>
    <x v="0"/>
    <s v="Standard"/>
    <n v="327"/>
    <n v="420"/>
    <m/>
    <x v="0"/>
    <x v="1"/>
    <x v="19"/>
    <s v="Yes"/>
    <n v="1.7"/>
    <n v="88.4"/>
    <s v="None, None"/>
    <x v="62"/>
    <d v="2015-09-10T00:00:00"/>
    <s v="United States, Australia, New Zealand, Switzerland, Europe, Canada"/>
    <s v="ES_1105798_DELL INC (287129) | Dell C7765dn Color Multifunction Printer_11202013055906_7146429"/>
    <n v="1"/>
    <n v="11.4"/>
    <n v="15"/>
    <n v="13.8"/>
    <n v="32"/>
    <n v="290"/>
    <n v="1.6932"/>
    <n v="72.5"/>
    <n v="0.66270000000000007"/>
    <n v="34.460400000000007"/>
    <n v="3.5999999999999996"/>
    <n v="19.7"/>
    <b v="1"/>
    <b v="1"/>
    <b v="1"/>
    <x v="0"/>
    <n v="5.25"/>
    <n v="91"/>
    <x v="122"/>
    <n v="0.54800000000000004"/>
    <n v="0.59800000000000009"/>
    <x v="1"/>
    <x v="1"/>
  </r>
  <r>
    <n v="2226141"/>
    <s v="Dell Inc."/>
    <s v="DELL"/>
    <s v="Dell Printer | E310dw"/>
    <s v="Dell E310dw"/>
    <m/>
    <x v="1"/>
    <s v="Standard"/>
    <n v="216"/>
    <n v="356"/>
    <m/>
    <x v="0"/>
    <x v="0"/>
    <x v="18"/>
    <s v="Optional"/>
    <n v="1"/>
    <n v="52"/>
    <s v="None, None"/>
    <x v="63"/>
    <d v="2015-05-18T00:00:00"/>
    <s v="United States, Australia, New Zealand, Europe, Canada"/>
    <s v="ES_29573_Dell E310dw_11272014052701_6021404"/>
    <n v="1"/>
    <n v="18"/>
    <n v="24"/>
    <n v="24"/>
    <n v="26"/>
    <n v="175.2"/>
    <n v="0.95729999999999993"/>
    <n v="43.8"/>
    <n v="0.31492500000000001"/>
    <n v="16.376100000000001"/>
    <n v="6"/>
    <n v="15.92"/>
    <b v="1"/>
    <b v="0"/>
    <b v="1"/>
    <x v="1"/>
    <n v="1.26"/>
    <n v="21.84"/>
    <x v="123"/>
    <n v="0.32700000000000007"/>
    <n v="0.32700000000000007"/>
    <x v="0"/>
    <x v="1"/>
  </r>
  <r>
    <n v="2226143"/>
    <s v="Dell Inc."/>
    <s v="DELL"/>
    <s v="Dell Multifunction Printer | E514dw"/>
    <s v="Dell E514dw"/>
    <m/>
    <x v="0"/>
    <s v="Standard"/>
    <n v="216"/>
    <n v="356"/>
    <m/>
    <x v="0"/>
    <x v="0"/>
    <x v="18"/>
    <s v="Optional"/>
    <n v="1.1000000000000001"/>
    <n v="57.2"/>
    <s v="None, None"/>
    <x v="64"/>
    <d v="2015-05-18T00:00:00"/>
    <s v="United States, Australia, New Zealand, Europe, Canada"/>
    <s v="ES_29573_Dell E514dw_11272014053646_6606182"/>
    <n v="1"/>
    <n v="18"/>
    <n v="24"/>
    <n v="24"/>
    <n v="26"/>
    <n v="181.4"/>
    <n v="1.02895"/>
    <n v="45.35"/>
    <n v="0.37063750000000001"/>
    <n v="19.273150000000001"/>
    <n v="6"/>
    <n v="15.92"/>
    <b v="1"/>
    <b v="0"/>
    <b v="1"/>
    <x v="0"/>
    <n v="1.8700000000000003"/>
    <n v="32.413333333333341"/>
    <x v="124"/>
    <n v="0.35299999999999998"/>
    <n v="0.35299999999999998"/>
    <x v="1"/>
    <x v="1"/>
  </r>
  <r>
    <n v="2226142"/>
    <s v="Dell Inc."/>
    <s v="DELL"/>
    <s v="Dell Multifunction Printer | E515dw"/>
    <s v="Dell E515dw"/>
    <s v="Dell Multifunction Printer | E515dn,Dell E515dn,; Dell Multifunction Printer | E515dw,Dell E515dw,"/>
    <x v="0"/>
    <s v="Standard"/>
    <n v="216"/>
    <n v="356"/>
    <m/>
    <x v="0"/>
    <x v="0"/>
    <x v="18"/>
    <s v="Optional"/>
    <n v="1.2"/>
    <n v="62.4"/>
    <s v="None, None"/>
    <x v="64"/>
    <d v="2015-05-18T00:00:00"/>
    <s v="United States, Australia, New Zealand, Europe, Canada"/>
    <s v="ES_29573_Dell E515dw_11272014053505_6505388"/>
    <n v="1"/>
    <n v="18"/>
    <n v="24"/>
    <n v="24"/>
    <n v="26"/>
    <n v="185.6"/>
    <n v="1.1177000000000001"/>
    <n v="46.4"/>
    <n v="0.45582499999999998"/>
    <n v="23.7029"/>
    <n v="6"/>
    <n v="15.92"/>
    <b v="1"/>
    <b v="0"/>
    <b v="1"/>
    <x v="0"/>
    <n v="1.8700000000000003"/>
    <n v="32.413333333333341"/>
    <x v="125"/>
    <n v="0.35299999999999998"/>
    <n v="0.35299999999999998"/>
    <x v="1"/>
    <x v="1"/>
  </r>
  <r>
    <n v="2229227"/>
    <s v="Dell Inc."/>
    <s v="DELL"/>
    <s v="Dell Color Multifunction Printer | E525w"/>
    <s v="Dell E525w"/>
    <m/>
    <x v="0"/>
    <s v="Standard"/>
    <n v="216"/>
    <n v="297"/>
    <m/>
    <x v="0"/>
    <x v="1"/>
    <x v="37"/>
    <s v="No"/>
    <n v="1.1000000000000001"/>
    <n v="57.2"/>
    <s v="None, None"/>
    <x v="63"/>
    <d v="2015-09-10T00:00:00"/>
    <s v="United States, Australia, New Zealand, Switzerland, Europe, Canada"/>
    <s v="ES_29573_Dell E525w_12152014074601_9561975"/>
    <n v="11"/>
    <n v="15"/>
    <n v="30"/>
    <n v="30"/>
    <n v="18"/>
    <n v="167.2"/>
    <n v="0.87964999999999982"/>
    <n v="41.8"/>
    <n v="0.25771249999999996"/>
    <n v="13.401049999999998"/>
    <n v="15"/>
    <n v="24.18"/>
    <b v="1"/>
    <b v="1"/>
    <b v="1"/>
    <x v="0"/>
    <n v="2.3899999999999997"/>
    <n v="41.426666666666662"/>
    <x v="126"/>
    <n v="0.254"/>
    <n v="0.254"/>
    <x v="1"/>
    <x v="1"/>
  </r>
  <r>
    <n v="2231078"/>
    <s v="Dell Inc."/>
    <s v="DELL"/>
    <s v="Dell Cloud Multifunction Printer |H815dw"/>
    <s v="Dell H815dw"/>
    <s v="Dell Cloud Multifunction Printer |H815dw,Dell H815dw,; Dell Smart Multifunction Printer |S2815dn,Dell S2815dn,"/>
    <x v="0"/>
    <s v="Standard"/>
    <n v="216"/>
    <n v="356"/>
    <m/>
    <x v="0"/>
    <x v="0"/>
    <x v="15"/>
    <s v="Yes"/>
    <n v="2.8"/>
    <n v="145.6"/>
    <s v="None, None"/>
    <x v="65"/>
    <d v="2015-09-10T00:00:00"/>
    <s v="United States, Australia, New Zealand, Switzerland, Europe, Canada"/>
    <s v="ES_29573_Dell H815dw_01152015044740_7260494"/>
    <n v="7"/>
    <n v="12"/>
    <n v="24"/>
    <n v="18"/>
    <n v="32"/>
    <n v="514.79999999999995"/>
    <n v="2.7805386666666663"/>
    <n v="128.69999999999999"/>
    <n v="0.89803866666666654"/>
    <n v="46.698010666666661"/>
    <n v="12"/>
    <n v="20.96"/>
    <b v="1"/>
    <b v="1"/>
    <b v="1"/>
    <x v="0"/>
    <n v="3.03"/>
    <n v="52.52"/>
    <x v="127"/>
    <n v="0.56899999999999995"/>
    <n v="0.56899999999999995"/>
    <x v="1"/>
    <x v="1"/>
  </r>
  <r>
    <n v="2267744"/>
    <s v="Dell Inc."/>
    <s v="DELL"/>
    <s v="Dell S2830dn"/>
    <s v="Dell S2830dn"/>
    <m/>
    <x v="1"/>
    <s v="Standard"/>
    <n v="216"/>
    <n v="365"/>
    <m/>
    <x v="0"/>
    <x v="0"/>
    <x v="3"/>
    <s v="Yes"/>
    <n v="1.8440000000000001"/>
    <n v="95.888000000000005"/>
    <s v="None, None"/>
    <x v="66"/>
    <d v="2015-11-25T00:00:00"/>
    <s v="United States, Australia, New Zealand, Switzerland, Europe, Taiwan, Japan, Canada"/>
    <s v="ES_29573_5232016000000_0006919"/>
    <n v="30"/>
    <n v="8.4"/>
    <n v="9"/>
    <n v="7.8"/>
    <n v="32"/>
    <n v="300.60000000000002"/>
    <n v="1.8464800000000001"/>
    <n v="75.150000000000006"/>
    <n v="0.79722999999999999"/>
    <n v="41.455959999999997"/>
    <n v="0.59999999999999964"/>
    <n v="35.4"/>
    <b v="1"/>
    <b v="1"/>
    <b v="1"/>
    <x v="1"/>
    <n v="2.6000000000000005"/>
    <n v="45.06666666666667"/>
    <x v="128"/>
    <n v="0.56500000000000006"/>
    <n v="0.56500000000000006"/>
    <x v="1"/>
    <x v="1"/>
  </r>
  <r>
    <n v="2281396"/>
    <s v="Dell Inc."/>
    <s v="DELL"/>
    <s v="Dell S3840cdn Color Laser Printer"/>
    <s v="Dell S3840cdn"/>
    <m/>
    <x v="1"/>
    <s v="Standard"/>
    <n v="216"/>
    <n v="356"/>
    <m/>
    <x v="0"/>
    <x v="1"/>
    <x v="9"/>
    <s v="Yes"/>
    <n v="1.9"/>
    <n v="98.8"/>
    <s v="None, None"/>
    <x v="67"/>
    <d v="2016-08-04T00:00:00"/>
    <s v="United States, Canada"/>
    <s v="ES_29573_Dell S3840cdn_10142016003357_5237710"/>
    <n v="3"/>
    <n v="13.2"/>
    <n v="25.2"/>
    <n v="22.8"/>
    <n v="32"/>
    <n v="357.60000000000008"/>
    <n v="1.9032000000000002"/>
    <n v="89.40000000000002"/>
    <n v="0.58920000000000017"/>
    <n v="30.638400000000008"/>
    <n v="12"/>
    <n v="20.119999999999997"/>
    <b v="1"/>
    <b v="1"/>
    <b v="1"/>
    <x v="1"/>
    <n v="5.0500000000000007"/>
    <n v="87.533333333333346"/>
    <x v="129"/>
    <n v="0.75500000000000012"/>
    <n v="0.75500000000000012"/>
    <x v="0"/>
    <x v="0"/>
  </r>
  <r>
    <n v="2281310"/>
    <s v="Dell Inc."/>
    <s v="DELL"/>
    <s v="Dell S3845cdn Color Multifunction Laser Printer"/>
    <s v="Dell S3845cdn"/>
    <m/>
    <x v="0"/>
    <s v="Standard"/>
    <n v="216"/>
    <n v="356"/>
    <m/>
    <x v="0"/>
    <x v="1"/>
    <x v="9"/>
    <s v="Yes"/>
    <n v="2"/>
    <n v="104"/>
    <s v="None, None"/>
    <x v="67"/>
    <d v="2016-08-04T00:00:00"/>
    <s v="United States, Canada"/>
    <s v="ES_29573_Dell S3845cdn_10132016100456_3096703"/>
    <n v="3"/>
    <n v="12"/>
    <n v="24"/>
    <n v="22.8"/>
    <n v="32"/>
    <n v="375"/>
    <n v="2.0030000000000001"/>
    <n v="93.75"/>
    <n v="0.62675000000000003"/>
    <n v="32.591000000000001"/>
    <n v="12"/>
    <n v="20.119999999999997"/>
    <b v="1"/>
    <b v="1"/>
    <b v="1"/>
    <x v="0"/>
    <n v="5.15"/>
    <n v="89.266666666666666"/>
    <x v="130"/>
    <n v="0.56899999999999995"/>
    <n v="0.56899999999999995"/>
    <x v="1"/>
    <x v="1"/>
  </r>
  <r>
    <n v="2267746"/>
    <s v="Dell Inc."/>
    <s v="DELL"/>
    <s v="Dell S5840cdn"/>
    <s v="Dell S5840cdn"/>
    <m/>
    <x v="1"/>
    <s v="Standard"/>
    <n v="216"/>
    <n v="360"/>
    <m/>
    <x v="0"/>
    <x v="1"/>
    <x v="31"/>
    <s v="Yes"/>
    <n v="2.31"/>
    <n v="120.12"/>
    <s v="None, None"/>
    <x v="66"/>
    <d v="2015-11-25T00:00:00"/>
    <s v="United States, Australia, New Zealand, Switzerland, Europe, Taiwan, Japan, Canada"/>
    <s v="ES_29573_5232016000000_0006921"/>
    <n v="1"/>
    <n v="6.6"/>
    <n v="19.2"/>
    <n v="19.2"/>
    <n v="32"/>
    <n v="406"/>
    <n v="2.3118666666666665"/>
    <n v="101.5"/>
    <n v="0.85536666666666683"/>
    <n v="44.479066666666675"/>
    <n v="12.6"/>
    <n v="26"/>
    <b v="1"/>
    <b v="1"/>
    <b v="1"/>
    <x v="1"/>
    <n v="7.85"/>
    <n v="136.06666666666666"/>
    <x v="131"/>
    <n v="0.93299999999999994"/>
    <n v="0.93299999999999994"/>
    <x v="0"/>
    <x v="0"/>
  </r>
  <r>
    <n v="2267745"/>
    <s v="Dell Inc."/>
    <s v="DELL"/>
    <s v="S5830dn"/>
    <s v="S5830dn"/>
    <m/>
    <x v="1"/>
    <s v="Standard"/>
    <n v="216"/>
    <n v="356"/>
    <m/>
    <x v="0"/>
    <x v="0"/>
    <x v="35"/>
    <s v="Yes"/>
    <n v="3.8"/>
    <n v="197.6"/>
    <s v="None, None"/>
    <x v="66"/>
    <d v="2016-03-03T00:00:00"/>
    <s v="United States, Australia, New Zealand, Switzerland, Europe, Taiwan, Japan, Canada"/>
    <s v="ES_29573_5232016000000_0007112"/>
    <n v="20"/>
    <n v="6.6"/>
    <n v="11.4"/>
    <n v="7.8"/>
    <n v="32"/>
    <n v="687.2"/>
    <n v="3.7984666666666671"/>
    <n v="171.8"/>
    <n v="1.3054666666666668"/>
    <n v="67.884266666666676"/>
    <n v="4.8000000000000007"/>
    <n v="47.13"/>
    <b v="1"/>
    <b v="1"/>
    <b v="1"/>
    <x v="1"/>
    <n v="6.28"/>
    <n v="108.85333333333334"/>
    <x v="132"/>
    <n v="1.1220000000000003"/>
    <n v="1.1220000000000003"/>
    <x v="1"/>
    <x v="1"/>
  </r>
  <r>
    <n v="2291861"/>
    <s v="Duplo Seiko Corporation"/>
    <s v="DUPLO"/>
    <s v="DUPRINTER"/>
    <s v="DP-A120II"/>
    <m/>
    <x v="2"/>
    <s v="Standard"/>
    <n v="250"/>
    <n v="350"/>
    <m/>
    <x v="2"/>
    <x v="0"/>
    <x v="38"/>
    <s v="No"/>
    <n v="2.2000000000000002"/>
    <n v="114.4"/>
    <s v="None, None"/>
    <x v="68"/>
    <d v="2017-03-02T00:00:00"/>
    <s v="United States, Canada"/>
    <s v="ES_1122451_DP-A120II_03032017051006_7806278"/>
    <n v="0"/>
    <n v="43.2"/>
    <n v="1.2"/>
    <n v="1.2"/>
    <n v="32"/>
    <n v="169.59999999999997"/>
    <n v="2.1280000000000001"/>
    <n v="42.399999999999991"/>
    <n v="1.792"/>
    <n v="93.183999999999997"/>
    <n v="-42"/>
    <n v="30"/>
    <b v="1"/>
    <b v="1"/>
    <b v="1"/>
    <x v="0"/>
    <n v="41.85"/>
    <n v="725.40000000000009"/>
    <x v="133"/>
    <n v="5.8659999999999988"/>
    <n v="5.8659999999999988"/>
    <x v="0"/>
    <x v="0"/>
  </r>
  <r>
    <n v="2309445"/>
    <s v="Duplo Seiko Corporation"/>
    <s v="DUPLO"/>
    <s v="DP-F510Plus"/>
    <s v="DP-F510Plus"/>
    <m/>
    <x v="2"/>
    <s v="Standard"/>
    <n v="293"/>
    <n v="428"/>
    <m/>
    <x v="2"/>
    <x v="0"/>
    <x v="39"/>
    <s v="No"/>
    <n v="2"/>
    <n v="104"/>
    <s v="Wired &gt; 20 MHz and &lt; 500 MHz - USB 2.x, None"/>
    <x v="69"/>
    <d v="2018-01-21T00:00:00"/>
    <s v="United States"/>
    <s v="ES_1122451_DP-F510Plus_01182018084505_5105964"/>
    <n v="5"/>
    <n v="25.2"/>
    <n v="28.2"/>
    <n v="27"/>
    <n v="32"/>
    <n v="302.39999999999992"/>
    <n v="2.0239999999999996"/>
    <n v="75.59999999999998"/>
    <n v="1.0099999999999998"/>
    <n v="52.519999999999989"/>
    <n v="3"/>
    <n v="30"/>
    <b v="1"/>
    <b v="1"/>
    <b v="1"/>
    <x v="0"/>
    <n v="54.15"/>
    <n v="938.59999999999991"/>
    <x v="134"/>
    <n v="7.605999999999999"/>
    <n v="7.6559999999999988"/>
    <x v="0"/>
    <x v="0"/>
  </r>
  <r>
    <n v="2264267"/>
    <s v="Duplo Seiko Corporation"/>
    <s v="DUPLO"/>
    <s v="DP-G210"/>
    <s v="DP-G210"/>
    <m/>
    <x v="2"/>
    <s v="Standard"/>
    <n v="293"/>
    <n v="428"/>
    <m/>
    <x v="2"/>
    <x v="0"/>
    <x v="38"/>
    <s v="No"/>
    <n v="2.1"/>
    <n v="109.2"/>
    <s v="Wired &gt; 20 MHz and &lt; 500 MHz - USB 2.x, None"/>
    <x v="70"/>
    <d v="2016-01-18T00:00:00"/>
    <s v="United States, Canada"/>
    <s v="ES_1122451_DP-G210_04152016080248_7368345"/>
    <n v="5"/>
    <n v="28.2"/>
    <n v="24"/>
    <n v="24"/>
    <n v="32"/>
    <n v="192"/>
    <n v="2.0991999999999997"/>
    <n v="48"/>
    <n v="1.6462000000000001"/>
    <n v="85.602400000000003"/>
    <n v="-4.1999999999999993"/>
    <n v="30"/>
    <b v="1"/>
    <b v="1"/>
    <b v="1"/>
    <x v="0"/>
    <n v="42.15"/>
    <n v="730.59999999999991"/>
    <x v="135"/>
    <n v="5.8659999999999988"/>
    <n v="5.9159999999999986"/>
    <x v="0"/>
    <x v="0"/>
  </r>
  <r>
    <n v="2264265"/>
    <s v="Duplo Seiko Corporation"/>
    <s v="DUPLO"/>
    <s v="DP-G310"/>
    <s v="DP-G310"/>
    <m/>
    <x v="2"/>
    <s v="Standard"/>
    <n v="293"/>
    <n v="428"/>
    <m/>
    <x v="2"/>
    <x v="0"/>
    <x v="38"/>
    <s v="No"/>
    <n v="2.1"/>
    <n v="109.2"/>
    <s v="Wired &gt; 20 MHz and &lt; 500 MHz - USB 2.x, None"/>
    <x v="70"/>
    <d v="2016-01-18T00:00:00"/>
    <s v="United States, Canada"/>
    <s v="ES_1122451_DP-G310_04152016073727_5847974"/>
    <n v="5"/>
    <n v="28.2"/>
    <n v="24"/>
    <n v="24"/>
    <n v="32"/>
    <n v="201.8"/>
    <n v="2.1098000000000003"/>
    <n v="50.45"/>
    <n v="1.6110499999999999"/>
    <n v="83.774599999999992"/>
    <n v="-4.1999999999999993"/>
    <n v="30"/>
    <b v="1"/>
    <b v="1"/>
    <b v="1"/>
    <x v="0"/>
    <n v="42.15"/>
    <n v="730.59999999999991"/>
    <x v="136"/>
    <n v="5.8659999999999988"/>
    <n v="5.9159999999999986"/>
    <x v="0"/>
    <x v="0"/>
  </r>
  <r>
    <n v="2286821"/>
    <s v="Epson America, Inc."/>
    <s v="Epson"/>
    <s v="WF-C20590"/>
    <s v="C11CE47201"/>
    <m/>
    <x v="0"/>
    <s v="Standard"/>
    <n v="483"/>
    <n v="329"/>
    <m/>
    <x v="1"/>
    <x v="1"/>
    <x v="13"/>
    <s v="Yes"/>
    <n v="1.2330000000000001"/>
    <n v="64.116"/>
    <s v="None, None"/>
    <x v="71"/>
    <d v="2016-12-20T00:00:00"/>
    <s v="United States, Canada"/>
    <s v="ES_22475_C11CE47201_12212016214233_9761425"/>
    <n v="1"/>
    <n v="9.6"/>
    <n v="11.4"/>
    <n v="11.4"/>
    <n v="32"/>
    <n v="217.8"/>
    <n v="1.2298"/>
    <n v="54.45"/>
    <n v="0.44605"/>
    <n v="23.194600000000001"/>
    <n v="1.8000000000000007"/>
    <n v="30"/>
    <b v="1"/>
    <b v="1"/>
    <b v="1"/>
    <x v="0"/>
    <n v="34.25"/>
    <n v="593.66666666666663"/>
    <x v="137"/>
    <n v="5.2269999999999985"/>
    <n v="5.2769999999999984"/>
    <x v="0"/>
    <x v="0"/>
  </r>
  <r>
    <n v="2302138"/>
    <s v="Epson America, Inc."/>
    <s v="Epson"/>
    <s v="WF-C17590"/>
    <s v="C11CH01201"/>
    <m/>
    <x v="0"/>
    <s v="Standard"/>
    <n v="483"/>
    <n v="329"/>
    <m/>
    <x v="1"/>
    <x v="1"/>
    <x v="23"/>
    <s v="Yes"/>
    <n v="0.9"/>
    <n v="46.8"/>
    <s v="None, None"/>
    <x v="72"/>
    <d v="2017-08-15T00:00:00"/>
    <s v="United States, Canada"/>
    <s v="ES_22475_C11CH01201_08152017202911_4175290"/>
    <n v="1"/>
    <n v="10.199999999999999"/>
    <n v="12"/>
    <n v="10.8"/>
    <n v="32"/>
    <n v="155.80000000000001"/>
    <n v="0.91979999999999995"/>
    <n v="38.950000000000003"/>
    <n v="0.36854999999999999"/>
    <n v="19.1646"/>
    <n v="1.8000000000000007"/>
    <n v="30"/>
    <b v="1"/>
    <b v="1"/>
    <b v="1"/>
    <x v="0"/>
    <n v="15.750000000000004"/>
    <n v="273.00000000000006"/>
    <x v="138"/>
    <n v="1.718"/>
    <n v="1.768"/>
    <x v="0"/>
    <x v="0"/>
  </r>
  <r>
    <n v="2230847"/>
    <s v="Funai Corporation, Inc."/>
    <s v="Funai"/>
    <s v="LM1605DW"/>
    <s v="LM1605DW"/>
    <m/>
    <x v="0"/>
    <s v="Standard"/>
    <n v="216"/>
    <n v="355"/>
    <m/>
    <x v="0"/>
    <x v="0"/>
    <x v="18"/>
    <s v="Yes"/>
    <n v="1.26"/>
    <n v="65.52"/>
    <s v="None, None"/>
    <x v="73"/>
    <d v="2014-12-22T00:00:00"/>
    <s v="United States, Canada"/>
    <s v="ES_45054_LM1605DW_12232014043605_9365015"/>
    <n v="10"/>
    <n v="22.2"/>
    <n v="22.2"/>
    <n v="21"/>
    <n v="26"/>
    <n v="181.79999999999998"/>
    <n v="1.2612999999999999"/>
    <n v="45.449999999999996"/>
    <n v="0.64292499999999997"/>
    <n v="33.432099999999998"/>
    <n v="0"/>
    <n v="15.92"/>
    <b v="1"/>
    <b v="1"/>
    <b v="1"/>
    <x v="0"/>
    <n v="1.8700000000000003"/>
    <n v="32.413333333333341"/>
    <x v="139"/>
    <n v="0.35299999999999998"/>
    <n v="0.35299999999999998"/>
    <x v="1"/>
    <x v="1"/>
  </r>
  <r>
    <n v="2217718"/>
    <s v="Funai Corporation, Inc."/>
    <s v="Funai"/>
    <s v="LS1105DW"/>
    <s v="LS1105DW"/>
    <m/>
    <x v="1"/>
    <s v="Standard"/>
    <n v="216"/>
    <n v="355"/>
    <m/>
    <x v="0"/>
    <x v="0"/>
    <x v="18"/>
    <s v="Yes"/>
    <n v="1.2"/>
    <n v="62.4"/>
    <s v="None, None"/>
    <x v="74"/>
    <d v="2014-08-19T00:00:00"/>
    <s v="United States, Canada"/>
    <s v="ES_45054_LS1105DW_08212014053049_9049045"/>
    <n v="0"/>
    <n v="25.8"/>
    <n v="28.8"/>
    <n v="27"/>
    <n v="26"/>
    <n v="204.2"/>
    <n v="1.2242500000000001"/>
    <n v="51.05"/>
    <n v="0.49506250000000002"/>
    <n v="25.74325"/>
    <n v="3"/>
    <n v="15.92"/>
    <b v="1"/>
    <b v="1"/>
    <b v="1"/>
    <x v="1"/>
    <n v="1.26"/>
    <n v="21.84"/>
    <x v="140"/>
    <n v="0.32700000000000007"/>
    <n v="0.32700000000000007"/>
    <x v="1"/>
    <x v="1"/>
  </r>
  <r>
    <n v="2189083"/>
    <s v="HP Inc."/>
    <s v="Hewlett Packard"/>
    <s v="HP LaserJet Enterprise 700 color MFP M775dn"/>
    <s v="CC522A"/>
    <m/>
    <x v="0"/>
    <s v="Standard"/>
    <n v="297"/>
    <n v="432"/>
    <m/>
    <x v="0"/>
    <x v="1"/>
    <x v="7"/>
    <s v="Yes"/>
    <n v="3.6219999999999999"/>
    <n v="188.34399999999999"/>
    <s v="None, None"/>
    <x v="75"/>
    <d v="2013-08-27T00:00:00"/>
    <s v="United States, Australia, New Zealand, Switzerland, Europe, Taiwan, Japan, Canada"/>
    <s v="ES_1105798_HEWLETT-PACKARD CO BOISE DIV-MS 160 (275812) | CC522A_08282013002258_9378112"/>
    <n v="1"/>
    <n v="25.2"/>
    <n v="19.8"/>
    <n v="19.8"/>
    <n v="30"/>
    <n v="428.13333333333333"/>
    <n v="3.628366666666667"/>
    <n v="107.03333333333333"/>
    <n v="2.343491666666667"/>
    <n v="121.86156666666668"/>
    <n v="-5.3999999999999986"/>
    <n v="17.600000000000001"/>
    <b v="1"/>
    <b v="1"/>
    <b v="1"/>
    <x v="0"/>
    <n v="4.25"/>
    <n v="73.666666666666671"/>
    <x v="141"/>
    <n v="0.443"/>
    <n v="0.49299999999999999"/>
    <x v="1"/>
    <x v="1"/>
  </r>
  <r>
    <n v="2241966"/>
    <s v="HP Inc."/>
    <s v="Hewlett Packard"/>
    <s v="HP MFP S965dn"/>
    <s v="HP MFP S965dn"/>
    <m/>
    <x v="0"/>
    <s v="Standard"/>
    <n v="297"/>
    <n v="432"/>
    <m/>
    <x v="0"/>
    <x v="0"/>
    <x v="22"/>
    <s v="Yes"/>
    <n v="4.9000000000000004"/>
    <n v="254.8"/>
    <s v="None, None"/>
    <x v="76"/>
    <d v="2015-06-19T00:00:00"/>
    <s v="United States, Canada"/>
    <s v="ES_1024439_HP MFP S965dn_06222015204306_5786415"/>
    <n v="0"/>
    <n v="9.6"/>
    <n v="43.8"/>
    <n v="40.799999999999997"/>
    <n v="32"/>
    <n v="952.8"/>
    <n v="4.8536000000000001"/>
    <n v="238.2"/>
    <n v="1.3015999999999999"/>
    <n v="67.683199999999999"/>
    <n v="34.199999999999996"/>
    <n v="30"/>
    <b v="0"/>
    <b v="1"/>
    <b v="1"/>
    <x v="0"/>
    <n v="8.4"/>
    <n v="145.6"/>
    <x v="142"/>
    <n v="1.0269999999999999"/>
    <n v="1.077"/>
    <x v="1"/>
    <x v="1"/>
  </r>
  <r>
    <n v="2241968"/>
    <s v="HP Inc."/>
    <s v="Hewlett Packard"/>
    <s v="HP MFP S975dn"/>
    <s v="HP MFP S975dn"/>
    <m/>
    <x v="0"/>
    <s v="Standard"/>
    <n v="297"/>
    <n v="432"/>
    <m/>
    <x v="0"/>
    <x v="0"/>
    <x v="23"/>
    <s v="Yes"/>
    <n v="5.5"/>
    <n v="286"/>
    <s v="None, None"/>
    <x v="76"/>
    <d v="2015-06-19T00:00:00"/>
    <s v="United States, Canada"/>
    <s v="ES_1024439_HP MFP S975dn_06222015205555_6555244"/>
    <n v="0"/>
    <n v="9.6"/>
    <n v="43.8"/>
    <n v="40.799999999999997"/>
    <n v="32"/>
    <n v="1086.8000000000002"/>
    <n v="5.523600000000001"/>
    <n v="271.70000000000005"/>
    <n v="1.4690999999999999"/>
    <n v="76.393199999999993"/>
    <n v="34.199999999999996"/>
    <n v="30"/>
    <b v="0"/>
    <b v="1"/>
    <b v="1"/>
    <x v="0"/>
    <n v="10.9"/>
    <n v="188.93333333333337"/>
    <x v="143"/>
    <n v="1.3869999999999998"/>
    <n v="1.4369999999999998"/>
    <x v="1"/>
    <x v="1"/>
  </r>
  <r>
    <n v="2198553"/>
    <s v="HP Inc."/>
    <s v="Hewlett-Packard"/>
    <s v="HP Color LaserJet Enterprise M855x+"/>
    <s v="A2W79A"/>
    <s v="A2W77A,,; A2W78A,,; D7P73A,,"/>
    <x v="1"/>
    <s v="Standard"/>
    <n v="279"/>
    <n v="432"/>
    <m/>
    <x v="0"/>
    <x v="1"/>
    <x v="40"/>
    <s v="Yes"/>
    <n v="5.25"/>
    <n v="273"/>
    <s v="None, None"/>
    <x v="58"/>
    <d v="2013-11-07T00:00:00"/>
    <s v="United States, Australia, New Zealand, Switzerland, Europe, Taiwan, Japan, Canada"/>
    <s v="ES_1024439_11072013000000_0005584"/>
    <n v="45"/>
    <n v="15"/>
    <n v="19.2"/>
    <n v="15"/>
    <n v="32"/>
    <n v="843"/>
    <n v="5.257413333333333"/>
    <n v="210.75"/>
    <n v="2.2881633333333338"/>
    <n v="118.98449333333336"/>
    <n v="4.1999999999999993"/>
    <n v="38.46"/>
    <b v="1"/>
    <b v="1"/>
    <b v="1"/>
    <x v="1"/>
    <n v="7.3500000000000005"/>
    <n v="127.40000000000002"/>
    <x v="144"/>
    <n v="0.92499999999999993"/>
    <n v="0.97499999999999998"/>
    <x v="1"/>
    <x v="1"/>
  </r>
  <r>
    <n v="2193992"/>
    <s v="HP Inc."/>
    <s v="Hewlett-Packard"/>
    <s v="HP LaserJet Pro MFP M521dw"/>
    <s v="A8P80A"/>
    <s v="HP LaserJet Pro MFP M521dn,A8P79A,"/>
    <x v="0"/>
    <s v="Standard"/>
    <n v="216"/>
    <n v="356"/>
    <m/>
    <x v="0"/>
    <x v="0"/>
    <x v="4"/>
    <s v="Yes"/>
    <n v="2.7109999999999999"/>
    <n v="140.97200000000001"/>
    <s v="None, None"/>
    <x v="77"/>
    <d v="2013-11-07T00:00:00"/>
    <s v="United States, Australia, New Zealand, Europe, Taiwan"/>
    <s v="ES_1024439_A8P80A_10142013093213_5107843"/>
    <n v="15"/>
    <n v="8.4"/>
    <n v="12.6"/>
    <n v="7.8"/>
    <n v="32"/>
    <n v="447.6"/>
    <n v="2.7122143333333333"/>
    <n v="111.9"/>
    <n v="1.1447143333333334"/>
    <n v="59.525145333333334"/>
    <n v="4.1999999999999993"/>
    <n v="22.64"/>
    <b v="1"/>
    <b v="1"/>
    <b v="1"/>
    <x v="0"/>
    <n v="3.47"/>
    <n v="60.146666666666668"/>
    <x v="145"/>
    <n v="0.6359999999999999"/>
    <n v="0.6359999999999999"/>
    <x v="1"/>
    <x v="1"/>
  </r>
  <r>
    <n v="2235546"/>
    <s v="HP Inc."/>
    <s v="Hewlett-Packard"/>
    <s v="HP Color LaserJet Pro MFP M277dw"/>
    <s v="B3Q11A"/>
    <s v="HP Color LaserJet Pro MFP M277c,B3Q17A,; HP Color LaserJet Pro MFP M277n,B3Q10A,Not Wireless or Auto APD"/>
    <x v="0"/>
    <s v="Standard"/>
    <n v="216"/>
    <n v="356"/>
    <m/>
    <x v="0"/>
    <x v="1"/>
    <x v="1"/>
    <s v="Yes"/>
    <n v="0.94599999999999995"/>
    <n v="49.192"/>
    <s v="None, None"/>
    <x v="78"/>
    <d v="2015-03-16T00:00:00"/>
    <s v="United States, Australia, New Zealand, Switzerland, Europe, Taiwan, Canada"/>
    <s v="ES_1024439_4012015000000_0006425"/>
    <n v="15"/>
    <n v="11.4"/>
    <n v="12"/>
    <n v="11.4"/>
    <n v="19"/>
    <n v="119.73333333333335"/>
    <n v="0.94553066666666674"/>
    <n v="29.933333333333337"/>
    <n v="0.53928066666666674"/>
    <n v="28.04259466666667"/>
    <n v="0.59999999999999964"/>
    <n v="24.689999999999998"/>
    <b v="1"/>
    <b v="1"/>
    <b v="1"/>
    <x v="0"/>
    <n v="2.52"/>
    <n v="43.68"/>
    <x v="146"/>
    <n v="0.254"/>
    <n v="0.254"/>
    <x v="1"/>
    <x v="1"/>
  </r>
  <r>
    <n v="2236069"/>
    <s v="HP Inc."/>
    <s v="Hewlett-Packard"/>
    <s v="HP Color LaserJet Pro M252dw"/>
    <s v="B4A22A"/>
    <s v="HP Color LaserJet Pro M252n,B4A21A,No wireless Auto-duplex or NFC or Front USB port or graphic display but has LCD display"/>
    <x v="1"/>
    <s v="Standard"/>
    <n v="216"/>
    <n v="356"/>
    <m/>
    <x v="0"/>
    <x v="1"/>
    <x v="1"/>
    <s v="Yes"/>
    <n v="0.81"/>
    <n v="42.12"/>
    <s v="None, None"/>
    <x v="78"/>
    <d v="2015-04-08T00:00:00"/>
    <s v="United States, Australia, New Zealand, Switzerland, Europe, Taiwan, Canada"/>
    <s v="ES_1024439_4082015000000_0006427"/>
    <n v="15"/>
    <n v="12"/>
    <n v="12.6"/>
    <n v="12"/>
    <n v="19"/>
    <n v="112.3"/>
    <n v="0.8075323333333333"/>
    <n v="28.074999999999999"/>
    <n v="0.41668858333333331"/>
    <n v="21.667806333333331"/>
    <n v="0.59999999999999964"/>
    <n v="24.689999999999998"/>
    <b v="1"/>
    <b v="1"/>
    <b v="1"/>
    <x v="1"/>
    <n v="2.2000000000000002"/>
    <n v="38.133333333333333"/>
    <x v="147"/>
    <n v="0.27500000000000002"/>
    <n v="0.27500000000000002"/>
    <x v="1"/>
    <x v="1"/>
  </r>
  <r>
    <n v="2235544"/>
    <s v="HP Inc."/>
    <s v="Hewlett-Packard"/>
    <s v="HP Color LaserJet Enterprise M552dn_x000a_"/>
    <s v="B5L23A"/>
    <m/>
    <x v="1"/>
    <s v="Standard"/>
    <n v="220"/>
    <n v="360"/>
    <m/>
    <x v="0"/>
    <x v="1"/>
    <x v="19"/>
    <s v="Yes"/>
    <n v="1.6879999999999999"/>
    <n v="87.775999999999996"/>
    <s v="None, None"/>
    <x v="78"/>
    <d v="2015-02-25T00:00:00"/>
    <s v="United States, Australia, New Zealand, Switzerland, Europe, Taiwan, Japan, Canada"/>
    <s v="ES_1024439_4012015000000_0006354"/>
    <n v="0"/>
    <n v="7.8"/>
    <n v="7.8"/>
    <n v="7.2"/>
    <n v="32"/>
    <n v="241"/>
    <n v="1.6913556666666669"/>
    <n v="60.25"/>
    <n v="0.90160566666666675"/>
    <n v="46.883494666666671"/>
    <n v="0"/>
    <n v="19.7"/>
    <b v="1"/>
    <b v="1"/>
    <b v="1"/>
    <x v="1"/>
    <n v="4.8499999999999996"/>
    <n v="84.066666666666663"/>
    <x v="148"/>
    <n v="0.72300000000000009"/>
    <n v="0.72300000000000009"/>
    <x v="1"/>
    <x v="1"/>
  </r>
  <r>
    <n v="2236070"/>
    <s v="HP Inc."/>
    <s v="Hewlett-Packard"/>
    <s v="HP Color LaserJet Enterprise M553dh"/>
    <s v="B5L27A"/>
    <m/>
    <x v="1"/>
    <s v="Standard"/>
    <n v="220"/>
    <n v="360"/>
    <m/>
    <x v="0"/>
    <x v="1"/>
    <x v="3"/>
    <s v="Yes"/>
    <n v="2.0779999999999998"/>
    <n v="108.056"/>
    <s v="None, None"/>
    <x v="78"/>
    <d v="2015-04-09T00:00:00"/>
    <s v="United States, Australia, New Zealand, Switzerland, Europe, Taiwan, Canada"/>
    <s v="ES_1024439_4092015000000_0006357"/>
    <n v="0"/>
    <n v="7.8"/>
    <n v="8.4"/>
    <n v="7.8"/>
    <n v="32"/>
    <n v="286"/>
    <n v="2.0699416666666668"/>
    <n v="71.5"/>
    <n v="1.1474416666666667"/>
    <n v="59.666966666666667"/>
    <n v="0.60000000000000053"/>
    <n v="21.8"/>
    <b v="1"/>
    <b v="1"/>
    <b v="1"/>
    <x v="1"/>
    <n v="5.85"/>
    <n v="101.39999999999999"/>
    <x v="149"/>
    <n v="0.88300000000000001"/>
    <n v="0.88300000000000001"/>
    <x v="1"/>
    <x v="1"/>
  </r>
  <r>
    <n v="2241565"/>
    <s v="HP Inc."/>
    <s v="Hewlett-Packard"/>
    <s v="HP LaserJet Pro M402dw"/>
    <s v="C5F95A"/>
    <s v="HP LaserJet Pro M402d,C5F92A,; HP LaserJet Pro M402dn,C5F94A,; HP LaserJet Pro M402dn,G3V21A,; HP LaserJet Pro M402dne,C5J91A,; HP LaserJet Pro M402m,C5F96A,"/>
    <x v="1"/>
    <s v="Standard"/>
    <n v="216"/>
    <n v="356"/>
    <m/>
    <x v="0"/>
    <x v="0"/>
    <x v="3"/>
    <s v="Yes"/>
    <n v="1.4730000000000001"/>
    <n v="76.596000000000004"/>
    <s v="None, None"/>
    <x v="79"/>
    <d v="2015-04-20T00:00:00"/>
    <s v="United States, Australia, New Zealand, Switzerland, Europe, Taiwan, Japan, Canada"/>
    <s v="ES_1024439_C5F95A_03312015160714_8114892"/>
    <n v="5"/>
    <n v="15"/>
    <n v="15"/>
    <n v="15"/>
    <n v="32"/>
    <n v="264"/>
    <n v="1.4735999999999998"/>
    <n v="66"/>
    <n v="0.51960000000000006"/>
    <n v="27.019200000000005"/>
    <n v="0"/>
    <n v="21.8"/>
    <b v="1"/>
    <b v="1"/>
    <b v="1"/>
    <x v="1"/>
    <n v="2.6000000000000005"/>
    <n v="45.06666666666667"/>
    <x v="150"/>
    <n v="0.56500000000000006"/>
    <n v="0.56500000000000006"/>
    <x v="0"/>
    <x v="0"/>
  </r>
  <r>
    <n v="2248997"/>
    <s v="HP Inc."/>
    <s v="Hewlett-Packard"/>
    <s v="HP Color LaserJet Pro MFP M477fdw"/>
    <s v="CF379M"/>
    <m/>
    <x v="0"/>
    <s v="Standard"/>
    <n v="216"/>
    <n v="356"/>
    <m/>
    <x v="0"/>
    <x v="1"/>
    <x v="6"/>
    <s v="Yes"/>
    <n v="1.5329999999999999"/>
    <n v="79.715999999999994"/>
    <s v="None, None"/>
    <x v="79"/>
    <d v="2015-09-04T00:00:00"/>
    <s v="United States, Australia, New Zealand, Switzerland, Europe, Taiwan, Canada"/>
    <s v="ES_1024439_10012015000000_0006749"/>
    <n v="5"/>
    <n v="10.199999999999999"/>
    <n v="10.8"/>
    <n v="10.8"/>
    <n v="28"/>
    <n v="243.53333333333327"/>
    <n v="1.5368586666666664"/>
    <n v="60.883333333333319"/>
    <n v="0.68660866666666653"/>
    <n v="35.703650666666661"/>
    <n v="0.60000000000000142"/>
    <n v="16.759999999999998"/>
    <b v="1"/>
    <b v="1"/>
    <b v="1"/>
    <x v="0"/>
    <n v="3.69"/>
    <n v="63.96"/>
    <x v="151"/>
    <n v="0.40100000000000008"/>
    <n v="0.40100000000000008"/>
    <x v="1"/>
    <x v="1"/>
  </r>
  <r>
    <n v="2248999"/>
    <s v="HP Inc."/>
    <s v="Hewlett-Packard"/>
    <s v="HP Color LaserJet Pro M452dn"/>
    <s v="CF389A"/>
    <m/>
    <x v="1"/>
    <s v="Standard"/>
    <n v="216"/>
    <n v="356"/>
    <m/>
    <x v="0"/>
    <x v="1"/>
    <x v="6"/>
    <s v="Yes"/>
    <n v="1.294"/>
    <n v="67.287999999999997"/>
    <s v="None, None"/>
    <x v="79"/>
    <d v="2015-09-04T00:00:00"/>
    <s v="United States, Australia, New Zealand, Switzerland, Europe, Taiwan, Canada"/>
    <s v="ES_1024439_10012015000000_0006748"/>
    <n v="5"/>
    <n v="10.199999999999999"/>
    <n v="11.4"/>
    <n v="11.4"/>
    <n v="28"/>
    <n v="231.26666666666662"/>
    <n v="1.3026296666666666"/>
    <n v="57.816666666666656"/>
    <n v="0.46425466666666665"/>
    <n v="24.141242666666667"/>
    <n v="1.2000000000000011"/>
    <n v="16.759999999999998"/>
    <b v="1"/>
    <b v="1"/>
    <b v="1"/>
    <x v="1"/>
    <n v="3.5500000000000003"/>
    <n v="61.533333333333339"/>
    <x v="152"/>
    <n v="0.499"/>
    <n v="0.499"/>
    <x v="0"/>
    <x v="0"/>
  </r>
  <r>
    <n v="2248998"/>
    <s v="HP Inc."/>
    <s v="Hewlett-Packard"/>
    <s v="HP Color LaserJet Pro M452dw"/>
    <s v="CF394A"/>
    <m/>
    <x v="1"/>
    <s v="Standard"/>
    <n v="216"/>
    <n v="356"/>
    <m/>
    <x v="0"/>
    <x v="1"/>
    <x v="6"/>
    <s v="Yes"/>
    <n v="1.5149999999999999"/>
    <n v="78.78"/>
    <s v="None, None"/>
    <x v="79"/>
    <d v="2015-08-24T00:00:00"/>
    <s v="United States, Australia, New Zealand, Switzerland, Europe, Taiwan, Canada"/>
    <s v="ES_1024439_10012015000000_0006747"/>
    <n v="5"/>
    <n v="9"/>
    <n v="10.8"/>
    <n v="10.8"/>
    <n v="28"/>
    <n v="241.6"/>
    <n v="1.5138731666666667"/>
    <n v="60.4"/>
    <n v="0.66824816666666664"/>
    <n v="34.748904666666668"/>
    <n v="1.8000000000000007"/>
    <n v="16.759999999999998"/>
    <b v="1"/>
    <b v="1"/>
    <b v="1"/>
    <x v="1"/>
    <n v="3.5500000000000003"/>
    <n v="61.533333333333339"/>
    <x v="153"/>
    <n v="0.499"/>
    <n v="0.499"/>
    <x v="1"/>
    <x v="1"/>
  </r>
  <r>
    <n v="2193978"/>
    <s v="HP Inc."/>
    <s v="Hewlett-Packard"/>
    <s v="HP LaserJet Enterprise M806dn"/>
    <s v="CZ244A"/>
    <s v="CZ245A,,"/>
    <x v="1"/>
    <s v="Standard"/>
    <n v="279"/>
    <n v="432"/>
    <m/>
    <x v="0"/>
    <x v="0"/>
    <x v="41"/>
    <s v="Yes"/>
    <n v="4.5940000000000003"/>
    <n v="238.88800000000001"/>
    <s v="None, None"/>
    <x v="77"/>
    <d v="2013-11-05T00:00:00"/>
    <s v="United States, Australia, New Zealand, Switzerland, Europe, Taiwan, Canada"/>
    <s v="ES_1024439_11052013000000_0005420"/>
    <n v="10"/>
    <n v="10.199999999999999"/>
    <n v="15"/>
    <n v="15"/>
    <n v="32"/>
    <n v="754.2"/>
    <n v="4.5905866666666668"/>
    <n v="188.55"/>
    <n v="1.9543366666666666"/>
    <n v="101.62550666666667"/>
    <n v="4.8000000000000007"/>
    <n v="28.52"/>
    <b v="1"/>
    <b v="1"/>
    <b v="1"/>
    <x v="1"/>
    <n v="5.4600000000000009"/>
    <n v="94.640000000000029"/>
    <x v="154"/>
    <n v="0.91199999999999992"/>
    <n v="0.96199999999999997"/>
    <x v="1"/>
    <x v="1"/>
  </r>
  <r>
    <n v="2193977"/>
    <s v="HP Inc."/>
    <s v="Hewlett-Packard"/>
    <s v="HP LaserJet Enterprise M806x+"/>
    <s v="CZ245A"/>
    <s v="CZ244A,,"/>
    <x v="1"/>
    <s v="Standard"/>
    <n v="279"/>
    <n v="432"/>
    <m/>
    <x v="0"/>
    <x v="0"/>
    <x v="41"/>
    <s v="Yes"/>
    <n v="4.593"/>
    <n v="238.83600000000001"/>
    <s v="None, None"/>
    <x v="77"/>
    <d v="2013-11-05T00:00:00"/>
    <s v="United States, Australia, New Zealand, Switzerland, Europe, Taiwan, Japan, Canada"/>
    <s v="ES_1024439_11052013000000_0005391"/>
    <n v="10"/>
    <n v="9.6"/>
    <n v="15"/>
    <n v="15"/>
    <n v="32"/>
    <n v="749.20000000000016"/>
    <n v="4.565640000000001"/>
    <n v="187.30000000000004"/>
    <n v="1.9481400000000004"/>
    <n v="101.30328000000003"/>
    <n v="5.4"/>
    <n v="28.52"/>
    <b v="1"/>
    <b v="1"/>
    <b v="1"/>
    <x v="1"/>
    <n v="5.4600000000000009"/>
    <n v="94.640000000000029"/>
    <x v="155"/>
    <n v="0.91199999999999992"/>
    <n v="0.96199999999999997"/>
    <x v="1"/>
    <x v="1"/>
  </r>
  <r>
    <n v="2238021"/>
    <s v="HP Inc."/>
    <s v="Hewlett-Packard"/>
    <s v="HP LaserJet Enterprise M604dn"/>
    <s v="E6B68A"/>
    <m/>
    <x v="1"/>
    <s v="Standard"/>
    <n v="216"/>
    <n v="356"/>
    <m/>
    <x v="0"/>
    <x v="0"/>
    <x v="11"/>
    <s v="Yes"/>
    <n v="2.5910000000000002"/>
    <n v="134.732"/>
    <s v="None, None"/>
    <x v="78"/>
    <d v="2015-04-27T00:00:00"/>
    <s v="United States, Australia, New Zealand, Switzerland, Europe, Taiwan, Japan, Canada"/>
    <s v="ES_1024439_4272015000000_0006403"/>
    <n v="0"/>
    <n v="7.2"/>
    <n v="13.2"/>
    <n v="12.6"/>
    <n v="32"/>
    <n v="426.60000000000008"/>
    <n v="2.5937580000000007"/>
    <n v="106.65000000000002"/>
    <n v="1.1020080000000001"/>
    <n v="57.304416000000003"/>
    <n v="5.9999999999999991"/>
    <n v="26.84"/>
    <b v="1"/>
    <b v="1"/>
    <b v="1"/>
    <x v="1"/>
    <n v="4.5200000000000005"/>
    <n v="78.346666666666678"/>
    <x v="156"/>
    <n v="0.82399999999999984"/>
    <n v="0.82399999999999984"/>
    <x v="1"/>
    <x v="1"/>
  </r>
  <r>
    <n v="2235562"/>
    <s v="HP Inc."/>
    <s v="Hewlett-Packard"/>
    <s v="HP LaserJet Enterprise M606x"/>
    <s v="E6B73A"/>
    <s v="HP LaserJet Enterprise M606dn,E6B72A,No NFC or wireless or additional 500 sheet tray or 4.3&quot; touch control panel"/>
    <x v="1"/>
    <s v="Standard"/>
    <n v="216"/>
    <n v="356"/>
    <m/>
    <x v="0"/>
    <x v="0"/>
    <x v="22"/>
    <s v="Yes"/>
    <n v="3.2189999999999999"/>
    <n v="167.38800000000001"/>
    <s v="None, None"/>
    <x v="78"/>
    <d v="2015-03-12T00:00:00"/>
    <s v="United States, Australia, New Zealand, Switzerland, Europe, Taiwan, Japan, Canada"/>
    <s v="ES_1024439_4012015000000_0006412"/>
    <n v="0"/>
    <n v="10.199999999999999"/>
    <n v="8.4"/>
    <n v="7.8"/>
    <n v="32"/>
    <n v="551.79999999999995"/>
    <n v="3.2197579999999997"/>
    <n v="137.94999999999999"/>
    <n v="1.2585079999999997"/>
    <n v="65.44241599999998"/>
    <n v="-1.7999999999999989"/>
    <n v="30"/>
    <b v="1"/>
    <b v="1"/>
    <b v="1"/>
    <x v="1"/>
    <n v="6.6000000000000005"/>
    <n v="114.40000000000002"/>
    <x v="157"/>
    <n v="1.222"/>
    <n v="1.222"/>
    <x v="1"/>
    <x v="1"/>
  </r>
  <r>
    <n v="2251604"/>
    <s v="HP Inc."/>
    <s v="Hewlett-Packard"/>
    <s v="HP LaserJet Enterprise M506x"/>
    <s v="F2A70A"/>
    <s v="HP LaserJet Enterprise M506dn,F2A69A,no Wi-Fi NFC; HP LaserJet Managed M506xm,F2A66A,Managed Print Services no Wi-Fi NFC; HP LaserJet Managed M506xm,F2A67A,Managed Print Services"/>
    <x v="1"/>
    <s v="Standard"/>
    <n v="220"/>
    <n v="360"/>
    <m/>
    <x v="0"/>
    <x v="0"/>
    <x v="20"/>
    <s v="Yes"/>
    <n v="1.8859999999999999"/>
    <n v="98.072000000000003"/>
    <s v="None, None"/>
    <x v="76"/>
    <d v="2015-09-04T00:00:00"/>
    <s v="United States, Australia, New Zealand, Switzerland, Europe, Taiwan, Japan, Canada"/>
    <s v="ES_1024439_11022015000000_0006774"/>
    <n v="0"/>
    <n v="11.4"/>
    <n v="7.2"/>
    <n v="7.2"/>
    <n v="32"/>
    <n v="313"/>
    <n v="1.8859708333333334"/>
    <n v="78.25"/>
    <n v="0.78722083333333326"/>
    <n v="40.93548333333333"/>
    <n v="-4.2"/>
    <n v="23.9"/>
    <b v="1"/>
    <b v="1"/>
    <b v="1"/>
    <x v="1"/>
    <n v="3.4000000000000004"/>
    <n v="58.933333333333337"/>
    <x v="158"/>
    <n v="0.66999999999999993"/>
    <n v="0.66999999999999993"/>
    <x v="1"/>
    <x v="1"/>
  </r>
  <r>
    <n v="2251605"/>
    <s v="HP Inc."/>
    <s v="Hewlett-Packard"/>
    <s v="HP LaserJet Enterprise M506dh"/>
    <s v="F2A71A"/>
    <m/>
    <x v="1"/>
    <s v="Standard"/>
    <n v="220"/>
    <n v="360"/>
    <m/>
    <x v="0"/>
    <x v="0"/>
    <x v="42"/>
    <s v="Yes"/>
    <n v="2.1949999999999998"/>
    <n v="114.14"/>
    <s v="None, None"/>
    <x v="76"/>
    <d v="2015-09-24T00:00:00"/>
    <s v="United States, Australia, New Zealand, Switzerland, Europe, Taiwan, Japan, Canada"/>
    <s v="ES_1024439_11022015000000_0006779"/>
    <n v="0"/>
    <n v="16.2"/>
    <n v="15"/>
    <n v="15"/>
    <n v="32"/>
    <n v="346.20000000000005"/>
    <n v="2.1927520000000005"/>
    <n v="86.550000000000011"/>
    <n v="1.002502"/>
    <n v="52.130104000000003"/>
    <n v="-1.1999999999999993"/>
    <n v="23.06"/>
    <b v="1"/>
    <b v="1"/>
    <b v="1"/>
    <x v="1"/>
    <n v="3.08"/>
    <n v="53.386666666666663"/>
    <x v="159"/>
    <n v="0.62599999999999989"/>
    <n v="0.62599999999999989"/>
    <x v="1"/>
    <x v="1"/>
  </r>
  <r>
    <n v="2241071"/>
    <s v="HP Inc."/>
    <s v="Hewlett-Packard"/>
    <s v="HP LaserJet Pro MFP M426dw"/>
    <s v="F6W13A"/>
    <s v="HP LaserJet Pro MFP M426fdn,F6W14A,; HP LaserJet Pro MFP M426fdw,F6W15A,; HP LaserJet Pro MFP M426m,F6W19A,"/>
    <x v="0"/>
    <s v="Standard"/>
    <n v="216"/>
    <n v="356"/>
    <m/>
    <x v="0"/>
    <x v="0"/>
    <x v="3"/>
    <s v="Yes"/>
    <n v="1.613"/>
    <n v="83.876000000000005"/>
    <s v="Wired &gt; 20 MHz and &lt; 500 MHz - 100/10 Mb/s Ethernet,Wired &gt; 20 MHz and &lt; 500 MHz - USB 2.x, None"/>
    <x v="79"/>
    <d v="2015-06-03T00:00:00"/>
    <s v="United States, Switzerland, Europe, Taiwan, Japan, Canada"/>
    <s v="ES_1024439_F6W13A_04152015151248_2754022"/>
    <n v="1"/>
    <n v="15"/>
    <n v="15"/>
    <n v="15"/>
    <n v="32"/>
    <n v="291.19999999999993"/>
    <n v="1.6095999999999995"/>
    <n v="72.799999999999983"/>
    <n v="0.55359999999999987"/>
    <n v="28.787199999999991"/>
    <n v="0"/>
    <n v="21.8"/>
    <b v="1"/>
    <b v="1"/>
    <b v="1"/>
    <x v="0"/>
    <n v="3.2500000000000004"/>
    <n v="56.333333333333343"/>
    <x v="160"/>
    <n v="0.60499999999999998"/>
    <n v="0.60499999999999998"/>
    <x v="0"/>
    <x v="0"/>
  </r>
  <r>
    <n v="2235545"/>
    <s v="HP Inc."/>
    <s v="Hewlett-Packard"/>
    <s v="HP LaserJet Enterprise M605dh"/>
    <s v="L4W89A"/>
    <m/>
    <x v="1"/>
    <s v="Standard"/>
    <n v="216"/>
    <n v="356"/>
    <m/>
    <x v="0"/>
    <x v="0"/>
    <x v="21"/>
    <s v="Yes"/>
    <n v="2.9710000000000001"/>
    <n v="154.49199999999999"/>
    <s v="None, None"/>
    <x v="78"/>
    <d v="2015-03-16T00:00:00"/>
    <s v="United States, Australia, New Zealand, Switzerland, Europe, Taiwan, Canada"/>
    <s v="ES_1024439_4012015000000_0006420"/>
    <n v="0"/>
    <n v="9.6"/>
    <n v="9"/>
    <n v="9"/>
    <n v="32"/>
    <n v="473.4"/>
    <n v="2.9685451666666665"/>
    <n v="118.35"/>
    <n v="1.3342951666666667"/>
    <n v="69.383348666666663"/>
    <n v="-0.59999999999999964"/>
    <n v="29.36"/>
    <b v="1"/>
    <b v="1"/>
    <b v="1"/>
    <x v="1"/>
    <n v="5.4799999999999995"/>
    <n v="94.986666666666665"/>
    <x v="161"/>
    <n v="0.95599999999999996"/>
    <n v="0.95599999999999996"/>
    <x v="1"/>
    <x v="1"/>
  </r>
  <r>
    <n v="2190931"/>
    <s v="HP Inc."/>
    <s v="Hewlett-Packard Company"/>
    <s v="HP Color LaserJet CP5225dn"/>
    <s v="CE712A"/>
    <m/>
    <x v="1"/>
    <s v="Standard"/>
    <n v="297"/>
    <n v="432"/>
    <m/>
    <x v="0"/>
    <x v="1"/>
    <x v="43"/>
    <s v="Yes"/>
    <n v="1.56"/>
    <n v="81.12"/>
    <s v="None, None"/>
    <x v="75"/>
    <d v="2013-09-11T00:00:00"/>
    <s v="United States, Australia, New Zealand, Switzerland, Europe, Taiwan, Japan, Canada"/>
    <s v="ES_1105798_HEWLETT-PACKARD CO BOISE DIV-MS 160 (275812) | CE712A_09132013175939_5179890"/>
    <n v="15"/>
    <n v="13.2"/>
    <n v="19.2"/>
    <n v="13.2"/>
    <n v="20"/>
    <n v="207.00000000000003"/>
    <n v="1.5650260000000003"/>
    <n v="51.750000000000007"/>
    <n v="0.85815100000000022"/>
    <n v="44.623852000000014"/>
    <n v="6"/>
    <n v="25.2"/>
    <b v="1"/>
    <b v="1"/>
    <b v="1"/>
    <x v="1"/>
    <n v="2.65"/>
    <n v="45.93333333333333"/>
    <x v="162"/>
    <n v="0.27500000000000002"/>
    <n v="0.32500000000000001"/>
    <x v="1"/>
    <x v="1"/>
  </r>
  <r>
    <n v="2191115"/>
    <s v="HP Inc."/>
    <s v="Hewlett-Packard Company"/>
    <s v="HP LaserJet Enterprise 700 MFP M725f"/>
    <s v="CF067A"/>
    <m/>
    <x v="0"/>
    <s v="Standard"/>
    <n v="297"/>
    <n v="420"/>
    <m/>
    <x v="0"/>
    <x v="0"/>
    <x v="44"/>
    <s v="Yes"/>
    <n v="3.472"/>
    <n v="180.54400000000001"/>
    <s v="None, None"/>
    <x v="75"/>
    <d v="2013-09-11T00:00:00"/>
    <s v="United States, Australia, New Zealand, Switzerland, Europe, Taiwan, Japan, Canada"/>
    <s v="ES_1105798_HEWLETT-PACKARD CO BOISE DIV-MS 160 (275812) | CF067A_09142013034934_0574286"/>
    <n v="5"/>
    <n v="24"/>
    <n v="31.8"/>
    <n v="31.8"/>
    <n v="32"/>
    <n v="531.6"/>
    <n v="3.4771999999999998"/>
    <n v="132.9"/>
    <n v="1.6757000000000002"/>
    <n v="87.136400000000009"/>
    <n v="7.8000000000000007"/>
    <n v="22.22"/>
    <b v="1"/>
    <b v="1"/>
    <b v="1"/>
    <x v="0"/>
    <n v="3.6599999999999997"/>
    <n v="63.44"/>
    <x v="163"/>
    <n v="0.623"/>
    <n v="0.67300000000000004"/>
    <x v="1"/>
    <x v="1"/>
  </r>
  <r>
    <n v="2191890"/>
    <s v="HP Inc."/>
    <s v="Hewlett-Packard Company"/>
    <s v="HP LaserJet Enterprise 700 M712dn"/>
    <s v="CF236A"/>
    <m/>
    <x v="1"/>
    <s v="Standard"/>
    <n v="297"/>
    <n v="420"/>
    <m/>
    <x v="0"/>
    <x v="0"/>
    <x v="44"/>
    <s v="Yes"/>
    <n v="2.992"/>
    <n v="155.584"/>
    <s v="None, None"/>
    <x v="75"/>
    <d v="2013-09-24T00:00:00"/>
    <s v="United States, Taiwan, Japan, Canada"/>
    <s v="ES_1105798_HEWLETT-PACKARD CO BOISE DIV-MS 160 (275812) | CF236A_09252013143720_9840104"/>
    <n v="1"/>
    <n v="19.8"/>
    <n v="25.2"/>
    <n v="24"/>
    <n v="32"/>
    <n v="475.8"/>
    <n v="2.9805999999999999"/>
    <n v="118.95"/>
    <n v="1.3373499999999998"/>
    <n v="69.542199999999994"/>
    <n v="5.3999999999999986"/>
    <n v="22.22"/>
    <b v="1"/>
    <b v="1"/>
    <b v="1"/>
    <x v="1"/>
    <n v="3.0600000000000005"/>
    <n v="53.040000000000013"/>
    <x v="164"/>
    <n v="0.58199999999999985"/>
    <n v="0.6319999999999999"/>
    <x v="1"/>
    <x v="1"/>
  </r>
  <r>
    <n v="2195861"/>
    <s v="HP Inc."/>
    <s v="HP"/>
    <s v="HP Color LaserJet Enterprise Flow M880z+ MFP"/>
    <s v="A2W76A"/>
    <s v="HP Color LaserJet Enterprise Flow M880z MFP,A2W75A,3x500 sheet input tray; HP Color LaserJet Enterprise Flow M880z+ NFC/Wireless Direct MFP,D7P71A,NFC/Wireless Direct module; HP Color LaserJet Managed Flow MFP M880zm+,L3U52A,Managed Print Services version of M880zm+; HP Color LaserJet Managed Flow MFP M880zm,L3U51A,Managed Print Services version of M880z"/>
    <x v="0"/>
    <s v="Standard"/>
    <n v="279"/>
    <n v="432"/>
    <m/>
    <x v="0"/>
    <x v="1"/>
    <x v="40"/>
    <s v="Yes"/>
    <n v="6.2140000000000004"/>
    <n v="323.12799999999999"/>
    <s v="None, None"/>
    <x v="58"/>
    <d v="2013-11-27T00:00:00"/>
    <s v="United States, Australia, New Zealand, Switzerland, Europe, Taiwan, Japan, Canada"/>
    <s v="ES_1024439_11272013000000_0005476"/>
    <n v="15"/>
    <n v="22.8"/>
    <n v="32.4"/>
    <n v="22.8"/>
    <n v="32"/>
    <n v="1036.4000000000001"/>
    <n v="6.2086146666666666"/>
    <n v="259.10000000000002"/>
    <n v="2.5591146666666664"/>
    <n v="133.07396266666666"/>
    <n v="9.5999999999999979"/>
    <n v="24.32"/>
    <b v="1"/>
    <b v="1"/>
    <b v="1"/>
    <x v="0"/>
    <n v="7.4500000000000011"/>
    <n v="129.13333333333335"/>
    <x v="165"/>
    <n v="0.73899999999999999"/>
    <n v="0.78900000000000003"/>
    <x v="1"/>
    <x v="1"/>
  </r>
  <r>
    <n v="2235524"/>
    <s v="HP Inc."/>
    <s v="HP"/>
    <s v="HP Color LaserJet Enterprise M553x"/>
    <s v="B5L26A"/>
    <s v="HP Color LaserJet Enterprise M553dn,B5L25A,Does not have touch screen control panel, wireless direct NFC or 550 sheet input tray; HP Color LaserJet Enterprise M553xm,B5L39A,identical to Tested Model; HP Color LaserJet Managed M553dmn,B5L38A,Does not have touch screen control, wireless direct NFC, or 550 sheet input tray"/>
    <x v="1"/>
    <s v="Standard"/>
    <n v="220"/>
    <n v="360"/>
    <m/>
    <x v="0"/>
    <x v="1"/>
    <x v="3"/>
    <s v="Yes"/>
    <n v="1.9450000000000001"/>
    <n v="101.14"/>
    <s v="None, None"/>
    <x v="78"/>
    <d v="2015-03-06T00:00:00"/>
    <s v="United States, Australia, New Zealand, Switzerland, Europe, Taiwan, Japan, Canada"/>
    <s v="ES_1024439_4012015000000_0006245"/>
    <n v="1"/>
    <n v="8.4"/>
    <n v="8.4"/>
    <n v="8.4"/>
    <n v="32"/>
    <n v="295.39999999999998"/>
    <n v="1.9505568333333332"/>
    <n v="73.849999999999994"/>
    <n v="0.95380683333333327"/>
    <n v="49.597955333333331"/>
    <n v="0"/>
    <n v="21.8"/>
    <b v="1"/>
    <b v="1"/>
    <b v="1"/>
    <x v="1"/>
    <n v="5.85"/>
    <n v="101.39999999999999"/>
    <x v="166"/>
    <n v="0.88300000000000001"/>
    <n v="0.88300000000000001"/>
    <x v="1"/>
    <x v="1"/>
  </r>
  <r>
    <n v="2251603"/>
    <s v="HP Inc."/>
    <s v="HP"/>
    <s v="HP Color LaserJet Enterprise Flow MFP M577z"/>
    <s v="B5L48A"/>
    <s v="HP Color LaserJet Enterprise MFP M577c,B5L54A,No NFC Wireless Direct; HP Color LaserJet Enterprise MFP M577dn,B5L46A,No NFC Wireless Direct or fax or keyboard or stapler; HP Color LaserJet Enterprise MFP M577f,B5L47A,No NFC Wireless Direct no fax or keyboard; HP Color LaserJet Managed MFP M577cm,B5L50A,Managed Print Services No NFC Wireless Direct; HP Color LaserJet Managed MFP M577dnm,B5L49A,Managed Print Services No NFC Wireless Direct or fax or keyboard or stapler"/>
    <x v="0"/>
    <s v="Standard"/>
    <n v="220"/>
    <n v="360"/>
    <m/>
    <x v="0"/>
    <x v="1"/>
    <x v="3"/>
    <s v="Yes"/>
    <n v="1.581"/>
    <n v="82.212000000000003"/>
    <s v="None, None"/>
    <x v="76"/>
    <d v="2015-08-26T00:00:00"/>
    <s v="United States, Australia, New Zealand, Switzerland, Europe, Taiwan, Japan, Canada"/>
    <s v="ES_1024439_11022015000000_0006760"/>
    <n v="0"/>
    <m/>
    <n v="12.6"/>
    <n v="8.4"/>
    <n v="32"/>
    <n v="288.20000000000005"/>
    <n v="1.5757933333333334"/>
    <n v="72.050000000000011"/>
    <n v="0.51604333333333341"/>
    <n v="26.834253333333336"/>
    <n v="12.6"/>
    <n v="21.8"/>
    <b v="1"/>
    <b v="1"/>
    <b v="1"/>
    <x v="0"/>
    <n v="5.95"/>
    <n v="103.13333333333334"/>
    <x v="167"/>
    <n v="0.65300000000000002"/>
    <n v="0.65300000000000002"/>
    <x v="0"/>
    <x v="0"/>
  </r>
  <r>
    <n v="2249738"/>
    <s v="HP Inc."/>
    <s v="HP"/>
    <s v="HP Color LaserJet Pro MFP M477fdn"/>
    <s v="CF378M"/>
    <m/>
    <x v="0"/>
    <s v="Standard"/>
    <n v="216"/>
    <n v="356"/>
    <m/>
    <x v="0"/>
    <x v="1"/>
    <x v="6"/>
    <s v="Yes"/>
    <n v="1.3680000000000001"/>
    <n v="71.135999999999996"/>
    <s v="None, None"/>
    <x v="79"/>
    <d v="2015-10-08T00:00:00"/>
    <s v="United States, Australia, New Zealand, Switzerland, Europe, Taiwan, Canada"/>
    <s v="ES_1024439_10082015000000_0006750"/>
    <n v="5"/>
    <n v="10.199999999999999"/>
    <n v="10.8"/>
    <n v="10.8"/>
    <n v="28"/>
    <n v="245.26666666666662"/>
    <n v="1.3726296666666664"/>
    <n v="61.316666666666656"/>
    <n v="0.48175466666666666"/>
    <n v="25.051242666666667"/>
    <n v="0.60000000000000142"/>
    <n v="16.759999999999998"/>
    <b v="1"/>
    <b v="1"/>
    <b v="1"/>
    <x v="0"/>
    <n v="3.69"/>
    <n v="63.96"/>
    <x v="168"/>
    <n v="0.40100000000000008"/>
    <n v="0.40100000000000008"/>
    <x v="1"/>
    <x v="1"/>
  </r>
  <r>
    <n v="2194423"/>
    <s v="HP Inc."/>
    <s v="HP"/>
    <s v="HP Color LaserJet EnterpriseM750xh"/>
    <s v="D3L10A"/>
    <s v="HP Color LaserJet Enterprise M750dn,D3L09A,Same as Tested Model, except does not have 3 x 500 sheet input tray with stand, nor the encrypted hard drive"/>
    <x v="1"/>
    <s v="Standard"/>
    <n v="279"/>
    <n v="432"/>
    <m/>
    <x v="0"/>
    <x v="1"/>
    <x v="7"/>
    <s v="Yes"/>
    <n v="3.5339999999999998"/>
    <n v="183.768"/>
    <s v="None, None"/>
    <x v="77"/>
    <d v="2013-11-01T00:00:00"/>
    <s v="United States, Australia, New Zealand, Switzerland, Europe, Taiwan, Japan, Canada"/>
    <s v="ES_1024439_11152013000000_0005438"/>
    <n v="10"/>
    <n v="23.4"/>
    <n v="15"/>
    <n v="12.6"/>
    <n v="30"/>
    <n v="484.33333333333326"/>
    <n v="3.5312533333333329"/>
    <n v="121.08333333333331"/>
    <n v="1.9540658333333334"/>
    <n v="101.61142333333333"/>
    <n v="-8.3999999999999986"/>
    <n v="17.600000000000001"/>
    <b v="1"/>
    <b v="1"/>
    <b v="1"/>
    <x v="1"/>
    <n v="4.1500000000000004"/>
    <n v="71.933333333333337"/>
    <x v="169"/>
    <n v="0.56299999999999994"/>
    <n v="0.61299999999999999"/>
    <x v="1"/>
    <x v="1"/>
  </r>
  <r>
    <n v="2261995"/>
    <s v="HP Inc."/>
    <s v="HP"/>
    <s v="HP PageWide Pro 452dw Printer"/>
    <s v="D3Q16A"/>
    <s v="HP PageWide Pro 452dn Printer,D3Q15A,no wireless, no Eprint; HP PageWide Pro 452dwt,W2Z52A,different input tray configuration"/>
    <x v="1"/>
    <s v="Standard"/>
    <n v="220"/>
    <n v="360"/>
    <m/>
    <x v="1"/>
    <x v="1"/>
    <x v="3"/>
    <s v="Yes"/>
    <n v="0.73499999999999999"/>
    <n v="38.22"/>
    <s v="None, None"/>
    <x v="80"/>
    <d v="2016-01-28T00:00:00"/>
    <s v="United States, Australia, New Zealand, Switzerland, Europe, Taiwan, Japan, Canada"/>
    <s v="ES_1024439_3082016000000_0006979"/>
    <n v="10"/>
    <n v="6.6"/>
    <n v="9"/>
    <n v="9"/>
    <n v="32"/>
    <n v="76.600000000000009"/>
    <n v="0.74139066666666664"/>
    <n v="19.150000000000002"/>
    <n v="0.53814066666666671"/>
    <n v="27.983314666666669"/>
    <n v="2.4000000000000004"/>
    <n v="21.8"/>
    <b v="1"/>
    <b v="1"/>
    <b v="1"/>
    <x v="1"/>
    <n v="5.85"/>
    <n v="101.39999999999999"/>
    <x v="170"/>
    <n v="0.88300000000000001"/>
    <n v="0.88300000000000001"/>
    <x v="0"/>
    <x v="0"/>
  </r>
  <r>
    <n v="2261998"/>
    <s v="HP Inc."/>
    <s v="HP"/>
    <s v="HP PageWide Pro 552dw Printer"/>
    <s v="D3Q17A"/>
    <s v="HP PageWide Managed P55250dw Printer,J6U55A,Managed Print Services Version"/>
    <x v="1"/>
    <s v="Standard"/>
    <n v="220"/>
    <n v="360"/>
    <m/>
    <x v="1"/>
    <x v="1"/>
    <x v="33"/>
    <s v="Yes"/>
    <n v="0.96599999999999997"/>
    <n v="50.231999999999999"/>
    <s v="None, None"/>
    <x v="80"/>
    <d v="2016-01-29T00:00:00"/>
    <s v="United States, Australia, New Zealand, Switzerland, Europe, Taiwan, Japan, Canada"/>
    <s v="ES_1024439_3082016000000_0006992"/>
    <n v="10"/>
    <n v="9.6"/>
    <n v="12"/>
    <n v="11.4"/>
    <n v="32"/>
    <n v="116.2"/>
    <n v="0.96499000000000001"/>
    <n v="29.05"/>
    <n v="0.61924000000000001"/>
    <n v="32.200479999999999"/>
    <n v="2.4000000000000004"/>
    <n v="30"/>
    <b v="1"/>
    <b v="1"/>
    <b v="1"/>
    <x v="1"/>
    <n v="11.85"/>
    <n v="205.39999999999998"/>
    <x v="171"/>
    <n v="1.8550000000000004"/>
    <n v="1.8550000000000004"/>
    <x v="0"/>
    <x v="0"/>
  </r>
  <r>
    <n v="2261994"/>
    <s v="HP Inc."/>
    <s v="HP"/>
    <s v="HP PageWide Pro 477dw MFP"/>
    <s v="D3Q20A"/>
    <s v="HP PageWide Pro 477dn MFP,D3Q19A,No Wireless; HP PageWide Pro 477dwt,W2Z53A,Different input tray configuration"/>
    <x v="0"/>
    <s v="Standard"/>
    <n v="330"/>
    <n v="360"/>
    <m/>
    <x v="1"/>
    <x v="1"/>
    <x v="3"/>
    <s v="Yes"/>
    <n v="0.91600000000000004"/>
    <n v="47.631999999999998"/>
    <s v="None, None"/>
    <x v="80"/>
    <d v="2016-01-28T00:00:00"/>
    <s v="United States, Australia, New Zealand, Switzerland, Europe, Taiwan, Japan, Canada"/>
    <s v="ES_1024439_3082016000000_0006983"/>
    <n v="10"/>
    <n v="10.199999999999999"/>
    <n v="13.2"/>
    <n v="12.6"/>
    <n v="32"/>
    <n v="99.8"/>
    <n v="0.92138900000000001"/>
    <n v="24.95"/>
    <n v="0.64613899999999991"/>
    <n v="33.599227999999997"/>
    <n v="3"/>
    <n v="21.8"/>
    <b v="1"/>
    <b v="1"/>
    <b v="1"/>
    <x v="0"/>
    <n v="6.25"/>
    <n v="108.33333333333333"/>
    <x v="172"/>
    <n v="0.65300000000000002"/>
    <n v="0.70300000000000007"/>
    <x v="0"/>
    <x v="0"/>
  </r>
  <r>
    <n v="2261996"/>
    <s v="HP Inc."/>
    <s v="HP"/>
    <s v="HP PageWide Pro 577dw MFP"/>
    <s v="D3Q21A"/>
    <s v="HP PageWide Managed P57750dw MFP,J9V82A,Managed Print Services Version"/>
    <x v="0"/>
    <s v="Standard"/>
    <n v="330"/>
    <n v="360"/>
    <m/>
    <x v="1"/>
    <x v="1"/>
    <x v="31"/>
    <s v="Yes"/>
    <n v="1.014"/>
    <n v="52.728000000000002"/>
    <s v="None, None"/>
    <x v="80"/>
    <d v="2016-02-15T00:00:00"/>
    <s v="United States, Australia, New Zealand, Switzerland, Europe, Taiwan, Japan, Canada"/>
    <s v="ES_1024439_3082016000000_0007013"/>
    <n v="10"/>
    <n v="6.6"/>
    <n v="9.6"/>
    <n v="9"/>
    <n v="32"/>
    <n v="127.2"/>
    <n v="1.0071903333333334"/>
    <n v="31.8"/>
    <n v="0.6171903333333334"/>
    <n v="32.093897333333338"/>
    <n v="3"/>
    <n v="26"/>
    <b v="1"/>
    <b v="1"/>
    <b v="1"/>
    <x v="0"/>
    <n v="8.25"/>
    <n v="143"/>
    <x v="173"/>
    <n v="0.79100000000000004"/>
    <n v="0.84100000000000008"/>
    <x v="0"/>
    <x v="0"/>
  </r>
  <r>
    <n v="2235559"/>
    <s v="HP Inc."/>
    <s v="HP"/>
    <s v="HP LaserJet Enterprise M605x"/>
    <s v="E6B71A"/>
    <s v="HP LaserJet Enterprise M605dn,E6B70A,No NFC or wireless or additional 500 sheet tray or 4.3&quot; touch screen; HP LaserJet Enterprise M605dnm,L3U53A,M605dn for Managed Print Service business; HP LaserJet Enterprise M605xm,L3U54A,Same as M605x but used for HP Managed Print Service (MPS) business"/>
    <x v="1"/>
    <s v="Standard"/>
    <n v="216"/>
    <n v="356"/>
    <m/>
    <x v="0"/>
    <x v="0"/>
    <x v="21"/>
    <s v="Yes"/>
    <n v="2.7850000000000001"/>
    <n v="144.82"/>
    <s v="None, None"/>
    <x v="78"/>
    <d v="2015-03-16T00:00:00"/>
    <s v="United States, Australia, New Zealand, Switzerland, Europe, Taiwan, Japan, Canada"/>
    <s v="ES_1024439_4012015000000_0006404"/>
    <n v="0"/>
    <n v="10.8"/>
    <n v="8.4"/>
    <n v="8.4"/>
    <n v="32"/>
    <n v="466"/>
    <n v="2.7907579999999998"/>
    <n v="116.5"/>
    <n v="1.1512580000000001"/>
    <n v="59.865416000000003"/>
    <n v="-2.4000000000000004"/>
    <n v="29.36"/>
    <b v="1"/>
    <b v="1"/>
    <b v="1"/>
    <x v="1"/>
    <n v="5.4799999999999995"/>
    <n v="94.986666666666665"/>
    <x v="174"/>
    <n v="0.95599999999999996"/>
    <n v="0.95599999999999996"/>
    <x v="1"/>
    <x v="1"/>
  </r>
  <r>
    <n v="2251606"/>
    <s v="HP Inc."/>
    <s v="HP"/>
    <s v="HP LaserJet Enterprise Flow MFP M527z"/>
    <s v="F2A78A"/>
    <s v="HP LaserJet Enterprise MFP M527dn,F2A76A,Less fax, Encrypted HDD, Integrated NFC and workflow feature; HP LaserJet Enterprise MFP M527f,F2A77A,Less Integrated NFC and workflow feature; HP LaserJet Managed Flow MFP M527c,F2A81A,Less Integrated NFC; HP LaserJet Managed Flow MFP M527cm,F2A80A,Managed Print Services version. Less Integrated NFC; HP LaserJet Managed MFP M527dnm,F2A79A,Managed Print Services version. Less fax, Encrypted HDD, Integrated NFC and workflow feature"/>
    <x v="0"/>
    <s v="Standard"/>
    <n v="220"/>
    <n v="360"/>
    <m/>
    <x v="0"/>
    <x v="0"/>
    <x v="20"/>
    <s v="Yes"/>
    <n v="1.758"/>
    <n v="91.415999999999997"/>
    <s v="None, None"/>
    <x v="76"/>
    <d v="2015-10-05T00:00:00"/>
    <s v="United States, Australia, New Zealand, Switzerland, Europe, Taiwan, Japan, Canada"/>
    <s v="ES_1024439_11022015000000_0006834"/>
    <n v="0"/>
    <n v="9.6"/>
    <n v="15"/>
    <n v="15"/>
    <n v="32"/>
    <n v="323.59999999999997"/>
    <n v="1.7497793333333331"/>
    <n v="80.899999999999991"/>
    <n v="0.55727933333333324"/>
    <n v="28.97852533333333"/>
    <n v="5.4"/>
    <n v="23.9"/>
    <b v="1"/>
    <b v="1"/>
    <b v="1"/>
    <x v="0"/>
    <n v="3.8000000000000003"/>
    <n v="65.866666666666674"/>
    <x v="175"/>
    <n v="0.67499999999999993"/>
    <n v="0.67499999999999993"/>
    <x v="0"/>
    <x v="0"/>
  </r>
  <r>
    <n v="2265612"/>
    <s v="HP Inc."/>
    <s v="HP"/>
    <s v="HP PageWide Enterprise Color MFP 586dn"/>
    <s v="G1W39A"/>
    <s v="HP PageWide Managed Color MFP E58650dn,L3U42A,Managed Print Services Version"/>
    <x v="0"/>
    <s v="Standard"/>
    <n v="330"/>
    <n v="360"/>
    <m/>
    <x v="1"/>
    <x v="1"/>
    <x v="23"/>
    <s v="Yes"/>
    <n v="1.87"/>
    <n v="97.24"/>
    <s v="None, None"/>
    <x v="20"/>
    <d v="2016-02-15T00:00:00"/>
    <s v="United States, Australia, New Zealand, Switzerland, Europe, Taiwan, Japan, Canada"/>
    <s v="ES_1024439_5022016000000_0007017"/>
    <n v="0"/>
    <n v="8.4"/>
    <n v="12.6"/>
    <n v="12.6"/>
    <n v="32"/>
    <n v="159"/>
    <n v="1.8701720000000002"/>
    <n v="39.75"/>
    <n v="1.525922"/>
    <n v="79.347943999999998"/>
    <n v="4.1999999999999993"/>
    <n v="30"/>
    <b v="1"/>
    <b v="1"/>
    <b v="1"/>
    <x v="0"/>
    <n v="15.750000000000004"/>
    <n v="273.00000000000006"/>
    <x v="176"/>
    <n v="1.718"/>
    <n v="1.768"/>
    <x v="0"/>
    <x v="0"/>
  </r>
  <r>
    <n v="2265613"/>
    <s v="HP Inc."/>
    <s v="HP"/>
    <s v="HP PageWide Enterprise Color Flow MFP 586z"/>
    <s v="G1W41A"/>
    <s v="HP PageWide Enterprise Color MFP 586f,G1W40A,No fax, Hard Disk Drive, or workflow features; HP PageWide Managed Color Flow MFP E58650z,L3U43A,Managed Print Services Version"/>
    <x v="0"/>
    <s v="Standard"/>
    <n v="330"/>
    <n v="360"/>
    <m/>
    <x v="1"/>
    <x v="1"/>
    <x v="23"/>
    <s v="Yes"/>
    <n v="1.877"/>
    <n v="97.603999999999999"/>
    <s v="None, None"/>
    <x v="20"/>
    <d v="2016-02-18T00:00:00"/>
    <s v="United States, Australia, New Zealand, Switzerland, Europe, Taiwan, Japan, Canada"/>
    <s v="ES_1024439_5022016000000_0007021"/>
    <n v="0"/>
    <n v="7.2"/>
    <n v="12.6"/>
    <n v="12.6"/>
    <n v="32"/>
    <n v="163.4"/>
    <n v="1.8793723333333336"/>
    <n v="40.85"/>
    <n v="1.5156223333333334"/>
    <n v="78.812361333333342"/>
    <n v="5.3999999999999995"/>
    <n v="30"/>
    <b v="1"/>
    <b v="1"/>
    <b v="1"/>
    <x v="0"/>
    <n v="15.750000000000004"/>
    <n v="273.00000000000006"/>
    <x v="177"/>
    <n v="1.718"/>
    <n v="1.768"/>
    <x v="0"/>
    <x v="0"/>
  </r>
  <r>
    <n v="2265616"/>
    <s v="HP Inc."/>
    <s v="HP"/>
    <s v="HP PageWide Enterprise Color 556dn"/>
    <s v="G1W46A"/>
    <s v="HP PageWide Managed Color E55650dn,L3U44A,identical to 556dn, but used for Managed Print Services business"/>
    <x v="1"/>
    <s v="Standard"/>
    <n v="330"/>
    <n v="360"/>
    <m/>
    <x v="1"/>
    <x v="1"/>
    <x v="23"/>
    <s v="Yes"/>
    <n v="1.34"/>
    <n v="69.680000000000007"/>
    <s v="None, None"/>
    <x v="20"/>
    <d v="2016-03-17T00:00:00"/>
    <s v="United States, Australia, New Zealand, Switzerland, Europe, Taiwan, Japan, Canada"/>
    <s v="ES_1024439_5022016000000_0007135"/>
    <n v="0"/>
    <n v="7.2"/>
    <n v="10.199999999999999"/>
    <n v="10.199999999999999"/>
    <n v="32"/>
    <n v="108.8"/>
    <n v="1.3503265000000002"/>
    <n v="27.2"/>
    <n v="1.1313264999999999"/>
    <n v="58.828977999999992"/>
    <n v="2.9999999999999991"/>
    <n v="30"/>
    <b v="1"/>
    <b v="1"/>
    <b v="1"/>
    <x v="1"/>
    <n v="13.15"/>
    <n v="227.93333333333337"/>
    <x v="178"/>
    <n v="2.3550000000000004"/>
    <n v="2.4050000000000002"/>
    <x v="0"/>
    <x v="0"/>
  </r>
  <r>
    <n v="2265617"/>
    <s v="HP Inc."/>
    <s v="HP"/>
    <s v="HP PageWide Enterprise Color 556xh"/>
    <s v="G1W47A"/>
    <m/>
    <x v="1"/>
    <s v="Standard"/>
    <n v="330"/>
    <n v="360"/>
    <m/>
    <x v="1"/>
    <x v="1"/>
    <x v="23"/>
    <s v="Yes"/>
    <n v="1.585"/>
    <n v="82.42"/>
    <s v="None, None"/>
    <x v="20"/>
    <d v="2016-03-17T00:00:00"/>
    <s v="United States, Australia, New Zealand, Switzerland, Europe, Taiwan, Japan, Canada"/>
    <s v="ES_1024439_5022016000000_0007139"/>
    <n v="0"/>
    <n v="11.4"/>
    <n v="12"/>
    <n v="12"/>
    <n v="32"/>
    <n v="131.79999999999998"/>
    <n v="1.580516"/>
    <n v="32.949999999999996"/>
    <n v="1.3022660000000001"/>
    <n v="67.717832000000001"/>
    <n v="0.59999999999999964"/>
    <n v="30"/>
    <b v="1"/>
    <b v="1"/>
    <b v="1"/>
    <x v="1"/>
    <n v="13.15"/>
    <n v="227.93333333333337"/>
    <x v="179"/>
    <n v="2.3550000000000004"/>
    <n v="2.4050000000000002"/>
    <x v="0"/>
    <x v="0"/>
  </r>
  <r>
    <n v="2266098"/>
    <s v="HP Inc."/>
    <s v="HP"/>
    <s v="HP LaserJet Pro M102w"/>
    <s v="G3Q35A"/>
    <m/>
    <x v="1"/>
    <s v="Standard"/>
    <n v="216"/>
    <n v="356"/>
    <m/>
    <x v="0"/>
    <x v="0"/>
    <x v="2"/>
    <s v="Yes"/>
    <n v="0.56799999999999995"/>
    <n v="29.536000000000001"/>
    <s v="None, None"/>
    <x v="81"/>
    <d v="2016-05-03T00:00:00"/>
    <s v="United States, Australia, New Zealand, Switzerland, Europe, Taiwan, Canada"/>
    <s v="ES_1024439_G3Q35A_04142016145718_4955560"/>
    <n v="15"/>
    <n v="15"/>
    <n v="15"/>
    <n v="15"/>
    <n v="23"/>
    <n v="100"/>
    <n v="0.56962500000000005"/>
    <n v="25"/>
    <n v="0.20540625000000001"/>
    <n v="10.681125000000002"/>
    <n v="0"/>
    <n v="26.73"/>
    <b v="1"/>
    <b v="1"/>
    <b v="1"/>
    <x v="1"/>
    <n v="1.0799999999999998"/>
    <n v="18.719999999999995"/>
    <x v="180"/>
    <n v="0.27600000000000002"/>
    <n v="0.27600000000000002"/>
    <x v="0"/>
    <x v="0"/>
  </r>
  <r>
    <n v="2269049"/>
    <s v="HP Inc."/>
    <s v="HP"/>
    <s v="HP LaserJet Pro M203dn"/>
    <s v="G3Q46A"/>
    <s v="HP LaserJet Pro M203d,G3Q50A,; HP LaserJet Pro M203dw,G3Q47A,"/>
    <x v="1"/>
    <s v="Standard"/>
    <n v="216"/>
    <n v="356"/>
    <m/>
    <x v="0"/>
    <x v="0"/>
    <x v="7"/>
    <s v="Yes"/>
    <n v="0.88100000000000001"/>
    <n v="45.811999999999998"/>
    <s v="None, None"/>
    <x v="82"/>
    <d v="2016-06-03T00:00:00"/>
    <s v="United States, Australia, New Zealand, Switzerland, Europe, Taiwan, Canada"/>
    <s v="ES_1024439_G3Q46A_05112016141849_5586664"/>
    <n v="15"/>
    <n v="9"/>
    <n v="9.6"/>
    <n v="9"/>
    <n v="30"/>
    <n v="155.6"/>
    <n v="0.88239999999999985"/>
    <n v="38.9"/>
    <n v="0.32139999999999996"/>
    <n v="16.712799999999998"/>
    <n v="0.59999999999999964"/>
    <n v="30.3"/>
    <b v="1"/>
    <b v="1"/>
    <b v="1"/>
    <x v="1"/>
    <n v="1.4999999999999998"/>
    <n v="25.999999999999996"/>
    <x v="181"/>
    <n v="0.39500000000000002"/>
    <n v="0.39500000000000002"/>
    <x v="0"/>
    <x v="0"/>
  </r>
  <r>
    <n v="2270244"/>
    <s v="HP Inc."/>
    <s v="HP"/>
    <s v="HP LaserJet Pro MFP M130a"/>
    <s v="G3Q57A"/>
    <s v="HP LaserJet Pro MFP M130fn,G3Q59A,; HP LaserJet Pro MFP M130fw,G3Q60A,; HP LaserJet Pro MFP M130nw,G3Q58A,"/>
    <x v="0"/>
    <s v="Standard"/>
    <n v="216"/>
    <n v="356"/>
    <m/>
    <x v="0"/>
    <x v="0"/>
    <x v="2"/>
    <s v="No"/>
    <n v="0.63500000000000001"/>
    <n v="33.020000000000003"/>
    <s v="None, None"/>
    <x v="81"/>
    <d v="2016-06-21T00:00:00"/>
    <s v="United States, Australia, New Zealand, Switzerland, Europe, Taiwan, Canada"/>
    <s v="ES_1024439_G3Q57A_05242016133636_4401361"/>
    <n v="1"/>
    <n v="7.2"/>
    <n v="7.2"/>
    <n v="7.2"/>
    <n v="23"/>
    <n v="99.6"/>
    <n v="0.63724999999999998"/>
    <n v="24.9"/>
    <n v="0.28531250000000002"/>
    <n v="14.836250000000001"/>
    <n v="0"/>
    <n v="14.66"/>
    <b v="1"/>
    <b v="1"/>
    <b v="1"/>
    <x v="0"/>
    <n v="1.6600000000000001"/>
    <n v="28.773333333333337"/>
    <x v="182"/>
    <n v="0.29899999999999999"/>
    <n v="0.29899999999999999"/>
    <x v="0"/>
    <x v="0"/>
  </r>
  <r>
    <n v="2270283"/>
    <s v="HP Inc."/>
    <s v="HP"/>
    <s v="HP LaserJet Pro MFP M227fdw"/>
    <s v="G3Q75A"/>
    <s v="HP LaserJet Pro MFP M227fdn,G3Q79A,; HP LaserJet Pro MFP M227sdn,G3Q74A,"/>
    <x v="0"/>
    <s v="Standard"/>
    <n v="216"/>
    <n v="356"/>
    <m/>
    <x v="0"/>
    <x v="0"/>
    <x v="7"/>
    <s v="Yes"/>
    <n v="0.92600000000000005"/>
    <n v="48.152000000000001"/>
    <s v="None, None"/>
    <x v="82"/>
    <d v="2016-06-22T00:00:00"/>
    <s v="United States, Australia, New Zealand, Switzerland, Europe, Taiwan, Canada"/>
    <s v="ES_1024439_G3Q75A_06122016111724_3373071"/>
    <n v="1"/>
    <n v="7.8"/>
    <n v="7.8"/>
    <n v="7.8"/>
    <n v="30"/>
    <n v="160.26666666666668"/>
    <n v="0.9318333333333334"/>
    <n v="40.06666666666667"/>
    <n v="0.35895833333333338"/>
    <n v="18.665833333333335"/>
    <n v="0"/>
    <n v="17.600000000000001"/>
    <b v="1"/>
    <b v="1"/>
    <b v="1"/>
    <x v="0"/>
    <n v="2.15"/>
    <n v="37.266666666666666"/>
    <x v="183"/>
    <n v="0.42499999999999993"/>
    <n v="0.42499999999999993"/>
    <x v="0"/>
    <x v="0"/>
  </r>
  <r>
    <n v="2268918"/>
    <s v="HP Inc."/>
    <s v="HP"/>
    <s v="HP PageWide Pro 352dw"/>
    <s v="J6U57A"/>
    <m/>
    <x v="1"/>
    <s v="Standard"/>
    <n v="220"/>
    <n v="360"/>
    <m/>
    <x v="1"/>
    <x v="1"/>
    <x v="20"/>
    <s v="Yes"/>
    <n v="0.69499999999999995"/>
    <n v="36.14"/>
    <s v="None, None"/>
    <x v="83"/>
    <d v="2016-04-05T00:00:00"/>
    <s v="United States, Australia, New Zealand, Switzerland, Europe, Taiwan, Japan, Canada"/>
    <s v="ES_1024439_6022016000000_0007208"/>
    <n v="5"/>
    <n v="7.2"/>
    <n v="9"/>
    <n v="9"/>
    <n v="32"/>
    <n v="73.59999999999998"/>
    <n v="0.68799166666666656"/>
    <n v="18.399999999999995"/>
    <n v="0.4869916666666666"/>
    <n v="25.323566666666665"/>
    <n v="1.7999999999999998"/>
    <n v="23.9"/>
    <b v="1"/>
    <b v="1"/>
    <b v="1"/>
    <x v="1"/>
    <n v="6.85"/>
    <n v="118.73333333333333"/>
    <x v="184"/>
    <n v="0.92299999999999993"/>
    <n v="0.92299999999999993"/>
    <x v="0"/>
    <x v="0"/>
  </r>
  <r>
    <n v="2305083"/>
    <s v="HP Inc."/>
    <s v="HP"/>
    <s v="HP PageWide Enterprise Color 765dn"/>
    <s v="J7Z04A"/>
    <m/>
    <x v="1"/>
    <s v="Standard"/>
    <n v="330"/>
    <n v="360"/>
    <m/>
    <x v="1"/>
    <x v="1"/>
    <x v="23"/>
    <s v="Yes"/>
    <n v="1.254"/>
    <n v="65.207999999999998"/>
    <s v="None, None"/>
    <x v="84"/>
    <d v="2017-09-07T00:00:00"/>
    <s v="United States, Australia, New Zealand, Switzerland, Europe, Taiwan, Japan, Canada"/>
    <s v="ES_1024439_10162017000000_0009738"/>
    <n v="0"/>
    <n v="15.6"/>
    <n v="22.2"/>
    <n v="14.4"/>
    <n v="32"/>
    <n v="222"/>
    <n v="1.2557550000000002"/>
    <n v="55.5"/>
    <n v="0.45325500000000002"/>
    <n v="23.56926"/>
    <n v="6.6"/>
    <n v="30"/>
    <b v="1"/>
    <b v="1"/>
    <b v="1"/>
    <x v="1"/>
    <n v="13.15"/>
    <n v="227.93333333333337"/>
    <x v="185"/>
    <n v="2.3550000000000004"/>
    <n v="2.4050000000000002"/>
    <x v="0"/>
    <x v="0"/>
  </r>
  <r>
    <n v="2305084"/>
    <s v="HP Inc."/>
    <s v="HP"/>
    <s v="HP PageWide Managed Color E75160dn"/>
    <s v="J7Z06A"/>
    <m/>
    <x v="1"/>
    <s v="Standard"/>
    <n v="330"/>
    <n v="360"/>
    <m/>
    <x v="1"/>
    <x v="1"/>
    <x v="34"/>
    <s v="Yes"/>
    <n v="1.33"/>
    <n v="69.16"/>
    <s v="None, None"/>
    <x v="84"/>
    <d v="2017-09-08T00:00:00"/>
    <s v="United States, Australia, New Zealand, Switzerland, Europe, Taiwan, Japan, Canada"/>
    <s v="ES_1024439_10162017000000_0009763"/>
    <n v="0"/>
    <n v="12"/>
    <n v="22.2"/>
    <n v="14.4"/>
    <n v="32"/>
    <n v="237.00000000000003"/>
    <n v="1.3317416666666668"/>
    <n v="59.250000000000007"/>
    <n v="0.4729916666666667"/>
    <n v="24.59556666666667"/>
    <n v="10.199999999999999"/>
    <n v="30"/>
    <b v="1"/>
    <b v="1"/>
    <b v="1"/>
    <x v="1"/>
    <n v="16.650000000000002"/>
    <n v="288.60000000000002"/>
    <x v="186"/>
    <n v="2.8550000000000004"/>
    <n v="2.9050000000000002"/>
    <x v="0"/>
    <x v="0"/>
  </r>
  <r>
    <n v="2303204"/>
    <s v="HP Inc."/>
    <s v="HP"/>
    <s v="HP PageWide Managed Color Flow MFP E77660zs"/>
    <s v="J7Z07A"/>
    <s v="HP PageWide Managed Color Flow MFP 77660zs,J7Z03A,Identical to E77660zs but no inline paper finisher module; HP PageWide Managed Color Flow MFP E77660zts,J7Z05A,Main cassette (input tray) has tandem 2 x 550 trays instead of single 550 tray.; HP PageWide Managed Color Flow MFP E776z,2GP11A,Identical to the E77660z. LPD version. (80 ppm speed set at regional distribution center); HP PageWide Managed Color MFP E77660dn,Z5G77A,Identical to E77660zs but no inline paper finisher and no scanned data-accelerator module; HP PageWide Managed Color MFP E776dn,2GP05A,Identical to the E77660dn. LPD version. (80 ppm speed set at regional distribution center)"/>
    <x v="0"/>
    <s v="Standard"/>
    <n v="330"/>
    <n v="360"/>
    <m/>
    <x v="1"/>
    <x v="1"/>
    <x v="34"/>
    <s v="Yes"/>
    <n v="2.0230000000000001"/>
    <n v="105.196"/>
    <s v="None, None"/>
    <x v="84"/>
    <d v="2017-09-06T00:00:00"/>
    <s v="United States, Canada"/>
    <s v="ES_1024439_9062017000000_0009723"/>
    <n v="0"/>
    <n v="44.4"/>
    <n v="24.6"/>
    <n v="15.6"/>
    <n v="32"/>
    <n v="360.2"/>
    <n v="2.0340319999999998"/>
    <n v="90.05"/>
    <n v="0.73128199999999988"/>
    <n v="38.026663999999997"/>
    <n v="-19.799999999999997"/>
    <n v="30"/>
    <b v="1"/>
    <b v="1"/>
    <b v="1"/>
    <x v="0"/>
    <n v="19.250000000000004"/>
    <n v="333.66666666666674"/>
    <x v="187"/>
    <n v="1.9980000000000002"/>
    <n v="2.048"/>
    <x v="0"/>
    <x v="0"/>
  </r>
  <r>
    <n v="2305082"/>
    <s v="HP Inc."/>
    <s v="HP"/>
    <s v="HP PageWide Enterprise Color MFP 780dn"/>
    <s v="J7Z09A"/>
    <s v="HP PageWide Enterprise Color MFP 780dns,J7Z10A,Identical to E77650zs but has inline paper finisher module"/>
    <x v="0"/>
    <s v="Standard"/>
    <n v="330"/>
    <n v="360"/>
    <m/>
    <x v="1"/>
    <x v="1"/>
    <x v="22"/>
    <s v="Yes"/>
    <n v="1.6080000000000001"/>
    <n v="83.616"/>
    <s v="None, None"/>
    <x v="84"/>
    <d v="2017-09-07T00:00:00"/>
    <s v="United States, Australia, New Zealand, Switzerland, Europe, Taiwan, Japan, Canada"/>
    <s v="ES_1024439_10162017000000_0009733"/>
    <n v="0"/>
    <n v="16.8"/>
    <n v="26.4"/>
    <n v="17.399999999999999"/>
    <n v="32"/>
    <n v="281.39999999999992"/>
    <n v="1.6156049999999997"/>
    <n v="70.34999999999998"/>
    <n v="0.60235499999999975"/>
    <n v="31.322459999999985"/>
    <n v="9.5999999999999979"/>
    <n v="30"/>
    <b v="1"/>
    <b v="1"/>
    <b v="1"/>
    <x v="0"/>
    <n v="11.25"/>
    <n v="195"/>
    <x v="188"/>
    <n v="1.1579999999999999"/>
    <n v="1.208"/>
    <x v="0"/>
    <x v="0"/>
  </r>
  <r>
    <n v="2303171"/>
    <s v="HP Inc."/>
    <s v="HP"/>
    <s v="HP PageWide Enterprise Color Flow MFP 785zs"/>
    <s v="J7Z12A"/>
    <s v="HP PageWide Enterprise Color Flow MFP 785f,J7Z11A,Identical to 785zs, but no inline paper finisher and no wireless"/>
    <x v="0"/>
    <s v="Standard"/>
    <n v="330"/>
    <n v="360"/>
    <m/>
    <x v="1"/>
    <x v="1"/>
    <x v="34"/>
    <s v="Yes"/>
    <n v="2.0150000000000001"/>
    <n v="104.78"/>
    <s v="None, None"/>
    <x v="84"/>
    <d v="2017-09-05T00:00:00"/>
    <s v="United States, Australia, New Zealand, Switzerland, Europe, Taiwan, Japan, Canada"/>
    <s v="ES_1024439_9052017000000_0009719"/>
    <n v="0"/>
    <n v="34.200000000000003"/>
    <n v="31.8"/>
    <n v="15"/>
    <n v="32"/>
    <n v="358"/>
    <n v="2.0188186666666668"/>
    <n v="89.5"/>
    <n v="0.72431866666666678"/>
    <n v="37.66457066666667"/>
    <n v="-2.4000000000000021"/>
    <n v="30"/>
    <b v="1"/>
    <b v="1"/>
    <b v="1"/>
    <x v="0"/>
    <n v="19.250000000000004"/>
    <n v="333.66666666666674"/>
    <x v="189"/>
    <n v="1.9980000000000002"/>
    <n v="2.048"/>
    <x v="0"/>
    <x v="0"/>
  </r>
  <r>
    <n v="2303161"/>
    <s v="HP Inc."/>
    <s v="HP"/>
    <s v="HP PageWide Managed Color Flow MFP E77650zs"/>
    <s v="J7Z14A"/>
    <s v="HP PageWide Managed Color Flow MFP E77650z,J7Z08A,Identical to E77650zs but no inline paper finisher module; HP PageWide Managed Color Flow MFP E776z,2GP10A,Identical to the E77650z. LPD version. (70 ppm speed set at regional distribution center); HP PageWide Managed Color MFP E77650dn,J7Z13A,Identical to E77650zs but no inline paper finisher and no scanned-data-accelerator module; HP PageWide Managed Color MFP E77650dns,Z5G79A,Identical to E77650zs but no scanned-data-accelerator module; HP PageWide Managed Color MFP E776dn,2GP04A,Identical to the E77650dn. LPD version. (70 ppm speed set at regional distribution center)"/>
    <x v="0"/>
    <s v="Standard"/>
    <n v="330"/>
    <n v="360"/>
    <m/>
    <x v="1"/>
    <x v="1"/>
    <x v="33"/>
    <s v="Yes"/>
    <n v="2.0270000000000001"/>
    <n v="105.404"/>
    <s v="None, None"/>
    <x v="84"/>
    <d v="2017-08-28T00:00:00"/>
    <s v="United States, Australia, New Zealand, Switzerland, Europe, Taiwan, Japan, Canada"/>
    <s v="ES_1024439_9052017000000_0009709"/>
    <n v="0"/>
    <n v="29.4"/>
    <n v="27.6"/>
    <n v="15"/>
    <n v="32"/>
    <n v="360.6"/>
    <n v="2.0318533333333337"/>
    <n v="90.15"/>
    <n v="0.72760333333333327"/>
    <n v="37.83537333333333"/>
    <n v="-1.7999999999999972"/>
    <n v="30"/>
    <b v="1"/>
    <b v="1"/>
    <b v="1"/>
    <x v="0"/>
    <n v="12.25"/>
    <n v="212.33333333333334"/>
    <x v="190"/>
    <n v="1.4379999999999997"/>
    <n v="1.4879999999999998"/>
    <x v="0"/>
    <x v="0"/>
  </r>
  <r>
    <n v="2295171"/>
    <s v="HP Inc."/>
    <s v="HP"/>
    <s v="HP Color LaserJet Enterprise M652dn"/>
    <s v="J7Z99A"/>
    <s v="HP Color LaserJet Managed E65050dn,L3U55A,Managed Print version of the M652dn"/>
    <x v="1"/>
    <s v="Standard"/>
    <n v="297"/>
    <n v="210"/>
    <m/>
    <x v="0"/>
    <x v="1"/>
    <x v="31"/>
    <s v="Yes"/>
    <n v="1.958"/>
    <n v="101.816"/>
    <s v="None, None"/>
    <x v="71"/>
    <d v="2017-04-26T00:00:00"/>
    <s v="United States, Australia, New Zealand, Switzerland, Europe, Taiwan, Japan, Canada"/>
    <s v="ES_1024439_5012017000000_0008566"/>
    <n v="0"/>
    <n v="9"/>
    <n v="12"/>
    <n v="7.2"/>
    <n v="32"/>
    <n v="373"/>
    <n v="1.9566300000000001"/>
    <n v="93.25"/>
    <n v="0.57587999999999984"/>
    <n v="29.945759999999993"/>
    <n v="3"/>
    <n v="26"/>
    <b v="1"/>
    <b v="1"/>
    <b v="1"/>
    <x v="1"/>
    <n v="8.15"/>
    <n v="141.26666666666668"/>
    <x v="191"/>
    <n v="0.93299999999999994"/>
    <n v="0.98299999999999998"/>
    <x v="0"/>
    <x v="0"/>
  </r>
  <r>
    <n v="2295170"/>
    <s v="HP Inc."/>
    <s v="HP"/>
    <s v="HP Color LaserJet Enterprise M653x"/>
    <s v="J8A05A"/>
    <s v="HP Color LaserJet Enterprise M653dh,J8A06A,Does not have additional 550 sheet tray. Does not have wireless.Has 320GB Hard drive; HP Color LaserJet Managed E65060dn,L3U56A,Does not have additional 550 sheet tray. Does not have wireless.Managed Print Services version of 653dn"/>
    <x v="1"/>
    <s v="Standard"/>
    <n v="297"/>
    <n v="210"/>
    <m/>
    <x v="0"/>
    <x v="1"/>
    <x v="32"/>
    <s v="Yes"/>
    <n v="2.4929999999999999"/>
    <n v="129.636"/>
    <s v="None, None"/>
    <x v="71"/>
    <d v="2017-04-26T00:00:00"/>
    <s v="United States, Australia, New Zealand, Switzerland, Europe, Taiwan, Japan, Canada"/>
    <s v="ES_1024439_5012017000000_0008548"/>
    <n v="0"/>
    <n v="10.199999999999999"/>
    <n v="12"/>
    <n v="7.8"/>
    <n v="32"/>
    <n v="480.6"/>
    <n v="2.4946200000000003"/>
    <n v="120.15"/>
    <n v="0.71036999999999995"/>
    <n v="36.939239999999998"/>
    <n v="1.8000000000000007"/>
    <n v="30"/>
    <b v="1"/>
    <b v="1"/>
    <b v="1"/>
    <x v="1"/>
    <n v="10.15"/>
    <n v="175.93333333333337"/>
    <x v="192"/>
    <n v="0.95299999999999996"/>
    <n v="1.0029999999999999"/>
    <x v="0"/>
    <x v="0"/>
  </r>
  <r>
    <n v="2295164"/>
    <s v="HP Inc."/>
    <s v="HP"/>
    <s v="HP Color LaserJet Enterprise Flow MFP M681z"/>
    <s v="J8A13A"/>
    <s v="HP Color LaserJet Enterprise Flow MFP M681f,J8A12A,Does not have fax. Does not have 3 bin stapler/stacker output.; HP Color LaserJet Enterprise MFP M681dh,J8A10A,Does not have enhanced flow scanner. Does not have fax. Does not have 3 bin stapler/stacker output.; HP Color LaserJet Enterprise MFP M681f,J8A11A,Does not have enhanced flow scanner. Does not have 3 bin stapler/stacker output; HP Color LaserJet Managed MFP E67550dh,L3U66A,Managed Print Services version of M681dh. Does not have enhanced flow scanner. Does not have fax. Does not have 3 bin stapler/stacker output."/>
    <x v="0"/>
    <s v="Standard"/>
    <n v="297"/>
    <n v="210"/>
    <m/>
    <x v="0"/>
    <x v="1"/>
    <x v="31"/>
    <s v="Yes"/>
    <n v="2.29"/>
    <n v="119.08"/>
    <s v="None, None"/>
    <x v="71"/>
    <d v="2017-04-26T00:00:00"/>
    <s v="United States, Australia, New Zealand, Switzerland, Europe, Taiwan, Japan, Canada"/>
    <s v="ES_1024439_5012017000000_0008554"/>
    <n v="0"/>
    <n v="10.8"/>
    <n v="16.2"/>
    <n v="13.2"/>
    <n v="32"/>
    <n v="431.80000000000007"/>
    <n v="2.2914255000000003"/>
    <n v="107.95000000000002"/>
    <n v="0.69917550000000017"/>
    <n v="36.357126000000008"/>
    <n v="5.3999999999999986"/>
    <n v="26"/>
    <b v="1"/>
    <b v="1"/>
    <b v="1"/>
    <x v="0"/>
    <n v="8.25"/>
    <n v="143"/>
    <x v="193"/>
    <n v="0.79100000000000004"/>
    <n v="0.84100000000000008"/>
    <x v="0"/>
    <x v="0"/>
  </r>
  <r>
    <n v="2295167"/>
    <s v="HP Inc."/>
    <s v="HP"/>
    <s v="HP Color LaserJet Enterprise Flow MFP M682z"/>
    <s v="J8A17A"/>
    <s v="HP Color LaserJet Managed Flow MFP E67560z,L3U70A,Managed Print Services version. Does not have fax or wireless. Does not have 2000 sheet high-capacity-input tray"/>
    <x v="0"/>
    <s v="Standard"/>
    <n v="297"/>
    <n v="210"/>
    <m/>
    <x v="0"/>
    <x v="1"/>
    <x v="32"/>
    <s v="Yes"/>
    <n v="2.718"/>
    <n v="141.33600000000001"/>
    <s v="None, None"/>
    <x v="71"/>
    <d v="2017-04-26T00:00:00"/>
    <s v="United States, Australia, New Zealand, Switzerland, Europe, Taiwan, Japan, Canada"/>
    <s v="ES_1024439_5012017000000_0008562"/>
    <n v="0"/>
    <n v="12.6"/>
    <n v="15"/>
    <n v="12.6"/>
    <n v="32"/>
    <n v="519.20000000000005"/>
    <n v="2.7284075000000003"/>
    <n v="129.80000000000001"/>
    <n v="0.80840750000000017"/>
    <n v="42.03719000000001"/>
    <n v="2.4000000000000004"/>
    <n v="30"/>
    <b v="1"/>
    <b v="1"/>
    <b v="1"/>
    <x v="0"/>
    <n v="10.25"/>
    <n v="177.66666666666666"/>
    <x v="194"/>
    <n v="0.92099999999999993"/>
    <n v="0.97099999999999997"/>
    <x v="0"/>
    <x v="0"/>
  </r>
  <r>
    <n v="2263611"/>
    <s v="HP Inc."/>
    <s v="HP"/>
    <s v="HP LaserJet Pro M501dn"/>
    <s v="J8H61A"/>
    <m/>
    <x v="1"/>
    <s v="Standard"/>
    <n v="220"/>
    <n v="360"/>
    <m/>
    <x v="0"/>
    <x v="0"/>
    <x v="20"/>
    <s v="Yes"/>
    <n v="1.677"/>
    <n v="87.203999999999994"/>
    <s v="None, None"/>
    <x v="85"/>
    <d v="2016-02-04T00:00:00"/>
    <s v="United States, Australia, New Zealand, Switzerland, Europe, Taiwan, Japan, Canada"/>
    <s v="ES_1024439_4012016000000_0007010"/>
    <n v="5"/>
    <n v="5.4"/>
    <n v="6"/>
    <n v="6"/>
    <n v="32"/>
    <n v="304.39999999999998"/>
    <n v="1.6755960000000001"/>
    <n v="76.099999999999994"/>
    <n v="0.57009600000000005"/>
    <n v="29.644992000000002"/>
    <n v="0.59999999999999964"/>
    <n v="23.9"/>
    <b v="1"/>
    <b v="1"/>
    <b v="1"/>
    <x v="1"/>
    <n v="3.4000000000000004"/>
    <n v="58.933333333333337"/>
    <x v="195"/>
    <n v="0.66999999999999993"/>
    <n v="0.66999999999999993"/>
    <x v="0"/>
    <x v="0"/>
  </r>
  <r>
    <n v="2295155"/>
    <s v="HP Inc."/>
    <s v="HP"/>
    <s v="HP LaserJet Enterprise MFP M631z"/>
    <s v="J8J65A"/>
    <s v="HP LaserJet Enterprise Flow MFP M631h},J8J64A,Does not have fax, HDD, or 3x550 stand. Has enhanced flow scanner; HP LaserJet Managed MFP E62555dn,J8J66A,Managed Print Services version of M631dn"/>
    <x v="0"/>
    <s v="Standard"/>
    <n v="297"/>
    <n v="210"/>
    <m/>
    <x v="0"/>
    <x v="0"/>
    <x v="28"/>
    <s v="Yes"/>
    <n v="2.3479999999999999"/>
    <n v="122.096"/>
    <s v="None, None"/>
    <x v="71"/>
    <d v="2017-04-26T00:00:00"/>
    <s v="United States, Australia, New Zealand, Switzerland, Europe, Taiwan, Japan, Canada"/>
    <s v="ES_1024439_5012017000000_0008529"/>
    <n v="0"/>
    <n v="9"/>
    <n v="15.6"/>
    <n v="11.4"/>
    <n v="32"/>
    <n v="449.4"/>
    <n v="2.3498841666666661"/>
    <n v="112.35"/>
    <n v="0.68563416666666677"/>
    <n v="35.652976666666675"/>
    <n v="6.6"/>
    <n v="28.099999999999998"/>
    <b v="1"/>
    <b v="1"/>
    <b v="1"/>
    <x v="0"/>
    <n v="5.8999999999999995"/>
    <n v="102.26666666666665"/>
    <x v="196"/>
    <n v="0.80499999999999994"/>
    <n v="0.85499999999999998"/>
    <x v="0"/>
    <x v="0"/>
  </r>
  <r>
    <n v="2295156"/>
    <s v="HP Inc."/>
    <s v="HP"/>
    <s v="HP LaserJet Enterprise Flow MFP M632z"/>
    <s v="J8J72A"/>
    <s v="HP LaserJet Enterprise MFP M632fht,J8J71A,does not have 2000 page HCI or flow features; HP LaserJet Enterprise MFP M632h,J8J70A,Does not have fax, 2000 page HCI or flow features; HP LaserJet Managed Flow MFP E62565h,J8J74A,Does not have stapler/stack, fax, or flow features; HP LaserJet Managed Flow MFP E62565z,J8J79A,Managed Print Services version of M632z. Does not have fax; HP LaserJet Managed MFP E62565hs,J8J73A,Does not have fax or flow features"/>
    <x v="0"/>
    <s v="Standard"/>
    <n v="297"/>
    <n v="210"/>
    <m/>
    <x v="0"/>
    <x v="0"/>
    <x v="22"/>
    <s v="Yes"/>
    <n v="2.8490000000000002"/>
    <n v="148.148"/>
    <s v="None, None"/>
    <x v="71"/>
    <d v="2017-04-27T00:00:00"/>
    <s v="United States, Australia, New Zealand, Switzerland, Europe, Taiwan, Japan, Canada"/>
    <s v="ES_1024439_5012017000000_0008535"/>
    <n v="0"/>
    <n v="9"/>
    <n v="15.6"/>
    <n v="11.4"/>
    <n v="32"/>
    <n v="548.6"/>
    <n v="2.8468631666666666"/>
    <n v="137.15"/>
    <n v="0.81061316666666672"/>
    <n v="42.151884666666668"/>
    <n v="6.6"/>
    <n v="30"/>
    <b v="1"/>
    <b v="1"/>
    <b v="1"/>
    <x v="0"/>
    <n v="8.4"/>
    <n v="145.6"/>
    <x v="197"/>
    <n v="1.0269999999999999"/>
    <n v="1.077"/>
    <x v="0"/>
    <x v="0"/>
  </r>
  <r>
    <n v="2295157"/>
    <s v="HP Inc."/>
    <s v="HP"/>
    <s v="HP LaserJet Enterprise Flow MFP M633z"/>
    <s v="J8J78A"/>
    <s v="HP LaserJet Enterprise MFP M633fh,J8J76A,Does not have flow features, stapler/stacker, or 2000 page HCI; HP LaserJet Managed Flow MFP E62575z,J8J80A,Managed Print Services version of M633z. Does not have fax"/>
    <x v="0"/>
    <s v="Standard"/>
    <n v="297"/>
    <n v="210"/>
    <m/>
    <x v="0"/>
    <x v="0"/>
    <x v="23"/>
    <s v="Yes"/>
    <n v="3.4780000000000002"/>
    <n v="180.85599999999999"/>
    <s v="None, None"/>
    <x v="71"/>
    <d v="2017-04-26T00:00:00"/>
    <s v="United States, Australia, New Zealand, Switzerland, Europe, Taiwan, Japan, Canada"/>
    <s v="ES_1024439_5012017000000_0008543"/>
    <n v="0"/>
    <n v="9.6"/>
    <n v="15"/>
    <n v="11.4"/>
    <n v="32"/>
    <n v="673.6"/>
    <n v="3.4718398333333331"/>
    <n v="168.4"/>
    <n v="0.96683983333333334"/>
    <n v="50.275671333333335"/>
    <n v="5.4"/>
    <n v="30"/>
    <b v="1"/>
    <b v="1"/>
    <b v="1"/>
    <x v="0"/>
    <n v="10.9"/>
    <n v="188.93333333333337"/>
    <x v="198"/>
    <n v="1.3869999999999998"/>
    <n v="1.4369999999999998"/>
    <x v="0"/>
    <x v="0"/>
  </r>
  <r>
    <n v="2268938"/>
    <s v="HP Inc."/>
    <s v="HP"/>
    <s v="HP PageWide Pro 377dw MFP"/>
    <s v="J9V80A"/>
    <m/>
    <x v="0"/>
    <s v="Standard"/>
    <n v="220"/>
    <n v="360"/>
    <m/>
    <x v="1"/>
    <x v="1"/>
    <x v="20"/>
    <s v="Yes"/>
    <n v="0.84"/>
    <n v="43.68"/>
    <s v="None, None"/>
    <x v="83"/>
    <d v="2016-04-05T00:00:00"/>
    <s v="United States, Australia, New Zealand, Switzerland, Europe, Taiwan, Japan, Canada"/>
    <s v="ES_1024439_6022016000000_0007211"/>
    <n v="5"/>
    <n v="15.6"/>
    <n v="15.6"/>
    <n v="15.6"/>
    <n v="32"/>
    <n v="89.799999999999983"/>
    <n v="0.84578966666666655"/>
    <n v="22.449999999999996"/>
    <n v="0.60203966666666653"/>
    <n v="31.306062666666659"/>
    <n v="0"/>
    <n v="23.9"/>
    <b v="1"/>
    <b v="1"/>
    <b v="1"/>
    <x v="0"/>
    <n v="6.95"/>
    <n v="120.46666666666668"/>
    <x v="199"/>
    <n v="0.72599999999999998"/>
    <n v="0.72599999999999998"/>
    <x v="0"/>
    <x v="0"/>
  </r>
  <r>
    <n v="2295243"/>
    <s v="HP Inc."/>
    <s v="HP"/>
    <s v="HP LaserJet Enterprise M607dn"/>
    <s v="K0Q15A"/>
    <s v="HP LaserJet Managed E60055dn,M0P33A,Managed Print Services version"/>
    <x v="1"/>
    <s v="Standard"/>
    <n v="297"/>
    <n v="210"/>
    <m/>
    <x v="0"/>
    <x v="0"/>
    <x v="28"/>
    <s v="Yes"/>
    <n v="2.1309999999999998"/>
    <n v="110.812"/>
    <s v="None, None"/>
    <x v="71"/>
    <d v="2017-05-01T00:00:00"/>
    <s v="United States, Australia, New Zealand, Switzerland, Europe, Taiwan, Japan, Canada"/>
    <s v="ES_1024439_5012017000000_0008623"/>
    <n v="0"/>
    <n v="7.2"/>
    <n v="13.2"/>
    <n v="7.2"/>
    <n v="32"/>
    <n v="411"/>
    <n v="2.1273558333333331"/>
    <n v="102.75"/>
    <n v="0.60110583333333334"/>
    <n v="31.257503333333332"/>
    <n v="5.9999999999999991"/>
    <n v="28.099999999999998"/>
    <b v="1"/>
    <b v="1"/>
    <b v="1"/>
    <x v="1"/>
    <n v="5.3000000000000007"/>
    <n v="91.866666666666674"/>
    <x v="200"/>
    <n v="0.8899999999999999"/>
    <n v="0.94"/>
    <x v="0"/>
    <x v="0"/>
  </r>
  <r>
    <n v="2295244"/>
    <s v="HP Inc."/>
    <s v="HP"/>
    <s v="HP LaserJet Enterprise M608x"/>
    <s v="K0Q19A"/>
    <s v="HP LaserJet Enterprise M608dh,M0P32A,includes a hard disk drive; HP LaserJet Enterprise M608dn,K0Q18A,Does not include additional 500 sheet feeder; HP LaserJet Managed E60065dn,M0P35A,Managed bundle does not include additional 500 sheet feeder; HP LaserJet Managed E60065x,M0P36A,Managed bundle is the same as M608x"/>
    <x v="1"/>
    <s v="Standard"/>
    <n v="297"/>
    <n v="210"/>
    <m/>
    <x v="0"/>
    <x v="0"/>
    <x v="22"/>
    <s v="Yes"/>
    <n v="2.6219999999999999"/>
    <n v="136.34399999999999"/>
    <s v="None, None"/>
    <x v="71"/>
    <d v="2017-05-01T00:00:00"/>
    <s v="United States, Australia, New Zealand, Switzerland, Europe, Taiwan, Japan, Canada"/>
    <s v="ES_1024439_5012017000000_0008616"/>
    <n v="0"/>
    <n v="6.6"/>
    <n v="13.2"/>
    <n v="8.4"/>
    <n v="32"/>
    <n v="508"/>
    <n v="2.6173416666666665"/>
    <n v="127"/>
    <n v="0.72734166666666655"/>
    <n v="37.821766666666662"/>
    <n v="6.6"/>
    <n v="30"/>
    <b v="1"/>
    <b v="1"/>
    <b v="1"/>
    <x v="1"/>
    <n v="6.9"/>
    <n v="119.60000000000001"/>
    <x v="201"/>
    <n v="1.222"/>
    <n v="1.272"/>
    <x v="0"/>
    <x v="0"/>
  </r>
  <r>
    <n v="2295245"/>
    <s v="HP Inc."/>
    <s v="HP"/>
    <s v="HP LaserJet Enterprise M609x"/>
    <s v="K0Q22A"/>
    <s v="HP LaserJet Enterprise M609dh,K0Q20A,Has a hard disk drive; HP LaserJet Enterprise M609dn,K0Q21A,Does not include additional 500 sheet feeder; HP LaserJet Managed E60075dn,M0P39A,Managed print bundle does not include additional 500 sheet feeder; HP LaserJet Managed E60075x,M0P40A,Managed print version - is the same as M609x"/>
    <x v="1"/>
    <s v="Standard"/>
    <n v="297"/>
    <n v="210"/>
    <m/>
    <x v="0"/>
    <x v="0"/>
    <x v="23"/>
    <s v="Yes"/>
    <n v="3.173"/>
    <n v="164.99600000000001"/>
    <s v="None, None"/>
    <x v="71"/>
    <d v="2017-05-01T00:00:00"/>
    <s v="United States, Australia, New Zealand, Switzerland, Europe, Taiwan, Japan, Canada"/>
    <s v="ES_1024439_5012017000000_0008609"/>
    <n v="0"/>
    <n v="6.6"/>
    <n v="13.8"/>
    <n v="7.8"/>
    <n v="32"/>
    <n v="618.20000000000005"/>
    <n v="3.168330833333334"/>
    <n v="154.55000000000001"/>
    <n v="0.86508083333333319"/>
    <n v="44.984203333333326"/>
    <n v="7.2000000000000011"/>
    <n v="30"/>
    <b v="1"/>
    <b v="1"/>
    <b v="1"/>
    <x v="1"/>
    <n v="8.9"/>
    <n v="154.26666666666668"/>
    <x v="202"/>
    <n v="1.722"/>
    <n v="1.772"/>
    <x v="0"/>
    <x v="0"/>
  </r>
  <r>
    <n v="2261993"/>
    <s v="HP Inc."/>
    <s v="HP"/>
    <s v="HP PageWide Pro 577z MFP"/>
    <s v="K9Z76A"/>
    <m/>
    <x v="0"/>
    <s v="Standard"/>
    <n v="330"/>
    <n v="360"/>
    <m/>
    <x v="1"/>
    <x v="1"/>
    <x v="33"/>
    <s v="Yes"/>
    <n v="1.1060000000000001"/>
    <n v="57.512"/>
    <s v="None, None"/>
    <x v="80"/>
    <d v="2015-11-20T00:00:00"/>
    <s v="United States, Australia, New Zealand, Switzerland, Europe, Taiwan, Japan, Canada"/>
    <s v="ES_1024439_3082016000000_0006915"/>
    <n v="10"/>
    <n v="7.2"/>
    <n v="11.4"/>
    <n v="11.4"/>
    <n v="32"/>
    <n v="147.59999999999997"/>
    <n v="1.1091903333333333"/>
    <n v="36.899999999999991"/>
    <n v="0.64269033333333325"/>
    <n v="33.419897333333331"/>
    <n v="4.2"/>
    <n v="30"/>
    <b v="1"/>
    <b v="1"/>
    <b v="1"/>
    <x v="0"/>
    <n v="12.25"/>
    <n v="212.33333333333334"/>
    <x v="203"/>
    <n v="1.4379999999999997"/>
    <n v="1.4879999999999998"/>
    <x v="0"/>
    <x v="0"/>
  </r>
  <r>
    <n v="2263605"/>
    <s v="HP Inc."/>
    <s v="HP"/>
    <s v="HP Color LaserJet Pro MFP M377dw"/>
    <s v="M5H23A"/>
    <m/>
    <x v="0"/>
    <s v="Standard"/>
    <n v="220"/>
    <n v="360"/>
    <m/>
    <x v="0"/>
    <x v="1"/>
    <x v="26"/>
    <s v="Yes"/>
    <n v="1.363"/>
    <n v="70.876000000000005"/>
    <s v="None, None"/>
    <x v="85"/>
    <d v="2016-02-04T00:00:00"/>
    <s v="United States, Australia, New Zealand, Switzerland, Europe, Taiwan, Canada"/>
    <s v="ES_1024439_4012016000000_0007008"/>
    <n v="5"/>
    <n v="10.199999999999999"/>
    <n v="10.8"/>
    <n v="10.8"/>
    <n v="25"/>
    <n v="209.46666666666664"/>
    <n v="1.3618506666666668"/>
    <n v="52.36666666666666"/>
    <n v="0.63025691666666661"/>
    <n v="32.773359666666664"/>
    <n v="0.60000000000000142"/>
    <n v="15.5"/>
    <b v="1"/>
    <b v="1"/>
    <b v="1"/>
    <x v="0"/>
    <n v="3.3"/>
    <n v="57.199999999999996"/>
    <x v="204"/>
    <n v="0.33800000000000002"/>
    <n v="0.33800000000000002"/>
    <x v="1"/>
    <x v="1"/>
  </r>
  <r>
    <n v="2270242"/>
    <s v="HP Inc."/>
    <s v="HP"/>
    <s v="HP LaserJet Pro M12a"/>
    <s v="T0L45A"/>
    <s v="HP LaserJet Pro M12w,T0L46A,"/>
    <x v="1"/>
    <s v="Standard"/>
    <n v="216"/>
    <n v="356"/>
    <m/>
    <x v="0"/>
    <x v="0"/>
    <x v="1"/>
    <s v="Yes"/>
    <n v="0.49399999999999999"/>
    <n v="25.687999999999999"/>
    <s v="None, None"/>
    <x v="81"/>
    <d v="2016-06-21T00:00:00"/>
    <s v="United States, Australia, New Zealand, Switzerland, Europe, Taiwan, Canada"/>
    <s v="ES_1024439_T0L45A_05242016134759_6786462"/>
    <n v="15"/>
    <n v="9"/>
    <n v="9"/>
    <n v="9"/>
    <n v="19"/>
    <n v="77.133333333333326"/>
    <n v="0.50106666666666666"/>
    <n v="19.283333333333331"/>
    <n v="0.22606666666666667"/>
    <n v="11.755466666666667"/>
    <n v="0"/>
    <n v="24.689999999999998"/>
    <b v="1"/>
    <b v="1"/>
    <b v="1"/>
    <x v="1"/>
    <n v="1.76"/>
    <n v="30.506666666666664"/>
    <x v="205"/>
    <n v="0.24199999999999999"/>
    <n v="0.24199999999999999"/>
    <x v="0"/>
    <x v="0"/>
  </r>
  <r>
    <n v="2267075"/>
    <s v="HP Inc."/>
    <s v="HP"/>
    <s v="HP LaserJet Pro MFP M26a"/>
    <s v="T0L49A"/>
    <s v="HP LaserJet Pro MFP M26nw,T0L50A,"/>
    <x v="0"/>
    <s v="Standard"/>
    <n v="216"/>
    <n v="356"/>
    <m/>
    <x v="0"/>
    <x v="0"/>
    <x v="1"/>
    <s v="Yes"/>
    <n v="0.59899999999999998"/>
    <n v="31.148"/>
    <s v="None, None"/>
    <x v="81"/>
    <d v="2016-05-17T00:00:00"/>
    <s v="United States, Australia, New Zealand, Switzerland, Europe, Taiwan, Canada"/>
    <s v="ES_1024439_T0L49A_05042016100638_6035119"/>
    <n v="15"/>
    <n v="9"/>
    <n v="9.6"/>
    <n v="9.6"/>
    <n v="19"/>
    <n v="79.966666666666654"/>
    <n v="0.60178333333333334"/>
    <n v="19.991666666666664"/>
    <n v="0.32684583333333328"/>
    <n v="16.995983333333331"/>
    <n v="0.59999999999999964"/>
    <n v="24.689999999999998"/>
    <b v="1"/>
    <b v="1"/>
    <b v="1"/>
    <x v="0"/>
    <n v="1.3800000000000001"/>
    <n v="23.92"/>
    <x v="206"/>
    <n v="0.26300000000000001"/>
    <n v="0.26300000000000001"/>
    <x v="1"/>
    <x v="1"/>
  </r>
  <r>
    <n v="2295333"/>
    <s v="HP Inc."/>
    <s v="HP"/>
    <s v="HP Color LaserJet Pro M154a"/>
    <s v="T6B51A"/>
    <s v="HP Color LaserJet Pro M154nw,T6B52A,"/>
    <x v="1"/>
    <s v="Standard"/>
    <n v="216"/>
    <n v="356"/>
    <m/>
    <x v="0"/>
    <x v="1"/>
    <x v="45"/>
    <s v="No"/>
    <n v="0.45300000000000001"/>
    <n v="23.556000000000001"/>
    <s v="None, None"/>
    <x v="86"/>
    <d v="2017-05-02T00:00:00"/>
    <s v="United States, Australia, New Zealand, Switzerland, Europe, Taiwan, Canada"/>
    <s v="ES_1024439_T6B51A_04202017133145_8556787"/>
    <n v="1"/>
    <n v="12"/>
    <n v="11.4"/>
    <n v="12"/>
    <n v="17"/>
    <n v="71.400000000000006"/>
    <n v="0.45972500000000005"/>
    <n v="17.850000000000001"/>
    <n v="0.20313124999999999"/>
    <n v="10.562825"/>
    <n v="-0.59999999999999964"/>
    <n v="12.14"/>
    <b v="1"/>
    <b v="1"/>
    <b v="1"/>
    <x v="1"/>
    <n v="1.9"/>
    <n v="32.93333333333333"/>
    <x v="207"/>
    <n v="0.27500000000000002"/>
    <n v="0.27500000000000002"/>
    <x v="0"/>
    <x v="0"/>
  </r>
  <r>
    <n v="2295559"/>
    <s v="HP Inc."/>
    <s v="HP"/>
    <s v="HP Color LaserJet Pro M254dw"/>
    <s v="T6B60A"/>
    <s v="HP Color LaserJet Pro M254dn,T6B61A,"/>
    <x v="1"/>
    <s v="Standard"/>
    <n v="216"/>
    <n v="356"/>
    <m/>
    <x v="0"/>
    <x v="1"/>
    <x v="46"/>
    <s v="Yes"/>
    <n v="0.66400000000000003"/>
    <n v="34.527999999999999"/>
    <s v="None, None"/>
    <x v="86"/>
    <d v="2017-05-02T00:00:00"/>
    <s v="United States, Australia, New Zealand, Switzerland, Europe, Taiwan, Canada"/>
    <s v="ES_1024439_T6B60A_04202017091411_5574457"/>
    <n v="1"/>
    <n v="10.8"/>
    <n v="12.6"/>
    <n v="13.8"/>
    <n v="22"/>
    <n v="111.33333333333333"/>
    <n v="0.66906666666666659"/>
    <n v="27.833333333333332"/>
    <n v="0.26806666666666673"/>
    <n v="13.93946666666667"/>
    <n v="1.7999999999999989"/>
    <n v="14.24"/>
    <b v="1"/>
    <b v="1"/>
    <b v="1"/>
    <x v="1"/>
    <n v="2.65"/>
    <n v="45.93333333333333"/>
    <x v="208"/>
    <n v="0.30699999999999994"/>
    <n v="0.30699999999999994"/>
    <x v="0"/>
    <x v="0"/>
  </r>
  <r>
    <n v="2295664"/>
    <s v="HP Inc."/>
    <s v="HP"/>
    <s v="HP Color LaserJet Pro MFP M180n"/>
    <s v="T6B70A"/>
    <s v="HP Color LaserJet Pro MFP M180nw,T6B74A,; HP Color LaserJet Pro MFP M181fw,T6B71A,"/>
    <x v="0"/>
    <s v="Standard"/>
    <n v="216"/>
    <n v="356"/>
    <m/>
    <x v="0"/>
    <x v="1"/>
    <x v="45"/>
    <s v="No"/>
    <n v="0.49299999999999999"/>
    <n v="25.635999999999999"/>
    <s v="None, None"/>
    <x v="86"/>
    <d v="2017-05-09T00:00:00"/>
    <s v="United States, Australia, New Zealand, Switzerland, Europe, Taiwan, Canada"/>
    <s v="ES_1024439_T6B70A_04272017140544_3381769"/>
    <n v="1"/>
    <n v="15"/>
    <n v="15"/>
    <n v="15"/>
    <n v="17"/>
    <n v="71.099999999999994"/>
    <n v="0.48757499999999998"/>
    <n v="17.774999999999999"/>
    <n v="0.23529375"/>
    <n v="12.235275"/>
    <n v="0"/>
    <n v="12.14"/>
    <b v="1"/>
    <b v="1"/>
    <b v="1"/>
    <x v="0"/>
    <n v="2.2599999999999998"/>
    <n v="39.173333333333325"/>
    <x v="209"/>
    <n v="0.254"/>
    <n v="0.254"/>
    <x v="0"/>
    <x v="0"/>
  </r>
  <r>
    <n v="2297146"/>
    <s v="HP Inc."/>
    <s v="HP"/>
    <s v="HP Color LaserJet Pro MFP M281fdn"/>
    <s v="T6B81A"/>
    <s v="HP Color LaserJet Pro MFP M281cdw,T6B83A,; HP Color LaserJet Pro MFP M281fdw,T6B82A,"/>
    <x v="0"/>
    <s v="Standard"/>
    <n v="216"/>
    <n v="356"/>
    <m/>
    <x v="0"/>
    <x v="1"/>
    <x v="46"/>
    <s v="Yes"/>
    <n v="0.75900000000000001"/>
    <n v="39.468000000000004"/>
    <s v="None, None"/>
    <x v="86"/>
    <d v="2017-06-06T00:00:00"/>
    <s v="United States, Australia, New Zealand, Switzerland, Europe, Taiwan, Canada"/>
    <s v="ES_1024439_T6B81A_05312017095838_8694574"/>
    <n v="1"/>
    <n v="9.6"/>
    <n v="12"/>
    <n v="12.6"/>
    <n v="22"/>
    <n v="113.93333333333332"/>
    <n v="0.73826666666666663"/>
    <n v="28.483333333333331"/>
    <n v="0.33576666666666666"/>
    <n v="17.459866666666667"/>
    <n v="2.4000000000000004"/>
    <n v="14.24"/>
    <b v="1"/>
    <b v="1"/>
    <b v="1"/>
    <x v="0"/>
    <n v="2.91"/>
    <n v="50.44"/>
    <x v="210"/>
    <n v="0.27500000000000002"/>
    <n v="0.27500000000000002"/>
    <x v="1"/>
    <x v="1"/>
  </r>
  <r>
    <n v="2296896"/>
    <s v="HP Inc."/>
    <s v="HP"/>
    <s v="HP PageWide Pro MFP 772dw"/>
    <s v="W1B31A"/>
    <s v="HP PageWide Pro MFP 772dn,Model Numbers Y3Z54A, Y3Z54B, Y3Z54D and Y3Z54V,Identical to W1B31A, but no WiFi and different Model Name and Model Number to identify selling region; HP PageWide Pro MFP 772dw,Model Numbers W1B31B and W1B31D,Identical to W1B31A but with different Model Number to identify_x000a_selling region"/>
    <x v="0"/>
    <s v="Standard"/>
    <n v="297"/>
    <n v="420"/>
    <m/>
    <x v="1"/>
    <x v="1"/>
    <x v="28"/>
    <s v="Yes"/>
    <n v="1.375"/>
    <n v="71.5"/>
    <s v="None, None"/>
    <x v="87"/>
    <d v="2017-04-20T00:00:00"/>
    <s v="United States, Australia, New Zealand, Switzerland, Europe, Taiwan, Canada"/>
    <s v="ES_1024439_5302017000000_0008504"/>
    <n v="0"/>
    <n v="8.4"/>
    <n v="15.6"/>
    <n v="7.8"/>
    <n v="32"/>
    <n v="221.39999999999998"/>
    <n v="1.3728999999999998"/>
    <n v="55.349999999999994"/>
    <n v="0.60265000000000002"/>
    <n v="31.337800000000001"/>
    <n v="7.1999999999999993"/>
    <n v="28.099999999999998"/>
    <b v="1"/>
    <b v="1"/>
    <b v="1"/>
    <x v="0"/>
    <n v="9.25"/>
    <n v="160.33333333333334"/>
    <x v="211"/>
    <n v="0.85599999999999998"/>
    <n v="0.90600000000000003"/>
    <x v="0"/>
    <x v="0"/>
  </r>
  <r>
    <n v="2296095"/>
    <s v="HP Inc."/>
    <s v="HP"/>
    <s v="HP PageWide Managed MFP P77740dw"/>
    <s v="W1B33A"/>
    <s v="HP PageWide Managed MFP P77740dn,Model Numbers Y3Z57A, Y3Z57B and Y3Z57D,Identical to W1B33A, but no WiFi and different Model Name and Model Numbers to identify selling region; HP PageWide Managed MFP P77740dw,Model Numbers W1B33B, W1B33D and W1B33V,Identical to W1B33A but with different Model Numbers to identify selling region"/>
    <x v="0"/>
    <s v="Standard"/>
    <n v="297"/>
    <n v="420"/>
    <m/>
    <x v="1"/>
    <x v="1"/>
    <x v="32"/>
    <s v="Yes"/>
    <n v="1.393"/>
    <n v="72.436000000000007"/>
    <s v="None, None"/>
    <x v="87"/>
    <d v="2017-04-20T00:00:00"/>
    <s v="United States, Australia, New Zealand, Switzerland, Europe, Taiwan, Canada"/>
    <s v="ES_1024439_5152017000000_0008496"/>
    <n v="0"/>
    <n v="8.4"/>
    <n v="15.6"/>
    <n v="7.8"/>
    <n v="32"/>
    <n v="224.4"/>
    <n v="1.3933233333333335"/>
    <n v="56.1"/>
    <n v="0.61182333333333339"/>
    <n v="31.814813333333337"/>
    <n v="7.1999999999999993"/>
    <n v="30"/>
    <b v="1"/>
    <b v="1"/>
    <b v="1"/>
    <x v="0"/>
    <n v="10.25"/>
    <n v="177.66666666666666"/>
    <x v="212"/>
    <n v="0.92099999999999993"/>
    <n v="0.97099999999999997"/>
    <x v="0"/>
    <x v="0"/>
  </r>
  <r>
    <n v="2296092"/>
    <s v="HP Inc."/>
    <s v="HP"/>
    <s v="HP PageWide Managed MFP P77750z"/>
    <s v="W1B37A"/>
    <s v="HP PageWide Managed MFP P77750z,W1B37B and W1B37D,Identical to W1B37A but with different Model Number to identify selling region"/>
    <x v="0"/>
    <s v="Standard"/>
    <n v="297"/>
    <n v="420"/>
    <m/>
    <x v="1"/>
    <x v="1"/>
    <x v="33"/>
    <s v="Yes"/>
    <n v="1.746"/>
    <n v="90.792000000000002"/>
    <s v="None, None"/>
    <x v="87"/>
    <d v="2017-04-20T00:00:00"/>
    <s v="United States, Australia, New Zealand, Switzerland, Europe, Taiwan, Canada"/>
    <s v="ES_1024439_5152017000000_0008482"/>
    <n v="0"/>
    <n v="7.8"/>
    <n v="15"/>
    <n v="7.8"/>
    <n v="32"/>
    <n v="264.60000000000002"/>
    <n v="1.7398808333333333"/>
    <n v="66.150000000000006"/>
    <n v="0.84063083333333344"/>
    <n v="43.712803333333341"/>
    <n v="7.2"/>
    <n v="30"/>
    <b v="1"/>
    <b v="1"/>
    <b v="1"/>
    <x v="0"/>
    <n v="12.25"/>
    <n v="212.33333333333334"/>
    <x v="213"/>
    <n v="1.4379999999999997"/>
    <n v="1.4879999999999998"/>
    <x v="0"/>
    <x v="0"/>
  </r>
  <r>
    <n v="2296091"/>
    <s v="HP Inc."/>
    <s v="HP"/>
    <s v="HP PageWide Managed MFP P77760z"/>
    <s v="W1B38A"/>
    <s v="HP PageWide Managed MFP P77760z,W1B38B,W1B38C and W1B38BD,Identical to W1B38A but with a different Model Number to identify selling region"/>
    <x v="0"/>
    <s v="Standard"/>
    <n v="297"/>
    <n v="420"/>
    <m/>
    <x v="1"/>
    <x v="1"/>
    <x v="34"/>
    <s v="Yes"/>
    <n v="1.7969999999999999"/>
    <n v="93.444000000000003"/>
    <s v="None, None"/>
    <x v="87"/>
    <d v="2017-04-20T00:00:00"/>
    <s v="United States, Australia, New Zealand, Switzerland, Europe, Taiwan, Canada"/>
    <s v="ES_1024439_5152017000000_0008477"/>
    <n v="0"/>
    <n v="8.4"/>
    <n v="15.6"/>
    <n v="7.8"/>
    <n v="32"/>
    <n v="274.39999999999998"/>
    <n v="1.8007199999999999"/>
    <n v="68.599999999999994"/>
    <n v="0.86772000000000016"/>
    <n v="45.121440000000007"/>
    <n v="7.1999999999999993"/>
    <n v="30"/>
    <b v="1"/>
    <b v="1"/>
    <b v="1"/>
    <x v="0"/>
    <n v="19.250000000000004"/>
    <n v="333.66666666666674"/>
    <x v="214"/>
    <n v="1.9980000000000002"/>
    <n v="2.048"/>
    <x v="0"/>
    <x v="0"/>
  </r>
  <r>
    <n v="2296093"/>
    <s v="HP Inc."/>
    <s v="HP"/>
    <s v="HP PageWide Managed MFP P77740z"/>
    <s v="W1B39A"/>
    <s v="HP PageWide Managed MFP P77740z,Model Numbers W1B39B, W1B39D, &amp; W1B39V,Identical to W1B39A but with different Model Number to identify selling region"/>
    <x v="0"/>
    <s v="Standard"/>
    <n v="297"/>
    <n v="420"/>
    <m/>
    <x v="1"/>
    <x v="1"/>
    <x v="32"/>
    <s v="Yes"/>
    <n v="1.6930000000000001"/>
    <n v="88.036000000000001"/>
    <s v="None, None"/>
    <x v="87"/>
    <d v="2017-04-20T00:00:00"/>
    <s v="United States, Australia, New Zealand, Switzerland, Europe, Taiwan, Canada"/>
    <s v="ES_1024439_5152017000000_0008486"/>
    <n v="0"/>
    <n v="8.4"/>
    <n v="15.6"/>
    <n v="8.4"/>
    <n v="32"/>
    <n v="254.4"/>
    <n v="1.6861804999999996"/>
    <n v="63.6"/>
    <n v="0.82518049999999998"/>
    <n v="42.909385999999998"/>
    <n v="7.1999999999999993"/>
    <n v="30"/>
    <b v="1"/>
    <b v="1"/>
    <b v="1"/>
    <x v="0"/>
    <n v="10.25"/>
    <n v="177.66666666666666"/>
    <x v="215"/>
    <n v="0.92099999999999993"/>
    <n v="0.97099999999999997"/>
    <x v="0"/>
    <x v="0"/>
  </r>
  <r>
    <n v="2305860"/>
    <s v="HP Inc."/>
    <s v="HP"/>
    <s v="HP LaserJet Pro M15a"/>
    <s v="W2G50A"/>
    <s v="HP LaserJet Pro M15w,W2G51A,"/>
    <x v="1"/>
    <s v="Standard"/>
    <n v="216"/>
    <n v="356"/>
    <m/>
    <x v="0"/>
    <x v="0"/>
    <x v="1"/>
    <s v="No"/>
    <n v="0.42399999999999999"/>
    <n v="22.047999999999998"/>
    <s v="None, None"/>
    <x v="6"/>
    <d v="2017-10-31T00:00:00"/>
    <s v="United States, Australia, New Zealand, Switzerland, Europe, Taiwan, Canada"/>
    <s v="ES_1024439_W2G50A_10122017091831_3951990"/>
    <n v="1"/>
    <n v="9"/>
    <n v="9"/>
    <n v="8.4"/>
    <n v="19"/>
    <n v="74.13333333333334"/>
    <n v="0.42836666666666673"/>
    <n v="18.533333333333335"/>
    <n v="0.15749166666666667"/>
    <n v="8.189566666666666"/>
    <n v="0"/>
    <n v="12.98"/>
    <b v="1"/>
    <b v="1"/>
    <b v="1"/>
    <x v="1"/>
    <n v="1.76"/>
    <n v="30.506666666666664"/>
    <x v="216"/>
    <n v="0.24199999999999999"/>
    <n v="0.24199999999999999"/>
    <x v="0"/>
    <x v="0"/>
  </r>
  <r>
    <n v="2305861"/>
    <s v="HP Inc."/>
    <s v="HP"/>
    <s v="HP LaserJet Pro MFP M28a"/>
    <s v="W2G54A"/>
    <s v="HP LaserJet Pro MFP M28w,W2G55A,"/>
    <x v="0"/>
    <s v="Standard"/>
    <n v="216"/>
    <n v="356"/>
    <m/>
    <x v="0"/>
    <x v="0"/>
    <x v="1"/>
    <s v="No"/>
    <n v="0.41599999999999998"/>
    <n v="21.632000000000001"/>
    <s v="None, None"/>
    <x v="6"/>
    <d v="2017-10-31T00:00:00"/>
    <s v="United States, Australia, New Zealand, Switzerland, Europe, Taiwan, Canada"/>
    <s v="ES_1024439_W2G54A_10112017111855_2448083"/>
    <n v="1"/>
    <n v="8.4"/>
    <n v="8.4"/>
    <n v="8.4"/>
    <n v="19"/>
    <n v="68.800000000000011"/>
    <n v="0.41612500000000008"/>
    <n v="17.200000000000003"/>
    <n v="0.16703124999999999"/>
    <n v="8.6856249999999999"/>
    <n v="0"/>
    <n v="12.98"/>
    <b v="1"/>
    <b v="1"/>
    <b v="1"/>
    <x v="0"/>
    <n v="1.3800000000000001"/>
    <n v="23.92"/>
    <x v="217"/>
    <n v="0.26300000000000001"/>
    <n v="0.26300000000000001"/>
    <x v="0"/>
    <x v="0"/>
  </r>
  <r>
    <n v="2293577"/>
    <s v="HP Inc."/>
    <s v="HP"/>
    <s v="HP LaserJet Managed Flow MFP E72525z"/>
    <s v="X3A59A"/>
    <s v="HP LaserJet Managed MFP E72525dn,X3A60A,Does not include advanced scanner that is standard on all Flow products"/>
    <x v="0"/>
    <s v="Standard"/>
    <n v="297"/>
    <n v="420"/>
    <m/>
    <x v="0"/>
    <x v="0"/>
    <x v="26"/>
    <s v="Yes"/>
    <n v="1.571"/>
    <n v="81.691999999999993"/>
    <s v="None, None"/>
    <x v="7"/>
    <d v="2017-03-17T00:00:00"/>
    <s v="United States, Australia, New Zealand, Switzerland, Europe, Taiwan, Canada"/>
    <s v="ES_1024439_4042017000000_0008445"/>
    <n v="0"/>
    <n v="15"/>
    <n v="33.6"/>
    <n v="34.799999999999997"/>
    <n v="25"/>
    <n v="289.7"/>
    <n v="1.5719554999999998"/>
    <n v="72.424999999999997"/>
    <n v="0.50667424999999999"/>
    <n v="26.347061"/>
    <n v="18.600000000000001"/>
    <n v="15.5"/>
    <b v="0"/>
    <b v="1"/>
    <b v="1"/>
    <x v="0"/>
    <n v="2.1"/>
    <n v="36.4"/>
    <x v="218"/>
    <n v="0.33499999999999996"/>
    <n v="0.38499999999999995"/>
    <x v="1"/>
    <x v="1"/>
  </r>
  <r>
    <n v="2293567"/>
    <s v="HP Inc."/>
    <s v="HP"/>
    <s v="HP LaserJet Managed Flow MFP E72530z"/>
    <s v="X3A62A"/>
    <s v="HP LaserJet Managed MFP E72530dn,X3A63A,Does not include advanced scanner that is standard on all Flow products"/>
    <x v="0"/>
    <s v="Standard"/>
    <n v="297"/>
    <n v="420"/>
    <m/>
    <x v="0"/>
    <x v="0"/>
    <x v="26"/>
    <s v="Yes"/>
    <n v="2.004"/>
    <n v="104.208"/>
    <s v="None, None"/>
    <x v="7"/>
    <d v="2017-03-17T00:00:00"/>
    <s v="United States, Australia, New Zealand, Switzerland, Europe, Taiwan, Canada"/>
    <s v="ES_1024439_4042017000000_0008448"/>
    <n v="0"/>
    <n v="15"/>
    <n v="31.8"/>
    <n v="33.6"/>
    <n v="25"/>
    <n v="313.93333333333328"/>
    <n v="1.6931191666666663"/>
    <n v="78.48333333333332"/>
    <n v="0.53696291666666662"/>
    <n v="27.922071666666664"/>
    <n v="16.8"/>
    <n v="15.5"/>
    <b v="0"/>
    <b v="1"/>
    <b v="1"/>
    <x v="0"/>
    <n v="2.1"/>
    <n v="36.4"/>
    <x v="219"/>
    <n v="0.33499999999999996"/>
    <n v="0.38499999999999995"/>
    <x v="1"/>
    <x v="1"/>
  </r>
  <r>
    <n v="2293568"/>
    <s v="HP Inc."/>
    <s v="HP"/>
    <s v="HP LaserJet Managed Flow MFP E72535z"/>
    <s v="X3A65A"/>
    <s v="HP  LaserJet Managed MFP E72535dn,X3A66A,Does not include advanced scanner that is standard on all Flow products"/>
    <x v="0"/>
    <s v="Standard"/>
    <n v="297"/>
    <n v="420"/>
    <m/>
    <x v="0"/>
    <x v="0"/>
    <x v="19"/>
    <s v="Yes"/>
    <n v="2.3479999999999999"/>
    <n v="122.096"/>
    <s v="None, None"/>
    <x v="7"/>
    <d v="2017-03-17T00:00:00"/>
    <s v="United States, Australia, New Zealand, Switzerland, Europe, Taiwan, Canada"/>
    <s v="ES_1024439_4042017000000_0008451"/>
    <n v="0"/>
    <n v="13.8"/>
    <n v="31.8"/>
    <n v="34.200000000000003"/>
    <n v="32"/>
    <n v="445.8"/>
    <n v="2.3445669999999996"/>
    <n v="111.45"/>
    <n v="0.69981700000000002"/>
    <n v="36.390484000000001"/>
    <n v="18"/>
    <n v="19.7"/>
    <b v="1"/>
    <b v="1"/>
    <b v="1"/>
    <x v="0"/>
    <n v="3"/>
    <n v="52"/>
    <x v="220"/>
    <n v="0.51500000000000001"/>
    <n v="0.56500000000000006"/>
    <x v="1"/>
    <x v="1"/>
  </r>
  <r>
    <n v="2293558"/>
    <s v="HP Inc."/>
    <s v="HP"/>
    <s v="HP LaserJet Managed Flow MFP E82540z"/>
    <s v="X3A68A"/>
    <s v="HP LaserJet Managed Flow MFP E82540z,X3869A,Does not include advanced scanner that is standard on all Flow products"/>
    <x v="0"/>
    <s v="Standard"/>
    <n v="297"/>
    <n v="420"/>
    <m/>
    <x v="0"/>
    <x v="0"/>
    <x v="3"/>
    <s v="Yes"/>
    <n v="2.69"/>
    <n v="139.88"/>
    <s v="None, None"/>
    <x v="7"/>
    <d v="2017-03-02T00:00:00"/>
    <s v="United States, Australia, New Zealand, Switzerland, Europe, Taiwan, Canada"/>
    <s v="ES_1024439_4042017000000_0008352"/>
    <n v="0"/>
    <n v="22.8"/>
    <n v="33.6"/>
    <n v="21"/>
    <n v="32"/>
    <n v="511.4"/>
    <n v="2.690271666666666"/>
    <n v="127.85"/>
    <n v="0.8025216666666668"/>
    <n v="41.731126666666675"/>
    <n v="10.8"/>
    <n v="21.8"/>
    <b v="1"/>
    <b v="1"/>
    <b v="1"/>
    <x v="0"/>
    <n v="3.5500000000000003"/>
    <n v="61.533333333333339"/>
    <x v="221"/>
    <n v="0.60499999999999998"/>
    <n v="0.65500000000000003"/>
    <x v="1"/>
    <x v="1"/>
  </r>
  <r>
    <n v="2293559"/>
    <s v="HP Inc."/>
    <s v="HP"/>
    <s v="HP LaserJet Managed Flow MFP E82550z"/>
    <s v="X3A71A"/>
    <s v="HP LaserJet Managed MFP E82550dn,X3872A,Does not include advanced scanner that is standard on all Flow products"/>
    <x v="0"/>
    <s v="Standard"/>
    <n v="297"/>
    <n v="420"/>
    <m/>
    <x v="0"/>
    <x v="0"/>
    <x v="3"/>
    <s v="Yes"/>
    <n v="3.3"/>
    <n v="171.6"/>
    <s v="None, None"/>
    <x v="7"/>
    <d v="2017-03-02T00:00:00"/>
    <s v="United States, Australia, New Zealand, Switzerland, Europe, Taiwan, Canada"/>
    <s v="ES_1024439_4042017000000_0008355"/>
    <n v="0"/>
    <n v="19.8"/>
    <n v="31.8"/>
    <n v="19.8"/>
    <n v="32"/>
    <n v="631.79999999999995"/>
    <n v="3.2923033333333329"/>
    <n v="157.94999999999999"/>
    <n v="0.95305333333333331"/>
    <n v="49.558773333333335"/>
    <n v="12"/>
    <n v="21.8"/>
    <b v="1"/>
    <b v="1"/>
    <b v="1"/>
    <x v="0"/>
    <n v="3.5500000000000003"/>
    <n v="61.533333333333339"/>
    <x v="222"/>
    <n v="0.60499999999999998"/>
    <n v="0.65500000000000003"/>
    <x v="1"/>
    <x v="1"/>
  </r>
  <r>
    <n v="2293560"/>
    <s v="HP Inc."/>
    <s v="HP"/>
    <s v="HP LaserJet Managed Flow MFP E82560z"/>
    <s v="X3A74A"/>
    <s v="HP LaserJet Managed MFP E82560dn,X3875A,Does not include advanced scanner that is standard on all Flow products"/>
    <x v="0"/>
    <s v="Standard"/>
    <n v="297"/>
    <n v="420"/>
    <m/>
    <x v="0"/>
    <x v="0"/>
    <x v="3"/>
    <s v="Yes"/>
    <n v="3.2989999999999999"/>
    <n v="171.548"/>
    <s v="None, None"/>
    <x v="7"/>
    <d v="2017-03-02T00:00:00"/>
    <s v="United States, Australia, New Zealand, Switzerland, Europe, Taiwan, Canada"/>
    <s v="ES_1024439_4042017000000_0008358"/>
    <n v="0"/>
    <n v="19.8"/>
    <n v="31.8"/>
    <n v="19.8"/>
    <n v="32"/>
    <n v="631.79999999999995"/>
    <n v="3.2923033333333329"/>
    <n v="157.94999999999999"/>
    <n v="0.95305333333333331"/>
    <n v="49.558773333333335"/>
    <n v="12"/>
    <n v="21.8"/>
    <b v="1"/>
    <b v="1"/>
    <b v="1"/>
    <x v="0"/>
    <n v="3.5500000000000003"/>
    <n v="61.533333333333339"/>
    <x v="222"/>
    <n v="0.60499999999999998"/>
    <n v="0.65500000000000003"/>
    <x v="1"/>
    <x v="1"/>
  </r>
  <r>
    <n v="2293564"/>
    <s v="HP Inc."/>
    <s v="HP"/>
    <s v="HP Color LaserJet Managed Flow MFP E77822z"/>
    <s v="X3A77A"/>
    <s v="HP Color LaserJet Managed MFP E77822dn,X3A78A,Does not include advanced scanner that is standard on all Flow products"/>
    <x v="0"/>
    <s v="Standard"/>
    <n v="297"/>
    <n v="420"/>
    <m/>
    <x v="0"/>
    <x v="1"/>
    <x v="46"/>
    <s v="Yes"/>
    <n v="1.5309999999999999"/>
    <n v="79.611999999999995"/>
    <s v="None, None"/>
    <x v="7"/>
    <d v="2017-03-02T00:00:00"/>
    <s v="United States, Australia, New Zealand, Switzerland, Europe, Taiwan, Canada"/>
    <s v="ES_1024439_4042017000000_0008370"/>
    <n v="0"/>
    <n v="29.4"/>
    <n v="36"/>
    <n v="18.600000000000001"/>
    <n v="22"/>
    <n v="273.26666666666665"/>
    <n v="1.5260628333333333"/>
    <n v="68.316666666666663"/>
    <n v="0.5240003333333334"/>
    <n v="27.248017333333337"/>
    <n v="6.6000000000000014"/>
    <n v="14.24"/>
    <b v="1"/>
    <b v="1"/>
    <b v="1"/>
    <x v="0"/>
    <n v="3.21"/>
    <n v="55.639999999999993"/>
    <x v="223"/>
    <n v="0.27500000000000002"/>
    <n v="0.32500000000000001"/>
    <x v="1"/>
    <x v="1"/>
  </r>
  <r>
    <n v="2293565"/>
    <s v="HP Inc."/>
    <s v="HP"/>
    <s v="HP Color LaserJet Managed Flow MFP E77825z"/>
    <s v="X3A80A"/>
    <s v="HP Color LaserJet Managed MFP E77825dn,X3A81A,Does not include advanced scanner that is standard on all Flow products"/>
    <x v="0"/>
    <s v="Standard"/>
    <n v="297"/>
    <n v="420"/>
    <m/>
    <x v="0"/>
    <x v="1"/>
    <x v="26"/>
    <s v="Yes"/>
    <n v="1.7649999999999999"/>
    <n v="91.78"/>
    <s v="None, None"/>
    <x v="7"/>
    <d v="2017-03-02T00:00:00"/>
    <s v="United States, Australia, New Zealand, Switzerland, Europe, Taiwan, Canada"/>
    <s v="ES_1024439_4042017000000_0008373"/>
    <n v="0"/>
    <n v="15"/>
    <n v="34.799999999999997"/>
    <n v="18.600000000000001"/>
    <n v="25"/>
    <n v="321.5"/>
    <n v="1.7631044999999999"/>
    <n v="80.375"/>
    <n v="0.58326074999999988"/>
    <n v="30.329558999999993"/>
    <n v="19.799999999999997"/>
    <n v="15.5"/>
    <b v="0"/>
    <b v="1"/>
    <b v="1"/>
    <x v="0"/>
    <n v="3.5999999999999996"/>
    <n v="62.4"/>
    <x v="224"/>
    <n v="0.33800000000000002"/>
    <n v="0.38800000000000001"/>
    <x v="1"/>
    <x v="1"/>
  </r>
  <r>
    <n v="2293566"/>
    <s v="HP Inc."/>
    <s v="HP"/>
    <s v="HP Color LaserJet Managed Flow MFP E77830z"/>
    <s v="X3A83A"/>
    <s v="HP Color LaserJet Managed MFP E77830dn,X3A84A,Does not include advanced scanner that is standard on all Flow products"/>
    <x v="0"/>
    <s v="Standard"/>
    <n v="297"/>
    <n v="420"/>
    <m/>
    <x v="0"/>
    <x v="1"/>
    <x v="7"/>
    <s v="Yes"/>
    <n v="2.2410000000000001"/>
    <n v="116.532"/>
    <s v="None, None"/>
    <x v="7"/>
    <d v="2017-03-02T00:00:00"/>
    <s v="United States, Australia, New Zealand, Switzerland, Europe, Taiwan, Canada"/>
    <s v="ES_1024439_4042017000000_0008376"/>
    <n v="0"/>
    <n v="14.4"/>
    <n v="37.200000000000003"/>
    <n v="18.600000000000001"/>
    <n v="30"/>
    <n v="418.6"/>
    <n v="2.2417295000000004"/>
    <n v="104.65"/>
    <n v="0.70291700000000001"/>
    <n v="36.551684000000002"/>
    <n v="22.800000000000004"/>
    <n v="17.600000000000001"/>
    <b v="0"/>
    <b v="1"/>
    <b v="1"/>
    <x v="0"/>
    <n v="4.25"/>
    <n v="73.666666666666671"/>
    <x v="225"/>
    <n v="0.443"/>
    <n v="0.49299999999999999"/>
    <x v="1"/>
    <x v="1"/>
  </r>
  <r>
    <n v="2293561"/>
    <s v="HP Inc."/>
    <s v="HP"/>
    <s v="HP Color LaserJet Managed Flow MFP E87640z"/>
    <s v="X3A86A"/>
    <s v="HP Color LaserJet Managed MFP E87640dn,X3A87A,Does not include advanced scanner that is standard on all Flow products"/>
    <x v="0"/>
    <s v="Standard"/>
    <n v="297"/>
    <n v="420"/>
    <m/>
    <x v="0"/>
    <x v="0"/>
    <x v="3"/>
    <s v="Yes"/>
    <n v="2.6829999999999998"/>
    <n v="139.51599999999999"/>
    <s v="None, None"/>
    <x v="7"/>
    <d v="2017-03-02T00:00:00"/>
    <s v="United States, Australia, New Zealand, Switzerland, Europe, Taiwan, Canada"/>
    <s v="ES_1024439_4042017000000_0008361"/>
    <n v="0"/>
    <n v="15"/>
    <n v="34.200000000000003"/>
    <n v="21"/>
    <n v="32"/>
    <n v="508"/>
    <n v="2.6879483333333338"/>
    <n v="127"/>
    <n v="0.81594833333333339"/>
    <n v="42.429313333333333"/>
    <n v="19.200000000000003"/>
    <n v="21.8"/>
    <b v="1"/>
    <b v="1"/>
    <b v="1"/>
    <x v="0"/>
    <n v="3.5500000000000003"/>
    <n v="61.533333333333339"/>
    <x v="226"/>
    <n v="0.60499999999999998"/>
    <n v="0.65500000000000003"/>
    <x v="1"/>
    <x v="1"/>
  </r>
  <r>
    <n v="2293562"/>
    <s v="HP Inc."/>
    <s v="HP"/>
    <s v="HP Color LaserJet Managed Flow MFP E87650z"/>
    <s v="X3A89A"/>
    <s v="HP Color LaserJet Managed MFP E87650dn,X3A90A,Does not include advanced scanner that is standard on all Flow products"/>
    <x v="0"/>
    <s v="Standard"/>
    <n v="297"/>
    <n v="420"/>
    <m/>
    <x v="0"/>
    <x v="1"/>
    <x v="31"/>
    <s v="Yes"/>
    <n v="3.3180000000000001"/>
    <n v="172.536"/>
    <s v="None, None"/>
    <x v="7"/>
    <d v="2017-03-02T00:00:00"/>
    <s v="United States, Australia, New Zealand, Switzerland, Europe, Taiwan, Canada"/>
    <s v="ES_1024439_4042017000000_0008364"/>
    <n v="0"/>
    <n v="15.6"/>
    <n v="31.2"/>
    <n v="19.2"/>
    <n v="32"/>
    <n v="635.20000000000005"/>
    <n v="3.3219245000000006"/>
    <n v="158.80000000000001"/>
    <n v="0.97292449999999997"/>
    <n v="50.592073999999997"/>
    <n v="15.6"/>
    <n v="26"/>
    <b v="1"/>
    <b v="1"/>
    <b v="1"/>
    <x v="0"/>
    <n v="8.25"/>
    <n v="143"/>
    <x v="227"/>
    <n v="0.79100000000000004"/>
    <n v="0.84100000000000008"/>
    <x v="1"/>
    <x v="1"/>
  </r>
  <r>
    <n v="2293563"/>
    <s v="HP Inc."/>
    <s v="HP"/>
    <s v="HP Color LaserJet Managed Flow MFP E8760z"/>
    <s v="X3A92A"/>
    <s v="HP Color LaserJet Managed MFP E87660dn,X3A93A,Does not include advanced scanner that is standard on all Flow products"/>
    <x v="0"/>
    <s v="Standard"/>
    <n v="297"/>
    <n v="420"/>
    <m/>
    <x v="0"/>
    <x v="1"/>
    <x v="32"/>
    <s v="Yes"/>
    <n v="3.3180000000000001"/>
    <n v="172.536"/>
    <s v="None, None"/>
    <x v="7"/>
    <d v="2017-03-02T00:00:00"/>
    <s v="United States, Australia, New Zealand, Switzerland, Europe, Taiwan, Canada"/>
    <s v="ES_1024439_4042017000000_0008367"/>
    <n v="0"/>
    <n v="15.6"/>
    <n v="31.2"/>
    <n v="19.2"/>
    <n v="32"/>
    <n v="635.20000000000005"/>
    <n v="3.3219245000000006"/>
    <n v="158.80000000000001"/>
    <n v="0.97292449999999997"/>
    <n v="50.592073999999997"/>
    <n v="15.6"/>
    <n v="30"/>
    <b v="1"/>
    <b v="1"/>
    <b v="1"/>
    <x v="0"/>
    <n v="10.25"/>
    <n v="177.66666666666666"/>
    <x v="227"/>
    <n v="0.92099999999999993"/>
    <n v="0.97099999999999997"/>
    <x v="1"/>
    <x v="1"/>
  </r>
  <r>
    <n v="2296107"/>
    <s v="HP Inc."/>
    <s v="HP"/>
    <s v="HP PageWide Pro 750dw"/>
    <s v="Y3Z46A"/>
    <s v="HP PageWide Pro 750dn,Y3Z44A, Y3Z44B, Y3Z44D and Y3Z44V,Identical to Y3Z46A, but no WiFi and different Model Number to identify selling region; HP PageWide Pro 750dw,Model Numbers Y3Z46B, Y3Z46D and Y3Z46V,Identical to Y3Z46A but with different Model Number to identify selling region"/>
    <x v="1"/>
    <s v="Standard"/>
    <n v="297"/>
    <n v="420"/>
    <m/>
    <x v="1"/>
    <x v="1"/>
    <x v="28"/>
    <s v="Yes"/>
    <n v="1.1639999999999999"/>
    <n v="60.527999999999999"/>
    <s v="None, None"/>
    <x v="87"/>
    <d v="2017-04-20T00:00:00"/>
    <s v="United States, Australia, New Zealand, Switzerland, Europe, Taiwan, Canada"/>
    <s v="ES_1024439_5152017000000_0008520"/>
    <n v="0"/>
    <n v="8.4"/>
    <n v="15.6"/>
    <n v="8.4"/>
    <n v="32"/>
    <n v="182.8"/>
    <n v="1.168642"/>
    <n v="45.7"/>
    <n v="0.54014200000000001"/>
    <n v="28.087384"/>
    <n v="7.1999999999999993"/>
    <n v="28.099999999999998"/>
    <b v="1"/>
    <b v="1"/>
    <b v="1"/>
    <x v="1"/>
    <n v="9.15"/>
    <n v="158.6"/>
    <x v="228"/>
    <n v="0.94299999999999995"/>
    <n v="0.99299999999999999"/>
    <x v="0"/>
    <x v="0"/>
  </r>
  <r>
    <n v="2296096"/>
    <s v="HP Inc."/>
    <s v="HP"/>
    <s v="HP PageWide Managed P75050dw"/>
    <s v="Y3Z47A"/>
    <s v="HP PageWide Managed P75050dn,Model Numbers Y3Z45A, Y3Z45B and Y3Z45D,Identical to Y3Z47A, but no WiFi and different Model Name and Model Number to identify selling region; HP PageWide Managed P75050dw,Model Numbers Y3Z47B, Y3Z47D and Y3Z47V,Identical to Y3Z47A but with different Model Number to identify selling region"/>
    <x v="1"/>
    <s v="Standard"/>
    <n v="297"/>
    <n v="420"/>
    <m/>
    <x v="1"/>
    <x v="1"/>
    <x v="33"/>
    <s v="Yes"/>
    <n v="1.2230000000000001"/>
    <n v="63.595999999999997"/>
    <s v="None, None"/>
    <x v="87"/>
    <d v="2017-04-20T00:00:00"/>
    <s v="United States, Australia, New Zealand, Switzerland, Europe, Taiwan, Canada"/>
    <s v="ES_1024439_5152017000000_0008512"/>
    <n v="0"/>
    <n v="7.8"/>
    <n v="15"/>
    <n v="7.8"/>
    <n v="32"/>
    <n v="194.4"/>
    <n v="1.2265375000000001"/>
    <n v="48.6"/>
    <n v="0.55453749999999991"/>
    <n v="28.835949999999997"/>
    <n v="7.2"/>
    <n v="30"/>
    <b v="1"/>
    <b v="1"/>
    <b v="1"/>
    <x v="1"/>
    <n v="12.15"/>
    <n v="210.60000000000002"/>
    <x v="229"/>
    <n v="1.8550000000000004"/>
    <n v="1.9050000000000005"/>
    <x v="0"/>
    <x v="0"/>
  </r>
  <r>
    <n v="2296094"/>
    <s v="HP Inc."/>
    <s v="HP"/>
    <s v="HP PageWide Pro MFP 777z"/>
    <s v="Y3Z55A"/>
    <s v="HP PageWide Pro MFP 777z,Y3Z55B, Y3Z55D and Y3Z55V,Identical to Y3Z55A but with different Model Number to identify selling region"/>
    <x v="0"/>
    <s v="Standard"/>
    <n v="297"/>
    <n v="420"/>
    <m/>
    <x v="1"/>
    <x v="1"/>
    <x v="22"/>
    <s v="Yes"/>
    <n v="1.73"/>
    <n v="89.96"/>
    <s v="None, None"/>
    <x v="87"/>
    <d v="2017-04-20T00:00:00"/>
    <s v="United States, Australia, New Zealand, Switzerland, Europe, Taiwan, Canada"/>
    <s v="ES_1024439_5152017000000_0008491"/>
    <n v="0"/>
    <n v="7.8"/>
    <n v="14.4"/>
    <n v="7.2"/>
    <n v="32"/>
    <n v="261.8"/>
    <n v="1.329"/>
    <n v="65.45"/>
    <n v="0.34725"/>
    <n v="18.056999999999999"/>
    <n v="6.6000000000000005"/>
    <n v="30"/>
    <b v="1"/>
    <b v="1"/>
    <b v="1"/>
    <x v="0"/>
    <n v="11.25"/>
    <n v="195"/>
    <x v="230"/>
    <n v="1.1579999999999999"/>
    <n v="1.208"/>
    <x v="0"/>
    <x v="0"/>
  </r>
  <r>
    <n v="2306716"/>
    <s v="HP Inc."/>
    <s v="Samsung"/>
    <s v="CLP-680DW"/>
    <s v="CLP-680DW"/>
    <s v="CLP-680ND,CLP-680ND,"/>
    <x v="1"/>
    <s v="Standard"/>
    <n v="216"/>
    <n v="356"/>
    <m/>
    <x v="0"/>
    <x v="1"/>
    <x v="26"/>
    <s v="Yes"/>
    <n v="1.5"/>
    <n v="78"/>
    <s v="None, None"/>
    <x v="88"/>
    <d v="2017-11-22T00:00:00"/>
    <s v="United States, Australia, New Zealand, Switzerland, Europe, Taiwan, Canada"/>
    <s v="ES_1024439_CLP-680DW_11232017020710_2830598"/>
    <n v="5"/>
    <n v="18"/>
    <n v="21"/>
    <n v="21"/>
    <n v="25"/>
    <n v="252.30000000000004"/>
    <n v="1.4939749999999998"/>
    <n v="63.07500000000001"/>
    <n v="0.58769375000000001"/>
    <n v="30.560075000000001"/>
    <n v="3"/>
    <n v="15.5"/>
    <b v="1"/>
    <b v="1"/>
    <b v="1"/>
    <x v="1"/>
    <n v="3.1"/>
    <n v="53.733333333333341"/>
    <x v="231"/>
    <n v="0.40300000000000002"/>
    <n v="0.40300000000000002"/>
    <x v="1"/>
    <x v="1"/>
  </r>
  <r>
    <n v="2306721"/>
    <s v="HP Inc."/>
    <s v="Samsung"/>
    <s v="CLP-775ND"/>
    <s v="CLP-775ND"/>
    <m/>
    <x v="1"/>
    <s v="Standard"/>
    <n v="216"/>
    <n v="356"/>
    <m/>
    <x v="0"/>
    <x v="1"/>
    <x v="19"/>
    <s v="Yes"/>
    <n v="3.6"/>
    <n v="187.2"/>
    <s v="None, None"/>
    <x v="88"/>
    <d v="2017-11-22T00:00:00"/>
    <s v="United States, Australia, New Zealand, Switzerland, Europe, Taiwan, Canada"/>
    <s v="ES_1024439_CLP-775ND_11232017022057_3657131"/>
    <n v="5"/>
    <n v="12"/>
    <n v="22.2"/>
    <n v="18"/>
    <n v="32"/>
    <n v="568.20000000000005"/>
    <n v="3.6218000000000004"/>
    <n v="142.05000000000001"/>
    <n v="1.67405"/>
    <n v="87.050600000000003"/>
    <n v="10.199999999999999"/>
    <n v="19.7"/>
    <b v="1"/>
    <b v="1"/>
    <b v="1"/>
    <x v="1"/>
    <n v="4.8499999999999996"/>
    <n v="84.066666666666663"/>
    <x v="232"/>
    <n v="0.72300000000000009"/>
    <n v="0.72300000000000009"/>
    <x v="1"/>
    <x v="1"/>
  </r>
  <r>
    <n v="2306722"/>
    <s v="HP Inc."/>
    <s v="Samsung"/>
    <s v="CLX-6260FW"/>
    <s v="CLX-6260FW"/>
    <s v="CLX-6260FD,CLX-6260FD,; CLX-6260FR,CLX-6260FR,; CLX-6260ND,CLX-6260ND,"/>
    <x v="0"/>
    <s v="Standard"/>
    <n v="216"/>
    <n v="356"/>
    <m/>
    <x v="0"/>
    <x v="1"/>
    <x v="26"/>
    <s v="Yes"/>
    <n v="1.6"/>
    <n v="83.2"/>
    <s v="None, None"/>
    <x v="88"/>
    <d v="2017-11-22T00:00:00"/>
    <s v="United States, Australia, New Zealand, Switzerland, Europe, Taiwan, Canada"/>
    <s v="ES_1024439_CLX-6260FW_11232017022308_3788407"/>
    <n v="5"/>
    <n v="19.2"/>
    <n v="21"/>
    <n v="18"/>
    <n v="25"/>
    <n v="253.26666666666668"/>
    <n v="1.5398333333333332"/>
    <n v="63.31666666666667"/>
    <n v="0.63695833333333329"/>
    <n v="33.121833333333328"/>
    <n v="1.8000000000000007"/>
    <n v="15.5"/>
    <b v="1"/>
    <b v="1"/>
    <b v="1"/>
    <x v="0"/>
    <n v="3.3"/>
    <n v="57.199999999999996"/>
    <x v="233"/>
    <n v="0.33800000000000002"/>
    <n v="0.33800000000000002"/>
    <x v="1"/>
    <x v="1"/>
  </r>
  <r>
    <n v="2306723"/>
    <s v="HP Inc."/>
    <s v="Samsung"/>
    <s v="CLX-8640ND"/>
    <s v="CLX-8640ND"/>
    <m/>
    <x v="0"/>
    <s v="Standard"/>
    <n v="216"/>
    <n v="356"/>
    <m/>
    <x v="0"/>
    <x v="1"/>
    <x v="3"/>
    <s v="Yes"/>
    <n v="2.8"/>
    <n v="145.6"/>
    <s v="None, None"/>
    <x v="88"/>
    <d v="2017-11-22T00:00:00"/>
    <s v="United States, Australia, New Zealand, Switzerland, Europe, Taiwan, Canada"/>
    <s v="ES_1024439_CLX-8640ND_11232017022858_4138725"/>
    <n v="2"/>
    <n v="12"/>
    <n v="28.2"/>
    <n v="34.799999999999997"/>
    <n v="32"/>
    <n v="507.8"/>
    <n v="2.7694000000000001"/>
    <n v="126.95"/>
    <n v="0.91915000000000002"/>
    <n v="47.7958"/>
    <n v="16.2"/>
    <n v="21.8"/>
    <b v="1"/>
    <b v="1"/>
    <b v="1"/>
    <x v="0"/>
    <n v="5.95"/>
    <n v="103.13333333333334"/>
    <x v="234"/>
    <n v="0.65300000000000002"/>
    <n v="0.65300000000000002"/>
    <x v="1"/>
    <x v="1"/>
  </r>
  <r>
    <n v="2306749"/>
    <s v="HP Inc."/>
    <s v="Samsung"/>
    <s v="CLX-8650ND"/>
    <s v="CLX-8650ND"/>
    <m/>
    <x v="0"/>
    <s v="Standard"/>
    <n v="216"/>
    <n v="356"/>
    <m/>
    <x v="0"/>
    <x v="1"/>
    <x v="31"/>
    <s v="Yes"/>
    <n v="3.2"/>
    <n v="166.4"/>
    <s v="None, None"/>
    <x v="88"/>
    <d v="2017-11-22T00:00:00"/>
    <s v="United States, Australia, New Zealand, Switzerland, Europe, Taiwan, Canada"/>
    <s v="ES_1024439_CLX-8650ND_11232017022956_4196552"/>
    <n v="2"/>
    <n v="18"/>
    <n v="28.2"/>
    <n v="28.2"/>
    <n v="32"/>
    <n v="590.79999999999995"/>
    <n v="3.1715999999999998"/>
    <n v="147.69999999999999"/>
    <n v="1.0071000000000001"/>
    <n v="52.369200000000006"/>
    <n v="10.199999999999999"/>
    <n v="26"/>
    <b v="1"/>
    <b v="1"/>
    <b v="1"/>
    <x v="0"/>
    <n v="7.95"/>
    <n v="137.80000000000001"/>
    <x v="235"/>
    <n v="0.79100000000000004"/>
    <n v="0.79100000000000004"/>
    <x v="1"/>
    <x v="1"/>
  </r>
  <r>
    <n v="2306756"/>
    <s v="HP Inc."/>
    <s v="Samsung"/>
    <s v="ML-3750ND"/>
    <s v="ML-3750ND"/>
    <m/>
    <x v="1"/>
    <s v="Standard"/>
    <n v="216"/>
    <n v="356"/>
    <m/>
    <x v="0"/>
    <x v="0"/>
    <x v="25"/>
    <s v="Yes"/>
    <n v="2"/>
    <n v="104"/>
    <s v="None, None"/>
    <x v="88"/>
    <d v="2017-11-22T00:00:00"/>
    <s v="United States, Australia, New Zealand, Switzerland, Europe, Taiwan, Canada"/>
    <s v="ES_1024439_ML-3750ND_11232017023054_4254312"/>
    <n v="1"/>
    <n v="13.2"/>
    <n v="18"/>
    <n v="16.2"/>
    <n v="32"/>
    <n v="314.8"/>
    <n v="1.9708000000000001"/>
    <n v="78.7"/>
    <n v="0.88329999999999997"/>
    <n v="45.931599999999996"/>
    <n v="4.8000000000000007"/>
    <n v="20.54"/>
    <b v="1"/>
    <b v="1"/>
    <b v="1"/>
    <x v="1"/>
    <n v="2.2700000000000005"/>
    <n v="39.346666666666671"/>
    <x v="236"/>
    <n v="0.51400000000000001"/>
    <n v="0.51400000000000001"/>
    <x v="1"/>
    <x v="1"/>
  </r>
  <r>
    <n v="2306750"/>
    <s v="HP Inc."/>
    <s v="Samsung"/>
    <s v="ML-4512ND"/>
    <s v="ML-4512ND"/>
    <m/>
    <x v="1"/>
    <s v="Standard"/>
    <n v="216"/>
    <n v="356"/>
    <m/>
    <x v="0"/>
    <x v="0"/>
    <x v="20"/>
    <s v="Yes"/>
    <n v="2.9"/>
    <n v="150.80000000000001"/>
    <s v="None, None"/>
    <x v="88"/>
    <d v="2017-11-22T00:00:00"/>
    <s v="United States, Australia, New Zealand, Switzerland, Europe, Taiwan, Canada"/>
    <s v="ES_1024439_ML-4512ND_11232017023202_4322501"/>
    <n v="1"/>
    <n v="13.8"/>
    <n v="22.2"/>
    <n v="19.2"/>
    <n v="32"/>
    <n v="488.4"/>
    <n v="2.9283999999999994"/>
    <n v="122.1"/>
    <n v="1.2109000000000001"/>
    <n v="62.966800000000006"/>
    <n v="8.3999999999999986"/>
    <n v="23.9"/>
    <b v="1"/>
    <b v="1"/>
    <b v="1"/>
    <x v="1"/>
    <n v="3.4000000000000004"/>
    <n v="58.933333333333337"/>
    <x v="237"/>
    <n v="0.66999999999999993"/>
    <n v="0.66999999999999993"/>
    <x v="1"/>
    <x v="1"/>
  </r>
  <r>
    <n v="2306751"/>
    <s v="HP Inc."/>
    <s v="Samsung"/>
    <s v="ML-5015ND"/>
    <s v="ML-5015ND"/>
    <s v="ML-5010ND,ML-5010ND,; ML-5012ND,ML-5012ND,"/>
    <x v="1"/>
    <s v="Standard"/>
    <n v="216"/>
    <n v="356"/>
    <m/>
    <x v="0"/>
    <x v="0"/>
    <x v="31"/>
    <s v="Yes"/>
    <n v="3.4"/>
    <n v="176.8"/>
    <s v="None, None"/>
    <x v="88"/>
    <d v="2017-11-22T00:00:00"/>
    <s v="United States, Australia, New Zealand, Switzerland, Europe, Taiwan, Canada"/>
    <s v="ES_1024439_ML-5015ND_11232017023304_4384841"/>
    <n v="1"/>
    <n v="16.8"/>
    <n v="22.2"/>
    <n v="16.8"/>
    <n v="32"/>
    <n v="559.20000000000005"/>
    <n v="3.3719999999999999"/>
    <n v="139.80000000000001"/>
    <n v="1.41"/>
    <n v="73.319999999999993"/>
    <n v="5.3999999999999986"/>
    <n v="26"/>
    <b v="1"/>
    <b v="1"/>
    <b v="1"/>
    <x v="1"/>
    <n v="4.2"/>
    <n v="72.8"/>
    <x v="238"/>
    <n v="0.7799999999999998"/>
    <n v="0.7799999999999998"/>
    <x v="1"/>
    <x v="1"/>
  </r>
  <r>
    <n v="2306757"/>
    <s v="HP Inc."/>
    <s v="Samsung"/>
    <s v="ML-5515ND"/>
    <s v="ML-5515ND"/>
    <m/>
    <x v="1"/>
    <s v="Standard"/>
    <n v="216"/>
    <n v="356"/>
    <m/>
    <x v="0"/>
    <x v="0"/>
    <x v="28"/>
    <s v="Yes"/>
    <n v="3.8"/>
    <n v="197.6"/>
    <s v="None, None"/>
    <x v="88"/>
    <d v="2017-11-22T00:00:00"/>
    <s v="United States, Australia, New Zealand, Switzerland, Europe, Taiwan, Canada"/>
    <s v="ES_1024439_ML-5515ND_11232017023907_4747679"/>
    <n v="1"/>
    <n v="10.8"/>
    <n v="36"/>
    <n v="34.200000000000003"/>
    <n v="32"/>
    <n v="711"/>
    <n v="3.8365999999999998"/>
    <n v="177.75"/>
    <n v="1.2363499999999998"/>
    <n v="64.290199999999999"/>
    <n v="25.2"/>
    <n v="28.099999999999998"/>
    <b v="1"/>
    <b v="1"/>
    <b v="1"/>
    <x v="1"/>
    <n v="5.0000000000000009"/>
    <n v="86.666666666666686"/>
    <x v="239"/>
    <n v="0.8899999999999999"/>
    <n v="0.8899999999999999"/>
    <x v="1"/>
    <x v="1"/>
  </r>
  <r>
    <n v="2306753"/>
    <s v="HP Inc."/>
    <s v="Samsung"/>
    <s v="ML-6515ND"/>
    <s v="ML-6515ND"/>
    <m/>
    <x v="1"/>
    <s v="Standard"/>
    <n v="216"/>
    <n v="356"/>
    <m/>
    <x v="0"/>
    <x v="0"/>
    <x v="22"/>
    <s v="Yes"/>
    <n v="4.7"/>
    <n v="244.4"/>
    <s v="None, None"/>
    <x v="88"/>
    <d v="2017-11-22T00:00:00"/>
    <s v="United States, Australia, New Zealand, Switzerland, Europe, Taiwan, Canada"/>
    <s v="ES_1024439_ML-6515ND_11232017023956_4796699"/>
    <n v="1"/>
    <n v="10.199999999999999"/>
    <n v="37.799999999999997"/>
    <n v="34.799999999999997"/>
    <n v="32"/>
    <n v="879.4"/>
    <n v="4.6786000000000003"/>
    <n v="219.85"/>
    <n v="1.44685"/>
    <n v="75.236199999999997"/>
    <n v="27.599999999999998"/>
    <n v="30"/>
    <b v="1"/>
    <b v="1"/>
    <b v="1"/>
    <x v="1"/>
    <n v="6.6000000000000005"/>
    <n v="114.40000000000002"/>
    <x v="240"/>
    <n v="1.222"/>
    <n v="1.222"/>
    <x v="1"/>
    <x v="1"/>
  </r>
  <r>
    <n v="2307115"/>
    <s v="HP Inc."/>
    <s v="Samsung"/>
    <s v="MultiXpress K2200ND"/>
    <s v="MultiXpress K2200ND"/>
    <s v="MultiXpress K2200,MultiXpress K2200,"/>
    <x v="0"/>
    <s v="Standard"/>
    <n v="297"/>
    <n v="420"/>
    <m/>
    <x v="0"/>
    <x v="0"/>
    <x v="43"/>
    <s v="Yes"/>
    <n v="0.9"/>
    <n v="46.8"/>
    <s v="None, None"/>
    <x v="88"/>
    <d v="2017-11-28T00:00:00"/>
    <s v="United States, Australia, New Zealand, Switzerland, Europe, Taiwan, Canada"/>
    <s v="ES_1024439_MultiXpress K2200ND_11292017075250_1970995"/>
    <n v="2"/>
    <n v="10.8"/>
    <n v="16.8"/>
    <n v="13.2"/>
    <n v="20"/>
    <n v="157.80000000000001"/>
    <n v="0.87480000000000002"/>
    <n v="39.450000000000003"/>
    <n v="0.29430000000000001"/>
    <n v="15.303599999999999"/>
    <n v="6"/>
    <n v="13.4"/>
    <b v="1"/>
    <b v="1"/>
    <b v="1"/>
    <x v="0"/>
    <n v="1.7500000000000002"/>
    <n v="30.333333333333339"/>
    <x v="241"/>
    <n v="0.26300000000000001"/>
    <n v="0.313"/>
    <x v="0"/>
    <x v="0"/>
  </r>
  <r>
    <n v="2306752"/>
    <s v="HP Inc."/>
    <s v="Samsung"/>
    <s v="MultiXpress K3250NR"/>
    <s v="MultiXpress K3250NR"/>
    <m/>
    <x v="0"/>
    <s v="Standard"/>
    <n v="297"/>
    <n v="420"/>
    <m/>
    <x v="0"/>
    <x v="0"/>
    <x v="26"/>
    <s v="Yes"/>
    <n v="1.6"/>
    <n v="83.2"/>
    <s v="None, None"/>
    <x v="88"/>
    <d v="2017-11-22T00:00:00"/>
    <s v="United States, Australia, New Zealand, Switzerland, Europe, Taiwan, Canada"/>
    <s v="ES_1024439_MultiXpress K3250NR_11232017034104_8464957"/>
    <n v="2"/>
    <n v="9"/>
    <n v="22.8"/>
    <n v="22.8"/>
    <n v="25"/>
    <n v="287.76666666666671"/>
    <n v="1.5892583333333334"/>
    <n v="71.941666666666677"/>
    <n v="0.53591458333333342"/>
    <n v="27.867558333333339"/>
    <n v="13.8"/>
    <n v="15.5"/>
    <b v="1"/>
    <b v="1"/>
    <b v="1"/>
    <x v="0"/>
    <n v="2.1"/>
    <n v="36.4"/>
    <x v="242"/>
    <n v="0.33499999999999996"/>
    <n v="0.38499999999999995"/>
    <x v="1"/>
    <x v="1"/>
  </r>
  <r>
    <n v="2306754"/>
    <s v="HP Inc."/>
    <s v="Samsung"/>
    <s v="MultiXpress K3300NR"/>
    <s v="MultiXpress K3300NR"/>
    <m/>
    <x v="0"/>
    <s v="Standard"/>
    <n v="297"/>
    <n v="420"/>
    <m/>
    <x v="0"/>
    <x v="0"/>
    <x v="7"/>
    <s v="Yes"/>
    <n v="2"/>
    <n v="104"/>
    <s v="None, None"/>
    <x v="88"/>
    <d v="2017-11-22T00:00:00"/>
    <s v="United States, Australia, New Zealand, Switzerland, Europe, Taiwan, Canada"/>
    <s v="ES_1024439_MultiXpress K3300NR_11232017034201_8521810"/>
    <n v="2"/>
    <n v="10.8"/>
    <n v="25.2"/>
    <n v="22.2"/>
    <n v="30"/>
    <n v="368.59999999999991"/>
    <n v="1.9995999999999994"/>
    <n v="92.149999999999977"/>
    <n v="0.6510999999999999"/>
    <n v="33.857199999999992"/>
    <n v="14.399999999999999"/>
    <n v="17.600000000000001"/>
    <b v="1"/>
    <b v="1"/>
    <b v="1"/>
    <x v="0"/>
    <n v="2.4499999999999997"/>
    <n v="42.466666666666661"/>
    <x v="243"/>
    <n v="0.42499999999999993"/>
    <n v="0.47499999999999992"/>
    <x v="1"/>
    <x v="1"/>
  </r>
  <r>
    <n v="2306758"/>
    <s v="HP Inc."/>
    <s v="Samsung"/>
    <s v="MultiXpress K4250RX"/>
    <s v="MultiXpress K4250RX"/>
    <s v="MultiXpress K4250LX,MultiXpress K4250LX,"/>
    <x v="0"/>
    <s v="Standard"/>
    <n v="297"/>
    <n v="420"/>
    <m/>
    <x v="0"/>
    <x v="0"/>
    <x v="26"/>
    <s v="Yes"/>
    <n v="1.5"/>
    <n v="78"/>
    <s v="None, None"/>
    <x v="88"/>
    <d v="2017-11-22T00:00:00"/>
    <s v="United States, Australia, New Zealand, Switzerland, Europe, Taiwan, Canada"/>
    <s v="ES_1024439_MultiXpress K4250RX_11232017034304_8584809"/>
    <n v="2"/>
    <n v="7.8"/>
    <n v="24"/>
    <n v="22.2"/>
    <n v="25"/>
    <n v="257.56666666666666"/>
    <n v="1.4656083333333334"/>
    <n v="64.391666666666666"/>
    <n v="0.5302020833333333"/>
    <n v="27.570508333333333"/>
    <n v="16.2"/>
    <n v="15.5"/>
    <b v="0"/>
    <b v="1"/>
    <b v="1"/>
    <x v="0"/>
    <n v="2.1"/>
    <n v="36.4"/>
    <x v="244"/>
    <n v="0.33499999999999996"/>
    <n v="0.38499999999999995"/>
    <x v="1"/>
    <x v="1"/>
  </r>
  <r>
    <n v="2306755"/>
    <s v="HP Inc."/>
    <s v="Samsung"/>
    <s v="MultiXpress K4300LX"/>
    <s v="MultiXpress K4300LX"/>
    <m/>
    <x v="0"/>
    <s v="Standard"/>
    <n v="297"/>
    <n v="420"/>
    <m/>
    <x v="0"/>
    <x v="0"/>
    <x v="7"/>
    <s v="Yes"/>
    <n v="1.8"/>
    <n v="93.6"/>
    <s v="None, None"/>
    <x v="88"/>
    <d v="2017-11-22T00:00:00"/>
    <s v="United States, Australia, New Zealand, Switzerland, Europe, Taiwan, Canada"/>
    <s v="ES_1024439_MultiXpress K4300LX_11232017034558_8758428"/>
    <n v="2"/>
    <n v="7.2"/>
    <n v="25.8"/>
    <n v="25.2"/>
    <n v="30"/>
    <n v="325.8"/>
    <n v="1.7986500000000001"/>
    <n v="81.45"/>
    <n v="0.61346250000000002"/>
    <n v="31.90005"/>
    <n v="18.600000000000001"/>
    <n v="17.600000000000001"/>
    <b v="0"/>
    <b v="1"/>
    <b v="1"/>
    <x v="0"/>
    <n v="2.4499999999999997"/>
    <n v="42.466666666666661"/>
    <x v="245"/>
    <n v="0.42499999999999993"/>
    <n v="0.47499999999999992"/>
    <x v="1"/>
    <x v="1"/>
  </r>
  <r>
    <n v="2306759"/>
    <s v="HP Inc."/>
    <s v="Samsung"/>
    <s v="MultiXpress K4350LX"/>
    <s v="MultiXpress K4350LX"/>
    <m/>
    <x v="0"/>
    <s v="Standard"/>
    <n v="297"/>
    <n v="420"/>
    <m/>
    <x v="0"/>
    <x v="0"/>
    <x v="19"/>
    <s v="Yes"/>
    <n v="2.2999999999999998"/>
    <n v="119.6"/>
    <s v="None, None"/>
    <x v="88"/>
    <d v="2017-11-22T00:00:00"/>
    <s v="United States, Australia, New Zealand, Switzerland, Europe, Taiwan, Canada"/>
    <s v="ES_1024439_MultiXpress K4350LX_11232017034642_8802695"/>
    <n v="2"/>
    <n v="7.8"/>
    <n v="28.8"/>
    <n v="19.8"/>
    <n v="32"/>
    <n v="422.60000000000008"/>
    <n v="2.2794000000000008"/>
    <n v="105.65000000000002"/>
    <n v="0.73365000000000014"/>
    <n v="38.149800000000006"/>
    <n v="21"/>
    <n v="19.7"/>
    <b v="0"/>
    <b v="1"/>
    <b v="1"/>
    <x v="0"/>
    <n v="3"/>
    <n v="52"/>
    <x v="246"/>
    <n v="0.51500000000000001"/>
    <n v="0.56500000000000006"/>
    <x v="1"/>
    <x v="1"/>
  </r>
  <r>
    <n v="2306939"/>
    <s v="HP Inc."/>
    <s v="Samsung"/>
    <s v="MultiXpress K7400GX"/>
    <s v="MultiXpress K7400GX"/>
    <s v="MultiXpress K7400LX,MultiXpress K7400LX,"/>
    <x v="0"/>
    <s v="Standard"/>
    <n v="297"/>
    <n v="420"/>
    <m/>
    <x v="0"/>
    <x v="0"/>
    <x v="3"/>
    <s v="Yes"/>
    <n v="2"/>
    <n v="104"/>
    <s v="None, None"/>
    <x v="88"/>
    <d v="2017-11-26T00:00:00"/>
    <s v="United States, Australia, New Zealand, Switzerland, Europe, Taiwan, Canada"/>
    <s v="ES_1024439_MultiXpress K7400GX_11272017073945_8385262"/>
    <n v="2"/>
    <n v="10.199999999999999"/>
    <n v="19.2"/>
    <n v="16.2"/>
    <n v="32"/>
    <n v="351.8"/>
    <n v="1.9765999999999999"/>
    <n v="87.95"/>
    <n v="0.70835000000000004"/>
    <n v="36.834200000000003"/>
    <n v="9"/>
    <n v="21.8"/>
    <b v="1"/>
    <b v="1"/>
    <b v="1"/>
    <x v="0"/>
    <n v="3.5500000000000003"/>
    <n v="61.533333333333339"/>
    <x v="247"/>
    <n v="0.60499999999999998"/>
    <n v="0.65500000000000003"/>
    <x v="1"/>
    <x v="1"/>
  </r>
  <r>
    <n v="2306940"/>
    <s v="HP Inc."/>
    <s v="Samsung"/>
    <s v="MultiXpress K7500GX"/>
    <s v="MultiXpress K7500GX"/>
    <s v="MultiXpress K7500LX,MultiXpress K7500LX,"/>
    <x v="0"/>
    <s v="Standard"/>
    <n v="297"/>
    <n v="420"/>
    <m/>
    <x v="0"/>
    <x v="0"/>
    <x v="31"/>
    <s v="Yes"/>
    <n v="2.5"/>
    <n v="130"/>
    <s v="None, None"/>
    <x v="88"/>
    <d v="2017-11-26T00:00:00"/>
    <s v="United States, Australia, New Zealand, Switzerland, Europe, Taiwan, Canada"/>
    <s v="ES_1024439_MultiXpress K7500GX_11272017074517_8717959"/>
    <n v="2"/>
    <n v="7.8"/>
    <n v="18"/>
    <n v="16.2"/>
    <n v="32"/>
    <n v="456.8"/>
    <n v="2.5015999999999998"/>
    <n v="114.2"/>
    <n v="0.83960000000000001"/>
    <n v="43.659199999999998"/>
    <n v="10.199999999999999"/>
    <n v="26"/>
    <b v="1"/>
    <b v="1"/>
    <b v="1"/>
    <x v="0"/>
    <n v="4.6499999999999995"/>
    <n v="80.599999999999994"/>
    <x v="248"/>
    <n v="0.74"/>
    <n v="0.79"/>
    <x v="1"/>
    <x v="1"/>
  </r>
  <r>
    <n v="2306941"/>
    <s v="HP Inc."/>
    <s v="Samsung"/>
    <s v="MultiXpress K7600GX"/>
    <s v="MultiXpress K7600GX"/>
    <s v="MultiXpress K7600LX,MultiXpress K7600LX,"/>
    <x v="0"/>
    <s v="Standard"/>
    <n v="297"/>
    <n v="420"/>
    <m/>
    <x v="0"/>
    <x v="0"/>
    <x v="32"/>
    <s v="Yes"/>
    <n v="3"/>
    <n v="156"/>
    <s v="None, None"/>
    <x v="88"/>
    <d v="2017-11-26T00:00:00"/>
    <s v="United States, Australia, New Zealand, Switzerland, Europe, Taiwan, Canada"/>
    <s v="ES_1024439_MultiXpress K7600GX_11272017074735_8855262"/>
    <n v="2"/>
    <n v="7.2"/>
    <n v="18"/>
    <n v="16.8"/>
    <n v="32"/>
    <n v="565.6"/>
    <n v="3.0456000000000003"/>
    <n v="141.4"/>
    <n v="0.97560000000000002"/>
    <n v="50.731200000000001"/>
    <n v="10.8"/>
    <n v="30"/>
    <b v="1"/>
    <b v="1"/>
    <b v="1"/>
    <x v="0"/>
    <n v="7.1499999999999995"/>
    <n v="123.93333333333332"/>
    <x v="249"/>
    <n v="0.86999999999999988"/>
    <n v="0.91999999999999993"/>
    <x v="1"/>
    <x v="1"/>
  </r>
  <r>
    <n v="2306942"/>
    <s v="HP Inc."/>
    <s v="Samsung"/>
    <s v="MultiXpress M4370LX"/>
    <s v="MultiXpress M4370LX"/>
    <m/>
    <x v="0"/>
    <s v="Standard"/>
    <n v="216"/>
    <n v="356"/>
    <m/>
    <x v="0"/>
    <x v="0"/>
    <x v="20"/>
    <s v="Yes"/>
    <n v="3.3"/>
    <n v="171.6"/>
    <s v="None, None"/>
    <x v="88"/>
    <d v="2017-11-26T00:00:00"/>
    <s v="United States, Australia, New Zealand, Switzerland, Europe, Taiwan, Canada"/>
    <s v="ES_1024439_MultiXpress M4370LX_11272017075047_9047364"/>
    <n v="2"/>
    <n v="7.8"/>
    <n v="36"/>
    <n v="34.200000000000003"/>
    <n v="32"/>
    <n v="632.6"/>
    <n v="3.3166000000000002"/>
    <n v="158.15"/>
    <n v="0.98035000000000005"/>
    <n v="50.978200000000001"/>
    <n v="28.2"/>
    <n v="23.9"/>
    <b v="0"/>
    <b v="1"/>
    <b v="1"/>
    <x v="0"/>
    <n v="3.8000000000000003"/>
    <n v="65.866666666666674"/>
    <x v="250"/>
    <n v="0.67499999999999993"/>
    <n v="0.67499999999999993"/>
    <x v="1"/>
    <x v="1"/>
  </r>
  <r>
    <n v="2306943"/>
    <s v="HP Inc."/>
    <s v="Samsung"/>
    <s v="MultiXpress M5360RX"/>
    <s v="MultiXpress M5360RX"/>
    <m/>
    <x v="0"/>
    <s v="Standard"/>
    <n v="216"/>
    <n v="356"/>
    <m/>
    <x v="0"/>
    <x v="0"/>
    <x v="28"/>
    <s v="Yes"/>
    <n v="3.9"/>
    <n v="202.8"/>
    <s v="None, None"/>
    <x v="88"/>
    <d v="2017-11-26T00:00:00"/>
    <s v="United States, Australia, New Zealand, Switzerland, Europe, Taiwan, Canada"/>
    <s v="ES_1024439_MultiXpress M5360RX_11272017075248_9168082"/>
    <n v="2"/>
    <n v="7.2"/>
    <n v="37.799999999999997"/>
    <n v="37.799999999999997"/>
    <n v="32"/>
    <n v="731.8"/>
    <n v="3.915"/>
    <n v="182.95"/>
    <n v="1.23075"/>
    <n v="63.999000000000002"/>
    <n v="30.599999999999998"/>
    <n v="28.099999999999998"/>
    <b v="0"/>
    <b v="1"/>
    <b v="1"/>
    <x v="0"/>
    <n v="5.6"/>
    <n v="97.066666666666663"/>
    <x v="251"/>
    <n v="0.80499999999999994"/>
    <n v="0.80499999999999994"/>
    <x v="1"/>
    <x v="1"/>
  </r>
  <r>
    <n v="2306944"/>
    <s v="HP Inc."/>
    <s v="Samsung"/>
    <s v="MultiXpress M5370LX"/>
    <s v="MultiXpress M5370LX"/>
    <m/>
    <x v="0"/>
    <s v="Standard"/>
    <n v="216"/>
    <n v="356"/>
    <m/>
    <x v="0"/>
    <x v="0"/>
    <x v="28"/>
    <s v="Yes"/>
    <n v="3.8"/>
    <n v="197.6"/>
    <s v="None, None"/>
    <x v="88"/>
    <d v="2017-11-26T00:00:00"/>
    <s v="United States, Australia, New Zealand, Switzerland, Europe, Taiwan, Canada"/>
    <s v="ES_1024439_MultiXpress M5370LX_11272017075416_9256251"/>
    <n v="2"/>
    <n v="7.2"/>
    <n v="34.200000000000003"/>
    <n v="31.8"/>
    <n v="32"/>
    <n v="724"/>
    <n v="3.7864"/>
    <n v="181"/>
    <n v="1.1104000000000001"/>
    <n v="57.7408"/>
    <n v="27.000000000000004"/>
    <n v="28.099999999999998"/>
    <b v="1"/>
    <b v="1"/>
    <b v="1"/>
    <x v="0"/>
    <n v="5.6"/>
    <n v="97.066666666666663"/>
    <x v="252"/>
    <n v="0.80499999999999994"/>
    <n v="0.80499999999999994"/>
    <x v="1"/>
    <x v="1"/>
  </r>
  <r>
    <n v="2306946"/>
    <s v="HP Inc."/>
    <s v="Samsung"/>
    <s v="MultiXpress X3220NR"/>
    <s v="MultiXpress X3220NR"/>
    <m/>
    <x v="0"/>
    <s v="Standard"/>
    <n v="297"/>
    <n v="420"/>
    <m/>
    <x v="0"/>
    <x v="1"/>
    <x v="46"/>
    <s v="Yes"/>
    <n v="1.4"/>
    <n v="72.8"/>
    <s v="None, None"/>
    <x v="88"/>
    <d v="2017-11-26T00:00:00"/>
    <s v="United States, Australia, New Zealand, Switzerland, Europe, Taiwan, Canada"/>
    <s v="ES_1024439_MultiXpress X3220NR_11272017075541_9341448"/>
    <n v="2"/>
    <n v="13.2"/>
    <n v="25.8"/>
    <n v="27"/>
    <n v="22"/>
    <n v="245.06666666666663"/>
    <n v="1.3939333333333332"/>
    <n v="61.266666666666659"/>
    <n v="0.49968333333333326"/>
    <n v="25.98353333333333"/>
    <n v="12.600000000000001"/>
    <n v="14.24"/>
    <b v="1"/>
    <b v="1"/>
    <b v="1"/>
    <x v="0"/>
    <n v="3.21"/>
    <n v="55.639999999999993"/>
    <x v="253"/>
    <n v="0.27500000000000002"/>
    <n v="0.32500000000000001"/>
    <x v="1"/>
    <x v="1"/>
  </r>
  <r>
    <n v="2306945"/>
    <s v="HP Inc."/>
    <s v="Samsung"/>
    <s v="MultiXpress X3280NR"/>
    <s v="MultiXpress X3280NR"/>
    <m/>
    <x v="0"/>
    <s v="Standard"/>
    <n v="297"/>
    <n v="420"/>
    <m/>
    <x v="0"/>
    <x v="1"/>
    <x v="6"/>
    <s v="Yes"/>
    <n v="1.8"/>
    <n v="93.6"/>
    <s v="None, None"/>
    <x v="88"/>
    <d v="2017-11-26T00:00:00"/>
    <s v="United States, Australia, New Zealand, Switzerland, Europe, Taiwan, Canada"/>
    <s v="ES_1024439_MultiXpress X3280NR_11272017075727_9447783"/>
    <n v="2"/>
    <n v="12"/>
    <n v="25.8"/>
    <n v="25.2"/>
    <n v="28"/>
    <n v="321.60000000000002"/>
    <n v="1.7809000000000004"/>
    <n v="80.400000000000006"/>
    <n v="0.60902499999999993"/>
    <n v="31.669299999999996"/>
    <n v="13.8"/>
    <n v="16.759999999999998"/>
    <b v="1"/>
    <b v="1"/>
    <b v="1"/>
    <x v="0"/>
    <n v="3.9899999999999998"/>
    <n v="69.16"/>
    <x v="254"/>
    <n v="0.40100000000000008"/>
    <n v="0.45100000000000007"/>
    <x v="1"/>
    <x v="1"/>
  </r>
  <r>
    <n v="2306954"/>
    <s v="HP Inc."/>
    <s v="Samsung"/>
    <s v="MultiXpress X4220RX"/>
    <s v="MultiXpress X4220RX"/>
    <m/>
    <x v="0"/>
    <s v="Standard"/>
    <n v="297"/>
    <n v="420"/>
    <m/>
    <x v="0"/>
    <x v="1"/>
    <x v="46"/>
    <s v="Yes"/>
    <n v="1.4"/>
    <n v="72.8"/>
    <s v="None, None"/>
    <x v="88"/>
    <d v="2017-11-26T00:00:00"/>
    <s v="United States, Australia, New Zealand, Switzerland, Europe, Taiwan, Canada"/>
    <s v="ES_1024439_MultiXpress X4220RX_11272017075858_9538297"/>
    <n v="2"/>
    <n v="9"/>
    <n v="36"/>
    <n v="34.200000000000003"/>
    <n v="22"/>
    <n v="251.93333333333328"/>
    <n v="1.4423166666666667"/>
    <n v="62.98333333333332"/>
    <n v="0.52437916666666662"/>
    <n v="27.267716666666665"/>
    <n v="27"/>
    <n v="14.24"/>
    <b v="0"/>
    <b v="1"/>
    <b v="1"/>
    <x v="0"/>
    <n v="3.21"/>
    <n v="55.639999999999993"/>
    <x v="255"/>
    <n v="0.27500000000000002"/>
    <n v="0.32500000000000001"/>
    <x v="1"/>
    <x v="1"/>
  </r>
  <r>
    <n v="2306955"/>
    <s v="HP Inc."/>
    <s v="Samsung"/>
    <s v="MultiXpress X4250LX"/>
    <s v="MultiXpress X4250LX"/>
    <m/>
    <x v="0"/>
    <s v="Standard"/>
    <n v="297"/>
    <n v="420"/>
    <m/>
    <x v="0"/>
    <x v="1"/>
    <x v="26"/>
    <s v="Yes"/>
    <n v="1.5"/>
    <n v="78"/>
    <s v="None, None"/>
    <x v="88"/>
    <d v="2017-11-26T00:00:00"/>
    <s v="United States, Australia, New Zealand, Switzerland, Europe, Taiwan, Canada"/>
    <s v="ES_1024439_MultiXpress X4250LX_11272017080021_9621410"/>
    <n v="2"/>
    <n v="9"/>
    <n v="34.799999999999997"/>
    <n v="28.2"/>
    <n v="25"/>
    <n v="269.16666666666669"/>
    <n v="1.5236083333333337"/>
    <n v="67.291666666666671"/>
    <n v="0.54470208333333336"/>
    <n v="28.324508333333334"/>
    <n v="25.799999999999997"/>
    <n v="15.5"/>
    <b v="0"/>
    <b v="1"/>
    <b v="1"/>
    <x v="0"/>
    <n v="3.5999999999999996"/>
    <n v="62.4"/>
    <x v="256"/>
    <n v="0.33800000000000002"/>
    <n v="0.38800000000000001"/>
    <x v="1"/>
    <x v="1"/>
  </r>
  <r>
    <n v="2306970"/>
    <s v="HP Inc."/>
    <s v="Samsung"/>
    <s v="MultiXpress X4300LX"/>
    <s v="MultiXpress X4300LX"/>
    <m/>
    <x v="0"/>
    <s v="Standard"/>
    <n v="297"/>
    <n v="420"/>
    <m/>
    <x v="0"/>
    <x v="1"/>
    <x v="7"/>
    <s v="Yes"/>
    <n v="2"/>
    <n v="104"/>
    <s v="None, None"/>
    <x v="88"/>
    <d v="2017-11-27T00:00:00"/>
    <s v="United States, Australia, New Zealand, Switzerland, Europe, Taiwan, Canada"/>
    <s v="ES_1024439_MultiXpress X4300LX_11282017072200_3720873"/>
    <n v="2"/>
    <n v="10.199999999999999"/>
    <n v="34.200000000000003"/>
    <n v="25.8"/>
    <n v="30"/>
    <n v="360.06666666666672"/>
    <n v="1.9699833333333336"/>
    <n v="90.01666666666668"/>
    <n v="0.6562958333333333"/>
    <n v="34.127383333333334"/>
    <n v="24.000000000000004"/>
    <n v="17.600000000000001"/>
    <b v="0"/>
    <b v="1"/>
    <b v="1"/>
    <x v="0"/>
    <n v="4.25"/>
    <n v="73.666666666666671"/>
    <x v="257"/>
    <n v="0.443"/>
    <n v="0.49299999999999999"/>
    <x v="1"/>
    <x v="1"/>
  </r>
  <r>
    <n v="2306956"/>
    <s v="HP Inc."/>
    <s v="Samsung"/>
    <s v="MultiXpress X7400GX"/>
    <s v="MultiXpress X7400GX"/>
    <s v="MultiXpress X7400LX,MultiXpress X7400LX,"/>
    <x v="0"/>
    <s v="Standard"/>
    <n v="297"/>
    <n v="420"/>
    <m/>
    <x v="0"/>
    <x v="1"/>
    <x v="3"/>
    <s v="Yes"/>
    <n v="2.1"/>
    <n v="109.2"/>
    <s v="None, None"/>
    <x v="88"/>
    <d v="2017-11-26T00:00:00"/>
    <s v="United States, Australia, New Zealand, Switzerland, Europe, Taiwan, Canada"/>
    <s v="ES_1024439_MultiXpress X7400GX_11272017080159_9719533"/>
    <n v="2"/>
    <n v="7.2"/>
    <n v="19.2"/>
    <n v="16.8"/>
    <n v="32"/>
    <n v="376"/>
    <n v="2.0975999999999999"/>
    <n v="94"/>
    <n v="0.73860000000000003"/>
    <n v="38.407200000000003"/>
    <n v="12"/>
    <n v="21.8"/>
    <b v="1"/>
    <b v="1"/>
    <b v="1"/>
    <x v="0"/>
    <n v="6.25"/>
    <n v="108.33333333333333"/>
    <x v="258"/>
    <n v="0.65300000000000002"/>
    <n v="0.70300000000000007"/>
    <x v="1"/>
    <x v="1"/>
  </r>
  <r>
    <n v="2306960"/>
    <s v="HP Inc."/>
    <s v="Samsung"/>
    <s v="MultiXpress X7500GX"/>
    <s v="MultiXpress X7500GX"/>
    <s v="MultiXpress X7500LX,MultiXpress X7500LX,"/>
    <x v="0"/>
    <s v="Standard"/>
    <n v="297"/>
    <n v="420"/>
    <m/>
    <x v="0"/>
    <x v="1"/>
    <x v="31"/>
    <s v="Yes"/>
    <n v="2.6"/>
    <n v="135.19999999999999"/>
    <s v="None, None"/>
    <x v="88"/>
    <d v="2017-11-26T00:00:00"/>
    <s v="United States, Australia, New Zealand, Switzerland, Europe, Taiwan, Canada"/>
    <s v="ES_1024439_MultiXpress X7500GX_11272017080454_9894294"/>
    <n v="2"/>
    <n v="7.8"/>
    <n v="19.2"/>
    <n v="16.8"/>
    <n v="32"/>
    <n v="475.8"/>
    <n v="2.5966"/>
    <n v="118.95"/>
    <n v="0.86335000000000006"/>
    <n v="44.894200000000005"/>
    <n v="11.399999999999999"/>
    <n v="26"/>
    <b v="1"/>
    <b v="1"/>
    <b v="1"/>
    <x v="0"/>
    <n v="8.25"/>
    <n v="143"/>
    <x v="259"/>
    <n v="0.79100000000000004"/>
    <n v="0.84100000000000008"/>
    <x v="1"/>
    <x v="1"/>
  </r>
  <r>
    <n v="2306961"/>
    <s v="HP Inc."/>
    <s v="Samsung"/>
    <s v="MultiXpress X7600GX"/>
    <s v="MultiXpress X7600GX"/>
    <s v=",MultiXpress X7600LX,"/>
    <x v="0"/>
    <s v="Standard"/>
    <n v="297"/>
    <n v="420"/>
    <m/>
    <x v="0"/>
    <x v="1"/>
    <x v="32"/>
    <s v="Yes"/>
    <n v="3"/>
    <n v="156"/>
    <s v="None, None"/>
    <x v="88"/>
    <d v="2017-11-26T00:00:00"/>
    <s v="United States, Australia, New Zealand, Switzerland, Europe, Taiwan, Canada"/>
    <s v="ES_1024439_MultiXpress X7600GX_11272017081341_0421048"/>
    <n v="2"/>
    <n v="7.2"/>
    <n v="19.2"/>
    <n v="18"/>
    <n v="32"/>
    <n v="563.20000000000005"/>
    <n v="3.0336000000000003"/>
    <n v="140.80000000000001"/>
    <n v="0.97260000000000013"/>
    <n v="50.575200000000009"/>
    <n v="12"/>
    <n v="30"/>
    <b v="1"/>
    <b v="1"/>
    <b v="1"/>
    <x v="0"/>
    <n v="10.25"/>
    <n v="177.66666666666666"/>
    <x v="260"/>
    <n v="0.92099999999999993"/>
    <n v="0.97099999999999997"/>
    <x v="1"/>
    <x v="1"/>
  </r>
  <r>
    <n v="2306962"/>
    <s v="HP Inc."/>
    <s v="Samsung"/>
    <s v="ProXpress C2620DW"/>
    <s v="ProXpress C2620DW"/>
    <m/>
    <x v="1"/>
    <s v="Standard"/>
    <n v="216"/>
    <n v="356"/>
    <m/>
    <x v="0"/>
    <x v="1"/>
    <x v="8"/>
    <s v="Yes"/>
    <n v="1.7"/>
    <n v="88.4"/>
    <s v="None, None"/>
    <x v="88"/>
    <d v="2017-11-26T00:00:00"/>
    <s v="United States, Australia, New Zealand, Switzerland, Europe, Taiwan, Canada"/>
    <s v="ES_1024439_ProXpress C2620DW_11272017084046_2046866"/>
    <n v="1"/>
    <n v="16.8"/>
    <n v="28.2"/>
    <n v="27"/>
    <n v="27"/>
    <n v="281.80000000000007"/>
    <n v="1.7177750000000005"/>
    <n v="70.450000000000017"/>
    <n v="0.71924374999999996"/>
    <n v="37.400675"/>
    <n v="11.399999999999999"/>
    <n v="16.34"/>
    <b v="1"/>
    <b v="1"/>
    <b v="1"/>
    <x v="1"/>
    <n v="3.4"/>
    <n v="58.93333333333333"/>
    <x v="261"/>
    <n v="0.46699999999999997"/>
    <n v="0.46699999999999997"/>
    <x v="1"/>
    <x v="1"/>
  </r>
  <r>
    <n v="2306971"/>
    <s v="HP Inc."/>
    <s v="Samsung"/>
    <s v="ProXpress C2670FW"/>
    <s v="ProXpress C2670FW"/>
    <m/>
    <x v="0"/>
    <s v="Standard"/>
    <n v="216"/>
    <n v="356"/>
    <m/>
    <x v="0"/>
    <x v="1"/>
    <x v="8"/>
    <s v="Yes"/>
    <n v="1.8"/>
    <n v="93.6"/>
    <s v="None, None"/>
    <x v="88"/>
    <d v="2017-11-27T00:00:00"/>
    <s v="United States, Australia, New Zealand, Switzerland, Europe, Taiwan, Canada"/>
    <s v="ES_1024439_ProXpress C2670FW_11282017072223_3743604"/>
    <n v="2"/>
    <n v="15"/>
    <n v="27"/>
    <n v="25.2"/>
    <n v="27"/>
    <n v="298.36666666666662"/>
    <n v="1.7737583333333331"/>
    <n v="74.591666666666654"/>
    <n v="0.70803958333333317"/>
    <n v="36.818058333333326"/>
    <n v="12"/>
    <n v="16.34"/>
    <b v="1"/>
    <b v="1"/>
    <b v="1"/>
    <x v="0"/>
    <n v="3.56"/>
    <n v="61.706666666666671"/>
    <x v="262"/>
    <n v="0.38000000000000006"/>
    <n v="0.38000000000000006"/>
    <x v="1"/>
    <x v="1"/>
  </r>
  <r>
    <n v="2306972"/>
    <s v="HP Inc."/>
    <s v="Samsung"/>
    <s v="ProXpress C3010DW"/>
    <s v="ProXpress C3010DW"/>
    <s v="ProXpress C3010ND,ProXpress C3010ND,"/>
    <x v="1"/>
    <s v="Standard"/>
    <n v="216"/>
    <n v="356"/>
    <m/>
    <x v="0"/>
    <x v="1"/>
    <x v="47"/>
    <s v="Yes"/>
    <n v="1.5"/>
    <n v="78"/>
    <s v="None, None"/>
    <x v="88"/>
    <d v="2017-11-27T00:00:00"/>
    <s v="United States, Australia, New Zealand, Switzerland, Europe, Taiwan, Canada"/>
    <s v="ES_1024439_ProXpress C3010DW_11282017072247_3767770"/>
    <n v="1"/>
    <n v="9"/>
    <n v="15"/>
    <n v="13.8"/>
    <n v="31"/>
    <n v="268"/>
    <n v="1.5080250000000002"/>
    <n v="67"/>
    <n v="0.54080624999999993"/>
    <n v="28.121924999999997"/>
    <n v="6"/>
    <n v="18.02"/>
    <b v="1"/>
    <b v="1"/>
    <b v="1"/>
    <x v="1"/>
    <n v="4.0500000000000007"/>
    <n v="70.2"/>
    <x v="263"/>
    <n v="0.59499999999999997"/>
    <n v="0.59499999999999997"/>
    <x v="0"/>
    <x v="0"/>
  </r>
  <r>
    <n v="2306973"/>
    <s v="HP Inc."/>
    <s v="Samsung"/>
    <s v="ProXpress C3060FR"/>
    <s v="ProXpress C3060FR"/>
    <s v="ProXpress C3060FW,ProXpress C3060FW,; ProXpress C3060ND,ProXpress C3060ND,"/>
    <x v="0"/>
    <s v="Standard"/>
    <n v="216"/>
    <n v="356"/>
    <m/>
    <x v="0"/>
    <x v="1"/>
    <x v="47"/>
    <s v="Yes"/>
    <n v="1.5"/>
    <n v="78"/>
    <s v="None, None"/>
    <x v="88"/>
    <d v="2017-11-27T00:00:00"/>
    <s v="United States, Australia, New Zealand, Switzerland, Europe, Taiwan, Canada"/>
    <s v="ES_1024439_ProXpress C3060FR_11282017072400_3840782"/>
    <n v="1"/>
    <n v="10.199999999999999"/>
    <n v="16.2"/>
    <n v="15"/>
    <n v="31"/>
    <n v="261.8"/>
    <n v="1.4641"/>
    <n v="65.45"/>
    <n v="0.51722500000000005"/>
    <n v="26.895700000000001"/>
    <n v="6"/>
    <n v="18.02"/>
    <b v="1"/>
    <b v="1"/>
    <b v="1"/>
    <x v="0"/>
    <n v="4.1500000000000004"/>
    <n v="71.933333333333337"/>
    <x v="264"/>
    <n v="0.46400000000000002"/>
    <n v="0.46400000000000002"/>
    <x v="1"/>
    <x v="1"/>
  </r>
  <r>
    <n v="2306974"/>
    <s v="HP Inc."/>
    <s v="Samsung"/>
    <s v="ProXpress C4010ND"/>
    <s v="ProXpress C4010ND"/>
    <s v="ProXpress C4012ND,ProXpress C4012ND,"/>
    <x v="1"/>
    <s v="Standard"/>
    <n v="216"/>
    <n v="356"/>
    <m/>
    <x v="0"/>
    <x v="1"/>
    <x v="4"/>
    <s v="Yes"/>
    <n v="1.8"/>
    <n v="93.6"/>
    <s v="None, None"/>
    <x v="88"/>
    <d v="2017-11-27T00:00:00"/>
    <s v="United States, Australia, New Zealand, Switzerland, Europe, Taiwan, Canada"/>
    <s v="ES_1024439_ProXpress C4010ND_11282017072508_3908175"/>
    <n v="1"/>
    <n v="7.2"/>
    <n v="10.8"/>
    <n v="10.199999999999999"/>
    <n v="32"/>
    <n v="334.4"/>
    <n v="1.7744000000000002"/>
    <n v="83.6"/>
    <n v="0.5444"/>
    <n v="28.308799999999998"/>
    <n v="3.6000000000000005"/>
    <n v="22.64"/>
    <b v="1"/>
    <b v="1"/>
    <b v="1"/>
    <x v="1"/>
    <n v="6.25"/>
    <n v="108.33333333333333"/>
    <x v="265"/>
    <n v="0.91699999999999993"/>
    <n v="0.91699999999999993"/>
    <x v="0"/>
    <x v="0"/>
  </r>
  <r>
    <n v="2306963"/>
    <s v="HP Inc."/>
    <s v="Samsung"/>
    <s v="ProXpress C4060FX"/>
    <s v="ProXpress C4060FX"/>
    <s v="ProXpress C4062FX,ProXpress C4062FX,"/>
    <x v="0"/>
    <s v="Standard"/>
    <n v="216"/>
    <n v="356"/>
    <m/>
    <x v="0"/>
    <x v="1"/>
    <x v="4"/>
    <s v="Yes"/>
    <n v="1.9"/>
    <n v="98.8"/>
    <s v="None, None"/>
    <x v="88"/>
    <d v="2017-11-26T00:00:00"/>
    <s v="United States, Australia, New Zealand, Switzerland, Europe, Taiwan, Canada"/>
    <s v="ES_1024439_ProXpress C4060FX_11272017084221_2141624"/>
    <n v="1"/>
    <n v="7.8"/>
    <n v="13.8"/>
    <n v="13.8"/>
    <n v="32"/>
    <n v="355.2"/>
    <n v="1.9551999999999998"/>
    <n v="88.8"/>
    <n v="0.66520000000000001"/>
    <n v="34.590400000000002"/>
    <n v="6.0000000000000009"/>
    <n v="22.64"/>
    <b v="1"/>
    <b v="1"/>
    <b v="1"/>
    <x v="0"/>
    <n v="6.3500000000000005"/>
    <n v="110.06666666666668"/>
    <x v="266"/>
    <n v="0.68699999999999994"/>
    <n v="0.68699999999999994"/>
    <x v="0"/>
    <x v="0"/>
  </r>
  <r>
    <n v="2306975"/>
    <s v="HP Inc."/>
    <s v="Samsung"/>
    <s v="ProXpress M3325ND"/>
    <s v="ProXpress M3325ND"/>
    <s v="ProXpress M3320ND,ProXpress M3320ND,"/>
    <x v="1"/>
    <s v="Standard"/>
    <n v="216"/>
    <n v="356"/>
    <m/>
    <x v="0"/>
    <x v="0"/>
    <x v="19"/>
    <s v="Yes"/>
    <n v="1.5"/>
    <n v="78"/>
    <s v="None, None"/>
    <x v="88"/>
    <d v="2017-11-27T00:00:00"/>
    <s v="United States, Australia, New Zealand, Switzerland, Europe, Taiwan, Canada"/>
    <s v="ES_1024439_ProXpress M3325ND_11282017072617_3977959"/>
    <n v="1"/>
    <n v="10.199999999999999"/>
    <n v="15"/>
    <n v="13.8"/>
    <n v="32"/>
    <n v="286.79999999999995"/>
    <n v="1.5363999999999998"/>
    <n v="71.699999999999989"/>
    <n v="0.48489999999999989"/>
    <n v="25.214799999999993"/>
    <n v="4.8000000000000007"/>
    <n v="19.7"/>
    <b v="1"/>
    <b v="1"/>
    <b v="1"/>
    <x v="1"/>
    <n v="2.0499999999999998"/>
    <n v="35.533333333333331"/>
    <x v="267"/>
    <n v="0.48000000000000009"/>
    <n v="0.48000000000000009"/>
    <x v="1"/>
    <x v="1"/>
  </r>
  <r>
    <n v="2306976"/>
    <s v="HP Inc."/>
    <s v="Samsung"/>
    <s v="ProXpress M3375FD"/>
    <s v="ProXpress M3375FD"/>
    <s v="ProXpress M3370FD,ProXpress M3370FD,"/>
    <x v="0"/>
    <s v="Standard"/>
    <n v="216"/>
    <n v="356"/>
    <m/>
    <x v="0"/>
    <x v="0"/>
    <x v="19"/>
    <s v="Yes"/>
    <n v="1.5"/>
    <n v="78"/>
    <s v="None, None"/>
    <x v="88"/>
    <d v="2017-11-27T00:00:00"/>
    <s v="United States, Australia, New Zealand, Switzerland, Europe, Taiwan, Canada"/>
    <s v="ES_1024439_ProXpress M3375FD_11282017072729_4049761"/>
    <n v="1"/>
    <n v="9"/>
    <n v="15"/>
    <n v="13.8"/>
    <n v="32"/>
    <n v="282.60000000000002"/>
    <n v="1.5154000000000003"/>
    <n v="70.650000000000006"/>
    <n v="0.47964999999999997"/>
    <n v="24.941799999999997"/>
    <n v="6"/>
    <n v="19.7"/>
    <b v="1"/>
    <b v="1"/>
    <b v="1"/>
    <x v="0"/>
    <n v="2.7"/>
    <n v="46.800000000000004"/>
    <x v="268"/>
    <n v="0.51500000000000001"/>
    <n v="0.51500000000000001"/>
    <x v="0"/>
    <x v="0"/>
  </r>
  <r>
    <n v="2306977"/>
    <s v="HP Inc."/>
    <s v="Samsung"/>
    <s v="ProXpress M3825DW"/>
    <s v="ProXpress M3825DW"/>
    <s v="ProXpress M3820DW,ProXpress M3820DW,; ProXpress M3820ND,ProXpress M3820ND,; ProXpress M3825ND,ProXpress M3825ND,"/>
    <x v="1"/>
    <s v="Standard"/>
    <n v="216"/>
    <n v="356"/>
    <m/>
    <x v="0"/>
    <x v="0"/>
    <x v="3"/>
    <s v="Yes"/>
    <n v="2"/>
    <n v="104"/>
    <s v="None, None"/>
    <x v="88"/>
    <d v="2017-11-27T00:00:00"/>
    <s v="United States, Australia, New Zealand, Switzerland, Europe, Taiwan, Canada"/>
    <s v="ES_1024439_ProXpress M3825DW_11282017072834_4114823"/>
    <n v="1"/>
    <n v="9"/>
    <n v="15"/>
    <n v="13.8"/>
    <n v="32"/>
    <n v="340"/>
    <n v="1.9944000000000002"/>
    <n v="85"/>
    <n v="0.78839999999999999"/>
    <n v="40.9968"/>
    <n v="6"/>
    <n v="21.8"/>
    <b v="1"/>
    <b v="1"/>
    <b v="1"/>
    <x v="1"/>
    <n v="2.6000000000000005"/>
    <n v="45.06666666666667"/>
    <x v="269"/>
    <n v="0.56500000000000006"/>
    <n v="0.56500000000000006"/>
    <x v="1"/>
    <x v="1"/>
  </r>
  <r>
    <n v="2306978"/>
    <s v="HP Inc."/>
    <s v="Samsung"/>
    <s v="ProXpress M3875FW"/>
    <s v="ProXpress M3875FW"/>
    <s v="ProXpress M3870FD,ProXpress M3870FD,; ProXpress M3870FW,ProXpress M3870FW,; ProXpress M3875FD,ProXpress M3875FD,"/>
    <x v="0"/>
    <s v="Standard"/>
    <n v="216"/>
    <n v="356"/>
    <m/>
    <x v="0"/>
    <x v="0"/>
    <x v="3"/>
    <s v="Yes"/>
    <n v="2"/>
    <n v="104"/>
    <s v="None, None"/>
    <x v="88"/>
    <d v="2017-11-27T00:00:00"/>
    <s v="United States, Australia, New Zealand, Switzerland, Europe, Taiwan, Canada"/>
    <s v="ES_1024439_ProXpress M3875FW_11282017073103_4263415"/>
    <n v="1"/>
    <n v="9"/>
    <n v="15"/>
    <n v="13.8"/>
    <n v="32"/>
    <n v="350.00000000000006"/>
    <n v="2.0444000000000004"/>
    <n v="87.500000000000014"/>
    <n v="0.80090000000000006"/>
    <n v="41.646800000000006"/>
    <n v="6"/>
    <n v="21.8"/>
    <b v="1"/>
    <b v="1"/>
    <b v="1"/>
    <x v="0"/>
    <n v="3.2500000000000004"/>
    <n v="56.333333333333343"/>
    <x v="270"/>
    <n v="0.60499999999999998"/>
    <n v="0.60499999999999998"/>
    <x v="1"/>
    <x v="1"/>
  </r>
  <r>
    <n v="2306979"/>
    <s v="HP Inc."/>
    <s v="Samsung"/>
    <s v="ProXpress M4025NX"/>
    <s v="ProXpress M4025NX"/>
    <s v="ProXpress M4020ND,ProXpress M4020ND,; ProXpress M4020NX,ProXpress M4020NX,; ProXpress M4024ND,ProXpress M4024ND,; ProXpress M4025ND,ProXpress M4025ND,"/>
    <x v="1"/>
    <s v="Standard"/>
    <n v="216"/>
    <n v="356"/>
    <m/>
    <x v="0"/>
    <x v="0"/>
    <x v="4"/>
    <s v="Yes"/>
    <n v="1.9"/>
    <n v="98.8"/>
    <s v="None, None"/>
    <x v="88"/>
    <d v="2017-11-27T00:00:00"/>
    <s v="United States, Australia, New Zealand, Switzerland, Europe, Taiwan, Canada"/>
    <s v="ES_1024439_ProXpress M4025NX_11282017083451_8091215"/>
    <n v="1"/>
    <n v="9"/>
    <n v="15"/>
    <n v="13.8"/>
    <n v="32"/>
    <n v="349.60000000000008"/>
    <n v="1.8504000000000005"/>
    <n v="87.40000000000002"/>
    <n v="0.56340000000000012"/>
    <n v="29.296800000000005"/>
    <n v="6"/>
    <n v="22.64"/>
    <b v="1"/>
    <b v="1"/>
    <b v="1"/>
    <x v="1"/>
    <n v="2.92"/>
    <n v="50.613333333333337"/>
    <x v="271"/>
    <n v="0.60399999999999987"/>
    <n v="0.60399999999999987"/>
    <x v="0"/>
    <x v="0"/>
  </r>
  <r>
    <n v="2306986"/>
    <s v="HP Inc."/>
    <s v="Samsung"/>
    <s v="ProXpress M4030ND"/>
    <s v="ProXpress M4030ND"/>
    <m/>
    <x v="1"/>
    <s v="Standard"/>
    <n v="216"/>
    <n v="356"/>
    <m/>
    <x v="0"/>
    <x v="0"/>
    <x v="4"/>
    <s v="Yes"/>
    <n v="1.9"/>
    <n v="98.8"/>
    <s v="None, None"/>
    <x v="88"/>
    <d v="2017-11-27T00:00:00"/>
    <s v="United States, Australia, New Zealand, Switzerland, Europe, Taiwan, Canada"/>
    <s v="ES_1024439_ProXpress M4030ND_11282017083619_8179640"/>
    <n v="1"/>
    <n v="7.2"/>
    <n v="13.8"/>
    <n v="13.2"/>
    <n v="32"/>
    <n v="352.2"/>
    <n v="1.9145999999999999"/>
    <n v="88.05"/>
    <n v="0.62985000000000002"/>
    <n v="32.752200000000002"/>
    <n v="6.6000000000000005"/>
    <n v="22.64"/>
    <b v="1"/>
    <b v="1"/>
    <b v="1"/>
    <x v="1"/>
    <n v="2.92"/>
    <n v="50.613333333333337"/>
    <x v="272"/>
    <n v="0.60399999999999987"/>
    <n v="0.60399999999999987"/>
    <x v="1"/>
    <x v="1"/>
  </r>
  <r>
    <n v="2306987"/>
    <s v="HP Inc."/>
    <s v="Samsung"/>
    <s v="ProXpress M4075FR"/>
    <s v="ProXpress M4075FR"/>
    <s v="ProXpress M4070FR,ProXpress M4070FR,; ProXpress M4070FX,ProXpress M4070FX,; ProXpress M4072FD,ProXpress M4072FD,; ProXpress M4075FX,ProXpress M4075FX,"/>
    <x v="0"/>
    <s v="Standard"/>
    <n v="216"/>
    <n v="356"/>
    <m/>
    <x v="0"/>
    <x v="0"/>
    <x v="4"/>
    <s v="Yes"/>
    <n v="1.8"/>
    <n v="93.6"/>
    <s v="None, None"/>
    <x v="88"/>
    <d v="2017-11-27T00:00:00"/>
    <s v="United States, Australia, New Zealand, Switzerland, Europe, Taiwan, Canada"/>
    <s v="ES_1024439_ProXpress M4075FR_11282017083644_8204793"/>
    <n v="1"/>
    <n v="10.199999999999999"/>
    <n v="15"/>
    <n v="13.8"/>
    <n v="32"/>
    <n v="344.2"/>
    <n v="1.8361999999999998"/>
    <n v="86.05"/>
    <n v="0.57245000000000001"/>
    <n v="29.767400000000002"/>
    <n v="4.8000000000000007"/>
    <n v="22.64"/>
    <b v="1"/>
    <b v="1"/>
    <b v="1"/>
    <x v="0"/>
    <n v="3.47"/>
    <n v="60.146666666666668"/>
    <x v="273"/>
    <n v="0.6359999999999999"/>
    <n v="0.6359999999999999"/>
    <x v="0"/>
    <x v="0"/>
  </r>
  <r>
    <n v="2306988"/>
    <s v="HP Inc."/>
    <s v="Samsung"/>
    <s v="ProXpress M4080FX"/>
    <s v="ProXpress M4080FX"/>
    <m/>
    <x v="0"/>
    <s v="Standard"/>
    <n v="216"/>
    <n v="356"/>
    <m/>
    <x v="0"/>
    <x v="0"/>
    <x v="4"/>
    <s v="Yes"/>
    <n v="1.9"/>
    <n v="98.8"/>
    <s v="None, None"/>
    <x v="88"/>
    <d v="2017-11-27T00:00:00"/>
    <s v="United States, Australia, New Zealand, Switzerland, Europe, Taiwan, Canada"/>
    <s v="ES_1024439_ProXpress M4080FX_11282017083852_8332647"/>
    <n v="2"/>
    <n v="10.8"/>
    <n v="16.2"/>
    <n v="13.8"/>
    <n v="32"/>
    <n v="353.8"/>
    <n v="1.9225999999999999"/>
    <n v="88.45"/>
    <n v="0.63185000000000002"/>
    <n v="32.856200000000001"/>
    <n v="5.3999999999999986"/>
    <n v="22.64"/>
    <b v="1"/>
    <b v="1"/>
    <b v="1"/>
    <x v="0"/>
    <n v="3.47"/>
    <n v="60.146666666666668"/>
    <x v="274"/>
    <n v="0.6359999999999999"/>
    <n v="0.6359999999999999"/>
    <x v="0"/>
    <x v="0"/>
  </r>
  <r>
    <n v="2306989"/>
    <s v="HP Inc."/>
    <s v="Samsung"/>
    <s v="ProXpress M4530NX"/>
    <s v="ProXpress M4530NX"/>
    <s v="ProXpress M4530ND,ProXpress M4530ND,"/>
    <x v="1"/>
    <s v="Standard"/>
    <n v="216"/>
    <n v="356"/>
    <m/>
    <x v="0"/>
    <x v="0"/>
    <x v="48"/>
    <s v="Yes"/>
    <n v="2.6"/>
    <n v="135.19999999999999"/>
    <s v="None, None"/>
    <x v="88"/>
    <d v="2017-11-27T00:00:00"/>
    <s v="United States, Australia, New Zealand, Switzerland, Europe, Taiwan, Canada"/>
    <s v="ES_1024439_ProXpress M4530NX_11282017083921_8361693"/>
    <n v="1"/>
    <n v="10.199999999999999"/>
    <n v="16.2"/>
    <n v="13.2"/>
    <n v="32"/>
    <n v="480.8"/>
    <n v="2.5575999999999999"/>
    <n v="120.2"/>
    <n v="0.79059999999999997"/>
    <n v="41.111199999999997"/>
    <n v="6"/>
    <n v="24.74"/>
    <b v="1"/>
    <b v="1"/>
    <b v="1"/>
    <x v="1"/>
    <n v="3.7200000000000006"/>
    <n v="64.48"/>
    <x v="275"/>
    <n v="0.71399999999999997"/>
    <n v="0.71399999999999997"/>
    <x v="1"/>
    <x v="1"/>
  </r>
  <r>
    <n v="2307225"/>
    <s v="HP Inc."/>
    <s v="Samsung"/>
    <s v="ProXpress M4560FX"/>
    <s v="ProXpress M4560FX"/>
    <s v="ProXpress M4562FX,ProXpress M4562FX,"/>
    <x v="0"/>
    <s v="Standard"/>
    <n v="216"/>
    <n v="356"/>
    <m/>
    <x v="0"/>
    <x v="0"/>
    <x v="48"/>
    <s v="Yes"/>
    <n v="2.5"/>
    <n v="130"/>
    <s v="None, None"/>
    <x v="88"/>
    <d v="2017-11-27T00:00:00"/>
    <s v="United States, Australia, New Zealand, Switzerland, Europe, Taiwan, Canada"/>
    <s v="ES_1024439_ProXpress M4560FX_12042017074628_3588685"/>
    <n v="2"/>
    <n v="7.8"/>
    <n v="28.2"/>
    <n v="27"/>
    <n v="32"/>
    <n v="466"/>
    <n v="2.5091999999999999"/>
    <n v="116.5"/>
    <n v="0.80370000000000008"/>
    <n v="41.792400000000001"/>
    <n v="20.399999999999999"/>
    <n v="24.74"/>
    <b v="1"/>
    <b v="1"/>
    <b v="1"/>
    <x v="0"/>
    <n v="4.0199999999999996"/>
    <n v="69.679999999999993"/>
    <x v="276"/>
    <n v="0.70099999999999996"/>
    <n v="0.70099999999999996"/>
    <x v="1"/>
    <x v="1"/>
  </r>
  <r>
    <n v="2307101"/>
    <s v="HP Inc."/>
    <s v="Samsung"/>
    <s v="ProXpress M4580FX"/>
    <s v="ProXpress M4580FX"/>
    <s v="ProXpress M4583FX,ProXpress M4583FX,"/>
    <x v="0"/>
    <s v="Standard"/>
    <n v="216"/>
    <n v="356"/>
    <m/>
    <x v="0"/>
    <x v="0"/>
    <x v="48"/>
    <s v="Yes"/>
    <n v="2.8"/>
    <n v="145.6"/>
    <s v="None, None"/>
    <x v="88"/>
    <d v="2017-11-28T00:00:00"/>
    <s v="United States, Australia, New Zealand, Switzerland, Europe, Taiwan, Canada"/>
    <s v="ES_1024439_ProXpress M4580FX_11292017072945_0585662"/>
    <n v="2"/>
    <n v="10.199999999999999"/>
    <n v="22.8"/>
    <n v="22.8"/>
    <n v="32"/>
    <n v="522.40000000000009"/>
    <n v="2.8168000000000006"/>
    <n v="130.60000000000002"/>
    <n v="0.90579999999999994"/>
    <n v="47.101599999999998"/>
    <n v="12.600000000000001"/>
    <n v="24.74"/>
    <b v="1"/>
    <b v="1"/>
    <b v="1"/>
    <x v="0"/>
    <n v="4.0199999999999996"/>
    <n v="69.679999999999993"/>
    <x v="277"/>
    <n v="0.70099999999999996"/>
    <n v="0.70099999999999996"/>
    <x v="1"/>
    <x v="1"/>
  </r>
  <r>
    <n v="2307102"/>
    <s v="HP Inc."/>
    <s v="Samsung"/>
    <s v="SF-760P"/>
    <s v="SF-760P"/>
    <s v="SF-765P,SF-765P,"/>
    <x v="0"/>
    <s v="Standard"/>
    <n v="216"/>
    <n v="356"/>
    <m/>
    <x v="0"/>
    <x v="0"/>
    <x v="14"/>
    <s v="Yes"/>
    <n v="1"/>
    <n v="52"/>
    <s v="None, None"/>
    <x v="88"/>
    <d v="2017-11-28T00:00:00"/>
    <s v="United States, Australia, New Zealand, Switzerland, Europe, Taiwan, Canada"/>
    <s v="ES_1024439_SF-760P_11292017073131_0691683"/>
    <n v="1"/>
    <n v="13.2"/>
    <n v="22.8"/>
    <n v="21"/>
    <n v="21"/>
    <n v="127"/>
    <n v="0.96102500000000002"/>
    <n v="31.75"/>
    <n v="0.53005625000000001"/>
    <n v="27.562925"/>
    <n v="9.6000000000000014"/>
    <n v="13.82"/>
    <b v="1"/>
    <b v="1"/>
    <b v="1"/>
    <x v="0"/>
    <n v="1.5200000000000002"/>
    <n v="26.346666666666668"/>
    <x v="278"/>
    <n v="0.26299999999999996"/>
    <n v="0.26299999999999996"/>
    <x v="1"/>
    <x v="1"/>
  </r>
  <r>
    <n v="2308754"/>
    <s v="HP Inc."/>
    <s v="Samsung"/>
    <s v="SL-M3820ND/XEG"/>
    <s v="SL-M3820ND/XEG"/>
    <s v="ProXpress M3820ND/XEG,ProXpress M3820ND/XEG,"/>
    <x v="1"/>
    <s v="Standard"/>
    <n v="216"/>
    <n v="356"/>
    <m/>
    <x v="0"/>
    <x v="0"/>
    <x v="6"/>
    <s v="Yes"/>
    <n v="1.1000000000000001"/>
    <n v="57.2"/>
    <s v="None, None"/>
    <x v="89"/>
    <d v="2018-01-07T00:00:00"/>
    <s v="United States, Australia, New Zealand, Europe, Canada"/>
    <s v="ES_1024439_SL-M3820ND/XEG_01082018063230_3150564"/>
    <n v="1"/>
    <n v="7.2"/>
    <n v="492"/>
    <n v="438"/>
    <n v="28"/>
    <n v="206.2"/>
    <n v="1.1374000000000002"/>
    <n v="51.55"/>
    <n v="0.38514999999999999"/>
    <n v="20.027799999999999"/>
    <n v="484.8"/>
    <n v="16.759999999999998"/>
    <b v="0"/>
    <b v="1"/>
    <b v="1"/>
    <x v="1"/>
    <n v="1.38"/>
    <n v="23.919999999999998"/>
    <x v="279"/>
    <n v="0.36100000000000004"/>
    <n v="0.36100000000000004"/>
    <x v="1"/>
    <x v="1"/>
  </r>
  <r>
    <n v="2307103"/>
    <s v="HP Inc."/>
    <s v="Samsung"/>
    <s v="Xpress C1810W"/>
    <s v="Xpress C1810W"/>
    <s v="CLP-415N,CLP-415N,"/>
    <x v="1"/>
    <s v="Standard"/>
    <n v="216"/>
    <n v="356"/>
    <m/>
    <x v="0"/>
    <x v="1"/>
    <x v="1"/>
    <s v="Yes"/>
    <n v="1.2"/>
    <n v="62.4"/>
    <s v="None, None"/>
    <x v="88"/>
    <d v="2017-11-28T00:00:00"/>
    <s v="United States, Australia, New Zealand, Switzerland, Europe, Taiwan, Canada"/>
    <s v="ES_1024439_Xpress C1810W_11292017073253_0773192"/>
    <n v="1"/>
    <n v="13.8"/>
    <n v="34.799999999999997"/>
    <n v="31.8"/>
    <n v="19"/>
    <n v="212.13333333333335"/>
    <n v="1.2481916666666668"/>
    <n v="53.033333333333339"/>
    <n v="0.47584791666666659"/>
    <n v="24.744091666666662"/>
    <n v="20.999999999999996"/>
    <n v="12.98"/>
    <b v="0"/>
    <b v="1"/>
    <b v="1"/>
    <x v="1"/>
    <n v="2.2000000000000002"/>
    <n v="38.133333333333333"/>
    <x v="280"/>
    <n v="0.27500000000000002"/>
    <n v="0.27500000000000002"/>
    <x v="1"/>
    <x v="1"/>
  </r>
  <r>
    <n v="2307104"/>
    <s v="HP Inc."/>
    <s v="Samsung"/>
    <s v="Xpress C1860FW"/>
    <s v="Xpress C1860FW"/>
    <s v="CLX-4195FN,CLX-4195FN,; CLX-4195N,CLX-4195N,"/>
    <x v="0"/>
    <s v="Standard"/>
    <n v="216"/>
    <n v="356"/>
    <m/>
    <x v="0"/>
    <x v="1"/>
    <x v="1"/>
    <s v="Yes"/>
    <n v="1.5"/>
    <n v="78"/>
    <s v="None, None"/>
    <x v="88"/>
    <d v="2017-11-28T00:00:00"/>
    <s v="United States, Australia, New Zealand, Switzerland, Europe, Taiwan, Canada"/>
    <s v="ES_1024439_Xpress C1860FW_11292017073703_1023288"/>
    <n v="1"/>
    <n v="22.8"/>
    <n v="34.799999999999997"/>
    <n v="33"/>
    <n v="19"/>
    <n v="233.23333333333335"/>
    <n v="1.4835166666666668"/>
    <n v="58.308333333333337"/>
    <n v="0.64807916666666676"/>
    <n v="33.700116666666673"/>
    <n v="11.999999999999996"/>
    <n v="12.98"/>
    <b v="1"/>
    <b v="1"/>
    <b v="1"/>
    <x v="0"/>
    <n v="2.52"/>
    <n v="43.68"/>
    <x v="281"/>
    <n v="0.254"/>
    <n v="0.254"/>
    <x v="1"/>
    <x v="1"/>
  </r>
  <r>
    <n v="2307105"/>
    <s v="HP Inc."/>
    <s v="Samsung"/>
    <s v="Xpress C430W"/>
    <s v="Xpress C430W"/>
    <s v="Xpress C430,Xpress C430,"/>
    <x v="1"/>
    <s v="Standard"/>
    <n v="216"/>
    <n v="356"/>
    <m/>
    <x v="0"/>
    <x v="1"/>
    <x v="1"/>
    <s v="Yes"/>
    <n v="1"/>
    <n v="52"/>
    <s v="None, None"/>
    <x v="88"/>
    <d v="2017-11-28T00:00:00"/>
    <s v="United States, Australia, New Zealand, Switzerland, Europe, Taiwan, Canada"/>
    <s v="ES_1024439_Xpress C430W_11292017073912_1152634"/>
    <n v="1"/>
    <n v="12"/>
    <n v="18"/>
    <n v="16.2"/>
    <n v="19"/>
    <n v="161.53333333333333"/>
    <n v="0.96634166666666665"/>
    <n v="40.383333333333333"/>
    <n v="0.38018541666666672"/>
    <n v="19.769641666666669"/>
    <n v="6"/>
    <n v="12.98"/>
    <b v="1"/>
    <b v="1"/>
    <b v="1"/>
    <x v="1"/>
    <n v="2.2000000000000002"/>
    <n v="38.133333333333333"/>
    <x v="282"/>
    <n v="0.27500000000000002"/>
    <n v="0.27500000000000002"/>
    <x v="1"/>
    <x v="1"/>
  </r>
  <r>
    <n v="2307106"/>
    <s v="HP Inc."/>
    <s v="Samsung"/>
    <s v="Xpress C480FW"/>
    <s v="Xpress C480FW"/>
    <s v="Xpress C480,Xpress C480,; Xpress C480FN,Xpress C480FN,; Xpress C480W,Xpress C480W,; Xpress C483W,Xpress C483W,"/>
    <x v="0"/>
    <s v="Standard"/>
    <n v="216"/>
    <n v="356"/>
    <m/>
    <x v="0"/>
    <x v="1"/>
    <x v="1"/>
    <s v="Yes"/>
    <n v="1"/>
    <n v="52"/>
    <s v="None, None"/>
    <x v="88"/>
    <d v="2017-11-28T00:00:00"/>
    <s v="United States, Australia, New Zealand, Switzerland, Europe, Taiwan, Canada"/>
    <s v="ES_1024439_Xpress C480FW_11292017074002_1202900"/>
    <n v="1"/>
    <n v="12"/>
    <n v="21"/>
    <n v="16.2"/>
    <n v="19"/>
    <n v="170.06666666666666"/>
    <n v="1.0234333333333332"/>
    <n v="42.516666666666666"/>
    <n v="0.4070583333333333"/>
    <n v="21.167033333333332"/>
    <n v="9"/>
    <n v="12.98"/>
    <b v="1"/>
    <b v="1"/>
    <b v="1"/>
    <x v="0"/>
    <n v="2.52"/>
    <n v="43.68"/>
    <x v="283"/>
    <n v="0.254"/>
    <n v="0.254"/>
    <x v="1"/>
    <x v="1"/>
  </r>
  <r>
    <n v="2307107"/>
    <s v="HP Inc."/>
    <s v="Samsung"/>
    <s v="Xpress M2020W"/>
    <s v="Xpress M2020W"/>
    <s v="Xpress M2020,Xpress M2020,; Xpress M2026,Xpress M2026,; Xpress M2026W,Xpress M2026W,"/>
    <x v="1"/>
    <s v="Standard"/>
    <n v="216"/>
    <n v="356"/>
    <m/>
    <x v="0"/>
    <x v="0"/>
    <x v="14"/>
    <s v="Yes"/>
    <n v="0.8"/>
    <n v="41.6"/>
    <s v="None, None"/>
    <x v="88"/>
    <d v="2017-11-28T00:00:00"/>
    <s v="United States, Australia, New Zealand, Switzerland, Europe, Taiwan, Canada"/>
    <s v="ES_1024439_Xpress M2020W_11292017074214_1334089"/>
    <n v="1"/>
    <n v="10.8"/>
    <n v="19.8"/>
    <n v="18"/>
    <n v="21"/>
    <n v="124.70000000000002"/>
    <n v="0.83612500000000012"/>
    <n v="31.175000000000004"/>
    <n v="0.39803125000000006"/>
    <n v="20.697625000000002"/>
    <n v="9"/>
    <n v="13.82"/>
    <b v="1"/>
    <b v="1"/>
    <b v="1"/>
    <x v="1"/>
    <n v="0.96"/>
    <n v="16.64"/>
    <x v="284"/>
    <n v="0.24200000000000005"/>
    <n v="0.24200000000000005"/>
    <x v="1"/>
    <x v="1"/>
  </r>
  <r>
    <n v="2307108"/>
    <s v="HP Inc."/>
    <s v="Samsung"/>
    <s v="Xpress M2070FW"/>
    <s v="Xpress M2070FW"/>
    <s v="Xpress M2070,Xpress M2070,; Xpress M2070F,Xpress M2070F,; Xpress M2070W,Xpress M2070W,; Xpress M2078W,Xpress M2078W,"/>
    <x v="0"/>
    <s v="Standard"/>
    <n v="216"/>
    <n v="356"/>
    <m/>
    <x v="0"/>
    <x v="0"/>
    <x v="14"/>
    <s v="Yes"/>
    <n v="0.9"/>
    <n v="46.8"/>
    <s v="None, None"/>
    <x v="88"/>
    <d v="2017-11-28T00:00:00"/>
    <s v="United States, Australia, New Zealand, Switzerland, Europe, Taiwan, Canada"/>
    <s v="ES_1024439_Xpress M2070FW_11292017074348_1428803"/>
    <n v="1"/>
    <n v="7.8"/>
    <n v="18"/>
    <n v="16.2"/>
    <n v="21"/>
    <n v="126.13333333333331"/>
    <n v="0.88581666666666659"/>
    <n v="31.533333333333328"/>
    <n v="0.44825416666666662"/>
    <n v="23.309216666666664"/>
    <n v="10.199999999999999"/>
    <n v="13.82"/>
    <b v="1"/>
    <b v="1"/>
    <b v="1"/>
    <x v="0"/>
    <n v="1.5200000000000002"/>
    <n v="26.346666666666668"/>
    <x v="285"/>
    <n v="0.26299999999999996"/>
    <n v="0.26299999999999996"/>
    <x v="1"/>
    <x v="1"/>
  </r>
  <r>
    <n v="2307113"/>
    <s v="HP Inc."/>
    <s v="Samsung"/>
    <s v="Xpress M2625D"/>
    <s v="Xpress M2625D"/>
    <s v="Xpress  M2625,Xpress  M2625,"/>
    <x v="1"/>
    <s v="Standard"/>
    <n v="216"/>
    <n v="356"/>
    <m/>
    <x v="0"/>
    <x v="0"/>
    <x v="8"/>
    <s v="Yes"/>
    <n v="1"/>
    <n v="52"/>
    <s v="None, None"/>
    <x v="88"/>
    <d v="2017-11-28T00:00:00"/>
    <s v="United States, Australia, New Zealand, Switzerland, Europe, Taiwan, Canada"/>
    <s v="ES_1024439_Xpress M2625D_11292017075035_1835264"/>
    <n v="1"/>
    <n v="10.8"/>
    <n v="16.2"/>
    <n v="13.8"/>
    <n v="27"/>
    <n v="173.80000000000004"/>
    <n v="0.97640000000000016"/>
    <n v="43.45000000000001"/>
    <n v="0.3449000000000001"/>
    <n v="17.934800000000006"/>
    <n v="5.3999999999999986"/>
    <n v="16.34"/>
    <b v="1"/>
    <b v="1"/>
    <b v="1"/>
    <x v="1"/>
    <n v="1.3199999999999998"/>
    <n v="22.879999999999995"/>
    <x v="286"/>
    <n v="0.34400000000000003"/>
    <n v="0.34400000000000003"/>
    <x v="1"/>
    <x v="1"/>
  </r>
  <r>
    <n v="2307114"/>
    <s v="HP Inc."/>
    <s v="Samsung"/>
    <s v="Xpress M2675FN"/>
    <s v="Xpress M2675FN"/>
    <s v="Xpress M2675F,Xpress M2675F,"/>
    <x v="0"/>
    <s v="Standard"/>
    <n v="216"/>
    <n v="356"/>
    <m/>
    <x v="0"/>
    <x v="0"/>
    <x v="8"/>
    <s v="Optional"/>
    <n v="1"/>
    <n v="52"/>
    <s v="None, None"/>
    <x v="88"/>
    <d v="2017-11-28T00:00:00"/>
    <s v="United States, Australia, New Zealand, Switzerland, Europe, Taiwan, Canada"/>
    <s v="ES_1024439_Xpress M2675FN_11292017075147_1907505"/>
    <n v="1"/>
    <n v="7.8"/>
    <n v="16.2"/>
    <n v="15"/>
    <n v="27"/>
    <n v="180.0333333333333"/>
    <n v="1.0209916666666665"/>
    <n v="45.008333333333326"/>
    <n v="0.36864791666666663"/>
    <n v="19.169691666666665"/>
    <n v="8.3999999999999986"/>
    <n v="16.34"/>
    <b v="1"/>
    <b v="0"/>
    <b v="1"/>
    <x v="0"/>
    <n v="1.9400000000000002"/>
    <n v="33.626666666666672"/>
    <x v="287"/>
    <n v="0.371"/>
    <n v="0.371"/>
    <x v="0"/>
    <x v="1"/>
  </r>
  <r>
    <n v="2307109"/>
    <s v="HP Inc."/>
    <s v="Samsung"/>
    <s v="Xpress M2835DW"/>
    <s v="Xpress M2835DW"/>
    <s v="Xpress M2820ND,Xpress M2820ND,; Xpress M2825DW,Xpress M2825DW,; Xpress M2825ND,Xpress M2825ND,; Xpress M2830DW,Xpress M2830DW,"/>
    <x v="1"/>
    <s v="Standard"/>
    <n v="216"/>
    <n v="356"/>
    <m/>
    <x v="0"/>
    <x v="0"/>
    <x v="36"/>
    <s v="Yes"/>
    <n v="1.2"/>
    <n v="62.4"/>
    <s v="None, None"/>
    <x v="88"/>
    <d v="2017-11-28T00:00:00"/>
    <s v="United States, Australia, New Zealand, Switzerland, Europe, Taiwan, Canada"/>
    <s v="ES_1024439_Xpress M2835DW_11292017074524_1524367"/>
    <n v="1"/>
    <n v="7.2"/>
    <n v="16.2"/>
    <n v="18"/>
    <n v="29"/>
    <n v="196.9"/>
    <n v="1.208475"/>
    <n v="49.225000000000001"/>
    <n v="0.51631875000000005"/>
    <n v="26.848575000000004"/>
    <n v="9"/>
    <n v="17.18"/>
    <b v="1"/>
    <b v="1"/>
    <b v="1"/>
    <x v="1"/>
    <n v="1.44"/>
    <n v="24.959999999999997"/>
    <x v="288"/>
    <n v="0.37800000000000006"/>
    <n v="0.37800000000000006"/>
    <x v="1"/>
    <x v="1"/>
  </r>
  <r>
    <n v="2307110"/>
    <s v="HP Inc."/>
    <s v="Samsung"/>
    <s v="Xpress M2885FW"/>
    <s v="Xpress M2885FW"/>
    <s v="Xpress M2870DW,Xpress M2870DW,; Xpress M2870FD,Xpress M2870FD,; Xpress M2870ND,Xpress M2870ND,; Xpress M2875DW,Xpress M2875DW,; Xpress M2875ND,Xpress M2875ND,; Xpress M2880FW,Xpress M2880FW,"/>
    <x v="0"/>
    <s v="Standard"/>
    <n v="216"/>
    <n v="356"/>
    <m/>
    <x v="0"/>
    <x v="0"/>
    <x v="36"/>
    <s v="Yes"/>
    <n v="1.3"/>
    <n v="67.599999999999994"/>
    <s v="None, None"/>
    <x v="88"/>
    <d v="2017-11-28T00:00:00"/>
    <s v="United States, Australia, New Zealand, Switzerland, Europe, Taiwan, Canada"/>
    <s v="ES_1024439_Xpress M2885FW_11292017074709_1629338"/>
    <n v="1"/>
    <n v="7.8"/>
    <n v="16.2"/>
    <n v="15"/>
    <n v="29"/>
    <n v="202.7"/>
    <n v="1.2901749999999998"/>
    <n v="50.674999999999997"/>
    <n v="0.58714374999999996"/>
    <n v="30.531474999999997"/>
    <n v="8.3999999999999986"/>
    <n v="17.18"/>
    <b v="1"/>
    <b v="1"/>
    <b v="1"/>
    <x v="0"/>
    <n v="2.08"/>
    <n v="36.053333333333335"/>
    <x v="289"/>
    <n v="0.40699999999999992"/>
    <n v="0.40699999999999992"/>
    <x v="1"/>
    <x v="1"/>
  </r>
  <r>
    <n v="2307111"/>
    <s v="HP Inc."/>
    <s v="Samsung"/>
    <s v="Xpress M3015DW"/>
    <s v="Xpress M3015DW"/>
    <m/>
    <x v="1"/>
    <s v="Standard"/>
    <n v="216"/>
    <n v="356"/>
    <m/>
    <x v="0"/>
    <x v="0"/>
    <x v="47"/>
    <s v="Yes"/>
    <n v="1.4"/>
    <n v="72.8"/>
    <s v="None, None"/>
    <x v="88"/>
    <d v="2017-11-28T00:00:00"/>
    <s v="United States, Australia, New Zealand, Switzerland, Europe, Taiwan, Canada"/>
    <s v="ES_1024439_Xpress M3015DW_11292017074834_1714319"/>
    <n v="1"/>
    <n v="7.8"/>
    <n v="16.2"/>
    <n v="15"/>
    <n v="31"/>
    <n v="221.86666666666665"/>
    <n v="1.3549083333333334"/>
    <n v="55.466666666666661"/>
    <n v="0.57812708333333329"/>
    <n v="30.06260833333333"/>
    <n v="8.3999999999999986"/>
    <n v="18.02"/>
    <b v="1"/>
    <b v="1"/>
    <b v="1"/>
    <x v="1"/>
    <n v="1.61"/>
    <n v="27.906666666666666"/>
    <x v="290"/>
    <n v="0.41200000000000003"/>
    <n v="0.41200000000000003"/>
    <x v="1"/>
    <x v="1"/>
  </r>
  <r>
    <n v="2307112"/>
    <s v="HP Inc."/>
    <s v="Samsung"/>
    <s v="Xpress M3065FW"/>
    <s v="Xpress M3065FW"/>
    <m/>
    <x v="0"/>
    <s v="Standard"/>
    <n v="216"/>
    <n v="356"/>
    <m/>
    <x v="0"/>
    <x v="0"/>
    <x v="47"/>
    <s v="Yes"/>
    <n v="1.4"/>
    <n v="72.8"/>
    <s v="None, None"/>
    <x v="88"/>
    <d v="2017-11-28T00:00:00"/>
    <s v="United States, Australia, New Zealand, Switzerland, Europe, Taiwan, Canada"/>
    <s v="ES_1024439_Xpress M3065FW_11292017074904_1744259"/>
    <n v="1"/>
    <n v="7.8"/>
    <n v="16.2"/>
    <n v="16.2"/>
    <n v="31"/>
    <n v="227.29999999999995"/>
    <n v="1.3949999999999998"/>
    <n v="56.824999999999989"/>
    <n v="0.60075000000000001"/>
    <n v="31.239000000000001"/>
    <n v="8.3999999999999986"/>
    <n v="18.02"/>
    <b v="1"/>
    <b v="1"/>
    <b v="1"/>
    <x v="0"/>
    <n v="2.2600000000000002"/>
    <n v="39.173333333333339"/>
    <x v="291"/>
    <n v="0.44299999999999995"/>
    <n v="0.44299999999999995"/>
    <x v="1"/>
    <x v="1"/>
  </r>
  <r>
    <n v="2198238"/>
    <s v="Konica Minolta Business Solutions U.S.A., Inc."/>
    <s v="Konica Minolta"/>
    <s v="bizhub PRESS 1052"/>
    <s v="1052"/>
    <m/>
    <x v="0"/>
    <s v="Standard"/>
    <n v="297"/>
    <n v="432"/>
    <m/>
    <x v="0"/>
    <x v="0"/>
    <x v="29"/>
    <s v="Yes"/>
    <n v="28.562000000000001"/>
    <n v="1485.2239999999999"/>
    <s v="None, None"/>
    <x v="90"/>
    <d v="2013-12-03T00:00:00"/>
    <s v="United States, Canada"/>
    <s v="ES_14914_1052_12102013120753_2539367"/>
    <n v="1"/>
    <n v="4.8"/>
    <n v="127.8"/>
    <n v="108"/>
    <n v="32"/>
    <n v="4605.3999999999987"/>
    <n v="28.569399999999995"/>
    <n v="1151.3499999999997"/>
    <n v="12.59815"/>
    <n v="655.10379999999998"/>
    <n v="123"/>
    <n v="30"/>
    <b v="0"/>
    <b v="1"/>
    <b v="1"/>
    <x v="0"/>
    <n v="27.150000000000002"/>
    <n v="470.60000000000008"/>
    <x v="292"/>
    <n v="3.6909999999999998"/>
    <n v="3.7409999999999997"/>
    <x v="1"/>
    <x v="1"/>
  </r>
  <r>
    <n v="2245503"/>
    <s v="Konica Minolta Business Solutions U.S.A., Inc."/>
    <s v="Konica Minolta"/>
    <s v="bizhub PRO 1100"/>
    <s v="1100"/>
    <m/>
    <x v="0"/>
    <s v="Standard"/>
    <n v="297"/>
    <n v="432"/>
    <m/>
    <x v="0"/>
    <x v="0"/>
    <x v="13"/>
    <s v="Yes"/>
    <n v="13.477"/>
    <n v="700.80399999999997"/>
    <s v="None, None"/>
    <x v="91"/>
    <d v="2015-08-11T00:00:00"/>
    <s v="United States, Canada"/>
    <s v="ES_14914_1100_08122015211511_9801525"/>
    <n v="1"/>
    <n v="6"/>
    <n v="379.8"/>
    <n v="6.6"/>
    <n v="32"/>
    <n v="2651.9999999999995"/>
    <n v="13.477599999999997"/>
    <n v="662.99999999999989"/>
    <n v="3.5835999999999988"/>
    <n v="186.34719999999993"/>
    <n v="373.8"/>
    <n v="30"/>
    <b v="0"/>
    <b v="1"/>
    <b v="1"/>
    <x v="0"/>
    <n v="24.150000000000002"/>
    <n v="418.60000000000008"/>
    <x v="293"/>
    <n v="3.2559999999999993"/>
    <n v="3.3059999999999992"/>
    <x v="1"/>
    <x v="1"/>
  </r>
  <r>
    <n v="2198237"/>
    <s v="Konica Minolta Business Solutions U.S.A., Inc."/>
    <s v="Konica Minolta"/>
    <s v="bizhub PRESS 1250"/>
    <s v="1250"/>
    <m/>
    <x v="0"/>
    <s v="Standard"/>
    <n v="297"/>
    <n v="432"/>
    <m/>
    <x v="0"/>
    <x v="0"/>
    <x v="49"/>
    <s v="Yes"/>
    <n v="31.91"/>
    <n v="1659.32"/>
    <s v="None, None"/>
    <x v="90"/>
    <d v="2013-12-03T00:00:00"/>
    <s v="United States, Canada"/>
    <s v="ES_14914_1250_12102013115940_6207486"/>
    <n v="1"/>
    <n v="4.8"/>
    <n v="205.2"/>
    <n v="120.6"/>
    <n v="32"/>
    <n v="5261.8000000000011"/>
    <n v="31.915400000000009"/>
    <n v="1315.4500000000003"/>
    <n v="13.49765"/>
    <n v="701.87779999999998"/>
    <n v="200.39999999999998"/>
    <n v="30"/>
    <b v="0"/>
    <b v="1"/>
    <b v="1"/>
    <x v="0"/>
    <n v="39.15"/>
    <n v="678.6"/>
    <x v="294"/>
    <n v="5.431"/>
    <n v="5.4809999999999999"/>
    <x v="1"/>
    <x v="1"/>
  </r>
  <r>
    <n v="2194359"/>
    <s v="Konica Minolta Business Solutions U.S.A., Inc."/>
    <s v="Konica Minolta"/>
    <s v="bizhub PRESS 1250P"/>
    <s v="1250P"/>
    <m/>
    <x v="1"/>
    <s v="Standard"/>
    <n v="279"/>
    <n v="432"/>
    <m/>
    <x v="0"/>
    <x v="0"/>
    <x v="49"/>
    <s v="Yes"/>
    <n v="28.655000000000001"/>
    <n v="1490.06"/>
    <s v="None, None"/>
    <x v="92"/>
    <d v="2013-11-13T00:00:00"/>
    <s v="United States, Canada"/>
    <s v="ES_14914_1250P_11142013144410_3265856"/>
    <n v="1"/>
    <n v="4.2"/>
    <n v="231.6"/>
    <n v="101.4"/>
    <n v="32"/>
    <n v="4629.6000000000004"/>
    <n v="28.652000000000001"/>
    <n v="1157.4000000000001"/>
    <n v="12.581"/>
    <n v="654.21199999999999"/>
    <n v="227.4"/>
    <n v="30"/>
    <b v="0"/>
    <b v="1"/>
    <b v="1"/>
    <x v="1"/>
    <n v="31.150000000000002"/>
    <n v="539.93333333333339"/>
    <x v="295"/>
    <n v="4.2219999999999995"/>
    <n v="4.2719999999999994"/>
    <x v="1"/>
    <x v="1"/>
  </r>
  <r>
    <n v="2204980"/>
    <s v="Konica Minolta Business Solutions U.S.A., Inc."/>
    <s v="Konica Minolta"/>
    <s v="bizhub PRESS 2250P"/>
    <s v="1250P"/>
    <m/>
    <x v="1"/>
    <s v="Standard"/>
    <n v="297"/>
    <n v="432"/>
    <m/>
    <x v="0"/>
    <x v="0"/>
    <x v="50"/>
    <s v="Yes"/>
    <n v="88.798000000000002"/>
    <n v="4617.4960000000001"/>
    <s v="None, None"/>
    <x v="93"/>
    <d v="2014-02-24T00:00:00"/>
    <s v="United States, Canada"/>
    <s v="ES_14914_1250P_02242014154650_7966122"/>
    <n v="15"/>
    <n v="11.4"/>
    <n v="255.6"/>
    <n v="52.2"/>
    <n v="32"/>
    <n v="15239"/>
    <n v="88.789000000000001"/>
    <n v="3809.75"/>
    <n v="34.222749999999998"/>
    <n v="1779.5829999999999"/>
    <n v="244.2"/>
    <n v="30"/>
    <b v="0"/>
    <b v="1"/>
    <b v="1"/>
    <x v="1"/>
    <n v="99.899999999999991"/>
    <n v="1731.5999999999997"/>
    <x v="296"/>
    <n v="25.634"/>
    <n v="25.684000000000001"/>
    <x v="1"/>
    <x v="1"/>
  </r>
  <r>
    <n v="2235540"/>
    <s v="Konica Minolta Business Solutions U.S.A., Inc."/>
    <s v="Konica Minolta"/>
    <s v="bizhub 367"/>
    <s v="302301"/>
    <s v="N512,N512,"/>
    <x v="0"/>
    <s v="Standard"/>
    <n v="297"/>
    <n v="432"/>
    <m/>
    <x v="0"/>
    <x v="0"/>
    <x v="9"/>
    <s v="Yes"/>
    <n v="1.823"/>
    <n v="94.796000000000006"/>
    <s v="None, None"/>
    <x v="94"/>
    <d v="2015-04-27T00:00:00"/>
    <s v="United States, Canada"/>
    <s v="ES_14914_bizhub 367_04012015110129_1039655"/>
    <n v="20"/>
    <n v="12.6"/>
    <n v="17.399999999999999"/>
    <n v="16.2"/>
    <n v="32"/>
    <n v="350.99999999999994"/>
    <n v="1.8189999999999997"/>
    <n v="87.749999999999986"/>
    <n v="0.51775000000000004"/>
    <n v="26.923000000000002"/>
    <n v="4.7999999999999989"/>
    <n v="33.36"/>
    <b v="1"/>
    <b v="1"/>
    <b v="1"/>
    <x v="0"/>
    <n v="3.11"/>
    <n v="53.906666666666666"/>
    <x v="297"/>
    <n v="0.53299999999999992"/>
    <n v="0.58299999999999996"/>
    <x v="0"/>
    <x v="0"/>
  </r>
  <r>
    <n v="2235541"/>
    <s v="Konica Minolta Business Solutions U.S.A., Inc."/>
    <s v="Konica Minolta"/>
    <s v="bizhub 287"/>
    <s v="302301"/>
    <s v="N511,N511,"/>
    <x v="0"/>
    <s v="Standard"/>
    <n v="297"/>
    <n v="432"/>
    <m/>
    <x v="0"/>
    <x v="0"/>
    <x v="6"/>
    <s v="Yes"/>
    <n v="1.379"/>
    <n v="71.707999999999998"/>
    <s v="None, None"/>
    <x v="95"/>
    <d v="2015-04-27T00:00:00"/>
    <s v="United States, Canada"/>
    <s v="ES_14914_bizhub 287_04012015110350_8250472"/>
    <n v="20"/>
    <n v="12.6"/>
    <n v="18.600000000000001"/>
    <n v="16.8"/>
    <n v="28"/>
    <n v="261.60000000000002"/>
    <n v="1.3745000000000001"/>
    <n v="65.400000000000006"/>
    <n v="0.40662500000000001"/>
    <n v="21.144500000000001"/>
    <n v="6.0000000000000018"/>
    <n v="29.28"/>
    <b v="1"/>
    <b v="1"/>
    <b v="1"/>
    <x v="0"/>
    <n v="2.31"/>
    <n v="40.04"/>
    <x v="298"/>
    <n v="0.38900000000000001"/>
    <n v="0.439"/>
    <x v="0"/>
    <x v="0"/>
  </r>
  <r>
    <n v="2235542"/>
    <s v="Konica Minolta Business Solutions U.S.A., Inc."/>
    <s v="Konica Minolta"/>
    <s v="bizhub 227"/>
    <s v="302301"/>
    <s v="N510,N510,"/>
    <x v="0"/>
    <s v="Standard"/>
    <n v="297"/>
    <n v="432"/>
    <m/>
    <x v="0"/>
    <x v="0"/>
    <x v="46"/>
    <s v="Yes"/>
    <n v="1.0960000000000001"/>
    <n v="56.991999999999997"/>
    <s v="None, None"/>
    <x v="95"/>
    <d v="2015-04-27T00:00:00"/>
    <s v="United States, Canada"/>
    <s v="ES_14914_bizhub 227_04012015110555_1808382"/>
    <n v="20"/>
    <n v="12.6"/>
    <n v="18"/>
    <n v="18"/>
    <n v="22"/>
    <n v="204.93333333333334"/>
    <n v="1.0949166666666668"/>
    <n v="51.233333333333334"/>
    <n v="0.33672916666666669"/>
    <n v="17.509916666666669"/>
    <n v="5.4"/>
    <n v="26.22"/>
    <b v="1"/>
    <b v="1"/>
    <b v="1"/>
    <x v="0"/>
    <n v="1.8900000000000001"/>
    <n v="32.76"/>
    <x v="299"/>
    <n v="0.28099999999999997"/>
    <n v="0.33099999999999996"/>
    <x v="1"/>
    <x v="1"/>
  </r>
  <r>
    <n v="2275588"/>
    <s v="Konica Minolta Business Solutions U.S.A., Inc."/>
    <s v="Konica Minolta"/>
    <s v="bizhub 368"/>
    <s v="302302"/>
    <m/>
    <x v="0"/>
    <s v="Standard"/>
    <n v="297"/>
    <n v="432"/>
    <m/>
    <x v="0"/>
    <x v="0"/>
    <x v="9"/>
    <s v="Yes"/>
    <n v="1.833"/>
    <n v="95.316000000000003"/>
    <s v="None, None"/>
    <x v="96"/>
    <d v="2016-08-16T00:00:00"/>
    <s v="United States, Canada"/>
    <s v="ES_14914_302302_08182016102618_6120282"/>
    <n v="20"/>
    <n v="11.4"/>
    <n v="16.2"/>
    <n v="15.6"/>
    <n v="32"/>
    <n v="353.8"/>
    <n v="1.833"/>
    <n v="88.45"/>
    <n v="0.52124999999999999"/>
    <n v="27.105"/>
    <n v="4.7999999999999989"/>
    <n v="33.36"/>
    <b v="1"/>
    <b v="1"/>
    <b v="1"/>
    <x v="0"/>
    <n v="3.11"/>
    <n v="53.906666666666666"/>
    <x v="300"/>
    <n v="0.53299999999999992"/>
    <n v="0.58299999999999996"/>
    <x v="0"/>
    <x v="0"/>
  </r>
  <r>
    <n v="2275589"/>
    <s v="Konica Minolta Business Solutions U.S.A., Inc."/>
    <s v="Konica Minolta"/>
    <s v="bizhub 308"/>
    <s v="302302"/>
    <m/>
    <x v="0"/>
    <s v="Standard"/>
    <n v="297"/>
    <n v="432"/>
    <m/>
    <x v="0"/>
    <x v="0"/>
    <x v="7"/>
    <s v="Yes"/>
    <n v="1.4670000000000001"/>
    <n v="76.284000000000006"/>
    <s v="None, None"/>
    <x v="96"/>
    <d v="2016-08-16T00:00:00"/>
    <s v="United States, Canada"/>
    <s v="ES_14914_302302_08182016102917_7365660"/>
    <n v="20"/>
    <n v="13.8"/>
    <n v="15.6"/>
    <n v="15.6"/>
    <n v="30"/>
    <n v="280.33333333333337"/>
    <n v="1.4669166666666669"/>
    <n v="70.083333333333343"/>
    <n v="0.42972916666666672"/>
    <n v="22.345916666666668"/>
    <n v="1.7999999999999989"/>
    <n v="30.3"/>
    <b v="1"/>
    <b v="1"/>
    <b v="1"/>
    <x v="0"/>
    <n v="2.4499999999999997"/>
    <n v="42.466666666666661"/>
    <x v="301"/>
    <n v="0.42499999999999993"/>
    <n v="0.47499999999999992"/>
    <x v="0"/>
    <x v="0"/>
  </r>
  <r>
    <n v="2303526"/>
    <s v="Konica Minolta Business Solutions U.S.A., Inc."/>
    <s v="Konica Minolta"/>
    <s v="bizhub 368e"/>
    <s v="302303"/>
    <m/>
    <x v="0"/>
    <s v="Standard"/>
    <n v="297"/>
    <n v="432"/>
    <m/>
    <x v="0"/>
    <x v="0"/>
    <x v="9"/>
    <s v="Yes"/>
    <n v="1.742"/>
    <n v="90.584000000000003"/>
    <s v="None, None"/>
    <x v="97"/>
    <d v="2017-09-12T00:00:00"/>
    <s v="United States, Canada"/>
    <s v="ES_14914_302303_09122017212306_9583924"/>
    <n v="15"/>
    <n v="13.8"/>
    <n v="16.2"/>
    <n v="14.4"/>
    <n v="32"/>
    <n v="335.6"/>
    <n v="1.742"/>
    <n v="83.9"/>
    <n v="0.4985"/>
    <n v="25.922000000000001"/>
    <n v="2.3999999999999986"/>
    <n v="33.36"/>
    <b v="1"/>
    <b v="1"/>
    <b v="1"/>
    <x v="0"/>
    <n v="3.11"/>
    <n v="53.906666666666666"/>
    <x v="302"/>
    <n v="0.53299999999999992"/>
    <n v="0.58299999999999996"/>
    <x v="0"/>
    <x v="0"/>
  </r>
  <r>
    <n v="2303527"/>
    <s v="Konica Minolta Business Solutions U.S.A., Inc."/>
    <s v="Konica Minolta"/>
    <s v="bizhub 308e"/>
    <s v="302303"/>
    <m/>
    <x v="0"/>
    <s v="Standard"/>
    <n v="297"/>
    <n v="432"/>
    <m/>
    <x v="0"/>
    <x v="0"/>
    <x v="7"/>
    <s v="Yes"/>
    <n v="1.387"/>
    <n v="72.123999999999995"/>
    <s v="None, None"/>
    <x v="97"/>
    <d v="2017-09-12T00:00:00"/>
    <s v="United States, Canada"/>
    <s v="ES_14914_302303_09122017212750_8894173"/>
    <n v="15"/>
    <n v="14.4"/>
    <n v="16.2"/>
    <n v="14.4"/>
    <n v="30"/>
    <n v="264.26666666666659"/>
    <n v="1.3865833333333331"/>
    <n v="66.066666666666649"/>
    <n v="0.40964583333333326"/>
    <n v="21.30158333333333"/>
    <n v="1.7999999999999989"/>
    <n v="30.3"/>
    <b v="1"/>
    <b v="1"/>
    <b v="1"/>
    <x v="0"/>
    <n v="2.4499999999999997"/>
    <n v="42.466666666666661"/>
    <x v="303"/>
    <n v="0.42499999999999993"/>
    <n v="0.47499999999999992"/>
    <x v="0"/>
    <x v="0"/>
  </r>
  <r>
    <n v="2198239"/>
    <s v="Konica Minolta Business Solutions U.S.A., Inc."/>
    <s v="Konica Minolta"/>
    <s v="bizhub PRO 951"/>
    <s v="951"/>
    <m/>
    <x v="0"/>
    <s v="Standard"/>
    <n v="297"/>
    <n v="432"/>
    <m/>
    <x v="0"/>
    <x v="0"/>
    <x v="30"/>
    <s v="Yes"/>
    <n v="25.006"/>
    <n v="1300.3119999999999"/>
    <s v="None, None"/>
    <x v="98"/>
    <d v="2013-12-03T00:00:00"/>
    <s v="United States, Canada"/>
    <s v="ES_14914_951_12102013120922_5237902"/>
    <n v="1"/>
    <n v="4.8"/>
    <n v="194.4"/>
    <n v="100.2"/>
    <n v="32"/>
    <n v="3869.6"/>
    <n v="25.005599999999998"/>
    <n v="967.4"/>
    <n v="11.820600000000001"/>
    <n v="614.6712"/>
    <n v="189.6"/>
    <n v="30"/>
    <b v="0"/>
    <b v="1"/>
    <b v="1"/>
    <x v="0"/>
    <n v="21.150000000000002"/>
    <n v="366.60000000000008"/>
    <x v="304"/>
    <n v="2.8209999999999988"/>
    <n v="2.8709999999999987"/>
    <x v="1"/>
    <x v="1"/>
  </r>
  <r>
    <n v="2302278"/>
    <s v="Konica Minolta Business Solutions U.S.A., Inc."/>
    <s v="Konica Minolta"/>
    <s v="AccurioPress 6120"/>
    <s v="AccurioPress 6120"/>
    <m/>
    <x v="0"/>
    <s v="Standard"/>
    <n v="297"/>
    <n v="432"/>
    <m/>
    <x v="0"/>
    <x v="0"/>
    <x v="51"/>
    <s v="Yes"/>
    <n v="17.658999999999999"/>
    <n v="918.26800000000003"/>
    <s v="None, None"/>
    <x v="99"/>
    <d v="2017-08-16T00:00:00"/>
    <s v="United States, Canada"/>
    <s v="ES_14914_AccurioPress 6120_08182017131504_3629897"/>
    <n v="15"/>
    <n v="9.6"/>
    <n v="213.6"/>
    <n v="93.6"/>
    <n v="32"/>
    <n v="3488.2"/>
    <n v="17.6586"/>
    <n v="872.05"/>
    <n v="4.6288500000000008"/>
    <n v="240.70020000000005"/>
    <n v="204"/>
    <n v="30"/>
    <b v="0"/>
    <b v="1"/>
    <b v="1"/>
    <x v="0"/>
    <n v="36.15"/>
    <n v="626.6"/>
    <x v="305"/>
    <n v="4.9959999999999996"/>
    <n v="5.0459999999999994"/>
    <x v="0"/>
    <x v="1"/>
  </r>
  <r>
    <n v="2302277"/>
    <s v="Konica Minolta Business Solutions U.S.A., Inc."/>
    <s v="Konica Minolta"/>
    <s v="AccurioPress 6136"/>
    <s v="AccurioPress 6136"/>
    <m/>
    <x v="0"/>
    <s v="Standard"/>
    <n v="297"/>
    <n v="432"/>
    <m/>
    <x v="0"/>
    <x v="0"/>
    <x v="52"/>
    <s v="Yes"/>
    <n v="21.574999999999999"/>
    <n v="1121.9000000000001"/>
    <s v="None, None"/>
    <x v="99"/>
    <d v="2017-08-16T00:00:00"/>
    <s v="United States, Canada"/>
    <s v="ES_14914_AccurioPress 6136_08182017131204_7250775"/>
    <n v="15"/>
    <n v="9.6"/>
    <n v="225"/>
    <n v="102.6"/>
    <n v="32"/>
    <n v="4271.3999999999996"/>
    <n v="21.574599999999997"/>
    <n v="1067.8499999999999"/>
    <n v="5.60785"/>
    <n v="291.60820000000001"/>
    <n v="215.4"/>
    <n v="30"/>
    <b v="0"/>
    <b v="1"/>
    <b v="1"/>
    <x v="0"/>
    <n v="45.749999999999993"/>
    <n v="792.99999999999989"/>
    <x v="306"/>
    <n v="6.387999999999999"/>
    <n v="6.4379999999999988"/>
    <x v="0"/>
    <x v="1"/>
  </r>
  <r>
    <n v="2302279"/>
    <s v="Konica Minolta Business Solutions U.S.A., Inc."/>
    <s v="Konica Minolta"/>
    <s v="AccurioPress 6136P"/>
    <s v="AccurioPress 6136P"/>
    <m/>
    <x v="1"/>
    <s v="Standard"/>
    <n v="297"/>
    <n v="432"/>
    <m/>
    <x v="0"/>
    <x v="0"/>
    <x v="52"/>
    <s v="Yes"/>
    <n v="21.082000000000001"/>
    <n v="1096.2639999999999"/>
    <s v="None, None"/>
    <x v="99"/>
    <d v="2017-08-16T00:00:00"/>
    <s v="United States, Canada"/>
    <s v="ES_14914_AccurioPress 6136P_08182017131802_4255587"/>
    <n v="15"/>
    <n v="9.6"/>
    <n v="225.6"/>
    <n v="99"/>
    <n v="32"/>
    <n v="4172.8"/>
    <n v="21.081599999999998"/>
    <n v="1043.2"/>
    <n v="5.4846000000000013"/>
    <n v="285.19920000000008"/>
    <n v="216"/>
    <n v="30"/>
    <b v="0"/>
    <b v="1"/>
    <b v="1"/>
    <x v="1"/>
    <n v="37.20000000000001"/>
    <n v="644.80000000000018"/>
    <x v="307"/>
    <n v="4.7719999999999985"/>
    <n v="4.8219999999999983"/>
    <x v="1"/>
    <x v="1"/>
  </r>
  <r>
    <n v="2278650"/>
    <s v="Konica Minolta Business Solutions U.S.A., Inc."/>
    <s v="Konica Minolta"/>
    <s v="AccurioPress C2060"/>
    <s v="AccurioPress C2060"/>
    <m/>
    <x v="0"/>
    <s v="Standard"/>
    <n v="297"/>
    <n v="432"/>
    <m/>
    <x v="0"/>
    <x v="1"/>
    <x v="32"/>
    <s v="Yes"/>
    <n v="9.3309999999999995"/>
    <n v="485.21199999999999"/>
    <s v="None, None"/>
    <x v="100"/>
    <d v="2016-09-09T00:00:00"/>
    <s v="United States, Canada"/>
    <s v="ES_14914_AccurioPress C2060_09092016145920_4427015"/>
    <n v="0"/>
    <n v="9.6"/>
    <n v="69.599999999999994"/>
    <n v="63.6"/>
    <n v="32"/>
    <n v="1820.2"/>
    <n v="9.3314000000000004"/>
    <n v="455.05"/>
    <n v="2.55965"/>
    <n v="133.1018"/>
    <n v="59.999999999999993"/>
    <n v="30"/>
    <b v="0"/>
    <b v="1"/>
    <b v="1"/>
    <x v="0"/>
    <n v="10.25"/>
    <n v="177.66666666666666"/>
    <x v="308"/>
    <n v="0.92099999999999993"/>
    <n v="0.97099999999999997"/>
    <x v="1"/>
    <x v="1"/>
  </r>
  <r>
    <n v="2278648"/>
    <s v="Konica Minolta Business Solutions U.S.A., Inc."/>
    <s v="Konica Minolta"/>
    <s v="AccurioPress C2070"/>
    <s v="AccurioPress C2070"/>
    <m/>
    <x v="0"/>
    <s v="Standard"/>
    <n v="297"/>
    <n v="432"/>
    <m/>
    <x v="0"/>
    <x v="1"/>
    <x v="33"/>
    <s v="Yes"/>
    <n v="10.554"/>
    <n v="548.80799999999999"/>
    <s v="None, None"/>
    <x v="100"/>
    <d v="2016-09-09T00:00:00"/>
    <s v="United States, Canada"/>
    <s v="ES_14914_AccurioPress C2070_09092016145020_9719402"/>
    <n v="0"/>
    <n v="6.6"/>
    <n v="65.400000000000006"/>
    <n v="60.6"/>
    <n v="32"/>
    <n v="2064.8000000000002"/>
    <n v="10.554400000000001"/>
    <n v="516.20000000000005"/>
    <n v="2.8654000000000006"/>
    <n v="149.00080000000003"/>
    <n v="58.800000000000004"/>
    <n v="30"/>
    <b v="0"/>
    <b v="1"/>
    <b v="1"/>
    <x v="0"/>
    <n v="12.25"/>
    <n v="212.33333333333334"/>
    <x v="309"/>
    <n v="1.4379999999999997"/>
    <n v="1.4879999999999998"/>
    <x v="1"/>
    <x v="1"/>
  </r>
  <r>
    <n v="2278649"/>
    <s v="Konica Minolta Business Solutions U.S.A., Inc."/>
    <s v="Konica Minolta"/>
    <s v="AccurioPress C2070P"/>
    <s v="AccurioPress C2070P"/>
    <m/>
    <x v="1"/>
    <s v="Standard"/>
    <n v="297"/>
    <n v="432"/>
    <m/>
    <x v="0"/>
    <x v="1"/>
    <x v="33"/>
    <s v="Yes"/>
    <n v="10.85"/>
    <n v="564.20000000000005"/>
    <s v="None, None"/>
    <x v="100"/>
    <d v="2016-09-09T00:00:00"/>
    <s v="United States, Canada"/>
    <s v="ES_14914_AccurioPress C2070P_09092016145425_6476042"/>
    <n v="0"/>
    <n v="9.6"/>
    <n v="66"/>
    <n v="61.8"/>
    <n v="32"/>
    <n v="2126.4"/>
    <n v="10.849600000000001"/>
    <n v="531.6"/>
    <n v="2.9266000000000001"/>
    <n v="152.1832"/>
    <n v="56.4"/>
    <n v="30"/>
    <b v="0"/>
    <b v="1"/>
    <b v="1"/>
    <x v="1"/>
    <n v="12.15"/>
    <n v="210.60000000000002"/>
    <x v="310"/>
    <n v="1.8550000000000004"/>
    <n v="1.9050000000000005"/>
    <x v="1"/>
    <x v="1"/>
  </r>
  <r>
    <n v="2306074"/>
    <s v="Konica Minolta Business Solutions U.S.A., Inc."/>
    <s v="Konica Minolta"/>
    <s v="AccurioPress C3070"/>
    <s v="AccurioPress C3070"/>
    <m/>
    <x v="0"/>
    <s v="Standard"/>
    <n v="297"/>
    <n v="432"/>
    <m/>
    <x v="0"/>
    <x v="1"/>
    <x v="34"/>
    <s v="Yes"/>
    <n v="8.6959999999999997"/>
    <n v="452.19200000000001"/>
    <s v="None, None"/>
    <x v="101"/>
    <d v="2017-11-06T00:00:00"/>
    <s v="United States, Canada"/>
    <s v="ES_14914_AccurioPress C3070_11072017142845_4207521"/>
    <n v="0"/>
    <n v="6"/>
    <n v="68.400000000000006"/>
    <n v="63"/>
    <n v="32"/>
    <n v="1693.2"/>
    <n v="8.6963999999999988"/>
    <n v="423.3"/>
    <n v="2.4009"/>
    <n v="124.8468"/>
    <n v="62.400000000000006"/>
    <n v="30"/>
    <b v="0"/>
    <b v="1"/>
    <b v="1"/>
    <x v="0"/>
    <n v="19.250000000000004"/>
    <n v="333.66666666666674"/>
    <x v="311"/>
    <n v="1.9980000000000002"/>
    <n v="2.048"/>
    <x v="1"/>
    <x v="1"/>
  </r>
  <r>
    <n v="2292687"/>
    <s v="Konica Minolta Business Solutions U.S.A., Inc."/>
    <s v="Konica Minolta"/>
    <s v="AccurioPress C6085+PF-711 [MFP System]"/>
    <s v="AccurioPress C6085"/>
    <m/>
    <x v="0"/>
    <s v="Standard"/>
    <n v="297"/>
    <n v="432"/>
    <m/>
    <x v="0"/>
    <x v="1"/>
    <x v="24"/>
    <s v="Yes"/>
    <n v="17.829000000000001"/>
    <n v="927.10799999999995"/>
    <s v="None, None"/>
    <x v="102"/>
    <d v="2017-03-16T00:00:00"/>
    <s v="United States, Canada"/>
    <s v="ES_14914_AccurioPress C6085_03202017113158_8675015"/>
    <n v="0"/>
    <n v="18.600000000000001"/>
    <n v="421.2"/>
    <n v="86.4"/>
    <n v="32"/>
    <n v="3512"/>
    <n v="17.828799999999998"/>
    <n v="878"/>
    <n v="4.7218"/>
    <n v="245.53360000000001"/>
    <n v="402.59999999999997"/>
    <n v="30"/>
    <b v="0"/>
    <b v="1"/>
    <b v="1"/>
    <x v="0"/>
    <n v="23.000000000000004"/>
    <n v="398.66666666666674"/>
    <x v="312"/>
    <n v="2.7219999999999995"/>
    <n v="2.7719999999999994"/>
    <x v="1"/>
    <x v="1"/>
  </r>
  <r>
    <n v="2292690"/>
    <s v="Konica Minolta Business Solutions U.S.A., Inc."/>
    <s v="Konica Minolta"/>
    <s v="AccurioPress C6085+PF-707m [Printer System]"/>
    <s v="AccurioPress C6085"/>
    <m/>
    <x v="1"/>
    <s v="Standard"/>
    <n v="297"/>
    <n v="432"/>
    <m/>
    <x v="0"/>
    <x v="1"/>
    <x v="24"/>
    <s v="Yes"/>
    <n v="17.771999999999998"/>
    <n v="924.14400000000001"/>
    <s v="None, None"/>
    <x v="102"/>
    <d v="2017-03-17T00:00:00"/>
    <s v="United States, Canada"/>
    <s v="ES_14914_AccurioPress C6085_03202017113533_5279769"/>
    <n v="0"/>
    <n v="18"/>
    <n v="421.8"/>
    <n v="77.400000000000006"/>
    <n v="32"/>
    <n v="3500.6"/>
    <n v="17.771799999999999"/>
    <n v="875.15"/>
    <n v="4.7075500000000003"/>
    <n v="244.79260000000002"/>
    <n v="403.8"/>
    <n v="30"/>
    <b v="0"/>
    <b v="1"/>
    <b v="1"/>
    <x v="1"/>
    <n v="20.149999999999995"/>
    <n v="349.26666666666659"/>
    <x v="313"/>
    <n v="3.3550000000000004"/>
    <n v="3.4050000000000002"/>
    <x v="1"/>
    <x v="1"/>
  </r>
  <r>
    <n v="2292781"/>
    <s v="Konica Minolta Business Solutions U.S.A., Inc."/>
    <s v="Konica Minolta"/>
    <s v="AccurioPress C6100+PF-711 [MFP System]"/>
    <s v="AccurioPress C6100"/>
    <m/>
    <x v="0"/>
    <s v="Standard"/>
    <n v="297"/>
    <n v="432"/>
    <m/>
    <x v="0"/>
    <x v="1"/>
    <x v="13"/>
    <s v="Yes"/>
    <n v="20.015000000000001"/>
    <n v="1040.78"/>
    <s v="None, None"/>
    <x v="102"/>
    <d v="2017-03-17T00:00:00"/>
    <s v="United States, Canada"/>
    <s v="ES_14914_AccurioPress C6100_03212017114442_3792691"/>
    <n v="0"/>
    <n v="18"/>
    <n v="420.6"/>
    <n v="81"/>
    <n v="32"/>
    <n v="3949.2"/>
    <n v="20.014800000000001"/>
    <n v="987.3"/>
    <n v="5.2683"/>
    <n v="273.95159999999998"/>
    <n v="402.6"/>
    <n v="30"/>
    <b v="0"/>
    <b v="1"/>
    <b v="1"/>
    <x v="0"/>
    <n v="34.25"/>
    <n v="593.66666666666663"/>
    <x v="314"/>
    <n v="5.2269999999999985"/>
    <n v="5.2769999999999984"/>
    <x v="0"/>
    <x v="1"/>
  </r>
  <r>
    <n v="2292782"/>
    <s v="Konica Minolta Business Solutions U.S.A., Inc."/>
    <s v="Konica Minolta"/>
    <s v="AccurioPress C6100+PF-707m [Printer System]"/>
    <s v="AccurioPress C6100"/>
    <m/>
    <x v="1"/>
    <s v="Standard"/>
    <n v="297"/>
    <n v="432"/>
    <m/>
    <x v="0"/>
    <x v="1"/>
    <x v="13"/>
    <s v="Yes"/>
    <n v="20.035"/>
    <n v="1041.82"/>
    <s v="None, None"/>
    <x v="102"/>
    <d v="2017-03-17T00:00:00"/>
    <s v="United States, Canada"/>
    <s v="ES_14914_AccurioPress C6100_03212017114904_4643523"/>
    <n v="0"/>
    <n v="15.6"/>
    <n v="420.6"/>
    <n v="91.8"/>
    <n v="32"/>
    <n v="3953.2"/>
    <n v="20.034800000000001"/>
    <n v="988.3"/>
    <n v="5.2732999999999999"/>
    <n v="274.21159999999998"/>
    <n v="405"/>
    <n v="30"/>
    <b v="0"/>
    <b v="1"/>
    <b v="1"/>
    <x v="1"/>
    <n v="30.650000000000002"/>
    <n v="531.26666666666677"/>
    <x v="315"/>
    <n v="4.8550000000000004"/>
    <n v="4.9050000000000002"/>
    <x v="1"/>
    <x v="1"/>
  </r>
  <r>
    <n v="2197402"/>
    <s v="Konica Minolta Business Solutions U.S.A., Inc."/>
    <s v="Konica Minolta"/>
    <s v="bizhub 215"/>
    <s v="bizhub 215"/>
    <m/>
    <x v="0"/>
    <s v="Standard"/>
    <n v="297"/>
    <n v="432"/>
    <m/>
    <x v="0"/>
    <x v="0"/>
    <x v="14"/>
    <s v="No"/>
    <n v="0.90400000000000003"/>
    <n v="47.008000000000003"/>
    <s v="None, None"/>
    <x v="103"/>
    <d v="2013-11-26T00:00:00"/>
    <s v="United States, Canada"/>
    <s v="ES_14914_bizhub 215_12022013100006_5888972"/>
    <n v="15"/>
    <n v="8.4"/>
    <n v="21"/>
    <n v="20.399999999999999"/>
    <n v="21"/>
    <n v="158.26666666666665"/>
    <n v="0.90473333333333328"/>
    <n v="39.566666666666663"/>
    <n v="0.32698333333333335"/>
    <n v="17.003133333333334"/>
    <n v="12.6"/>
    <n v="25.71"/>
    <b v="1"/>
    <b v="1"/>
    <b v="1"/>
    <x v="0"/>
    <n v="1.8200000000000003"/>
    <n v="31.54666666666667"/>
    <x v="316"/>
    <n v="0.26299999999999996"/>
    <n v="0.31299999999999994"/>
    <x v="1"/>
    <x v="1"/>
  </r>
  <r>
    <n v="2195521"/>
    <s v="Konica Minolta Business Solutions U.S.A., Inc."/>
    <s v="Konica Minolta"/>
    <s v="bizhub 3300P"/>
    <s v="bizhub 3300P"/>
    <m/>
    <x v="1"/>
    <s v="Standard"/>
    <n v="216"/>
    <n v="356"/>
    <m/>
    <x v="0"/>
    <x v="0"/>
    <x v="19"/>
    <s v="Yes"/>
    <n v="1.8819999999999999"/>
    <n v="97.864000000000004"/>
    <s v="None, None"/>
    <x v="104"/>
    <d v="2013-11-25T00:00:00"/>
    <s v="United States, Canada"/>
    <s v="ES_14914_bizhub 3300P_11252013215041_6804609"/>
    <n v="30"/>
    <n v="13.8"/>
    <n v="13.8"/>
    <n v="13.8"/>
    <n v="32"/>
    <n v="259.79999999999995"/>
    <n v="1.8841499999999995"/>
    <n v="64.949999999999989"/>
    <n v="1.0448999999999999"/>
    <n v="54.334799999999994"/>
    <n v="0"/>
    <n v="32.85"/>
    <b v="1"/>
    <b v="1"/>
    <b v="1"/>
    <x v="1"/>
    <n v="2.0499999999999998"/>
    <n v="35.533333333333331"/>
    <x v="317"/>
    <n v="0.48000000000000009"/>
    <n v="0.48000000000000009"/>
    <x v="1"/>
    <x v="1"/>
  </r>
  <r>
    <n v="2238854"/>
    <s v="Konica Minolta Business Solutions U.S.A., Inc."/>
    <s v="Konica Minolta"/>
    <s v="bizhub 3301P"/>
    <s v="bizhub 3301P"/>
    <m/>
    <x v="1"/>
    <s v="Standard"/>
    <n v="216"/>
    <n v="356"/>
    <m/>
    <x v="0"/>
    <x v="0"/>
    <x v="19"/>
    <s v="Yes"/>
    <n v="1.603"/>
    <n v="83.355999999999995"/>
    <s v="None, None"/>
    <x v="105"/>
    <d v="2015-05-01T00:00:00"/>
    <s v="United States, Canada"/>
    <s v="ES_14914_bizhub 3301P_05072015130611_4718838"/>
    <n v="20"/>
    <n v="10.8"/>
    <n v="11.4"/>
    <n v="10.199999999999999"/>
    <n v="32"/>
    <n v="253.4"/>
    <n v="1.6032346666666668"/>
    <n v="63.35"/>
    <n v="0.73098466666666673"/>
    <n v="38.011202666666669"/>
    <n v="0.59999999999999964"/>
    <n v="32.85"/>
    <b v="1"/>
    <b v="1"/>
    <b v="1"/>
    <x v="1"/>
    <n v="2.0499999999999998"/>
    <n v="35.533333333333331"/>
    <x v="318"/>
    <n v="0.48000000000000009"/>
    <n v="0.48000000000000009"/>
    <x v="1"/>
    <x v="1"/>
  </r>
  <r>
    <n v="2192851"/>
    <s v="Konica Minolta Business Solutions U.S.A., Inc."/>
    <s v="Konica Minolta"/>
    <s v="bizhub 3320"/>
    <s v="bizhub 3320"/>
    <m/>
    <x v="0"/>
    <s v="Standard"/>
    <n v="216"/>
    <n v="297"/>
    <m/>
    <x v="0"/>
    <x v="0"/>
    <x v="19"/>
    <s v="Yes"/>
    <n v="1.704"/>
    <n v="88.608000000000004"/>
    <s v="None, None"/>
    <x v="106"/>
    <d v="2013-10-17T00:00:00"/>
    <s v="United States, Canada"/>
    <s v="ES_14914_bizhub 3320_10222013143314_1451486"/>
    <n v="3"/>
    <n v="7.8"/>
    <n v="11.4"/>
    <n v="8.4"/>
    <n v="32"/>
    <n v="268"/>
    <n v="1.711036"/>
    <n v="67"/>
    <n v="0.79003599999999996"/>
    <n v="41.081871999999997"/>
    <n v="3.6000000000000005"/>
    <n v="19.7"/>
    <b v="1"/>
    <b v="1"/>
    <b v="1"/>
    <x v="0"/>
    <n v="2.7"/>
    <n v="46.800000000000004"/>
    <x v="319"/>
    <n v="0.51500000000000001"/>
    <n v="0.51500000000000001"/>
    <x v="1"/>
    <x v="1"/>
  </r>
  <r>
    <n v="2308012"/>
    <s v="Konica Minolta Business Solutions U.S.A., Inc."/>
    <s v="Konica Minolta"/>
    <s v="bizhub 3602P"/>
    <s v="bizhub 3602P"/>
    <m/>
    <x v="1"/>
    <s v="Standard"/>
    <n v="216"/>
    <n v="356"/>
    <m/>
    <x v="0"/>
    <x v="0"/>
    <x v="15"/>
    <s v="Yes"/>
    <n v="1.4370000000000001"/>
    <n v="74.724000000000004"/>
    <s v="None, None"/>
    <x v="107"/>
    <d v="2017-12-18T00:00:00"/>
    <s v="United States, Canada"/>
    <s v="ES_14914_bizhub 3602P_12182017215341_6212801"/>
    <n v="15"/>
    <n v="9"/>
    <n v="9.6"/>
    <n v="9.6"/>
    <n v="32"/>
    <n v="243.8"/>
    <n v="1.4365999999999999"/>
    <n v="60.95"/>
    <n v="0.57335000000000003"/>
    <n v="29.8142"/>
    <n v="0.59999999999999964"/>
    <n v="34.379999999999995"/>
    <b v="1"/>
    <b v="1"/>
    <b v="1"/>
    <x v="1"/>
    <n v="2.38"/>
    <n v="41.25333333333333"/>
    <x v="320"/>
    <n v="0.53100000000000003"/>
    <n v="0.53100000000000003"/>
    <x v="1"/>
    <x v="1"/>
  </r>
  <r>
    <n v="2308016"/>
    <s v="Konica Minolta Business Solutions U.S.A., Inc."/>
    <s v="Konica Minolta"/>
    <s v="bizhub 3622"/>
    <s v="bizhub 3622"/>
    <m/>
    <x v="0"/>
    <s v="Standard"/>
    <n v="216"/>
    <n v="356"/>
    <m/>
    <x v="0"/>
    <x v="0"/>
    <x v="15"/>
    <s v="Yes"/>
    <n v="1.411"/>
    <n v="73.372"/>
    <s v="None, None"/>
    <x v="107"/>
    <d v="2017-12-18T00:00:00"/>
    <s v="United States, Canada"/>
    <s v="ES_14914_bizhub 3622_12182017222452_8092583"/>
    <n v="15"/>
    <n v="9"/>
    <n v="9.6"/>
    <n v="9.6"/>
    <n v="32"/>
    <n v="231"/>
    <n v="1.411"/>
    <n v="57.75"/>
    <n v="0.60475000000000001"/>
    <n v="31.446999999999999"/>
    <n v="0.59999999999999964"/>
    <n v="34.379999999999995"/>
    <b v="1"/>
    <b v="1"/>
    <b v="1"/>
    <x v="0"/>
    <n v="3.03"/>
    <n v="52.52"/>
    <x v="321"/>
    <n v="0.56899999999999995"/>
    <n v="0.56899999999999995"/>
    <x v="1"/>
    <x v="1"/>
  </r>
  <r>
    <n v="2195814"/>
    <s v="Konica Minolta Business Solutions U.S.A., Inc."/>
    <s v="Konica Minolta"/>
    <s v="bizhub 4000P"/>
    <s v="bizhub 4000P"/>
    <m/>
    <x v="1"/>
    <s v="Standard"/>
    <n v="216"/>
    <n v="356"/>
    <m/>
    <x v="0"/>
    <x v="0"/>
    <x v="4"/>
    <s v="Yes"/>
    <n v="2.2349999999999999"/>
    <n v="116.22"/>
    <s v="None, None"/>
    <x v="108"/>
    <d v="2013-11-25T00:00:00"/>
    <s v="United States, Canada"/>
    <s v="ES_14914_bizhub 4000P_11262013145138_2111783"/>
    <n v="30"/>
    <n v="7.8"/>
    <n v="8.4"/>
    <n v="7.8"/>
    <n v="32"/>
    <n v="327.2"/>
    <n v="2.2366866666666665"/>
    <n v="81.8"/>
    <n v="1.1476866666666665"/>
    <n v="59.679706666666661"/>
    <n v="0.60000000000000053"/>
    <n v="36.42"/>
    <b v="1"/>
    <b v="1"/>
    <b v="1"/>
    <x v="1"/>
    <n v="2.92"/>
    <n v="50.613333333333337"/>
    <x v="322"/>
    <n v="0.60399999999999987"/>
    <n v="0.60399999999999987"/>
    <x v="1"/>
    <x v="1"/>
  </r>
  <r>
    <n v="2192852"/>
    <s v="Konica Minolta Business Solutions U.S.A., Inc."/>
    <s v="Konica Minolta"/>
    <s v="bizhub 4020"/>
    <s v="bizhub 4020"/>
    <m/>
    <x v="0"/>
    <s v="Standard"/>
    <n v="216"/>
    <n v="356"/>
    <m/>
    <x v="0"/>
    <x v="0"/>
    <x v="4"/>
    <s v="Yes"/>
    <n v="2.0310000000000001"/>
    <n v="105.61199999999999"/>
    <s v="None, None"/>
    <x v="106"/>
    <d v="2013-10-17T00:00:00"/>
    <s v="United States, Canada"/>
    <s v="ES_14914_bizhub 4020_10222013143454_5135399"/>
    <n v="3"/>
    <n v="6.6"/>
    <n v="10.8"/>
    <n v="7.8"/>
    <n v="32"/>
    <n v="332"/>
    <n v="2.0360033333333334"/>
    <n v="83"/>
    <n v="0.87500333333333336"/>
    <n v="45.500173333333336"/>
    <n v="4.2000000000000011"/>
    <n v="22.64"/>
    <b v="1"/>
    <b v="1"/>
    <b v="1"/>
    <x v="0"/>
    <n v="3.47"/>
    <n v="60.146666666666668"/>
    <x v="323"/>
    <n v="0.6359999999999999"/>
    <n v="0.6359999999999999"/>
    <x v="1"/>
    <x v="1"/>
  </r>
  <r>
    <n v="2195298"/>
    <s v="Konica Minolta Business Solutions U.S.A., Inc."/>
    <s v="Konica Minolta"/>
    <s v="bizhub 4050"/>
    <s v="bizhub 4050"/>
    <m/>
    <x v="0"/>
    <s v="Standard"/>
    <n v="216"/>
    <n v="356"/>
    <m/>
    <x v="0"/>
    <x v="0"/>
    <x v="4"/>
    <s v="Yes"/>
    <n v="2.056"/>
    <n v="106.91200000000001"/>
    <s v="None, None"/>
    <x v="109"/>
    <d v="2013-11-19T00:00:00"/>
    <s v="United States, Canada"/>
    <s v="ES_14914_bizhub 4050_11212013143112_5662701"/>
    <n v="20"/>
    <n v="9"/>
    <n v="55.2"/>
    <n v="54"/>
    <n v="32"/>
    <n v="320"/>
    <n v="2.0595875000000001"/>
    <n v="80"/>
    <n v="0.96458749999999993"/>
    <n v="50.158549999999998"/>
    <n v="46.2"/>
    <n v="36.42"/>
    <b v="0"/>
    <b v="1"/>
    <b v="1"/>
    <x v="0"/>
    <n v="3.47"/>
    <n v="60.146666666666668"/>
    <x v="324"/>
    <n v="0.6359999999999999"/>
    <n v="0.6359999999999999"/>
    <x v="1"/>
    <x v="1"/>
  </r>
  <r>
    <n v="2308014"/>
    <s v="Konica Minolta Business Solutions U.S.A., Inc."/>
    <s v="Konica Minolta"/>
    <s v="bizhub 4052"/>
    <s v="bizhub 4052"/>
    <m/>
    <x v="0"/>
    <s v="Standard"/>
    <n v="216"/>
    <n v="356"/>
    <m/>
    <x v="0"/>
    <x v="0"/>
    <x v="4"/>
    <s v="Yes"/>
    <n v="1.593"/>
    <n v="82.835999999999999"/>
    <s v="None, None"/>
    <x v="110"/>
    <d v="2017-12-18T00:00:00"/>
    <s v="United States, Canada"/>
    <s v="ES_14914_bizhub 4052_12182017220404_9831004"/>
    <n v="15"/>
    <n v="10.199999999999999"/>
    <n v="30"/>
    <n v="30.6"/>
    <n v="32"/>
    <n v="267.39999999999998"/>
    <n v="1.593"/>
    <n v="66.849999999999994"/>
    <n v="0.65024999999999999"/>
    <n v="33.813000000000002"/>
    <n v="19.8"/>
    <n v="22.64"/>
    <b v="1"/>
    <b v="1"/>
    <b v="1"/>
    <x v="0"/>
    <n v="3.47"/>
    <n v="60.146666666666668"/>
    <x v="325"/>
    <n v="0.6359999999999999"/>
    <n v="0.6359999999999999"/>
    <x v="1"/>
    <x v="1"/>
  </r>
  <r>
    <n v="2308011"/>
    <s v="Konica Minolta Business Solutions U.S.A., Inc."/>
    <s v="Konica Minolta"/>
    <s v="bizhub 4402P"/>
    <s v="bizhub 4402P"/>
    <m/>
    <x v="1"/>
    <s v="Standard"/>
    <n v="216"/>
    <n v="356"/>
    <m/>
    <x v="0"/>
    <x v="0"/>
    <x v="40"/>
    <s v="Yes"/>
    <n v="1.732"/>
    <n v="90.063999999999993"/>
    <s v="None, None"/>
    <x v="107"/>
    <d v="2017-12-18T00:00:00"/>
    <s v="United States, Canada"/>
    <s v="ES_14914_bizhub 4402P_12182017214542_2799056"/>
    <n v="15"/>
    <n v="9.6"/>
    <n v="9.6"/>
    <n v="9.6"/>
    <n v="32"/>
    <n v="300.39999999999998"/>
    <n v="1.7324000000000002"/>
    <n v="75.099999999999994"/>
    <n v="0.65989999999999993"/>
    <n v="34.314799999999998"/>
    <n v="0"/>
    <n v="24.32"/>
    <b v="1"/>
    <b v="1"/>
    <b v="1"/>
    <x v="1"/>
    <n v="3.5600000000000005"/>
    <n v="61.706666666666678"/>
    <x v="326"/>
    <n v="0.69199999999999995"/>
    <n v="0.69199999999999995"/>
    <x v="0"/>
    <x v="0"/>
  </r>
  <r>
    <n v="2308015"/>
    <s v="Konica Minolta Business Solutions U.S.A., Inc."/>
    <s v="Konica Minolta"/>
    <s v="bizhub 4422"/>
    <s v="bizhub 4422"/>
    <m/>
    <x v="0"/>
    <s v="Standard"/>
    <n v="216"/>
    <n v="356"/>
    <m/>
    <x v="0"/>
    <x v="0"/>
    <x v="40"/>
    <s v="Yes"/>
    <n v="1.7809999999999999"/>
    <n v="92.611999999999995"/>
    <s v="None, None"/>
    <x v="107"/>
    <d v="2017-12-18T00:00:00"/>
    <s v="United States, Canada"/>
    <s v="ES_14914_bizhub 4422_12182017221554_4922288"/>
    <n v="15"/>
    <n v="9.6"/>
    <n v="9.6"/>
    <n v="9.6"/>
    <n v="32"/>
    <n v="310.2"/>
    <n v="1.7814000000000001"/>
    <n v="77.55"/>
    <n v="0.67215000000000003"/>
    <n v="34.951799999999999"/>
    <n v="0"/>
    <n v="24.32"/>
    <b v="1"/>
    <b v="1"/>
    <b v="1"/>
    <x v="0"/>
    <n v="3.9099999999999997"/>
    <n v="67.773333333333326"/>
    <x v="327"/>
    <n v="0.68799999999999994"/>
    <n v="0.68799999999999994"/>
    <x v="0"/>
    <x v="0"/>
  </r>
  <r>
    <n v="2280838"/>
    <s v="Konica Minolta Business Solutions U.S.A., Inc."/>
    <s v="Konica Minolta"/>
    <s v="bizhub 458"/>
    <s v="bizhub 458"/>
    <m/>
    <x v="0"/>
    <s v="Standard"/>
    <n v="297"/>
    <n v="432"/>
    <m/>
    <x v="0"/>
    <x v="0"/>
    <x v="20"/>
    <s v="Yes"/>
    <n v="2.5950000000000002"/>
    <n v="134.94"/>
    <s v="None, None"/>
    <x v="111"/>
    <d v="2016-10-04T00:00:00"/>
    <s v="United States, Canada"/>
    <s v="ES_14914_bizhub 458_10062016114132_3565078"/>
    <n v="15"/>
    <n v="12.6"/>
    <n v="18.600000000000001"/>
    <n v="16.8"/>
    <n v="32"/>
    <n v="506.2"/>
    <n v="2.5950000000000002"/>
    <n v="126.55"/>
    <n v="0.71174999999999999"/>
    <n v="37.011000000000003"/>
    <n v="6.0000000000000018"/>
    <n v="23.9"/>
    <b v="1"/>
    <b v="1"/>
    <b v="1"/>
    <x v="0"/>
    <n v="4.1000000000000005"/>
    <n v="71.066666666666677"/>
    <x v="328"/>
    <n v="0.67499999999999993"/>
    <n v="0.72499999999999998"/>
    <x v="0"/>
    <x v="0"/>
  </r>
  <r>
    <n v="2303525"/>
    <s v="Konica Minolta Business Solutions U.S.A., Inc."/>
    <s v="Konica Minolta"/>
    <s v="bizhub 458e"/>
    <s v="bizhub 458e"/>
    <m/>
    <x v="0"/>
    <s v="Standard"/>
    <n v="297"/>
    <n v="432"/>
    <m/>
    <x v="0"/>
    <x v="0"/>
    <x v="20"/>
    <s v="Yes"/>
    <n v="2.3290000000000002"/>
    <n v="121.108"/>
    <s v="None, None"/>
    <x v="97"/>
    <d v="2017-09-12T00:00:00"/>
    <s v="United States, Canada"/>
    <s v="ES_14914_bizhub 458e_09122017211413_1458599"/>
    <n v="15"/>
    <n v="12.6"/>
    <n v="12.6"/>
    <n v="15"/>
    <n v="32"/>
    <n v="458.2"/>
    <n v="2.3294000000000001"/>
    <n v="114.55"/>
    <n v="0.62014999999999998"/>
    <n v="32.247799999999998"/>
    <n v="0"/>
    <n v="23.9"/>
    <b v="1"/>
    <b v="1"/>
    <b v="1"/>
    <x v="0"/>
    <n v="4.1000000000000005"/>
    <n v="71.066666666666677"/>
    <x v="329"/>
    <n v="0.67499999999999993"/>
    <n v="0.72499999999999998"/>
    <x v="0"/>
    <x v="0"/>
  </r>
  <r>
    <n v="2195815"/>
    <s v="Konica Minolta Business Solutions U.S.A., Inc."/>
    <s v="Konica Minolta"/>
    <s v="bizhub 4700P"/>
    <s v="bizhub 4700P"/>
    <m/>
    <x v="1"/>
    <s v="Standard"/>
    <n v="216"/>
    <n v="356"/>
    <m/>
    <x v="0"/>
    <x v="0"/>
    <x v="31"/>
    <s v="Yes"/>
    <n v="2.6419999999999999"/>
    <n v="137.38399999999999"/>
    <s v="None, None"/>
    <x v="104"/>
    <d v="2013-11-25T00:00:00"/>
    <s v="United States, Canada"/>
    <s v="ES_14914_bizhub 4700P_11262013145250_5837599"/>
    <n v="30"/>
    <n v="6.6"/>
    <n v="9"/>
    <n v="7.2"/>
    <n v="32"/>
    <n v="397.6"/>
    <n v="2.6406916666666667"/>
    <n v="99.4"/>
    <n v="1.2996916666666667"/>
    <n v="67.583966666666669"/>
    <n v="2.4000000000000004"/>
    <n v="40.5"/>
    <b v="1"/>
    <b v="1"/>
    <b v="1"/>
    <x v="1"/>
    <n v="4.2"/>
    <n v="72.8"/>
    <x v="330"/>
    <n v="0.7799999999999998"/>
    <n v="0.7799999999999998"/>
    <x v="1"/>
    <x v="1"/>
  </r>
  <r>
    <n v="2308010"/>
    <s v="Konica Minolta Business Solutions U.S.A., Inc."/>
    <s v="Konica Minolta"/>
    <s v="bizhub 4702P"/>
    <s v="bizhub 4702P"/>
    <m/>
    <x v="1"/>
    <s v="Standard"/>
    <n v="216"/>
    <n v="356"/>
    <m/>
    <x v="0"/>
    <x v="0"/>
    <x v="31"/>
    <s v="Yes"/>
    <n v="1.964"/>
    <n v="102.128"/>
    <s v="None, None"/>
    <x v="107"/>
    <d v="2017-12-18T00:00:00"/>
    <s v="United States, Canada"/>
    <s v="ES_14914_bizhub 4702P_12182017213443_9209912"/>
    <n v="15"/>
    <n v="9.6"/>
    <n v="9.6"/>
    <n v="9"/>
    <n v="32"/>
    <n v="344.20000000000005"/>
    <n v="1.9641999999999999"/>
    <n v="86.050000000000011"/>
    <n v="0.73045000000000004"/>
    <n v="37.983400000000003"/>
    <n v="0"/>
    <n v="26"/>
    <b v="1"/>
    <b v="1"/>
    <b v="1"/>
    <x v="1"/>
    <n v="4.2"/>
    <n v="72.8"/>
    <x v="331"/>
    <n v="0.7799999999999998"/>
    <n v="0.7799999999999998"/>
    <x v="0"/>
    <x v="0"/>
  </r>
  <r>
    <n v="2195299"/>
    <s v="Konica Minolta Business Solutions U.S.A., Inc."/>
    <s v="Konica Minolta"/>
    <s v="bizhub 4750"/>
    <s v="bizhub 4750"/>
    <m/>
    <x v="0"/>
    <s v="Standard"/>
    <n v="216"/>
    <n v="356"/>
    <m/>
    <x v="0"/>
    <x v="0"/>
    <x v="31"/>
    <s v="Yes"/>
    <n v="2.718"/>
    <n v="141.33600000000001"/>
    <s v="None, None"/>
    <x v="112"/>
    <n v="41597"/>
    <s v="United States, Canada"/>
    <s v="ES_14914_bizhub 4750_11212013143314_3682494"/>
    <n v="20"/>
    <n v="9"/>
    <n v="55.2"/>
    <n v="10.199999999999999"/>
    <n v="32"/>
    <n v="454.00000000000006"/>
    <n v="2.7071550000000006"/>
    <n v="113.50000000000001"/>
    <n v="1.1036549999999998"/>
    <n v="57.390059999999991"/>
    <n v="46.2"/>
    <n v="40.5"/>
    <b v="0"/>
    <b v="1"/>
    <b v="1"/>
    <x v="0"/>
    <n v="4.3499999999999996"/>
    <n v="75.399999999999991"/>
    <x v="332"/>
    <n v="0.74"/>
    <n v="0.74"/>
    <x v="1"/>
    <x v="1"/>
  </r>
  <r>
    <n v="2308013"/>
    <s v="Konica Minolta Business Solutions U.S.A., Inc."/>
    <s v="Konica Minolta"/>
    <s v="bizhub 4752"/>
    <s v="bizhub 4752"/>
    <m/>
    <x v="0"/>
    <s v="Standard"/>
    <n v="216"/>
    <n v="356"/>
    <m/>
    <x v="0"/>
    <x v="0"/>
    <x v="31"/>
    <s v="Yes"/>
    <n v="1.9379999999999999"/>
    <n v="100.776"/>
    <s v="None, None"/>
    <x v="110"/>
    <d v="2017-12-18T00:00:00"/>
    <s v="United States, Canada"/>
    <s v="ES_14914_bizhub 4752_12182017215916_5818281"/>
    <n v="15"/>
    <n v="10.8"/>
    <n v="30.6"/>
    <n v="30"/>
    <n v="32"/>
    <n v="333.8"/>
    <n v="1.9378000000000002"/>
    <n v="83.45"/>
    <n v="0.74904999999999999"/>
    <n v="38.950600000000001"/>
    <n v="19.8"/>
    <n v="26"/>
    <b v="1"/>
    <b v="1"/>
    <b v="1"/>
    <x v="0"/>
    <n v="4.3499999999999996"/>
    <n v="75.399999999999991"/>
    <x v="333"/>
    <n v="0.74"/>
    <n v="0.74"/>
    <x v="1"/>
    <x v="1"/>
  </r>
  <r>
    <n v="2280837"/>
    <s v="Konica Minolta Business Solutions U.S.A., Inc."/>
    <s v="Konica Minolta"/>
    <s v="bizhub 558"/>
    <s v="bizhub 558"/>
    <m/>
    <x v="0"/>
    <s v="Standard"/>
    <n v="297"/>
    <n v="432"/>
    <m/>
    <x v="0"/>
    <x v="0"/>
    <x v="28"/>
    <s v="Yes"/>
    <n v="3.5550000000000002"/>
    <n v="184.86"/>
    <s v="None, None"/>
    <x v="111"/>
    <d v="2016-10-06T00:00:00"/>
    <s v="United States, Canada"/>
    <s v="ES_14914_bizhub 558_10062016113034_5140439"/>
    <n v="15"/>
    <n v="11.4"/>
    <n v="27.6"/>
    <n v="26.4"/>
    <n v="32"/>
    <n v="698.19999999999993"/>
    <n v="3.5549999999999997"/>
    <n v="174.54999999999998"/>
    <n v="0.95174999999999987"/>
    <n v="49.490999999999993"/>
    <n v="16.200000000000003"/>
    <n v="28.099999999999998"/>
    <b v="1"/>
    <b v="1"/>
    <b v="1"/>
    <x v="0"/>
    <n v="5.8999999999999995"/>
    <n v="102.26666666666665"/>
    <x v="334"/>
    <n v="0.80499999999999994"/>
    <n v="0.85499999999999998"/>
    <x v="1"/>
    <x v="1"/>
  </r>
  <r>
    <n v="2303524"/>
    <s v="Konica Minolta Business Solutions U.S.A., Inc."/>
    <s v="Konica Minolta"/>
    <s v="bizhub 558e"/>
    <s v="bizhub 558e"/>
    <m/>
    <x v="0"/>
    <s v="Standard"/>
    <n v="297"/>
    <n v="432"/>
    <m/>
    <x v="0"/>
    <x v="0"/>
    <x v="28"/>
    <s v="Yes"/>
    <n v="3.077"/>
    <n v="160.00399999999999"/>
    <s v="None, None"/>
    <x v="97"/>
    <d v="2017-09-12T00:00:00"/>
    <s v="United States, Canada"/>
    <s v="ES_14914_bizhub 558e_09122017210933_4330732"/>
    <n v="15"/>
    <n v="9"/>
    <n v="15"/>
    <n v="14.4"/>
    <n v="32"/>
    <n v="607.79999999999995"/>
    <n v="3.0773999999999995"/>
    <n v="151.94999999999999"/>
    <n v="0.80714999999999981"/>
    <n v="41.971799999999988"/>
    <n v="6"/>
    <n v="28.099999999999998"/>
    <b v="1"/>
    <b v="1"/>
    <b v="1"/>
    <x v="0"/>
    <n v="5.8999999999999995"/>
    <n v="102.26666666666665"/>
    <x v="335"/>
    <n v="0.80499999999999994"/>
    <n v="0.85499999999999998"/>
    <x v="0"/>
    <x v="0"/>
  </r>
  <r>
    <n v="2303523"/>
    <s v="Konica Minolta Business Solutions U.S.A., Inc."/>
    <s v="Konica Minolta"/>
    <s v="bizhub 658e"/>
    <s v="bizhub 658e"/>
    <m/>
    <x v="0"/>
    <s v="Standard"/>
    <n v="297"/>
    <n v="432"/>
    <m/>
    <x v="0"/>
    <x v="0"/>
    <x v="22"/>
    <s v="Yes"/>
    <n v="3.944"/>
    <n v="205.08799999999999"/>
    <s v="None, None"/>
    <x v="97"/>
    <d v="2017-09-12T00:00:00"/>
    <s v="United States, Canada"/>
    <s v="ES_14914_bizhub 658e_09122017210400_1874712"/>
    <n v="15"/>
    <n v="7.2"/>
    <n v="15"/>
    <n v="13.8"/>
    <n v="32"/>
    <n v="781.2"/>
    <n v="3.9443999999999999"/>
    <n v="195.3"/>
    <n v="1.0239"/>
    <n v="53.242800000000003"/>
    <n v="7.8"/>
    <n v="30"/>
    <b v="1"/>
    <b v="1"/>
    <b v="1"/>
    <x v="0"/>
    <n v="8.4"/>
    <n v="145.6"/>
    <x v="336"/>
    <n v="1.0269999999999999"/>
    <n v="1.077"/>
    <x v="0"/>
    <x v="0"/>
  </r>
  <r>
    <n v="2194751"/>
    <s v="Konica Minolta Business Solutions U.S.A., Inc."/>
    <s v="Konica Minolta"/>
    <s v="bizhub 754"/>
    <s v="bizhub 754"/>
    <s v="bizhub 754e,504500,"/>
    <x v="0"/>
    <s v="Standard"/>
    <n v="279"/>
    <n v="432"/>
    <m/>
    <x v="0"/>
    <x v="0"/>
    <x v="23"/>
    <s v="Yes"/>
    <n v="5.6790000000000003"/>
    <n v="295.30799999999999"/>
    <s v="None, None"/>
    <x v="113"/>
    <d v="2013-11-15T00:00:00"/>
    <s v="United States, Canada"/>
    <s v="ES_14914_bizhub 754_11182013084329_2360074"/>
    <n v="30"/>
    <n v="4.8"/>
    <n v="16.8"/>
    <n v="15.6"/>
    <n v="32"/>
    <n v="1046.4000000000001"/>
    <n v="5.68"/>
    <n v="261.60000000000002"/>
    <n v="1.861"/>
    <n v="96.772000000000006"/>
    <n v="12"/>
    <n v="53.25"/>
    <b v="1"/>
    <b v="1"/>
    <b v="1"/>
    <x v="0"/>
    <n v="10.9"/>
    <n v="188.93333333333337"/>
    <x v="337"/>
    <n v="1.3869999999999998"/>
    <n v="1.4369999999999998"/>
    <x v="1"/>
    <x v="1"/>
  </r>
  <r>
    <n v="2259864"/>
    <s v="Konica Minolta Business Solutions U.S.A., Inc."/>
    <s v="Konica Minolta"/>
    <s v="bizhub 808"/>
    <s v="bizhub 808"/>
    <m/>
    <x v="0"/>
    <s v="Standard"/>
    <n v="297"/>
    <n v="432"/>
    <m/>
    <x v="0"/>
    <x v="0"/>
    <x v="34"/>
    <s v="Yes"/>
    <n v="6.6420000000000003"/>
    <n v="345.38400000000001"/>
    <s v="None, None"/>
    <x v="114"/>
    <d v="2016-02-08T00:00:00"/>
    <s v="United States, Canada"/>
    <s v="ES_14914_bizhub 808_02092016122605_8460644"/>
    <n v="15"/>
    <n v="11.4"/>
    <n v="52.8"/>
    <n v="24"/>
    <n v="32"/>
    <n v="1318.1999999999998"/>
    <n v="6.6421999999999999"/>
    <n v="329.54999999999995"/>
    <n v="1.7109499999999997"/>
    <n v="88.969399999999993"/>
    <n v="41.4"/>
    <n v="30"/>
    <b v="0"/>
    <b v="1"/>
    <b v="1"/>
    <x v="0"/>
    <n v="12.15"/>
    <n v="210.60000000000002"/>
    <x v="338"/>
    <n v="1.5669999999999999"/>
    <n v="1.617"/>
    <x v="1"/>
    <x v="1"/>
  </r>
  <r>
    <n v="2259863"/>
    <s v="Konica Minolta Business Solutions U.S.A., Inc."/>
    <s v="Konica Minolta"/>
    <s v="bizhub 958"/>
    <s v="bizhub 958"/>
    <m/>
    <x v="0"/>
    <s v="Standard"/>
    <n v="297"/>
    <n v="432"/>
    <m/>
    <x v="0"/>
    <x v="0"/>
    <x v="30"/>
    <s v="Yes"/>
    <n v="8.6850000000000005"/>
    <n v="451.62"/>
    <s v="None, None"/>
    <x v="114"/>
    <d v="2016-02-08T00:00:00"/>
    <s v="United States, Canada"/>
    <s v="ES_14914_bizhub 958_02092016122302_3548932"/>
    <n v="15"/>
    <n v="10.8"/>
    <n v="42.6"/>
    <n v="22.8"/>
    <n v="32"/>
    <n v="1726.8"/>
    <n v="8.6852"/>
    <n v="431.7"/>
    <n v="2.2216999999999998"/>
    <n v="115.52839999999999"/>
    <n v="31.8"/>
    <n v="30"/>
    <b v="0"/>
    <b v="1"/>
    <b v="1"/>
    <x v="0"/>
    <n v="21.150000000000002"/>
    <n v="366.60000000000008"/>
    <x v="339"/>
    <n v="2.8209999999999988"/>
    <n v="2.8709999999999987"/>
    <x v="0"/>
    <x v="1"/>
  </r>
  <r>
    <n v="2197762"/>
    <s v="Konica Minolta Business Solutions U.S.A., Inc."/>
    <s v="Konica Minolta"/>
    <s v="bizhub C224"/>
    <s v="bizhub C224"/>
    <m/>
    <x v="0"/>
    <s v="Standard"/>
    <n v="297"/>
    <n v="432"/>
    <m/>
    <x v="0"/>
    <x v="1"/>
    <x v="46"/>
    <s v="Yes"/>
    <n v="1.6379999999999999"/>
    <n v="85.176000000000002"/>
    <s v="None, None"/>
    <x v="115"/>
    <d v="2013-12-03T00:00:00"/>
    <s v="United States, Canada"/>
    <s v="ES_14914_bizhub C224_12052013095722_3519112"/>
    <n v="20"/>
    <n v="9"/>
    <n v="21.6"/>
    <n v="18.600000000000001"/>
    <n v="22"/>
    <n v="234.8"/>
    <n v="1.6376500000000001"/>
    <n v="58.7"/>
    <n v="0.82521250000000002"/>
    <n v="42.911050000000003"/>
    <n v="12.600000000000001"/>
    <n v="26.22"/>
    <b v="1"/>
    <b v="1"/>
    <b v="1"/>
    <x v="0"/>
    <n v="3.21"/>
    <n v="55.639999999999993"/>
    <x v="340"/>
    <n v="0.27500000000000002"/>
    <n v="0.32500000000000001"/>
    <x v="1"/>
    <x v="1"/>
  </r>
  <r>
    <n v="2197685"/>
    <s v="Konica Minolta Business Solutions U.S.A., Inc."/>
    <s v="Konica Minolta"/>
    <s v="bizhub C284"/>
    <s v="bizhub C284"/>
    <m/>
    <x v="0"/>
    <s v="Standard"/>
    <n v="297"/>
    <n v="432"/>
    <m/>
    <x v="0"/>
    <x v="1"/>
    <x v="6"/>
    <s v="Yes"/>
    <n v="1.8340000000000001"/>
    <n v="95.367999999999995"/>
    <s v="None, None"/>
    <x v="115"/>
    <d v="2013-12-03T00:00:00"/>
    <s v="United States, Canada"/>
    <s v="ES_14914_bizhub C284_12032013222756_5829811"/>
    <n v="20"/>
    <n v="8.4"/>
    <n v="33"/>
    <n v="17.399999999999999"/>
    <n v="28"/>
    <n v="288.46666666666664"/>
    <n v="1.8413333333333333"/>
    <n v="72.11666666666666"/>
    <n v="0.83833333333333337"/>
    <n v="43.593333333333334"/>
    <n v="24.6"/>
    <n v="29.28"/>
    <b v="1"/>
    <b v="1"/>
    <b v="1"/>
    <x v="0"/>
    <n v="3.9899999999999998"/>
    <n v="69.16"/>
    <x v="341"/>
    <n v="0.40100000000000008"/>
    <n v="0.45100000000000007"/>
    <x v="1"/>
    <x v="1"/>
  </r>
  <r>
    <n v="2198186"/>
    <s v="Konica Minolta Business Solutions U.S.A., Inc."/>
    <s v="Konica Minolta"/>
    <s v="bizhub C3100P"/>
    <s v="bizhub C3100P"/>
    <m/>
    <x v="1"/>
    <s v="Standard"/>
    <n v="216"/>
    <n v="356"/>
    <m/>
    <x v="0"/>
    <x v="1"/>
    <x v="12"/>
    <s v="Yes"/>
    <n v="2.226"/>
    <n v="115.752"/>
    <s v="None, None"/>
    <x v="116"/>
    <d v="2013-12-06T00:00:00"/>
    <s v="United States, Canada"/>
    <s v="ES_14914_bizhub C3100P_12092013213523_6744265"/>
    <n v="1"/>
    <n v="13.8"/>
    <n v="44.4"/>
    <n v="42"/>
    <n v="32"/>
    <n v="395.6"/>
    <n v="2.2211999999999996"/>
    <n v="98.9"/>
    <n v="0.79470000000000007"/>
    <n v="41.324400000000004"/>
    <n v="30.599999999999998"/>
    <n v="18.86"/>
    <b v="0"/>
    <b v="1"/>
    <b v="1"/>
    <x v="1"/>
    <n v="4.4500000000000011"/>
    <n v="77.133333333333354"/>
    <x v="342"/>
    <n v="0.65900000000000003"/>
    <n v="0.65900000000000003"/>
    <x v="1"/>
    <x v="1"/>
  </r>
  <r>
    <n v="2207406"/>
    <s v="Konica Minolta Business Solutions U.S.A., Inc."/>
    <s v="Konica Minolta"/>
    <s v="bizhub C3110"/>
    <s v="bizhub C3110"/>
    <m/>
    <x v="0"/>
    <s v="Standard"/>
    <n v="210"/>
    <n v="297"/>
    <m/>
    <x v="0"/>
    <x v="1"/>
    <x v="12"/>
    <s v="Yes"/>
    <n v="2.2589999999999999"/>
    <n v="117.468"/>
    <s v="None, None"/>
    <x v="117"/>
    <d v="2014-04-01T00:00:00"/>
    <s v="United States, Canada"/>
    <s v="ES_14914_bizhub C3110_04022014152907_8563916"/>
    <n v="60"/>
    <n v="13.2"/>
    <n v="43.8"/>
    <n v="41.4"/>
    <n v="32"/>
    <n v="392"/>
    <n v="2.2544"/>
    <n v="98"/>
    <n v="0.85339999999999994"/>
    <n v="44.376799999999996"/>
    <n v="30.599999999999998"/>
    <s v="No Requirement"/>
    <b v="1"/>
    <b v="1"/>
    <b v="0"/>
    <x v="0"/>
    <n v="4.5500000000000007"/>
    <n v="78.866666666666674"/>
    <x v="343"/>
    <n v="0.50600000000000001"/>
    <n v="0.50600000000000001"/>
    <x v="1"/>
    <x v="1"/>
  </r>
  <r>
    <n v="2192989"/>
    <s v="Konica Minolta Business Solutions U.S.A., Inc."/>
    <s v="Konica Minolta"/>
    <s v="bizhub C3350"/>
    <s v="bizhub C3350"/>
    <m/>
    <x v="0"/>
    <s v="Standard"/>
    <n v="216"/>
    <n v="356"/>
    <m/>
    <x v="0"/>
    <x v="1"/>
    <x v="19"/>
    <s v="Yes"/>
    <n v="2.089"/>
    <n v="108.628"/>
    <s v="None, None"/>
    <x v="118"/>
    <d v="2013-10-24T00:00:00"/>
    <s v="United States, Canada"/>
    <s v="ES_14914_bizhub C3350_10242013210146_9071287"/>
    <n v="15"/>
    <n v="12.6"/>
    <n v="30"/>
    <n v="29.4"/>
    <n v="32"/>
    <n v="366.4"/>
    <n v="2.0880000000000001"/>
    <n v="91.6"/>
    <n v="0.77400000000000002"/>
    <n v="40.248000000000005"/>
    <n v="17.399999999999999"/>
    <n v="32.85"/>
    <b v="1"/>
    <b v="1"/>
    <b v="1"/>
    <x v="0"/>
    <n v="4.95"/>
    <n v="85.800000000000011"/>
    <x v="344"/>
    <n v="0.54800000000000004"/>
    <n v="0.54800000000000004"/>
    <x v="1"/>
    <x v="1"/>
  </r>
  <r>
    <n v="2283151"/>
    <s v="Konica Minolta Business Solutions U.S.A., Inc."/>
    <s v="Konica Minolta"/>
    <s v="bizhub C3351"/>
    <s v="bizhub C3351"/>
    <m/>
    <x v="0"/>
    <s v="Standard"/>
    <n v="216"/>
    <n v="356"/>
    <m/>
    <x v="0"/>
    <x v="1"/>
    <x v="19"/>
    <s v="Yes"/>
    <n v="1.978"/>
    <n v="102.85599999999999"/>
    <s v="None, None"/>
    <x v="119"/>
    <d v="2016-10-28T00:00:00"/>
    <s v="United States, Canada"/>
    <s v="ES_14914_bizhub C3351_11012016202154_6845595"/>
    <n v="15"/>
    <n v="13.2"/>
    <n v="27"/>
    <n v="25.8"/>
    <n v="32"/>
    <n v="377.60000000000008"/>
    <n v="1.9776000000000005"/>
    <n v="94.40000000000002"/>
    <n v="0.58260000000000001"/>
    <n v="30.295200000000001"/>
    <n v="13.8"/>
    <n v="32.85"/>
    <b v="1"/>
    <b v="1"/>
    <b v="1"/>
    <x v="0"/>
    <n v="4.95"/>
    <n v="85.800000000000011"/>
    <x v="345"/>
    <n v="0.54800000000000004"/>
    <n v="0.54800000000000004"/>
    <x v="1"/>
    <x v="1"/>
  </r>
  <r>
    <n v="2197684"/>
    <s v="Konica Minolta Business Solutions U.S.A., Inc."/>
    <s v="Konica Minolta"/>
    <s v="bizhub C364"/>
    <s v="bizhub C364"/>
    <m/>
    <x v="0"/>
    <s v="Standard"/>
    <n v="297"/>
    <n v="432"/>
    <m/>
    <x v="0"/>
    <x v="1"/>
    <x v="9"/>
    <s v="Yes"/>
    <n v="2.427"/>
    <n v="126.20399999999999"/>
    <s v="None, None"/>
    <x v="115"/>
    <d v="2013-12-03T00:00:00"/>
    <s v="United States, Canada"/>
    <s v="ES_14914_bizhub C364_12032013222244_2243684"/>
    <n v="20"/>
    <n v="8.4"/>
    <n v="21"/>
    <n v="18"/>
    <n v="32"/>
    <n v="402.6"/>
    <n v="2.4226000000000001"/>
    <n v="100.65"/>
    <n v="1.00885"/>
    <n v="52.4602"/>
    <n v="12.6"/>
    <n v="33.36"/>
    <b v="1"/>
    <b v="1"/>
    <b v="1"/>
    <x v="0"/>
    <n v="5.45"/>
    <n v="94.466666666666683"/>
    <x v="346"/>
    <n v="0.56899999999999995"/>
    <n v="0.61899999999999999"/>
    <x v="1"/>
    <x v="1"/>
  </r>
  <r>
    <n v="2192988"/>
    <s v="Konica Minolta Business Solutions U.S.A., Inc."/>
    <s v="Konica Minolta"/>
    <s v="bizhub C3850"/>
    <s v="bizhub C3850"/>
    <m/>
    <x v="0"/>
    <s v="Standard"/>
    <n v="216"/>
    <n v="356"/>
    <m/>
    <x v="0"/>
    <x v="1"/>
    <x v="3"/>
    <s v="Yes"/>
    <n v="2.4319999999999999"/>
    <n v="126.464"/>
    <s v="None, None"/>
    <x v="118"/>
    <d v="2013-10-24T00:00:00"/>
    <s v="United States, Canada"/>
    <s v="ES_14914_bizhub C3850_10242013205911_9537579"/>
    <n v="15"/>
    <n v="12.6"/>
    <n v="33.6"/>
    <n v="32.4"/>
    <n v="32"/>
    <n v="434.4"/>
    <n v="2.4279999999999999"/>
    <n v="108.6"/>
    <n v="0.85899999999999999"/>
    <n v="44.667999999999999"/>
    <n v="21"/>
    <n v="35.4"/>
    <b v="1"/>
    <b v="1"/>
    <b v="1"/>
    <x v="0"/>
    <n v="5.95"/>
    <n v="103.13333333333334"/>
    <x v="347"/>
    <n v="0.65300000000000002"/>
    <n v="0.65300000000000002"/>
    <x v="1"/>
    <x v="1"/>
  </r>
  <r>
    <n v="2220335"/>
    <s v="Konica Minolta Business Solutions U.S.A., Inc."/>
    <s v="Konica Minolta"/>
    <s v="bizhub C3850FS"/>
    <s v="bizhub C3850FS"/>
    <m/>
    <x v="0"/>
    <s v="Standard"/>
    <n v="216"/>
    <n v="356"/>
    <m/>
    <x v="0"/>
    <x v="1"/>
    <x v="3"/>
    <s v="Yes"/>
    <n v="2.2400000000000002"/>
    <n v="116.48"/>
    <s v="None, None"/>
    <x v="24"/>
    <d v="2014-09-25T00:00:00"/>
    <s v="United States, Canada"/>
    <s v="ES_14914_bizhub C3850FS_09252014160001_3980008"/>
    <n v="15"/>
    <n v="12"/>
    <n v="32.4"/>
    <n v="30.6"/>
    <n v="32"/>
    <n v="414.8"/>
    <n v="2.2404000000000002"/>
    <n v="103.7"/>
    <n v="0.72389999999999999"/>
    <n v="37.642800000000001"/>
    <n v="20.399999999999999"/>
    <n v="35.4"/>
    <b v="1"/>
    <b v="1"/>
    <b v="1"/>
    <x v="0"/>
    <n v="5.95"/>
    <n v="103.13333333333334"/>
    <x v="348"/>
    <n v="0.65300000000000002"/>
    <n v="0.65300000000000002"/>
    <x v="1"/>
    <x v="1"/>
  </r>
  <r>
    <n v="2283150"/>
    <s v="Konica Minolta Business Solutions U.S.A., Inc."/>
    <s v="Konica Minolta"/>
    <s v="bizhub C3851FS"/>
    <s v="bizhub C3851FS"/>
    <m/>
    <x v="0"/>
    <s v="Standard"/>
    <n v="216"/>
    <n v="356"/>
    <m/>
    <x v="0"/>
    <x v="1"/>
    <x v="3"/>
    <s v="Yes"/>
    <n v="2.2400000000000002"/>
    <n v="116.48"/>
    <s v="None, None"/>
    <x v="119"/>
    <d v="2016-10-28T00:00:00"/>
    <s v="United States, Canada"/>
    <s v="ES_14914_bizhub C3851FS_11012016202131_9492397"/>
    <n v="15"/>
    <n v="12"/>
    <n v="27"/>
    <n v="26.4"/>
    <n v="32"/>
    <n v="430"/>
    <n v="2.2395999999999998"/>
    <n v="107.5"/>
    <n v="0.64810000000000001"/>
    <n v="33.7012"/>
    <n v="15"/>
    <n v="35.4"/>
    <b v="1"/>
    <b v="1"/>
    <b v="1"/>
    <x v="0"/>
    <n v="5.95"/>
    <n v="103.13333333333334"/>
    <x v="349"/>
    <n v="0.65300000000000002"/>
    <n v="0.65300000000000002"/>
    <x v="0"/>
    <x v="0"/>
  </r>
  <r>
    <n v="2195303"/>
    <s v="Konica Minolta Business Solutions U.S.A., Inc."/>
    <s v="Konica Minolta"/>
    <s v="bizhub C454"/>
    <s v="bizhub C454"/>
    <m/>
    <x v="0"/>
    <s v="Standard"/>
    <n v="279"/>
    <n v="432"/>
    <m/>
    <x v="0"/>
    <x v="1"/>
    <x v="20"/>
    <s v="Yes"/>
    <n v="3.2069999999999999"/>
    <n v="166.76400000000001"/>
    <s v="None, None"/>
    <x v="120"/>
    <d v="2013-11-21T00:00:00"/>
    <s v="United States, Canada"/>
    <s v="ES_14914_bizhub C454_11212013144821_8354142"/>
    <n v="20"/>
    <n v="9.6"/>
    <n v="21"/>
    <n v="18"/>
    <n v="32"/>
    <n v="553.4"/>
    <n v="3.2021999999999999"/>
    <n v="138.35"/>
    <n v="1.22895"/>
    <n v="63.9054"/>
    <n v="11.4"/>
    <n v="37.950000000000003"/>
    <b v="1"/>
    <b v="1"/>
    <b v="1"/>
    <x v="0"/>
    <n v="7.25"/>
    <n v="125.66666666666667"/>
    <x v="350"/>
    <n v="0.72599999999999998"/>
    <n v="0.77600000000000002"/>
    <x v="1"/>
    <x v="1"/>
  </r>
  <r>
    <n v="2194274"/>
    <s v="Konica Minolta Business Solutions U.S.A., Inc."/>
    <s v="Konica Minolta"/>
    <s v="bizhub C454e"/>
    <s v="bizhub C454e"/>
    <s v="MFX-C4580N,MFX-C4580N,"/>
    <x v="0"/>
    <s v="Standard"/>
    <n v="297"/>
    <n v="432"/>
    <m/>
    <x v="0"/>
    <x v="1"/>
    <x v="20"/>
    <s v="Yes"/>
    <n v="2.839"/>
    <n v="147.62799999999999"/>
    <s v="None, None"/>
    <x v="73"/>
    <d v="2015-01-22T00:00:00"/>
    <s v="United States, Canada"/>
    <s v="ES_14914_bizhub C454e_11132013145415_1848291"/>
    <n v="20"/>
    <n v="12"/>
    <n v="25.2"/>
    <n v="19.8"/>
    <n v="32"/>
    <n v="534.79999999999995"/>
    <n v="2.8403999999999998"/>
    <n v="133.69999999999999"/>
    <n v="0.8738999999999999"/>
    <n v="45.442799999999991"/>
    <n v="13.2"/>
    <n v="37.950000000000003"/>
    <b v="1"/>
    <b v="1"/>
    <b v="1"/>
    <x v="0"/>
    <n v="7.25"/>
    <n v="125.66666666666667"/>
    <x v="351"/>
    <n v="0.72599999999999998"/>
    <n v="0.77600000000000002"/>
    <x v="1"/>
    <x v="1"/>
  </r>
  <r>
    <n v="2264258"/>
    <s v="Konica Minolta Business Solutions U.S.A., Inc."/>
    <s v="Konica Minolta"/>
    <s v="bizhub C458"/>
    <s v="bizhub C458"/>
    <s v="MFX-C4590,MFX-C4590,"/>
    <x v="0"/>
    <s v="Standard"/>
    <n v="297"/>
    <n v="432"/>
    <m/>
    <x v="0"/>
    <x v="1"/>
    <x v="20"/>
    <s v="Yes"/>
    <n v="2.464"/>
    <n v="128.12799999999999"/>
    <s v="None, None"/>
    <x v="121"/>
    <d v="2016-06-24T00:00:00"/>
    <s v="United States, Canada"/>
    <s v="ES_14914_bizhub C458_04142016211008_9086197"/>
    <n v="15"/>
    <n v="13.2"/>
    <n v="19.8"/>
    <n v="18.600000000000001"/>
    <n v="32"/>
    <n v="482.6"/>
    <n v="2.4641999999999999"/>
    <n v="120.65"/>
    <n v="0.66645000000000021"/>
    <n v="34.655400000000014"/>
    <n v="6.6000000000000014"/>
    <n v="23.9"/>
    <b v="1"/>
    <b v="1"/>
    <b v="1"/>
    <x v="0"/>
    <n v="7.25"/>
    <n v="125.66666666666667"/>
    <x v="352"/>
    <n v="0.72599999999999998"/>
    <n v="0.77600000000000002"/>
    <x v="0"/>
    <x v="0"/>
  </r>
  <r>
    <n v="2193844"/>
    <s v="Konica Minolta Business Solutions U.S.A., Inc."/>
    <s v="Konica Minolta"/>
    <s v="bizhub C554"/>
    <s v="bizhub C554"/>
    <m/>
    <x v="0"/>
    <s v="Standard"/>
    <n v="279"/>
    <n v="432"/>
    <m/>
    <x v="0"/>
    <x v="1"/>
    <x v="28"/>
    <s v="Yes"/>
    <n v="3.944"/>
    <n v="205.08799999999999"/>
    <s v="None, None"/>
    <x v="120"/>
    <d v="2013-11-04T00:00:00"/>
    <s v="United States, Canada"/>
    <s v="ES_14914_bizhub C554_11042013151047_1399457"/>
    <n v="20"/>
    <n v="9.6"/>
    <n v="20.399999999999999"/>
    <n v="17.399999999999999"/>
    <n v="32"/>
    <n v="700.8"/>
    <n v="3.9391999999999991"/>
    <n v="175.2"/>
    <n v="1.4132"/>
    <n v="73.486400000000003"/>
    <n v="10.799999999999999"/>
    <n v="43.05"/>
    <b v="1"/>
    <b v="1"/>
    <b v="1"/>
    <x v="0"/>
    <n v="9.25"/>
    <n v="160.33333333333334"/>
    <x v="353"/>
    <n v="0.85599999999999998"/>
    <n v="0.90600000000000003"/>
    <x v="1"/>
    <x v="1"/>
  </r>
  <r>
    <n v="2194273"/>
    <s v="Konica Minolta Business Solutions U.S.A., Inc."/>
    <s v="Konica Minolta"/>
    <s v="bizhub C554e"/>
    <s v="bizhub C554e"/>
    <s v="MFX-C5580N,MFX-C5580N,"/>
    <x v="0"/>
    <s v="Standard"/>
    <n v="297"/>
    <n v="432"/>
    <m/>
    <x v="0"/>
    <x v="1"/>
    <x v="28"/>
    <s v="Yes"/>
    <n v="3.6829999999999998"/>
    <n v="191.51599999999999"/>
    <s v="None, None"/>
    <x v="73"/>
    <d v="2015-01-22T00:00:00"/>
    <s v="United States, Canada"/>
    <s v="ES_14914_bizhub C554e_11132013145123_3961236"/>
    <n v="20"/>
    <n v="12"/>
    <n v="22.2"/>
    <n v="21"/>
    <n v="32"/>
    <n v="699.6"/>
    <n v="3.69"/>
    <n v="174.9"/>
    <n v="1.1114999999999999"/>
    <n v="57.797999999999995"/>
    <n v="10.199999999999999"/>
    <n v="43.05"/>
    <b v="1"/>
    <b v="1"/>
    <b v="1"/>
    <x v="0"/>
    <n v="9.25"/>
    <n v="160.33333333333334"/>
    <x v="354"/>
    <n v="0.85599999999999998"/>
    <n v="0.90600000000000003"/>
    <x v="1"/>
    <x v="1"/>
  </r>
  <r>
    <n v="2264257"/>
    <s v="Konica Minolta Business Solutions U.S.A., Inc."/>
    <s v="Konica Minolta"/>
    <s v="bizhub C558"/>
    <s v="bizhub C558"/>
    <s v="MFX-C5590,MFX-C5590,"/>
    <x v="0"/>
    <s v="Standard"/>
    <n v="297"/>
    <n v="432"/>
    <m/>
    <x v="0"/>
    <x v="1"/>
    <x v="28"/>
    <s v="Yes"/>
    <n v="3.2480000000000002"/>
    <n v="168.89599999999999"/>
    <s v="None, None"/>
    <x v="121"/>
    <d v="2016-06-24T00:00:00"/>
    <s v="United States, Canada"/>
    <s v="ES_14914_bizhub C558_04142016210634_4234655"/>
    <n v="15"/>
    <n v="12.6"/>
    <n v="28.8"/>
    <n v="26.4"/>
    <n v="32"/>
    <n v="639.4"/>
    <n v="3.2481999999999998"/>
    <n v="159.85"/>
    <n v="0.86245000000000005"/>
    <n v="44.8474"/>
    <n v="16.200000000000003"/>
    <n v="28.099999999999998"/>
    <b v="1"/>
    <b v="1"/>
    <b v="1"/>
    <x v="0"/>
    <n v="9.25"/>
    <n v="160.33333333333334"/>
    <x v="355"/>
    <n v="0.85599999999999998"/>
    <n v="0.90600000000000003"/>
    <x v="0"/>
    <x v="0"/>
  </r>
  <r>
    <n v="2195702"/>
    <s v="Konica Minolta Business Solutions U.S.A., Inc."/>
    <s v="Konica Minolta"/>
    <s v="bizhub C654"/>
    <s v="bizhub C654"/>
    <s v="bizhub C654e,C504500,"/>
    <x v="0"/>
    <s v="Standard"/>
    <n v="279"/>
    <n v="432"/>
    <m/>
    <x v="0"/>
    <x v="1"/>
    <x v="22"/>
    <s v="Yes"/>
    <n v="5.1449999999999996"/>
    <n v="267.54000000000002"/>
    <s v="None, None"/>
    <x v="122"/>
    <d v="2013-11-20T00:00:00"/>
    <s v="United States, Canada"/>
    <s v="ES_14914_bizhub C654_11252013140820_7912505"/>
    <n v="30"/>
    <n v="7.2"/>
    <n v="20.399999999999999"/>
    <n v="16.8"/>
    <n v="32"/>
    <n v="951"/>
    <n v="5.1390000000000002"/>
    <n v="237.75"/>
    <n v="1.66275"/>
    <n v="86.462999999999994"/>
    <n v="13.2"/>
    <n v="48.15"/>
    <b v="1"/>
    <b v="1"/>
    <b v="1"/>
    <x v="0"/>
    <n v="11.25"/>
    <n v="195"/>
    <x v="356"/>
    <n v="1.1579999999999999"/>
    <n v="1.208"/>
    <x v="1"/>
    <x v="1"/>
  </r>
  <r>
    <n v="2264256"/>
    <s v="Konica Minolta Business Solutions U.S.A., Inc."/>
    <s v="Konica Minolta"/>
    <s v="bizhub C658"/>
    <s v="bizhub C658"/>
    <m/>
    <x v="0"/>
    <s v="Standard"/>
    <n v="297"/>
    <n v="432"/>
    <m/>
    <x v="0"/>
    <x v="1"/>
    <x v="22"/>
    <s v="Yes"/>
    <n v="4.0090000000000003"/>
    <n v="208.46799999999999"/>
    <s v="None, None"/>
    <x v="121"/>
    <d v="2016-04-14T00:00:00"/>
    <s v="United States, Canada"/>
    <s v="ES_14914_bizhub C658_04142016210152_8728126"/>
    <n v="15"/>
    <n v="12.6"/>
    <n v="15.6"/>
    <n v="15"/>
    <n v="32"/>
    <n v="791.6"/>
    <n v="4.0091999999999999"/>
    <n v="197.9"/>
    <n v="1.0527"/>
    <n v="54.740400000000001"/>
    <n v="3"/>
    <n v="30"/>
    <b v="1"/>
    <b v="1"/>
    <b v="1"/>
    <x v="0"/>
    <n v="11.25"/>
    <n v="195"/>
    <x v="357"/>
    <n v="1.1579999999999999"/>
    <n v="1.208"/>
    <x v="0"/>
    <x v="0"/>
  </r>
  <r>
    <n v="2195701"/>
    <s v="Konica Minolta Business Solutions U.S.A., Inc."/>
    <s v="Konica Minolta"/>
    <s v="bizhub C754"/>
    <s v="bizhub C754"/>
    <s v="bizhub C754e,C504500,"/>
    <x v="0"/>
    <s v="Standard"/>
    <n v="279"/>
    <n v="432"/>
    <m/>
    <x v="0"/>
    <x v="1"/>
    <x v="23"/>
    <s v="Yes"/>
    <n v="5.6719999999999997"/>
    <n v="294.94400000000002"/>
    <s v="None, None"/>
    <x v="122"/>
    <d v="2013-11-20T00:00:00"/>
    <s v="United States, Canada"/>
    <s v="ES_14914_bizhub C754_11252013140625_3910794"/>
    <n v="30"/>
    <n v="5.4"/>
    <n v="18"/>
    <n v="17.399999999999999"/>
    <n v="32"/>
    <n v="1025.5999999999999"/>
    <n v="5.678399999999999"/>
    <n v="256.39999999999998"/>
    <n v="1.9614"/>
    <n v="101.9928"/>
    <n v="12.6"/>
    <n v="53.25"/>
    <b v="1"/>
    <b v="1"/>
    <b v="1"/>
    <x v="0"/>
    <n v="15.750000000000004"/>
    <n v="273.00000000000006"/>
    <x v="358"/>
    <n v="1.718"/>
    <n v="1.768"/>
    <x v="1"/>
    <x v="1"/>
  </r>
  <r>
    <n v="2190816"/>
    <s v="Konica Minolta Business Solutions U.S.A., Inc."/>
    <s v="Konica Minolta"/>
    <s v="bizhub PRESS C1060"/>
    <s v="C1060"/>
    <m/>
    <x v="0"/>
    <s v="Standard"/>
    <n v="279"/>
    <n v="432"/>
    <m/>
    <x v="0"/>
    <x v="1"/>
    <x v="32"/>
    <s v="Yes"/>
    <n v="9.6"/>
    <n v="499.2"/>
    <s v="None, None"/>
    <x v="123"/>
    <d v="2013-09-11T00:00:00"/>
    <s v="United States, Canada"/>
    <s v="ES_14914_C1060_09112013140737_5586251"/>
    <n v="0"/>
    <n v="10.8"/>
    <n v="72.599999999999994"/>
    <n v="58.8"/>
    <n v="32"/>
    <n v="1862.9999999999998"/>
    <n v="9.634999999999998"/>
    <n v="465.74999999999994"/>
    <n v="2.7237499999999999"/>
    <n v="141.63499999999999"/>
    <n v="61.8"/>
    <n v="30"/>
    <b v="0"/>
    <b v="1"/>
    <b v="1"/>
    <x v="0"/>
    <n v="10.25"/>
    <n v="177.66666666666666"/>
    <x v="359"/>
    <n v="0.92099999999999993"/>
    <n v="0.97099999999999997"/>
    <x v="1"/>
    <x v="1"/>
  </r>
  <r>
    <n v="2190817"/>
    <s v="Konica Minolta Business Solutions U.S.A., Inc."/>
    <s v="Konica Minolta"/>
    <s v="bizhub PRO C1060L"/>
    <s v="C1060L"/>
    <m/>
    <x v="0"/>
    <s v="Standard"/>
    <n v="279"/>
    <n v="432"/>
    <m/>
    <x v="0"/>
    <x v="1"/>
    <x v="32"/>
    <s v="Yes"/>
    <n v="9.6829999999999998"/>
    <n v="503.51600000000002"/>
    <s v="None, None"/>
    <x v="123"/>
    <d v="2013-10-22T00:00:00"/>
    <s v="United States, Canada"/>
    <s v="ES_14914_C1060L_09112013140758_1355967"/>
    <n v="0"/>
    <n v="12"/>
    <n v="72.599999999999994"/>
    <n v="60"/>
    <n v="32"/>
    <n v="1873.2"/>
    <n v="9.6859999999999999"/>
    <n v="468.3"/>
    <n v="2.7364999999999999"/>
    <n v="142.298"/>
    <n v="60.599999999999994"/>
    <n v="30"/>
    <b v="0"/>
    <b v="1"/>
    <b v="1"/>
    <x v="0"/>
    <n v="10.25"/>
    <n v="177.66666666666666"/>
    <x v="360"/>
    <n v="0.92099999999999993"/>
    <n v="0.97099999999999997"/>
    <x v="1"/>
    <x v="1"/>
  </r>
  <r>
    <n v="2190812"/>
    <s v="Konica Minolta Business Solutions U.S.A., Inc."/>
    <s v="Konica Minolta"/>
    <s v="bizhub PRESS C1070"/>
    <s v="C1070"/>
    <m/>
    <x v="0"/>
    <s v="Standard"/>
    <n v="279"/>
    <n v="432"/>
    <m/>
    <x v="0"/>
    <x v="1"/>
    <x v="33"/>
    <s v="Yes"/>
    <n v="11.1"/>
    <n v="577.20000000000005"/>
    <s v="None, None"/>
    <x v="123"/>
    <d v="2013-09-11T00:00:00"/>
    <s v="United States, Canada"/>
    <s v="ES_14914_C1070_09112013140706_5346001"/>
    <n v="0"/>
    <n v="10.8"/>
    <n v="75"/>
    <n v="57"/>
    <n v="32"/>
    <n v="2157.3999999999996"/>
    <n v="11.094199999999999"/>
    <n v="539.34999999999991"/>
    <n v="3.0759499999999989"/>
    <n v="159.94939999999994"/>
    <n v="64.2"/>
    <n v="30"/>
    <b v="0"/>
    <b v="1"/>
    <b v="1"/>
    <x v="0"/>
    <n v="12.25"/>
    <n v="212.33333333333334"/>
    <x v="361"/>
    <n v="1.4379999999999997"/>
    <n v="1.4879999999999998"/>
    <x v="1"/>
    <x v="1"/>
  </r>
  <r>
    <n v="2248640"/>
    <s v="Konica Minolta Business Solutions U.S.A., Inc."/>
    <s v="Konica Minolta"/>
    <s v="bizhub C287"/>
    <s v="C302200"/>
    <s v="MFX-C2860, D311,MFX-C2860, D311,"/>
    <x v="0"/>
    <s v="Standard"/>
    <n v="297"/>
    <n v="432"/>
    <m/>
    <x v="0"/>
    <x v="1"/>
    <x v="6"/>
    <s v="Yes"/>
    <n v="1.343"/>
    <n v="69.835999999999999"/>
    <s v="None, None"/>
    <x v="124"/>
    <d v="2016-12-14T00:00:00"/>
    <s v="United States, Canada"/>
    <s v="ES_14914_C302200_09292015202217_6682507"/>
    <n v="15"/>
    <n v="14.4"/>
    <n v="22.2"/>
    <n v="18.600000000000001"/>
    <n v="28"/>
    <n v="255.26666666666668"/>
    <n v="1.3428333333333333"/>
    <n v="63.81666666666667"/>
    <n v="0.39870833333333333"/>
    <n v="20.732833333333332"/>
    <n v="7.7999999999999989"/>
    <n v="29.28"/>
    <b v="1"/>
    <b v="1"/>
    <b v="1"/>
    <x v="0"/>
    <n v="3.9899999999999998"/>
    <n v="69.16"/>
    <x v="362"/>
    <n v="0.40100000000000008"/>
    <n v="0.45100000000000007"/>
    <x v="0"/>
    <x v="0"/>
  </r>
  <r>
    <n v="2248643"/>
    <s v="Konica Minolta Business Solutions U.S.A., Inc."/>
    <s v="Konica Minolta"/>
    <s v="bizhub C227"/>
    <s v="C302200"/>
    <s v="MFX-C2260, D310,MFX-C2260, D310,"/>
    <x v="0"/>
    <s v="Standard"/>
    <n v="297"/>
    <n v="432"/>
    <m/>
    <x v="0"/>
    <x v="1"/>
    <x v="46"/>
    <s v="Yes"/>
    <n v="1.0169999999999999"/>
    <n v="52.884"/>
    <s v="None, None"/>
    <x v="124"/>
    <d v="2016-12-14T00:00:00"/>
    <s v="United States, Canada"/>
    <s v="ES_14914_C302200_09292015202544_6860152"/>
    <n v="15"/>
    <n v="19.2"/>
    <n v="19.2"/>
    <n v="17.399999999999999"/>
    <n v="22"/>
    <n v="189.26666666666665"/>
    <n v="1.0165833333333332"/>
    <n v="47.316666666666663"/>
    <n v="0.31714583333333329"/>
    <n v="16.491583333333331"/>
    <n v="0"/>
    <n v="26.22"/>
    <b v="1"/>
    <b v="1"/>
    <b v="1"/>
    <x v="0"/>
    <n v="3.21"/>
    <n v="55.639999999999993"/>
    <x v="363"/>
    <n v="0.27500000000000002"/>
    <n v="0.32500000000000001"/>
    <x v="0"/>
    <x v="0"/>
  </r>
  <r>
    <n v="2194275"/>
    <s v="Konica Minolta Business Solutions U.S.A., Inc."/>
    <s v="Konica Minolta"/>
    <s v="bizhub C364e"/>
    <s v="C302300"/>
    <s v="MFX-C3680N,MFX-C3680N,"/>
    <x v="0"/>
    <s v="Standard"/>
    <n v="297"/>
    <n v="432"/>
    <m/>
    <x v="0"/>
    <x v="1"/>
    <x v="9"/>
    <s v="Yes"/>
    <n v="2.117"/>
    <n v="110.084"/>
    <s v="None, None"/>
    <x v="125"/>
    <d v="2015-01-22T00:00:00"/>
    <s v="United States, Canada"/>
    <s v="ES_14914_C302300_11132013150302_3970859"/>
    <n v="20"/>
    <n v="11.4"/>
    <n v="24.6"/>
    <n v="20.399999999999999"/>
    <n v="32"/>
    <n v="392.2"/>
    <n v="2.1145999999999998"/>
    <n v="98.05"/>
    <n v="0.67985000000000007"/>
    <n v="35.352200000000003"/>
    <n v="13.200000000000001"/>
    <n v="33.36"/>
    <b v="1"/>
    <b v="1"/>
    <b v="1"/>
    <x v="0"/>
    <n v="5.45"/>
    <n v="94.466666666666683"/>
    <x v="272"/>
    <n v="0.56899999999999995"/>
    <n v="0.61899999999999999"/>
    <x v="1"/>
    <x v="1"/>
  </r>
  <r>
    <n v="2194357"/>
    <s v="Konica Minolta Business Solutions U.S.A., Inc."/>
    <s v="Konica Minolta"/>
    <s v="bizhub C284e"/>
    <s v="C302300"/>
    <s v="MFX-C2880N,MFX-C2880N,"/>
    <x v="0"/>
    <s v="Standard"/>
    <n v="297"/>
    <n v="432"/>
    <m/>
    <x v="0"/>
    <x v="1"/>
    <x v="6"/>
    <s v="Yes"/>
    <n v="1.6479999999999999"/>
    <n v="85.695999999999998"/>
    <s v="None, None"/>
    <x v="125"/>
    <d v="2015-01-22T00:00:00"/>
    <s v="United States, Canada"/>
    <s v="ES_14914_C302300_11142013143917_4009259"/>
    <n v="20"/>
    <n v="8.4"/>
    <n v="22.2"/>
    <n v="18"/>
    <n v="28"/>
    <n v="298.33333333333331"/>
    <n v="1.6512666666666664"/>
    <n v="74.583333333333329"/>
    <n v="0.56401666666666661"/>
    <n v="29.328866666666663"/>
    <n v="13.799999999999999"/>
    <n v="29.28"/>
    <b v="1"/>
    <b v="1"/>
    <b v="1"/>
    <x v="0"/>
    <n v="3.9899999999999998"/>
    <n v="69.16"/>
    <x v="364"/>
    <n v="0.40100000000000008"/>
    <n v="0.45100000000000007"/>
    <x v="1"/>
    <x v="1"/>
  </r>
  <r>
    <n v="2194358"/>
    <s v="Konica Minolta Business Solutions U.S.A., Inc."/>
    <s v="Konica Minolta"/>
    <s v="bizhub C224e"/>
    <s v="C302300"/>
    <s v="MFX-C2280N,MFX-C2280N,"/>
    <x v="0"/>
    <s v="Standard"/>
    <n v="297"/>
    <n v="432"/>
    <m/>
    <x v="0"/>
    <x v="1"/>
    <x v="46"/>
    <s v="Yes"/>
    <n v="1.2529999999999999"/>
    <n v="65.156000000000006"/>
    <s v="None, None"/>
    <x v="125"/>
    <d v="2015-01-22T00:00:00"/>
    <s v="United States, Canada"/>
    <s v="ES_14914_C302300_11142013144151_1311507"/>
    <n v="20"/>
    <n v="8.4"/>
    <n v="21.6"/>
    <n v="20.399999999999999"/>
    <n v="22"/>
    <n v="218.4"/>
    <n v="1.2605999999999999"/>
    <n v="54.6"/>
    <n v="0.46635000000000004"/>
    <n v="24.250200000000003"/>
    <n v="13.200000000000001"/>
    <n v="26.22"/>
    <b v="1"/>
    <b v="1"/>
    <b v="1"/>
    <x v="0"/>
    <n v="3.21"/>
    <n v="55.639999999999993"/>
    <x v="365"/>
    <n v="0.27500000000000002"/>
    <n v="0.32500000000000001"/>
    <x v="1"/>
    <x v="1"/>
  </r>
  <r>
    <n v="2238855"/>
    <s v="Konica Minolta Business Solutions U.S.A., Inc."/>
    <s v="Konica Minolta"/>
    <s v="bizhub C368"/>
    <s v="C302301"/>
    <s v="MFX-C3690,MFX-C3690,"/>
    <x v="0"/>
    <s v="Standard"/>
    <n v="297"/>
    <n v="432"/>
    <m/>
    <x v="0"/>
    <x v="1"/>
    <x v="9"/>
    <s v="Yes"/>
    <n v="1.8140000000000001"/>
    <n v="94.328000000000003"/>
    <s v="None, None"/>
    <x v="126"/>
    <d v="2016-06-24T00:00:00"/>
    <s v="United States, Canada"/>
    <s v="ES_14914_C302301_05072015131818_1527860"/>
    <n v="20"/>
    <n v="8.4"/>
    <n v="16.8"/>
    <n v="15.6"/>
    <n v="32"/>
    <n v="347.4"/>
    <n v="1.8137999999999999"/>
    <n v="86.85"/>
    <n v="0.52904999999999991"/>
    <n v="27.510599999999997"/>
    <n v="8.4"/>
    <n v="33.36"/>
    <b v="1"/>
    <b v="1"/>
    <b v="1"/>
    <x v="0"/>
    <n v="5.45"/>
    <n v="94.466666666666683"/>
    <x v="366"/>
    <n v="0.56899999999999995"/>
    <n v="0.61899999999999999"/>
    <x v="0"/>
    <x v="0"/>
  </r>
  <r>
    <n v="2238859"/>
    <s v="Konica Minolta Business Solutions U.S.A., Inc."/>
    <s v="Konica Minolta"/>
    <s v="bizhub C258"/>
    <s v="C302301"/>
    <s v="MFX-C2590,MFX-C2590,"/>
    <x v="0"/>
    <s v="Standard"/>
    <n v="297"/>
    <n v="432"/>
    <m/>
    <x v="0"/>
    <x v="1"/>
    <x v="26"/>
    <s v="Yes"/>
    <n v="1.177"/>
    <n v="61.204000000000001"/>
    <s v="None, None"/>
    <x v="127"/>
    <d v="2016-06-24T00:00:00"/>
    <s v="United States, Canada"/>
    <s v="ES_14914_C302301_05072015143543_5607024"/>
    <n v="20"/>
    <n v="8.4"/>
    <n v="15"/>
    <n v="16.8"/>
    <n v="25"/>
    <n v="219.03333333333333"/>
    <n v="1.1772166666666668"/>
    <n v="54.758333333333333"/>
    <n v="0.36990416666666665"/>
    <n v="19.235016666666667"/>
    <n v="6.6"/>
    <n v="27.75"/>
    <b v="1"/>
    <b v="1"/>
    <b v="1"/>
    <x v="0"/>
    <n v="3.5999999999999996"/>
    <n v="62.4"/>
    <x v="367"/>
    <n v="0.33800000000000002"/>
    <n v="0.38800000000000001"/>
    <x v="0"/>
    <x v="0"/>
  </r>
  <r>
    <n v="2238860"/>
    <s v="Konica Minolta Business Solutions U.S.A., Inc."/>
    <s v="Konica Minolta"/>
    <s v="bizhub C308"/>
    <s v="C302301"/>
    <s v="MFX-C3090,MFX-C3090,"/>
    <x v="0"/>
    <s v="Standard"/>
    <n v="297"/>
    <n v="432"/>
    <m/>
    <x v="0"/>
    <x v="1"/>
    <x v="7"/>
    <s v="Yes"/>
    <n v="1.52"/>
    <n v="79.040000000000006"/>
    <s v="None, None"/>
    <x v="126"/>
    <d v="2016-06-24T00:00:00"/>
    <s v="United States, Canada"/>
    <s v="ES_14914_C302301_05072015143953_2746340"/>
    <n v="20"/>
    <n v="10.8"/>
    <n v="16.8"/>
    <n v="16.2"/>
    <n v="30"/>
    <n v="288.39999999999998"/>
    <n v="1.5202999999999998"/>
    <n v="72.099999999999994"/>
    <n v="0.455675"/>
    <n v="23.6951"/>
    <n v="6"/>
    <n v="30.3"/>
    <b v="1"/>
    <b v="1"/>
    <b v="1"/>
    <x v="0"/>
    <n v="4.25"/>
    <n v="73.666666666666671"/>
    <x v="368"/>
    <n v="0.443"/>
    <n v="0.49299999999999999"/>
    <x v="0"/>
    <x v="0"/>
  </r>
  <r>
    <n v="2303521"/>
    <s v="Konica Minolta Business Solutions U.S.A., Inc."/>
    <s v="Konica Minolta"/>
    <s v="bizhub C759"/>
    <s v="C504501"/>
    <m/>
    <x v="0"/>
    <s v="Standard"/>
    <n v="297"/>
    <n v="432"/>
    <m/>
    <x v="0"/>
    <x v="1"/>
    <x v="23"/>
    <s v="Yes"/>
    <n v="5.0949999999999998"/>
    <n v="264.94"/>
    <s v="None, None"/>
    <x v="97"/>
    <d v="2017-09-11T00:00:00"/>
    <s v="United States, Canada"/>
    <s v="ES_14914_C504501_09122017205248_1312802"/>
    <n v="15"/>
    <n v="9"/>
    <n v="18"/>
    <n v="15.6"/>
    <n v="32"/>
    <n v="1008.8"/>
    <n v="5.0952000000000002"/>
    <n v="252.2"/>
    <n v="1.3242"/>
    <n v="68.858400000000003"/>
    <n v="9"/>
    <n v="30"/>
    <b v="1"/>
    <b v="1"/>
    <b v="1"/>
    <x v="0"/>
    <n v="15.750000000000004"/>
    <n v="273.00000000000006"/>
    <x v="369"/>
    <n v="1.718"/>
    <n v="1.768"/>
    <x v="0"/>
    <x v="0"/>
  </r>
  <r>
    <n v="2303522"/>
    <s v="Konica Minolta Business Solutions U.S.A., Inc."/>
    <s v="Konica Minolta"/>
    <s v="bizhub C659"/>
    <s v="C504501"/>
    <m/>
    <x v="0"/>
    <s v="Standard"/>
    <n v="297"/>
    <n v="432"/>
    <m/>
    <x v="0"/>
    <x v="1"/>
    <x v="22"/>
    <s v="Yes"/>
    <n v="4.4269999999999996"/>
    <n v="230.20400000000001"/>
    <s v="None, None"/>
    <x v="97"/>
    <d v="2017-09-11T00:00:00"/>
    <s v="United States, Canada"/>
    <s v="ES_14914_C504501_09122017205351_7914702"/>
    <n v="15"/>
    <n v="6.6"/>
    <n v="17.399999999999999"/>
    <n v="16.2"/>
    <n v="32"/>
    <n v="875.2"/>
    <n v="4.4272"/>
    <n v="218.8"/>
    <n v="1.1572"/>
    <n v="60.174399999999999"/>
    <n v="10.799999999999999"/>
    <n v="30"/>
    <b v="1"/>
    <b v="1"/>
    <b v="1"/>
    <x v="0"/>
    <n v="11.25"/>
    <n v="195"/>
    <x v="370"/>
    <n v="1.1579999999999999"/>
    <n v="1.208"/>
    <x v="0"/>
    <x v="0"/>
  </r>
  <r>
    <n v="2308991"/>
    <s v="Konica Minolta Business Solutions U.S.A., Inc."/>
    <s v="Konica Minolta"/>
    <s v="Workplace Hub"/>
    <s v="Workplace Hub"/>
    <m/>
    <x v="0"/>
    <s v="Standard"/>
    <n v="297"/>
    <n v="432"/>
    <m/>
    <x v="0"/>
    <x v="1"/>
    <x v="6"/>
    <s v="Yes"/>
    <n v="1.353"/>
    <n v="70.355999999999995"/>
    <s v="None, None"/>
    <x v="107"/>
    <d v="2018-01-10T00:00:00"/>
    <s v="United States, Canada"/>
    <s v="ES_14914_Workplace Hub_01102018152058_8799160"/>
    <n v="15"/>
    <n v="16.8"/>
    <n v="26.4"/>
    <n v="25.2"/>
    <n v="28"/>
    <n v="259.86666666666662"/>
    <n v="1.3525333333333331"/>
    <n v="64.966666666666654"/>
    <n v="0.38853333333333329"/>
    <n v="20.203733333333332"/>
    <n v="9.5999999999999979"/>
    <n v="29.28"/>
    <b v="1"/>
    <b v="1"/>
    <b v="1"/>
    <x v="0"/>
    <n v="3.9899999999999998"/>
    <n v="69.16"/>
    <x v="371"/>
    <n v="0.40100000000000008"/>
    <n v="0.45100000000000007"/>
    <x v="0"/>
    <x v="0"/>
  </r>
  <r>
    <n v="2198752"/>
    <s v="KYOCERA Document Solutions Inc."/>
    <s v="Copystar"/>
    <s v="MFP (Multi Function Printer)"/>
    <s v="CS 2551ci"/>
    <m/>
    <x v="0"/>
    <s v="Standard"/>
    <n v="279"/>
    <n v="432"/>
    <m/>
    <x v="0"/>
    <x v="1"/>
    <x v="26"/>
    <s v="Yes"/>
    <n v="2.0880000000000001"/>
    <n v="108.57599999999999"/>
    <s v="Fax Modem,Wired &gt; 500 MHz - 1 Gb/s Ethernet, Scanners with non-CCFL Lamps - Light-Emitting Diodes (LED),Memory"/>
    <x v="128"/>
    <d v="2013-12-16T00:00:00"/>
    <s v="United States, Canada"/>
    <s v="ES_22472_CS 2551ci_12182013222345_4810388"/>
    <n v="30"/>
    <n v="10.199999999999999"/>
    <n v="37.799999999999997"/>
    <n v="34.200000000000003"/>
    <n v="25"/>
    <n v="377.56666666666666"/>
    <n v="2.0929583333333328"/>
    <n v="94.391666666666666"/>
    <n v="0.71223958333333326"/>
    <n v="37.036458333333329"/>
    <n v="27.599999999999998"/>
    <n v="27.75"/>
    <b v="1"/>
    <b v="1"/>
    <b v="1"/>
    <x v="0"/>
    <n v="3.5999999999999996"/>
    <n v="62.4"/>
    <x v="372"/>
    <n v="0.33800000000000002"/>
    <n v="0.38800000000000001"/>
    <x v="1"/>
    <x v="1"/>
  </r>
  <r>
    <n v="2260689"/>
    <s v="KYOCERA Document Solutions Inc."/>
    <s v="Copystar"/>
    <s v="MFP (Multi Function Printer)"/>
    <s v="CS2552ci"/>
    <m/>
    <x v="0"/>
    <s v="Standard"/>
    <n v="279"/>
    <n v="432"/>
    <m/>
    <x v="0"/>
    <x v="1"/>
    <x v="26"/>
    <s v="Yes"/>
    <n v="1.129"/>
    <n v="58.707999999999998"/>
    <s v="Wired &gt; 500 MHz - 1 Gb/s Ethernet, Memory"/>
    <x v="129"/>
    <d v="2016-02-23T00:00:00"/>
    <s v="United States, Canada"/>
    <s v="ES_22472_CS2552ci_02242016100827_1067748"/>
    <n v="10"/>
    <n v="9"/>
    <n v="18.600000000000001"/>
    <n v="19.2"/>
    <n v="25"/>
    <n v="204.26666666666662"/>
    <n v="1.1307333333333331"/>
    <n v="51.066666666666656"/>
    <n v="0.38348333333333323"/>
    <n v="19.94113333333333"/>
    <n v="9.6000000000000014"/>
    <n v="15.5"/>
    <b v="1"/>
    <b v="1"/>
    <b v="1"/>
    <x v="0"/>
    <n v="3.5999999999999996"/>
    <n v="62.4"/>
    <x v="373"/>
    <n v="0.33800000000000002"/>
    <n v="0.38800000000000001"/>
    <x v="0"/>
    <x v="0"/>
  </r>
  <r>
    <n v="2267552"/>
    <s v="KYOCERA Document Solutions Inc."/>
    <s v="Copystar"/>
    <s v="MFP (Multi Function Printer)"/>
    <s v="CS 3011i"/>
    <m/>
    <x v="0"/>
    <s v="Standard"/>
    <n v="279"/>
    <n v="432"/>
    <m/>
    <x v="0"/>
    <x v="0"/>
    <x v="7"/>
    <s v="Yes"/>
    <n v="1.776"/>
    <n v="92.352000000000004"/>
    <s v="Wired &gt; 500 MHz - 1 Gb/s Ethernet, Memory"/>
    <x v="130"/>
    <d v="2016-05-19T00:00:00"/>
    <s v="United States, Canada"/>
    <s v="ES_22472_CS 3011i_05202016125652_6584670"/>
    <n v="1"/>
    <n v="9.6"/>
    <n v="22.2"/>
    <n v="21.6"/>
    <n v="30"/>
    <n v="334.73333333333335"/>
    <n v="1.7780666666666669"/>
    <n v="83.683333333333337"/>
    <n v="0.54531666666666667"/>
    <n v="28.356466666666666"/>
    <n v="12.6"/>
    <n v="17.600000000000001"/>
    <b v="1"/>
    <b v="1"/>
    <b v="1"/>
    <x v="0"/>
    <n v="2.4499999999999997"/>
    <n v="42.466666666666661"/>
    <x v="374"/>
    <n v="0.42499999999999993"/>
    <n v="0.47499999999999992"/>
    <x v="1"/>
    <x v="1"/>
  </r>
  <r>
    <n v="2198738"/>
    <s v="KYOCERA Document Solutions Inc."/>
    <s v="Copystar"/>
    <s v="MFP (Multi Function Printer)"/>
    <s v="CS 3051ci"/>
    <m/>
    <x v="0"/>
    <s v="Standard"/>
    <n v="279"/>
    <n v="432"/>
    <m/>
    <x v="0"/>
    <x v="1"/>
    <x v="7"/>
    <s v="Yes"/>
    <n v="2.8380000000000001"/>
    <n v="147.57599999999999"/>
    <s v="Fax Modem,Wired &gt; 500 MHz - 1 Gb/s Ethernet, Scanners with non-CCFL Lamps - Light-Emitting Diodes (LED),Memory"/>
    <x v="128"/>
    <d v="2013-12-16T00:00:00"/>
    <s v="United States, Canada"/>
    <s v="ES_22472_CS 3051ci_12182013215635_5672585"/>
    <n v="30"/>
    <n v="7.8"/>
    <n v="37.799999999999997"/>
    <n v="36"/>
    <n v="30"/>
    <n v="516.4"/>
    <n v="2.843"/>
    <n v="129.1"/>
    <n v="0.96274999999999999"/>
    <n v="50.063000000000002"/>
    <n v="29.999999999999996"/>
    <n v="30.3"/>
    <b v="1"/>
    <b v="1"/>
    <b v="1"/>
    <x v="0"/>
    <n v="4.25"/>
    <n v="73.666666666666671"/>
    <x v="375"/>
    <n v="0.443"/>
    <n v="0.49299999999999999"/>
    <x v="1"/>
    <x v="1"/>
  </r>
  <r>
    <n v="2245461"/>
    <s v="KYOCERA Document Solutions Inc."/>
    <s v="Copystar"/>
    <s v="MFP (Multi Function Printer)"/>
    <s v="CS 306ci"/>
    <m/>
    <x v="0"/>
    <s v="Standard"/>
    <n v="279"/>
    <n v="432"/>
    <m/>
    <x v="0"/>
    <x v="1"/>
    <x v="0"/>
    <s v="Yes"/>
    <n v="1.8360000000000001"/>
    <n v="95.471999999999994"/>
    <s v="Wired &gt; 500 MHz - 1 Gb/s Ethernet, Memory"/>
    <x v="131"/>
    <d v="2015-08-11T00:00:00"/>
    <s v="United States, Canada"/>
    <s v="ES_22472_CS 306ci_08112015212024_4031727"/>
    <n v="30"/>
    <n v="8.4"/>
    <n v="24"/>
    <n v="22.8"/>
    <n v="32"/>
    <n v="305.2"/>
    <n v="1.8331999999999997"/>
    <n v="76.3"/>
    <n v="0.76070000000000004"/>
    <n v="39.556400000000004"/>
    <n v="15.6"/>
    <n v="31.32"/>
    <b v="1"/>
    <b v="1"/>
    <b v="1"/>
    <x v="0"/>
    <n v="4.6500000000000004"/>
    <n v="80.600000000000009"/>
    <x v="376"/>
    <n v="0.48500000000000004"/>
    <n v="0.53500000000000003"/>
    <x v="1"/>
    <x v="1"/>
  </r>
  <r>
    <n v="2306700"/>
    <s v="KYOCERA Document Solutions Inc."/>
    <s v="Copystar"/>
    <s v="MFP (Multi Function Printer)"/>
    <s v="CS 307ci"/>
    <m/>
    <x v="0"/>
    <s v="Standard"/>
    <n v="216"/>
    <n v="356"/>
    <m/>
    <x v="0"/>
    <x v="1"/>
    <x v="0"/>
    <s v="Yes"/>
    <n v="1.633"/>
    <n v="84.915999999999997"/>
    <s v="Wired &gt; 500 MHz - 1 Gb/s Ethernet, Memory"/>
    <x v="132"/>
    <d v="2017-11-20T00:00:00"/>
    <s v="United States, Canada"/>
    <s v="ES_22472_CS 307ci_11212017214109_3469634"/>
    <n v="30"/>
    <n v="11.4"/>
    <n v="18.600000000000001"/>
    <n v="17.399999999999999"/>
    <n v="32"/>
    <n v="283.00000000000006"/>
    <n v="1.6326000000000001"/>
    <n v="70.750000000000014"/>
    <n v="0.62235000000000007"/>
    <n v="32.362200000000001"/>
    <n v="7.2000000000000011"/>
    <n v="31.32"/>
    <b v="1"/>
    <b v="1"/>
    <b v="1"/>
    <x v="0"/>
    <n v="4.3500000000000005"/>
    <n v="75.400000000000006"/>
    <x v="377"/>
    <n v="0.48500000000000004"/>
    <n v="0.48500000000000004"/>
    <x v="1"/>
    <x v="1"/>
  </r>
  <r>
    <n v="2306542"/>
    <s v="KYOCERA Document Solutions Inc."/>
    <s v="Copystar"/>
    <s v="MFP (Multi Function Printer)"/>
    <s v="CS 3212i"/>
    <m/>
    <x v="0"/>
    <s v="Standard"/>
    <n v="279"/>
    <n v="432"/>
    <m/>
    <x v="0"/>
    <x v="0"/>
    <x v="0"/>
    <s v="Yes"/>
    <n v="1.4390000000000001"/>
    <n v="74.828000000000003"/>
    <s v="Wired &gt; 500 MHz - 1 Gb/s Ethernet, Memory"/>
    <x v="133"/>
    <d v="2017-11-13T00:00:00"/>
    <s v="United States, Canada"/>
    <s v="ES_22472_CS 3212i_11172017153019_4099430"/>
    <n v="1"/>
    <n v="10.8"/>
    <n v="17.399999999999999"/>
    <n v="136.80000000000001"/>
    <n v="32"/>
    <n v="268.20000000000005"/>
    <n v="1.4434000000000002"/>
    <n v="67.050000000000011"/>
    <n v="0.46165"/>
    <n v="24.005800000000001"/>
    <n v="6.5999999999999979"/>
    <n v="18.439999999999998"/>
    <b v="1"/>
    <b v="1"/>
    <b v="1"/>
    <x v="0"/>
    <n v="2.67"/>
    <n v="46.28"/>
    <x v="378"/>
    <n v="0.46099999999999997"/>
    <n v="0.51100000000000001"/>
    <x v="0"/>
    <x v="0"/>
  </r>
  <r>
    <n v="2260691"/>
    <s v="KYOCERA Document Solutions Inc."/>
    <s v="Copystar"/>
    <s v="MFP (Multi Function Printer)"/>
    <s v="CS3252ci"/>
    <m/>
    <x v="0"/>
    <s v="Standard"/>
    <n v="279"/>
    <n v="432"/>
    <m/>
    <x v="0"/>
    <x v="1"/>
    <x v="0"/>
    <s v="Yes"/>
    <n v="1.5980000000000001"/>
    <n v="83.096000000000004"/>
    <s v="Wired &gt; 500 MHz - 1 Gb/s Ethernet, Memory"/>
    <x v="129"/>
    <d v="2016-02-23T00:00:00"/>
    <s v="United States, Canada"/>
    <s v="ES_22472_CS3252ci_02242016101438_5524260"/>
    <n v="10"/>
    <n v="13.2"/>
    <n v="18.600000000000001"/>
    <n v="18"/>
    <n v="32"/>
    <n v="299"/>
    <n v="1.5974000000000002"/>
    <n v="74.75"/>
    <n v="0.50014999999999998"/>
    <n v="26.0078"/>
    <n v="5.4000000000000021"/>
    <n v="18.439999999999998"/>
    <b v="1"/>
    <b v="1"/>
    <b v="1"/>
    <x v="0"/>
    <n v="4.6500000000000004"/>
    <n v="80.600000000000009"/>
    <x v="379"/>
    <n v="0.48500000000000004"/>
    <n v="0.53500000000000003"/>
    <x v="0"/>
    <x v="0"/>
  </r>
  <r>
    <n v="2198746"/>
    <s v="KYOCERA Document Solutions Inc."/>
    <s v="Copystar"/>
    <s v="MFP (Multi Function Printer)"/>
    <s v="CS 3501i"/>
    <m/>
    <x v="0"/>
    <s v="Standard"/>
    <n v="279"/>
    <n v="432"/>
    <m/>
    <x v="0"/>
    <x v="0"/>
    <x v="19"/>
    <s v="Yes"/>
    <n v="2.5619999999999998"/>
    <n v="133.22399999999999"/>
    <s v="Fax Modem,Wired &gt; 500 MHz - 1 Gb/s Ethernet, Scanners with non-CCFL Lamps - Light-Emitting Diodes (LED),Memory"/>
    <x v="128"/>
    <d v="2013-12-16T00:00:00"/>
    <s v="United States, Canada"/>
    <s v="ES_22472_CS 3501i_12182013221443_7990331"/>
    <n v="45"/>
    <n v="9.6"/>
    <n v="34.200000000000003"/>
    <n v="31.8"/>
    <n v="32"/>
    <n v="471.8"/>
    <n v="2.5638000000000001"/>
    <n v="117.95"/>
    <n v="0.84254999999999991"/>
    <n v="43.812599999999996"/>
    <n v="24.6"/>
    <n v="32.85"/>
    <b v="1"/>
    <b v="1"/>
    <b v="1"/>
    <x v="0"/>
    <n v="3"/>
    <n v="52"/>
    <x v="380"/>
    <n v="0.51500000000000001"/>
    <n v="0.56500000000000006"/>
    <x v="1"/>
    <x v="1"/>
  </r>
  <r>
    <n v="2267554"/>
    <s v="KYOCERA Document Solutions Inc."/>
    <s v="Copystar"/>
    <s v="MFP (Multi Function Printer)"/>
    <s v="CS 3511i"/>
    <m/>
    <x v="0"/>
    <s v="Standard"/>
    <n v="279"/>
    <n v="432"/>
    <m/>
    <x v="0"/>
    <x v="0"/>
    <x v="19"/>
    <s v="Yes"/>
    <n v="2.0870000000000002"/>
    <n v="108.524"/>
    <s v="Wired &gt; 500 MHz - 1 Gb/s Ethernet, Memory"/>
    <x v="134"/>
    <d v="2016-05-19T00:00:00"/>
    <s v="United States, Canada"/>
    <s v="ES_22472_CS 3511i_05202016130111_6214573"/>
    <n v="1"/>
    <n v="6.6"/>
    <n v="23.4"/>
    <n v="21.6"/>
    <n v="32"/>
    <n v="398.2"/>
    <n v="2.0933999999999999"/>
    <n v="99.55"/>
    <n v="0.62414999999999998"/>
    <n v="32.455799999999996"/>
    <n v="16.799999999999997"/>
    <n v="19.7"/>
    <b v="1"/>
    <b v="1"/>
    <b v="1"/>
    <x v="0"/>
    <n v="3"/>
    <n v="52"/>
    <x v="381"/>
    <n v="0.51500000000000001"/>
    <n v="0.56500000000000006"/>
    <x v="1"/>
    <x v="1"/>
  </r>
  <r>
    <n v="2271951"/>
    <s v="KYOCERA Document Solutions Inc."/>
    <s v="Copystar"/>
    <s v="MFP (Multi Function Printer)"/>
    <s v="CS 3552ci"/>
    <m/>
    <x v="0"/>
    <s v="Standard"/>
    <n v="279"/>
    <n v="432"/>
    <m/>
    <x v="0"/>
    <x v="1"/>
    <x v="19"/>
    <s v="Yes"/>
    <n v="1.8169999999999999"/>
    <n v="94.483999999999995"/>
    <s v="Wired &gt; 500 MHz - 1 Gb/s Ethernet, Memory"/>
    <x v="130"/>
    <d v="2016-07-06T00:00:00"/>
    <s v="United States, Canada"/>
    <s v="ES_22472_CS 3552ci_07072016144056_6796980"/>
    <n v="10"/>
    <n v="12.6"/>
    <n v="20.399999999999999"/>
    <n v="21"/>
    <n v="32"/>
    <n v="342.00000000000006"/>
    <n v="1.8124000000000005"/>
    <n v="85.500000000000014"/>
    <n v="0.55390000000000006"/>
    <n v="28.802800000000005"/>
    <n v="7.7999999999999989"/>
    <n v="19.7"/>
    <b v="1"/>
    <b v="1"/>
    <b v="1"/>
    <x v="0"/>
    <n v="5.25"/>
    <n v="91"/>
    <x v="382"/>
    <n v="0.54800000000000004"/>
    <n v="0.59800000000000009"/>
    <x v="0"/>
    <x v="0"/>
  </r>
  <r>
    <n v="2245463"/>
    <s v="KYOCERA Document Solutions Inc."/>
    <s v="Copystar"/>
    <s v="MFP (Multi Function Printer)"/>
    <s v="CS 356ci"/>
    <m/>
    <x v="0"/>
    <s v="Standard"/>
    <n v="279"/>
    <n v="432"/>
    <m/>
    <x v="0"/>
    <x v="1"/>
    <x v="25"/>
    <s v="Yes"/>
    <n v="2.133"/>
    <n v="110.916"/>
    <s v="Wired &gt; 500 MHz - 1 Gb/s Ethernet, Memory"/>
    <x v="131"/>
    <d v="2015-08-11T00:00:00"/>
    <s v="United States, Canada"/>
    <s v="ES_22472_CS 356ci_08112015212812_7706797"/>
    <n v="45"/>
    <n v="8.4"/>
    <n v="33.6"/>
    <n v="28.8"/>
    <n v="32"/>
    <n v="383.4"/>
    <n v="2.1345999999999998"/>
    <n v="95.85"/>
    <n v="0.74785000000000001"/>
    <n v="38.888199999999998"/>
    <n v="25.200000000000003"/>
    <n v="33.870000000000005"/>
    <b v="1"/>
    <b v="1"/>
    <b v="1"/>
    <x v="0"/>
    <n v="5.65"/>
    <n v="97.933333333333337"/>
    <x v="103"/>
    <n v="0.59000000000000008"/>
    <n v="0.64000000000000012"/>
    <x v="1"/>
    <x v="1"/>
  </r>
  <r>
    <n v="2267053"/>
    <s v="KYOCERA Document Solutions Inc."/>
    <s v="Copystar"/>
    <s v="MFP (Multi Function Printer)"/>
    <s v="CS 4002i"/>
    <m/>
    <x v="0"/>
    <s v="Standard"/>
    <n v="279"/>
    <n v="432"/>
    <m/>
    <x v="0"/>
    <x v="0"/>
    <x v="3"/>
    <s v="Yes"/>
    <n v="1.891"/>
    <n v="98.331999999999994"/>
    <s v="Wired &gt; 500 MHz - 1 Gb/s Ethernet, Memory"/>
    <x v="130"/>
    <d v="2016-05-13T00:00:00"/>
    <s v="United States, Canada"/>
    <s v="ES_22472_CS 4002i_05182016142428_4312423"/>
    <n v="10"/>
    <n v="7.2"/>
    <n v="22.8"/>
    <n v="22.2"/>
    <n v="32"/>
    <n v="356.20000000000005"/>
    <n v="1.8962000000000001"/>
    <n v="89.050000000000011"/>
    <n v="0.58745000000000003"/>
    <n v="30.547400000000003"/>
    <n v="15.600000000000001"/>
    <n v="21.8"/>
    <b v="1"/>
    <b v="1"/>
    <b v="1"/>
    <x v="0"/>
    <n v="3.5500000000000003"/>
    <n v="61.533333333333339"/>
    <x v="383"/>
    <n v="0.60499999999999998"/>
    <n v="0.65500000000000003"/>
    <x v="0"/>
    <x v="0"/>
  </r>
  <r>
    <n v="2306544"/>
    <s v="KYOCERA Document Solutions Inc."/>
    <s v="Copystar"/>
    <s v="MFP (Multi Function Printer)"/>
    <s v="CS 4012i"/>
    <m/>
    <x v="0"/>
    <s v="Standard"/>
    <n v="279"/>
    <n v="432"/>
    <m/>
    <x v="0"/>
    <x v="0"/>
    <x v="3"/>
    <s v="Yes"/>
    <n v="1.972"/>
    <n v="102.544"/>
    <s v="Wired &gt; 500 MHz - 1 Gb/s Ethernet, Memory"/>
    <x v="133"/>
    <d v="2017-11-16T00:00:00"/>
    <s v="United States, Canada"/>
    <s v="ES_22472_CS 4012i_11172017152027_2473174"/>
    <n v="1"/>
    <n v="17.399999999999999"/>
    <n v="21"/>
    <n v="19.8"/>
    <n v="32"/>
    <n v="375.2"/>
    <n v="1.9656"/>
    <n v="93.8"/>
    <n v="0.5796"/>
    <n v="30.139199999999999"/>
    <n v="3.6000000000000014"/>
    <n v="21.8"/>
    <b v="1"/>
    <b v="1"/>
    <b v="1"/>
    <x v="0"/>
    <n v="3.5500000000000003"/>
    <n v="61.533333333333339"/>
    <x v="384"/>
    <n v="0.60499999999999998"/>
    <n v="0.65500000000000003"/>
    <x v="0"/>
    <x v="0"/>
  </r>
  <r>
    <n v="2266648"/>
    <s v="KYOCERA Document Solutions Inc."/>
    <s v="Copystar"/>
    <s v="MFP (Multi Function Printer)"/>
    <s v="CS 4052ci"/>
    <m/>
    <x v="0"/>
    <s v="Standard"/>
    <n v="279"/>
    <n v="432"/>
    <m/>
    <x v="0"/>
    <x v="1"/>
    <x v="3"/>
    <s v="Yes"/>
    <n v="2.0230000000000001"/>
    <n v="105.196"/>
    <s v="Wired &gt; 500 MHz - 1 Gb/s Ethernet, Memory"/>
    <x v="130"/>
    <d v="2016-05-09T00:00:00"/>
    <s v="United States, Canada"/>
    <s v="ES_22472_CS 4052ci_05132016113453_1753844"/>
    <n v="10"/>
    <n v="10.199999999999999"/>
    <n v="23.4"/>
    <n v="23.4"/>
    <n v="32"/>
    <n v="381.6"/>
    <n v="2.0232000000000001"/>
    <n v="95.4"/>
    <n v="0.61920000000000008"/>
    <n v="32.198400000000007"/>
    <n v="13.2"/>
    <n v="21.8"/>
    <b v="1"/>
    <b v="1"/>
    <b v="1"/>
    <x v="0"/>
    <n v="6.25"/>
    <n v="108.33333333333333"/>
    <x v="385"/>
    <n v="0.65300000000000002"/>
    <n v="0.70300000000000007"/>
    <x v="0"/>
    <x v="0"/>
  </r>
  <r>
    <n v="2245459"/>
    <s v="KYOCERA Document Solutions Inc."/>
    <s v="Copystar"/>
    <s v="MFP (Multi Function Printer)"/>
    <s v="CS 406ci"/>
    <m/>
    <x v="0"/>
    <s v="Standard"/>
    <n v="279"/>
    <n v="432"/>
    <m/>
    <x v="0"/>
    <x v="1"/>
    <x v="4"/>
    <s v="Yes"/>
    <n v="2.4790000000000001"/>
    <n v="128.90799999999999"/>
    <s v="Wired &gt; 500 MHz - 1 Gb/s Ethernet, Memory"/>
    <x v="131"/>
    <d v="2015-08-11T00:00:00"/>
    <s v="United States, Canada"/>
    <s v="ES_22472_CS 406ci_08112015211103_1160995"/>
    <n v="45"/>
    <n v="8.4"/>
    <n v="36"/>
    <n v="30"/>
    <n v="32"/>
    <n v="451.6"/>
    <n v="2.4756"/>
    <n v="112.9"/>
    <n v="0.83310000000000006"/>
    <n v="43.321200000000005"/>
    <n v="27.6"/>
    <n v="36.42"/>
    <b v="1"/>
    <b v="1"/>
    <b v="1"/>
    <x v="0"/>
    <n v="6.65"/>
    <n v="115.26666666666667"/>
    <x v="386"/>
    <n v="0.68699999999999994"/>
    <n v="0.73699999999999999"/>
    <x v="1"/>
    <x v="1"/>
  </r>
  <r>
    <n v="2198748"/>
    <s v="KYOCERA Document Solutions Inc."/>
    <s v="Copystar"/>
    <s v="MFP (Multi Function Printer)"/>
    <s v="CS 4501i"/>
    <m/>
    <x v="0"/>
    <s v="Standard"/>
    <n v="279"/>
    <n v="432"/>
    <m/>
    <x v="0"/>
    <x v="0"/>
    <x v="20"/>
    <s v="Yes"/>
    <n v="3.5139999999999998"/>
    <n v="182.72800000000001"/>
    <s v="Fax Modem,Wired &gt; 500 MHz - 1 Gb/s Ethernet, Scanners with non-CCFL Lamps - Light-Emitting Diodes (LED),Memory"/>
    <x v="128"/>
    <d v="2013-12-16T00:00:00"/>
    <s v="United States, Canada"/>
    <s v="ES_22472_CS 4501i_12182013221725_4791964"/>
    <n v="60"/>
    <n v="7.8"/>
    <n v="36"/>
    <n v="34.799999999999997"/>
    <n v="32"/>
    <n v="656.4"/>
    <n v="3.5123999999999995"/>
    <n v="164.1"/>
    <n v="1.1049"/>
    <n v="57.454799999999999"/>
    <n v="28.2"/>
    <n v="37.950000000000003"/>
    <b v="1"/>
    <b v="1"/>
    <b v="0"/>
    <x v="0"/>
    <n v="4.1000000000000005"/>
    <n v="71.066666666666677"/>
    <x v="387"/>
    <n v="0.67499999999999993"/>
    <n v="0.72499999999999998"/>
    <x v="1"/>
    <x v="1"/>
  </r>
  <r>
    <n v="2198742"/>
    <s v="KYOCERA Document Solutions Inc."/>
    <s v="Copystar"/>
    <s v="MFP (Multi Function Printer)"/>
    <s v="CS 4551ci"/>
    <m/>
    <x v="0"/>
    <s v="Standard"/>
    <n v="279"/>
    <n v="432"/>
    <m/>
    <x v="0"/>
    <x v="1"/>
    <x v="20"/>
    <s v="Yes"/>
    <n v="4.3250000000000002"/>
    <n v="224.9"/>
    <s v="Fax Modem,Wired &gt; 500 MHz - 1 Gb/s Ethernet, Scanners with non-CCFL Lamps - Light-Emitting Diodes (LED),Memory"/>
    <x v="128"/>
    <d v="2013-12-16T00:00:00"/>
    <s v="United States, Canada"/>
    <s v="ES_22472_CS 4551ci_12182013220613_5663474"/>
    <n v="60"/>
    <n v="7.8"/>
    <n v="35.4"/>
    <n v="34.799999999999997"/>
    <n v="32"/>
    <n v="817.2"/>
    <n v="4.3292000000000002"/>
    <n v="204.3"/>
    <n v="1.3217000000000001"/>
    <n v="68.728400000000008"/>
    <n v="27.599999999999998"/>
    <n v="37.950000000000003"/>
    <b v="1"/>
    <b v="1"/>
    <b v="0"/>
    <x v="0"/>
    <n v="7.25"/>
    <n v="125.66666666666667"/>
    <x v="388"/>
    <n v="0.72599999999999998"/>
    <n v="0.77600000000000002"/>
    <x v="1"/>
    <x v="1"/>
  </r>
  <r>
    <n v="2267056"/>
    <s v="KYOCERA Document Solutions Inc."/>
    <s v="Copystar"/>
    <s v="MFP (Multi Function Printer)"/>
    <s v="CS 5002i"/>
    <m/>
    <x v="0"/>
    <s v="Standard"/>
    <n v="279"/>
    <n v="432"/>
    <m/>
    <x v="0"/>
    <x v="0"/>
    <x v="31"/>
    <s v="Yes"/>
    <n v="2.4300000000000002"/>
    <n v="126.36"/>
    <s v="Wired &gt; 500 MHz - 1 Gb/s Ethernet, Memory"/>
    <x v="130"/>
    <d v="2016-05-13T00:00:00"/>
    <s v="United States, Canada"/>
    <s v="ES_22472_CS 5002i_05182016142846_4806139"/>
    <n v="10"/>
    <n v="4.8"/>
    <n v="22.2"/>
    <n v="19.2"/>
    <n v="32"/>
    <n v="462.79999999999995"/>
    <n v="2.4291999999999994"/>
    <n v="115.69999999999999"/>
    <n v="0.72070000000000001"/>
    <n v="37.476399999999998"/>
    <n v="17.399999999999999"/>
    <n v="26"/>
    <b v="1"/>
    <b v="1"/>
    <b v="1"/>
    <x v="0"/>
    <n v="4.6499999999999995"/>
    <n v="80.599999999999994"/>
    <x v="389"/>
    <n v="0.74"/>
    <n v="0.79"/>
    <x v="0"/>
    <x v="0"/>
  </r>
  <r>
    <n v="2266652"/>
    <s v="KYOCERA Document Solutions Inc."/>
    <s v="Copystar"/>
    <s v="MFP (Multi Function Printer)"/>
    <s v="CS 5052ci"/>
    <m/>
    <x v="0"/>
    <s v="Standard"/>
    <n v="279"/>
    <n v="432"/>
    <m/>
    <x v="0"/>
    <x v="1"/>
    <x v="31"/>
    <s v="Yes"/>
    <n v="2.5129999999999999"/>
    <n v="130.67599999999999"/>
    <s v="Wired &gt; 500 MHz - 1 Gb/s Ethernet, Memory"/>
    <x v="130"/>
    <d v="2016-05-11T00:00:00"/>
    <s v="United States, Canada"/>
    <s v="ES_22472_CS 5052ci_05132016114124_1288729"/>
    <n v="10"/>
    <n v="33"/>
    <n v="25.8"/>
    <n v="19.8"/>
    <n v="32"/>
    <n v="479.6"/>
    <n v="2.5131999999999999"/>
    <n v="119.9"/>
    <n v="0.74170000000000014"/>
    <n v="38.568400000000004"/>
    <n v="-7.1999999999999993"/>
    <n v="26"/>
    <b v="1"/>
    <b v="1"/>
    <b v="1"/>
    <x v="0"/>
    <n v="8.25"/>
    <n v="143"/>
    <x v="390"/>
    <n v="0.79100000000000004"/>
    <n v="0.84100000000000008"/>
    <x v="0"/>
    <x v="0"/>
  </r>
  <r>
    <n v="2198750"/>
    <s v="KYOCERA Document Solutions Inc."/>
    <s v="Copystar"/>
    <s v="MFP (Multi Function Printer)"/>
    <s v="CS 5501i"/>
    <m/>
    <x v="0"/>
    <s v="Standard"/>
    <n v="279"/>
    <n v="432"/>
    <m/>
    <x v="0"/>
    <x v="0"/>
    <x v="28"/>
    <s v="Yes"/>
    <n v="4.2709999999999999"/>
    <n v="222.09200000000001"/>
    <s v="Fax Modem,Wired &gt; 500 MHz - 1 Gb/s Ethernet, Scanners with non-CCFL Lamps - Light-Emitting Diodes (LED),Memory"/>
    <x v="128"/>
    <d v="2013-12-16T00:00:00"/>
    <s v="United States, Canada"/>
    <s v="ES_22472_CS 5501i_12182013222019_2691990"/>
    <n v="60"/>
    <n v="7.2"/>
    <n v="33.6"/>
    <n v="33.6"/>
    <n v="32"/>
    <n v="807.4"/>
    <n v="4.2673999999999994"/>
    <n v="201.85"/>
    <n v="1.2936500000000002"/>
    <n v="67.269800000000004"/>
    <n v="26.400000000000002"/>
    <n v="43.05"/>
    <b v="1"/>
    <b v="1"/>
    <b v="0"/>
    <x v="0"/>
    <n v="5.8999999999999995"/>
    <n v="102.26666666666665"/>
    <x v="391"/>
    <n v="0.80499999999999994"/>
    <n v="0.85499999999999998"/>
    <x v="1"/>
    <x v="1"/>
  </r>
  <r>
    <n v="2198744"/>
    <s v="KYOCERA Document Solutions Inc."/>
    <s v="Copystar"/>
    <s v="MFP (Multi Function Printer)"/>
    <s v="CS 5551ci"/>
    <m/>
    <x v="0"/>
    <s v="Standard"/>
    <n v="279"/>
    <n v="432"/>
    <m/>
    <x v="0"/>
    <x v="1"/>
    <x v="28"/>
    <s v="Yes"/>
    <n v="5.0789999999999997"/>
    <n v="264.108"/>
    <s v="Fax Modem,Wired &gt; 500 MHz - 1 Gb/s Ethernet, Scanners with non-CCFL Lamps - Light-Emitting Diodes (LED),Memory"/>
    <x v="128"/>
    <d v="2013-12-16T00:00:00"/>
    <s v="United States, Canada"/>
    <s v="ES_22472_CS 5551ci_12182013221105_8673137"/>
    <n v="60"/>
    <n v="8.4"/>
    <n v="36.6"/>
    <n v="36"/>
    <n v="32"/>
    <n v="966.6"/>
    <n v="5.0762"/>
    <n v="241.65"/>
    <n v="1.5084500000000001"/>
    <n v="78.439400000000006"/>
    <n v="28.200000000000003"/>
    <n v="43.05"/>
    <b v="1"/>
    <b v="1"/>
    <b v="0"/>
    <x v="0"/>
    <n v="9.25"/>
    <n v="160.33333333333334"/>
    <x v="392"/>
    <n v="0.85599999999999998"/>
    <n v="0.90600000000000003"/>
    <x v="1"/>
    <x v="1"/>
  </r>
  <r>
    <n v="2267058"/>
    <s v="KYOCERA Document Solutions Inc."/>
    <s v="Copystar"/>
    <s v="MFP (Multi Function Printer)"/>
    <s v="CS 6002i"/>
    <m/>
    <x v="0"/>
    <s v="Standard"/>
    <n v="279"/>
    <n v="432"/>
    <m/>
    <x v="0"/>
    <x v="0"/>
    <x v="32"/>
    <s v="Yes"/>
    <n v="3.0569999999999999"/>
    <n v="158.964"/>
    <s v="Wired &gt; 500 MHz - 1 Gb/s Ethernet, Memory"/>
    <x v="130"/>
    <d v="2016-05-13T00:00:00"/>
    <s v="United States, Canada"/>
    <s v="ES_22472_CS 6002i_05182016143217_5137953"/>
    <n v="10"/>
    <n v="22.8"/>
    <n v="20.399999999999999"/>
    <n v="19.8"/>
    <n v="32"/>
    <n v="590.00000000000011"/>
    <n v="3.0524000000000004"/>
    <n v="147.50000000000003"/>
    <n v="0.86390000000000011"/>
    <n v="44.922800000000009"/>
    <n v="-2.4000000000000021"/>
    <n v="30"/>
    <b v="1"/>
    <b v="1"/>
    <b v="1"/>
    <x v="0"/>
    <n v="7.1499999999999995"/>
    <n v="123.93333333333332"/>
    <x v="393"/>
    <n v="0.86999999999999988"/>
    <n v="0.91999999999999993"/>
    <x v="0"/>
    <x v="0"/>
  </r>
  <r>
    <n v="2266656"/>
    <s v="KYOCERA Document Solutions Inc."/>
    <s v="Copystar"/>
    <s v="MFP (Multi Function Printer)"/>
    <s v="CS 6052ci"/>
    <m/>
    <x v="0"/>
    <s v="Standard"/>
    <n v="279"/>
    <n v="432"/>
    <m/>
    <x v="0"/>
    <x v="1"/>
    <x v="32"/>
    <s v="Yes"/>
    <n v="3.1850000000000001"/>
    <n v="165.62"/>
    <s v="Wired &gt; 500 MHz - 1 Gb/s Ethernet, Memory"/>
    <x v="130"/>
    <d v="2016-05-11T00:00:00"/>
    <s v="United States, Canada"/>
    <s v="ES_22472_CS 6052ci_05132016114536_5263334"/>
    <n v="10"/>
    <n v="24"/>
    <n v="23.4"/>
    <n v="21"/>
    <n v="32"/>
    <n v="614.19999999999993"/>
    <n v="3.1861999999999995"/>
    <n v="153.54999999999998"/>
    <n v="0.90995000000000004"/>
    <n v="47.317399999999999"/>
    <n v="-0.60000000000000142"/>
    <n v="30"/>
    <b v="1"/>
    <b v="1"/>
    <b v="1"/>
    <x v="0"/>
    <n v="10.25"/>
    <n v="177.66666666666666"/>
    <x v="394"/>
    <n v="0.92099999999999993"/>
    <n v="0.97099999999999997"/>
    <x v="0"/>
    <x v="0"/>
  </r>
  <r>
    <n v="2198321"/>
    <s v="KYOCERA Document Solutions Inc."/>
    <s v="Copystar"/>
    <s v="MFP (Multi Function Printer)"/>
    <s v="CS 6501i"/>
    <m/>
    <x v="0"/>
    <s v="Standard"/>
    <n v="279"/>
    <n v="432"/>
    <m/>
    <x v="0"/>
    <x v="0"/>
    <x v="22"/>
    <s v="Yes"/>
    <n v="6.1109999999999998"/>
    <n v="317.77199999999999"/>
    <s v="Fax Modem,Wired &gt; 500 MHz - 1 Gb/s Ethernet, Scanners with non-CCFL Lamps - Light-Emitting Diodes (LED),Memory"/>
    <x v="128"/>
    <d v="2013-12-09T00:00:00"/>
    <s v="United States, Canada"/>
    <s v="ES_22472_CS 6501i_12112013122707_8229147"/>
    <n v="60"/>
    <n v="7.2"/>
    <n v="36"/>
    <n v="31.8"/>
    <n v="32"/>
    <n v="1184"/>
    <n v="6.1120000000000001"/>
    <n v="296"/>
    <n v="1.7170000000000001"/>
    <n v="89.284000000000006"/>
    <n v="28.8"/>
    <n v="48.15"/>
    <b v="1"/>
    <b v="1"/>
    <b v="0"/>
    <x v="0"/>
    <n v="8.4"/>
    <n v="145.6"/>
    <x v="395"/>
    <n v="1.0269999999999999"/>
    <n v="1.077"/>
    <x v="1"/>
    <x v="1"/>
  </r>
  <r>
    <n v="2198317"/>
    <s v="KYOCERA Document Solutions Inc."/>
    <s v="Copystar"/>
    <s v="MFP (Multi Function Printer)"/>
    <s v="CS 6551ci"/>
    <m/>
    <x v="0"/>
    <s v="Standard"/>
    <n v="279"/>
    <n v="432"/>
    <m/>
    <x v="0"/>
    <x v="1"/>
    <x v="22"/>
    <s v="Yes"/>
    <n v="6.96"/>
    <n v="361.92"/>
    <s v="Fax Modem,Wired &gt; 500 MHz - 1 Gb/s Ethernet, Scanners with non-CCFL Lamps - Light-Emitting Diodes (LED),Memory"/>
    <x v="128"/>
    <d v="2013-12-10T00:00:00"/>
    <s v="United States, Canada"/>
    <s v="ES_22472_CS 6551ci_12112013121939_9657932"/>
    <n v="60"/>
    <n v="8.4"/>
    <n v="75.599999999999994"/>
    <n v="40.799999999999997"/>
    <n v="32"/>
    <n v="1352.5999999999997"/>
    <n v="6.9549999999999983"/>
    <n v="338.14999999999992"/>
    <n v="1.9277499999999996"/>
    <n v="100.24299999999998"/>
    <n v="67.199999999999989"/>
    <n v="48.15"/>
    <b v="0"/>
    <b v="1"/>
    <b v="0"/>
    <x v="0"/>
    <n v="11.25"/>
    <n v="195"/>
    <x v="396"/>
    <n v="1.1579999999999999"/>
    <n v="1.208"/>
    <x v="1"/>
    <x v="1"/>
  </r>
  <r>
    <n v="2275482"/>
    <s v="KYOCERA Document Solutions Inc."/>
    <s v="Copystar"/>
    <s v="MFP (Multi Function Printer)"/>
    <s v="CS 7002i"/>
    <m/>
    <x v="0"/>
    <s v="Standard"/>
    <n v="279"/>
    <n v="432"/>
    <m/>
    <x v="0"/>
    <x v="0"/>
    <x v="33"/>
    <s v="Yes"/>
    <n v="4.7290000000000001"/>
    <n v="245.90799999999999"/>
    <s v="Wired &gt; 500 MHz - 1 Gb/s Ethernet, Memory"/>
    <x v="82"/>
    <d v="2016-08-16T00:00:00"/>
    <s v="United States, Canada"/>
    <s v="ES_22472_CS 7002i_08172016134817_1239659"/>
    <n v="60"/>
    <n v="10.199999999999999"/>
    <n v="22.2"/>
    <n v="22.2"/>
    <n v="32"/>
    <n v="924.00000000000011"/>
    <n v="4.7223999999999995"/>
    <n v="231.00000000000003"/>
    <n v="1.2814000000000001"/>
    <n v="66.632800000000003"/>
    <n v="12"/>
    <n v="50.7"/>
    <b v="1"/>
    <b v="1"/>
    <b v="0"/>
    <x v="0"/>
    <n v="9.65"/>
    <n v="167.26666666666668"/>
    <x v="397"/>
    <n v="1.2070000000000001"/>
    <n v="1.2570000000000001"/>
    <x v="1"/>
    <x v="1"/>
  </r>
  <r>
    <n v="2275477"/>
    <s v="KYOCERA Document Solutions Inc."/>
    <s v="Copystar"/>
    <s v="MFP (Multi Function Printer)"/>
    <s v="CS7052ci"/>
    <m/>
    <x v="0"/>
    <s v="Standard"/>
    <n v="279"/>
    <n v="432"/>
    <m/>
    <x v="0"/>
    <x v="1"/>
    <x v="33"/>
    <s v="Yes"/>
    <n v="5.093"/>
    <n v="264.83600000000001"/>
    <s v="Wired &gt; 500 MHz - 1 Gb/s Ethernet, Memory"/>
    <x v="82"/>
    <d v="2016-08-16T00:00:00"/>
    <s v="United States, Canada"/>
    <s v="ES_22472_CS7052ci_08172016134006_2143434"/>
    <n v="60"/>
    <n v="13.2"/>
    <n v="19.8"/>
    <n v="18"/>
    <n v="32"/>
    <n v="996.2"/>
    <n v="5.0961999999999996"/>
    <n v="249.05"/>
    <n v="1.3874500000000001"/>
    <n v="72.147400000000005"/>
    <n v="6.6000000000000014"/>
    <n v="50.7"/>
    <b v="1"/>
    <b v="1"/>
    <b v="0"/>
    <x v="0"/>
    <n v="12.25"/>
    <n v="212.33333333333334"/>
    <x v="398"/>
    <n v="1.4379999999999997"/>
    <n v="1.4879999999999998"/>
    <x v="0"/>
    <x v="1"/>
  </r>
  <r>
    <n v="2198319"/>
    <s v="KYOCERA Document Solutions Inc."/>
    <s v="Copystar"/>
    <s v="MFP (Multi Function Printer)"/>
    <s v="CS 7551ci"/>
    <m/>
    <x v="0"/>
    <s v="Standard"/>
    <n v="279"/>
    <n v="432"/>
    <m/>
    <x v="0"/>
    <x v="1"/>
    <x v="23"/>
    <s v="Yes"/>
    <n v="8.0399999999999991"/>
    <n v="418.08"/>
    <s v="Fax Modem,Wired &gt; 500 MHz - 1 Gb/s Ethernet, Scanners with non-CCFL Lamps - Light-Emitting Diodes (LED),Memory"/>
    <x v="128"/>
    <d v="2013-12-10T00:00:00"/>
    <s v="United States, Canada"/>
    <s v="ES_22472_CS 7551ci_12112013122242_4922595"/>
    <n v="60"/>
    <n v="7.2"/>
    <n v="78"/>
    <n v="41.4"/>
    <n v="32"/>
    <n v="1569.8"/>
    <n v="8.0410000000000004"/>
    <n v="392.45"/>
    <n v="2.1992500000000001"/>
    <n v="114.361"/>
    <n v="70.8"/>
    <n v="53.25"/>
    <b v="0"/>
    <b v="1"/>
    <b v="0"/>
    <x v="0"/>
    <n v="15.750000000000004"/>
    <n v="273.00000000000006"/>
    <x v="399"/>
    <n v="1.718"/>
    <n v="1.768"/>
    <x v="1"/>
    <x v="1"/>
  </r>
  <r>
    <n v="2198323"/>
    <s v="KYOCERA Document Solutions Inc."/>
    <s v="Copystar"/>
    <s v="MFP (Multi Function Printer)"/>
    <s v="CS 8001i"/>
    <m/>
    <x v="0"/>
    <s v="Standard"/>
    <n v="279"/>
    <n v="432"/>
    <m/>
    <x v="0"/>
    <x v="0"/>
    <x v="34"/>
    <s v="Yes"/>
    <n v="8.2170000000000005"/>
    <n v="427.28399999999999"/>
    <s v="Fax Modem,Wired &gt; 500 MHz - 1 Gb/s Ethernet, Scanners with non-CCFL Lamps - Light-Emitting Diodes (LED),Memory"/>
    <x v="128"/>
    <d v="2013-12-09T00:00:00"/>
    <s v="United States, Canada"/>
    <s v="ES_22472_CS 8001i_12112013123003_7706586"/>
    <n v="60"/>
    <n v="6"/>
    <n v="49.8"/>
    <n v="33.6"/>
    <n v="32"/>
    <n v="1604.7999999999997"/>
    <n v="8.2159999999999975"/>
    <n v="401.19999999999993"/>
    <n v="2.2429999999999994"/>
    <n v="116.63599999999997"/>
    <n v="43.8"/>
    <n v="55.8"/>
    <b v="1"/>
    <b v="1"/>
    <b v="0"/>
    <x v="0"/>
    <n v="12.15"/>
    <n v="210.60000000000002"/>
    <x v="400"/>
    <n v="1.5669999999999999"/>
    <n v="1.617"/>
    <x v="1"/>
    <x v="1"/>
  </r>
  <r>
    <n v="2275486"/>
    <s v="KYOCERA Document Solutions Inc."/>
    <s v="Copystar"/>
    <s v="MFP (Multi Function Printer)"/>
    <s v="CS 8002i"/>
    <m/>
    <x v="0"/>
    <s v="Standard"/>
    <n v="279"/>
    <n v="432"/>
    <m/>
    <x v="0"/>
    <x v="0"/>
    <x v="34"/>
    <s v="Yes"/>
    <n v="5.7229999999999999"/>
    <n v="297.596"/>
    <s v="Wired &gt; 500 MHz - 1 Gb/s Ethernet, Memory"/>
    <x v="82"/>
    <d v="2016-08-16T00:00:00"/>
    <s v="United States, Canada"/>
    <s v="ES_22472_CS 8002i_08172016135722_2508207"/>
    <n v="60"/>
    <n v="15.6"/>
    <n v="24"/>
    <n v="19.8"/>
    <n v="32"/>
    <n v="1124.0000000000002"/>
    <n v="5.7224000000000004"/>
    <n v="281.00000000000006"/>
    <n v="1.5314000000000005"/>
    <n v="79.632800000000032"/>
    <n v="8.4"/>
    <n v="55.8"/>
    <b v="1"/>
    <b v="1"/>
    <b v="0"/>
    <x v="0"/>
    <n v="12.15"/>
    <n v="210.60000000000002"/>
    <x v="401"/>
    <n v="1.5669999999999999"/>
    <n v="1.617"/>
    <x v="0"/>
    <x v="1"/>
  </r>
  <r>
    <n v="2275479"/>
    <s v="KYOCERA Document Solutions Inc."/>
    <s v="Copystar"/>
    <s v="MFP (Multi Function Printer)"/>
    <s v="CS8052ci"/>
    <m/>
    <x v="0"/>
    <s v="Standard"/>
    <n v="279"/>
    <n v="432"/>
    <m/>
    <x v="0"/>
    <x v="1"/>
    <x v="34"/>
    <s v="Yes"/>
    <n v="6.3220000000000001"/>
    <n v="328.74400000000003"/>
    <s v="Wired &gt; 500 MHz - 1 Gb/s Ethernet, Memory"/>
    <x v="82"/>
    <d v="2016-08-16T00:00:00"/>
    <s v="United States, Canada"/>
    <s v="ES_22472_CS8052ci_08172016134253_6982453"/>
    <n v="60"/>
    <n v="9.6"/>
    <n v="22.2"/>
    <n v="21"/>
    <n v="32"/>
    <n v="1242.2"/>
    <n v="6.3262000000000009"/>
    <n v="310.55"/>
    <n v="1.69495"/>
    <n v="88.1374"/>
    <n v="12.6"/>
    <n v="55.8"/>
    <b v="1"/>
    <b v="1"/>
    <b v="0"/>
    <x v="0"/>
    <n v="19.250000000000004"/>
    <n v="333.66666666666674"/>
    <x v="402"/>
    <n v="1.9980000000000002"/>
    <n v="2.048"/>
    <x v="0"/>
    <x v="1"/>
  </r>
  <r>
    <n v="2308699"/>
    <s v="KYOCERA Document Solutions Inc."/>
    <s v="Copystar"/>
    <s v="MFP (Multi Function Printer)"/>
    <s v="CS 9002i"/>
    <m/>
    <x v="0"/>
    <s v="Standard"/>
    <n v="279"/>
    <n v="432"/>
    <m/>
    <x v="0"/>
    <x v="0"/>
    <x v="53"/>
    <s v="Yes"/>
    <n v="7.1379999999999999"/>
    <n v="371.17599999999999"/>
    <s v="Wired &gt; 500 MHz - 1 Gb/s Ethernet, Memory"/>
    <x v="135"/>
    <d v="2018-01-03T00:00:00"/>
    <s v="United States, Canada"/>
    <s v="ES_22472_CS 9002i_01042018170430_8195265"/>
    <n v="60"/>
    <n v="13.2"/>
    <n v="24"/>
    <n v="22.2"/>
    <n v="32"/>
    <n v="1405.8"/>
    <n v="7.1441999999999997"/>
    <n v="351.45"/>
    <n v="1.8994500000000001"/>
    <n v="98.7714"/>
    <n v="10.8"/>
    <n v="60"/>
    <b v="1"/>
    <b v="1"/>
    <b v="0"/>
    <x v="0"/>
    <n v="18.150000000000002"/>
    <n v="314.60000000000002"/>
    <x v="403"/>
    <n v="2.3859999999999992"/>
    <n v="2.4359999999999991"/>
    <x v="0"/>
    <x v="1"/>
  </r>
  <r>
    <n v="2198733"/>
    <s v="KYOCERA Document Solutions Inc."/>
    <s v="KYOCERA"/>
    <s v="Printer"/>
    <s v="ECOSYS FS-2100DN"/>
    <m/>
    <x v="1"/>
    <s v="Standard"/>
    <n v="210"/>
    <n v="279"/>
    <m/>
    <x v="0"/>
    <x v="0"/>
    <x v="4"/>
    <s v="Yes"/>
    <n v="2.1459999999999999"/>
    <n v="111.592"/>
    <s v="Wired &gt; 20 MHz and &lt; 500 MHz - USB 2.x, Memory"/>
    <x v="59"/>
    <d v="2013-12-16T00:00:00"/>
    <s v="United States, Canada"/>
    <s v="ES_22472_ECOSYS FS-2100DN_12182013205010_8683296"/>
    <n v="1"/>
    <n v="10.8"/>
    <n v="40.200000000000003"/>
    <n v="36"/>
    <n v="32"/>
    <n v="363.8"/>
    <n v="2.1518000000000002"/>
    <n v="90.95"/>
    <n v="0.86554999999999993"/>
    <n v="45.008599999999994"/>
    <n v="29.400000000000002"/>
    <n v="22.64"/>
    <b v="0"/>
    <b v="1"/>
    <b v="1"/>
    <x v="1"/>
    <n v="2.92"/>
    <n v="50.613333333333337"/>
    <x v="404"/>
    <n v="0.60399999999999987"/>
    <n v="0.60399999999999987"/>
    <x v="1"/>
    <x v="1"/>
  </r>
  <r>
    <n v="2198734"/>
    <s v="KYOCERA Document Solutions Inc."/>
    <s v="KYOCERA"/>
    <s v="Printer"/>
    <s v="ECOSYS FS-4100DN"/>
    <m/>
    <x v="1"/>
    <s v="Standard"/>
    <n v="210"/>
    <n v="279"/>
    <m/>
    <x v="0"/>
    <x v="0"/>
    <x v="48"/>
    <s v="Yes"/>
    <n v="2.7589999999999999"/>
    <n v="143.46799999999999"/>
    <s v="Wired &gt; 20 MHz and &lt; 500 MHz - USB 2.x, Memory"/>
    <x v="59"/>
    <d v="2013-12-16T00:00:00"/>
    <s v="United States, Canada"/>
    <s v="ES_22472_ECOSYS FS-4100DN_12182013205629_7271280"/>
    <n v="1"/>
    <n v="13.8"/>
    <n v="25.8"/>
    <n v="25.2"/>
    <n v="32"/>
    <n v="482.8"/>
    <n v="2.7595999999999998"/>
    <n v="120.7"/>
    <n v="1.0301000000000002"/>
    <n v="53.565200000000011"/>
    <n v="12"/>
    <n v="24.74"/>
    <b v="1"/>
    <b v="1"/>
    <b v="1"/>
    <x v="1"/>
    <n v="3.7200000000000006"/>
    <n v="64.48"/>
    <x v="405"/>
    <n v="0.71399999999999997"/>
    <n v="0.71399999999999997"/>
    <x v="1"/>
    <x v="1"/>
  </r>
  <r>
    <n v="2198735"/>
    <s v="KYOCERA Document Solutions Inc."/>
    <s v="KYOCERA"/>
    <s v="Printer"/>
    <s v="ECOSYS FS-4200DN"/>
    <m/>
    <x v="1"/>
    <s v="Standard"/>
    <n v="210"/>
    <n v="279"/>
    <m/>
    <x v="0"/>
    <x v="0"/>
    <x v="11"/>
    <s v="Yes"/>
    <n v="3.1309999999999998"/>
    <n v="162.81200000000001"/>
    <s v="Wired &gt; 20 MHz and &lt; 500 MHz - USB 2.x, Memory"/>
    <x v="59"/>
    <d v="2013-12-16T00:00:00"/>
    <s v="United States, Canada"/>
    <s v="ES_22472_ECOSYS FS-4200DN_12182013205841_7085758"/>
    <n v="1"/>
    <n v="16.2"/>
    <n v="27"/>
    <n v="25.2"/>
    <n v="32"/>
    <n v="558.79999999999995"/>
    <n v="3.1268000000000002"/>
    <n v="139.69999999999999"/>
    <n v="1.1093"/>
    <n v="57.683599999999998"/>
    <n v="10.8"/>
    <n v="26.84"/>
    <b v="1"/>
    <b v="1"/>
    <b v="1"/>
    <x v="1"/>
    <n v="4.5200000000000005"/>
    <n v="78.346666666666678"/>
    <x v="406"/>
    <n v="0.82399999999999984"/>
    <n v="0.82399999999999984"/>
    <x v="1"/>
    <x v="1"/>
  </r>
  <r>
    <n v="2198736"/>
    <s v="KYOCERA Document Solutions Inc."/>
    <s v="KYOCERA"/>
    <s v="Printer"/>
    <s v="ECOSYS FS-4300DN"/>
    <m/>
    <x v="1"/>
    <s v="Standard"/>
    <n v="210"/>
    <n v="279"/>
    <m/>
    <x v="0"/>
    <x v="0"/>
    <x v="54"/>
    <s v="Yes"/>
    <n v="3.5640000000000001"/>
    <n v="185.328"/>
    <s v="Wired &gt; 20 MHz and &lt; 500 MHz - USB 2.x, Memory"/>
    <x v="59"/>
    <d v="2013-12-16T00:00:00"/>
    <s v="United States, Canada"/>
    <s v="ES_22472_ECOSYS FS-4300DN_12182013210237_5597197"/>
    <n v="1"/>
    <n v="14.4"/>
    <n v="33.6"/>
    <n v="27"/>
    <n v="32"/>
    <n v="645.4"/>
    <n v="3.5598000000000001"/>
    <n v="161.35"/>
    <n v="1.2175499999999999"/>
    <n v="63.312599999999996"/>
    <n v="19.200000000000003"/>
    <n v="30"/>
    <b v="1"/>
    <b v="1"/>
    <b v="1"/>
    <x v="1"/>
    <n v="6.12"/>
    <n v="106.08"/>
    <x v="407"/>
    <n v="1.0720000000000001"/>
    <n v="1.0720000000000001"/>
    <x v="1"/>
    <x v="1"/>
  </r>
  <r>
    <n v="2198315"/>
    <s v="KYOCERA Document Solutions Inc."/>
    <s v="KYOCERA"/>
    <s v="MFP (Multi Function Printer)"/>
    <s v="ECOSYS FS-6525MFP"/>
    <m/>
    <x v="0"/>
    <s v="Standard"/>
    <n v="279"/>
    <n v="432"/>
    <m/>
    <x v="0"/>
    <x v="0"/>
    <x v="26"/>
    <s v="Yes"/>
    <n v="1.6379999999999999"/>
    <n v="85.176000000000002"/>
    <s v="Fax Modem,Wired &gt; 500 MHz - 1 Gb/s Ethernet, Scanners with non-CCFL Lamps - Light-Emitting Diodes (LED),Memory"/>
    <x v="128"/>
    <d v="2013-12-10T00:00:00"/>
    <s v="United States, Canada"/>
    <s v="ES_22472_ECOSYS FS-6525MFP_12112013121538_1411035"/>
    <n v="1"/>
    <n v="9.6"/>
    <n v="36.6"/>
    <n v="35.4"/>
    <n v="25"/>
    <n v="294.70000000000005"/>
    <n v="1.6376000000000002"/>
    <n v="73.675000000000011"/>
    <n v="0.56059999999999999"/>
    <n v="29.151199999999999"/>
    <n v="27"/>
    <n v="15.5"/>
    <b v="0"/>
    <b v="1"/>
    <b v="1"/>
    <x v="0"/>
    <n v="2.1"/>
    <n v="36.4"/>
    <x v="408"/>
    <n v="0.33499999999999996"/>
    <n v="0.38499999999999995"/>
    <x v="1"/>
    <x v="1"/>
  </r>
  <r>
    <n v="2198314"/>
    <s v="KYOCERA Document Solutions Inc."/>
    <s v="KYOCERA"/>
    <s v="MFP (Multi Function Printer)"/>
    <s v="ECOSYS FS-6530MFP"/>
    <m/>
    <x v="0"/>
    <s v="Standard"/>
    <n v="279"/>
    <n v="432"/>
    <m/>
    <x v="0"/>
    <x v="0"/>
    <x v="7"/>
    <s v="Yes"/>
    <n v="2.0489999999999999"/>
    <n v="106.548"/>
    <s v="Fax Modem,Wired &gt; 500 MHz - 1 Gb/s Ethernet, Scanners with non-CCFL Lamps - Light-Emitting Diodes (LED),Memory"/>
    <x v="128"/>
    <d v="2013-12-10T00:00:00"/>
    <s v="United States, Canada"/>
    <s v="ES_22472_ECOSYS FS-6530MFP_12112013121257_2429681"/>
    <n v="1"/>
    <n v="9.6"/>
    <n v="36"/>
    <n v="35.4"/>
    <n v="30"/>
    <n v="378.33333333333331"/>
    <n v="2.0482666666666662"/>
    <n v="94.583333333333329"/>
    <n v="0.66326666666666667"/>
    <n v="34.489866666666664"/>
    <n v="26.4"/>
    <n v="17.600000000000001"/>
    <b v="0"/>
    <b v="1"/>
    <b v="1"/>
    <x v="0"/>
    <n v="2.4499999999999997"/>
    <n v="42.466666666666661"/>
    <x v="409"/>
    <n v="0.42499999999999993"/>
    <n v="0.47499999999999992"/>
    <x v="1"/>
    <x v="1"/>
  </r>
  <r>
    <n v="2198730"/>
    <s v="KYOCERA Document Solutions Inc."/>
    <s v="KYOCERA"/>
    <s v="MFP (Multi Function Printer)"/>
    <s v="ECOSYS FS-C8520MFP"/>
    <m/>
    <x v="0"/>
    <s v="Standard"/>
    <n v="279"/>
    <n v="432"/>
    <m/>
    <x v="0"/>
    <x v="1"/>
    <x v="43"/>
    <s v="Yes"/>
    <n v="1.593"/>
    <n v="82.835999999999999"/>
    <s v="Fax Modem,Wired &gt; 500 MHz - 1 Gb/s Ethernet, Scanners with non-CCFL Lamps - Light-Emitting Diodes (LED),Memory"/>
    <x v="59"/>
    <d v="2013-12-16T00:00:00"/>
    <s v="United States, Canada"/>
    <s v="ES_22472_ECOSYS FS-C8520MFP_12182013203914_7623988"/>
    <n v="20"/>
    <n v="15.6"/>
    <n v="54"/>
    <n v="49.8"/>
    <n v="20"/>
    <n v="282.39999999999998"/>
    <n v="1.5978999999999999"/>
    <n v="70.599999999999994"/>
    <n v="0.56327499999999997"/>
    <n v="29.290299999999998"/>
    <n v="38.4"/>
    <n v="25.2"/>
    <b v="0"/>
    <b v="1"/>
    <b v="1"/>
    <x v="0"/>
    <n v="2.9499999999999997"/>
    <n v="51.133333333333326"/>
    <x v="410"/>
    <n v="0.254"/>
    <n v="0.30399999999999999"/>
    <x v="1"/>
    <x v="1"/>
  </r>
  <r>
    <n v="2198731"/>
    <s v="KYOCERA Document Solutions Inc."/>
    <s v="KYOCERA"/>
    <s v="MFP (Multi Function Printer)"/>
    <s v="ECOSYS FS-C8525MFP"/>
    <m/>
    <x v="0"/>
    <s v="Standard"/>
    <n v="279"/>
    <n v="432"/>
    <m/>
    <x v="0"/>
    <x v="1"/>
    <x v="26"/>
    <s v="Yes"/>
    <n v="2.0179999999999998"/>
    <n v="104.93600000000001"/>
    <s v="Fax Modem,Wired &gt; 500 MHz - 1 Gb/s Ethernet, Scanners with non-CCFL Lamps - Light-Emitting Diodes (LED),Memory"/>
    <x v="59"/>
    <d v="2013-12-16T00:00:00"/>
    <s v="United States, Canada"/>
    <s v="ES_22472_ECOSYS FS-C8525MFP_12182013204210_9999207"/>
    <n v="30"/>
    <n v="15.6"/>
    <n v="54"/>
    <n v="49.8"/>
    <n v="25"/>
    <n v="368.93333333333328"/>
    <n v="2.0224416666666665"/>
    <n v="92.23333333333332"/>
    <n v="0.66941041666666656"/>
    <n v="34.809341666666661"/>
    <n v="38.4"/>
    <n v="27.75"/>
    <b v="0"/>
    <b v="1"/>
    <b v="1"/>
    <x v="0"/>
    <n v="3.5999999999999996"/>
    <n v="62.4"/>
    <x v="411"/>
    <n v="0.33800000000000002"/>
    <n v="0.38800000000000001"/>
    <x v="1"/>
    <x v="1"/>
  </r>
  <r>
    <n v="2192864"/>
    <s v="KYOCERA Document Solutions Inc."/>
    <s v="KYOCERA"/>
    <s v="MFP (Multi Function Printer)"/>
    <s v="ECOSYS M2035dn"/>
    <m/>
    <x v="0"/>
    <s v="Standard"/>
    <n v="216"/>
    <n v="279"/>
    <m/>
    <x v="0"/>
    <x v="0"/>
    <x v="25"/>
    <s v="Yes"/>
    <n v="1.9"/>
    <n v="98.8"/>
    <s v="Wired &gt; 500 MHz - 1 Gb/s Ethernet, Scanners with non-CCFL Lamps - Light-Emitting Diodes (LED),Memory"/>
    <x v="128"/>
    <d v="2013-10-22T00:00:00"/>
    <s v="United States, Canada"/>
    <s v="ES_22472_ECOSYS M2035dn_10242013103852_1243432"/>
    <n v="1"/>
    <n v="12.6"/>
    <n v="21"/>
    <n v="17.399999999999999"/>
    <n v="32"/>
    <n v="309.2"/>
    <n v="1.9044000000000001"/>
    <n v="77.3"/>
    <n v="0.82889999999999986"/>
    <n v="43.102799999999995"/>
    <n v="8.4"/>
    <n v="20.54"/>
    <b v="1"/>
    <b v="1"/>
    <b v="1"/>
    <x v="0"/>
    <n v="2.9200000000000004"/>
    <n v="50.613333333333344"/>
    <x v="412"/>
    <n v="0.55099999999999993"/>
    <n v="0.55099999999999993"/>
    <x v="1"/>
    <x v="1"/>
  </r>
  <r>
    <n v="2272425"/>
    <s v="KYOCERA Document Solutions Inc."/>
    <s v="KYOCERA"/>
    <s v="MFP (Multi Function Printer)"/>
    <s v="ECOSYS M2040dn"/>
    <m/>
    <x v="0"/>
    <s v="Standard"/>
    <n v="216"/>
    <n v="356"/>
    <m/>
    <x v="0"/>
    <x v="0"/>
    <x v="4"/>
    <s v="Yes"/>
    <n v="1.7430000000000001"/>
    <n v="90.635999999999996"/>
    <s v="Wired &gt; 500 MHz - 1 Gb/s Ethernet, Memory"/>
    <x v="82"/>
    <d v="2016-07-13T00:00:00"/>
    <s v="United States, Canada"/>
    <s v="ES_22472_ECOSYS M2040dn_07142016205654_3153658"/>
    <n v="1"/>
    <n v="17.399999999999999"/>
    <n v="16.2"/>
    <n v="15.6"/>
    <n v="32"/>
    <n v="329.8"/>
    <n v="1.7385999999999999"/>
    <n v="82.45"/>
    <n v="0.52285000000000004"/>
    <n v="27.188200000000002"/>
    <n v="-1.1999999999999993"/>
    <n v="22.64"/>
    <b v="1"/>
    <b v="1"/>
    <b v="1"/>
    <x v="0"/>
    <n v="3.47"/>
    <n v="60.146666666666668"/>
    <x v="413"/>
    <n v="0.6359999999999999"/>
    <n v="0.6359999999999999"/>
    <x v="0"/>
    <x v="0"/>
  </r>
  <r>
    <n v="2192865"/>
    <s v="KYOCERA Document Solutions Inc."/>
    <s v="KYOCERA"/>
    <s v="MFP (Multi Function Printer)"/>
    <s v="ECOSYS M2535dn"/>
    <m/>
    <x v="0"/>
    <s v="Standard"/>
    <n v="216"/>
    <n v="279"/>
    <m/>
    <x v="0"/>
    <x v="0"/>
    <x v="25"/>
    <s v="Yes"/>
    <n v="2.0379999999999998"/>
    <n v="105.976"/>
    <s v="Wired &gt; 500 MHz - 1 Gb/s Ethernet, Scanners with non-CCFL Lamps - Light-Emitting Diodes (LED),Memory"/>
    <x v="128"/>
    <d v="2013-10-22T00:00:00"/>
    <s v="United States, Canada"/>
    <s v="ES_22472_ECOSYS M2535dn_10242013104038_7437310"/>
    <n v="1"/>
    <n v="12.6"/>
    <n v="21.6"/>
    <n v="18.600000000000001"/>
    <n v="32"/>
    <n v="335"/>
    <n v="2.0462000000000002"/>
    <n v="83.75"/>
    <n v="0.87695000000000001"/>
    <n v="45.601399999999998"/>
    <n v="9.0000000000000018"/>
    <n v="20.54"/>
    <b v="1"/>
    <b v="1"/>
    <b v="1"/>
    <x v="0"/>
    <n v="2.9200000000000004"/>
    <n v="50.613333333333344"/>
    <x v="414"/>
    <n v="0.55099999999999993"/>
    <n v="0.55099999999999993"/>
    <x v="1"/>
    <x v="1"/>
  </r>
  <r>
    <n v="2272424"/>
    <s v="KYOCERA Document Solutions Inc."/>
    <s v="KYOCERA"/>
    <s v="MFP (Multi Function Printer)"/>
    <s v="ECOSYS M2540dw"/>
    <m/>
    <x v="0"/>
    <s v="Standard"/>
    <n v="216"/>
    <n v="356"/>
    <m/>
    <x v="0"/>
    <x v="0"/>
    <x v="4"/>
    <s v="Yes"/>
    <n v="1.677"/>
    <n v="87.203999999999994"/>
    <s v="Wired &gt; 500 MHz - 1 Gb/s Ethernet, Memory"/>
    <x v="82"/>
    <d v="2016-07-13T00:00:00"/>
    <s v="United States, Canada"/>
    <s v="ES_22472_ECOSYS M2540dw_07142016205319_6944747"/>
    <n v="1"/>
    <n v="17.399999999999999"/>
    <n v="16.8"/>
    <n v="16.8"/>
    <n v="32"/>
    <n v="315"/>
    <n v="1.6774"/>
    <n v="78.75"/>
    <n v="0.52015"/>
    <n v="27.047799999999999"/>
    <n v="-0.59999999999999787"/>
    <n v="22.64"/>
    <b v="1"/>
    <b v="1"/>
    <b v="1"/>
    <x v="0"/>
    <n v="3.47"/>
    <n v="60.146666666666668"/>
    <x v="415"/>
    <n v="0.6359999999999999"/>
    <n v="0.6359999999999999"/>
    <x v="0"/>
    <x v="0"/>
  </r>
  <r>
    <n v="2272426"/>
    <s v="KYOCERA Document Solutions Inc."/>
    <s v="KYOCERA"/>
    <s v="MFP (Multi Function Printer)"/>
    <s v="ECOSYS M2635dw"/>
    <m/>
    <x v="0"/>
    <s v="Standard"/>
    <n v="216"/>
    <n v="356"/>
    <m/>
    <x v="0"/>
    <x v="0"/>
    <x v="4"/>
    <s v="Yes"/>
    <n v="1.51"/>
    <n v="78.52"/>
    <s v="Wired &gt; 500 MHz - 1 Gb/s Ethernet, Memory"/>
    <x v="82"/>
    <d v="2016-07-13T00:00:00"/>
    <s v="United States, Canada"/>
    <s v="ES_22472_ECOSYS M2635dw_07142016210017_6813917"/>
    <n v="1"/>
    <n v="15.6"/>
    <n v="19.2"/>
    <n v="17.399999999999999"/>
    <n v="32"/>
    <n v="277.8"/>
    <n v="1.5169999999999999"/>
    <n v="69.45"/>
    <n v="0.50524999999999998"/>
    <n v="26.273"/>
    <n v="3.5999999999999996"/>
    <n v="22.64"/>
    <b v="1"/>
    <b v="1"/>
    <b v="1"/>
    <x v="0"/>
    <n v="3.47"/>
    <n v="60.146666666666668"/>
    <x v="416"/>
    <n v="0.6359999999999999"/>
    <n v="0.6359999999999999"/>
    <x v="0"/>
    <x v="0"/>
  </r>
  <r>
    <n v="2272423"/>
    <s v="KYOCERA Document Solutions Inc."/>
    <s v="KYOCERA"/>
    <s v="MFP (Multi Function Printer)"/>
    <s v="ECOSYS M2640idw"/>
    <m/>
    <x v="0"/>
    <s v="Standard"/>
    <n v="216"/>
    <n v="356"/>
    <m/>
    <x v="0"/>
    <x v="0"/>
    <x v="4"/>
    <s v="Yes"/>
    <n v="1.7250000000000001"/>
    <n v="89.7"/>
    <s v="Wired &gt; 500 MHz - 1 Gb/s Ethernet, Memory"/>
    <x v="82"/>
    <d v="2016-07-13T00:00:00"/>
    <s v="United States, Canada"/>
    <s v="ES_22472_ECOSYS M2640idw_07142016204803_1289594"/>
    <n v="1"/>
    <n v="19.8"/>
    <n v="18.600000000000001"/>
    <n v="18"/>
    <n v="32"/>
    <n v="321.39999999999998"/>
    <n v="1.7221999999999997"/>
    <n v="80.349999999999994"/>
    <n v="0.54394999999999993"/>
    <n v="28.285399999999996"/>
    <n v="-1.1999999999999993"/>
    <n v="22.64"/>
    <b v="1"/>
    <b v="1"/>
    <b v="1"/>
    <x v="0"/>
    <n v="3.47"/>
    <n v="60.146666666666668"/>
    <x v="417"/>
    <n v="0.6359999999999999"/>
    <n v="0.6359999999999999"/>
    <x v="0"/>
    <x v="0"/>
  </r>
  <r>
    <n v="2197400"/>
    <s v="KYOCERA Document Solutions Inc."/>
    <s v="KYOCERA"/>
    <s v="MFP (Multi Function Printer)"/>
    <s v="ECOSYS M3040idn"/>
    <m/>
    <x v="0"/>
    <s v="Standard"/>
    <n v="216"/>
    <n v="279"/>
    <m/>
    <x v="0"/>
    <x v="0"/>
    <x v="4"/>
    <s v="Yes"/>
    <n v="2.33"/>
    <n v="121.16"/>
    <s v="Fax Modem,Wired &gt; 500 MHz - 1 Gb/s Ethernet, Scanners with non-CCFL Lamps - Light-Emitting Diodes (LED),Memory"/>
    <x v="128"/>
    <d v="2013-11-26T00:00:00"/>
    <s v="United States, Canada"/>
    <s v="ES_22472_ECOSYS M3040idn_12022013095337_3515932"/>
    <n v="1"/>
    <n v="12"/>
    <n v="28.2"/>
    <n v="24"/>
    <n v="32"/>
    <n v="390.8"/>
    <n v="2.3251999999999997"/>
    <n v="97.7"/>
    <n v="0.9467000000000001"/>
    <n v="49.228400000000008"/>
    <n v="16.2"/>
    <n v="22.64"/>
    <b v="1"/>
    <b v="1"/>
    <b v="1"/>
    <x v="0"/>
    <n v="3.47"/>
    <n v="60.146666666666668"/>
    <x v="418"/>
    <n v="0.6359999999999999"/>
    <n v="0.6359999999999999"/>
    <x v="1"/>
    <x v="1"/>
  </r>
  <r>
    <n v="2197399"/>
    <s v="KYOCERA Document Solutions Inc."/>
    <s v="KYOCERA"/>
    <s v="MFP (Multi Function Printer)"/>
    <s v="ECOSYS M3540idn"/>
    <m/>
    <x v="0"/>
    <s v="Standard"/>
    <n v="216"/>
    <n v="279"/>
    <m/>
    <x v="0"/>
    <x v="0"/>
    <x v="4"/>
    <s v="Yes"/>
    <n v="2.3340000000000001"/>
    <n v="121.36799999999999"/>
    <s v="Fax Modem,Wired &gt; 500 MHz - 1 Gb/s Ethernet, Scanners with non-CCFL Lamps - Light-Emitting Diodes (LED),Memory"/>
    <x v="128"/>
    <d v="2013-11-26T00:00:00"/>
    <s v="United States, Canada"/>
    <s v="ES_22472_ECOSYS M3540idn_12022013095231_8774107"/>
    <n v="15"/>
    <n v="12"/>
    <n v="28.2"/>
    <n v="24"/>
    <n v="32"/>
    <n v="392.8"/>
    <n v="2.3351999999999999"/>
    <n v="98.2"/>
    <n v="0.94920000000000004"/>
    <n v="49.358400000000003"/>
    <n v="16.2"/>
    <n v="22.64"/>
    <b v="1"/>
    <b v="1"/>
    <b v="1"/>
    <x v="0"/>
    <n v="3.47"/>
    <n v="60.146666666666668"/>
    <x v="419"/>
    <n v="0.6359999999999999"/>
    <n v="0.6359999999999999"/>
    <x v="1"/>
    <x v="1"/>
  </r>
  <r>
    <n v="2197398"/>
    <s v="KYOCERA Document Solutions Inc."/>
    <s v="KYOCERA"/>
    <s v="MFP (Multi Function Printer)"/>
    <s v="ECOSYS M3550idn"/>
    <m/>
    <x v="0"/>
    <s v="Standard"/>
    <n v="216"/>
    <n v="279"/>
    <m/>
    <x v="0"/>
    <x v="0"/>
    <x v="11"/>
    <s v="Yes"/>
    <n v="3.1269999999999998"/>
    <n v="162.60400000000001"/>
    <s v="Fax Modem,Wired &gt; 500 MHz - 1 Gb/s Ethernet, Scanners with non-CCFL Lamps - Light-Emitting Diodes (LED),Memory"/>
    <x v="128"/>
    <d v="2013-11-26T00:00:00"/>
    <s v="United States, Canada"/>
    <s v="ES_22472_ECOSYS M3550idn_12022013095116_7202984"/>
    <n v="1"/>
    <n v="9.6"/>
    <n v="27"/>
    <n v="25.2"/>
    <n v="32"/>
    <n v="543.19999999999993"/>
    <n v="3.1255999999999999"/>
    <n v="135.79999999999998"/>
    <n v="1.1845999999999999"/>
    <n v="61.599199999999996"/>
    <n v="17.399999999999999"/>
    <n v="26.84"/>
    <b v="1"/>
    <b v="1"/>
    <b v="1"/>
    <x v="0"/>
    <n v="4.8499999999999996"/>
    <n v="84.066666666666663"/>
    <x v="420"/>
    <n v="0.7659999999999999"/>
    <n v="0.7659999999999999"/>
    <x v="1"/>
    <x v="1"/>
  </r>
  <r>
    <n v="2197401"/>
    <s v="KYOCERA Document Solutions Inc."/>
    <s v="KYOCERA"/>
    <s v="MFP (Multi Function Printer)"/>
    <s v="ECOSYS M3560idn"/>
    <m/>
    <x v="0"/>
    <s v="Standard"/>
    <n v="216"/>
    <n v="279"/>
    <m/>
    <x v="0"/>
    <x v="0"/>
    <x v="54"/>
    <s v="Yes"/>
    <n v="3.7749999999999999"/>
    <n v="196.3"/>
    <s v="Fax Modem,Wired &gt; 500 MHz - 1 Gb/s Ethernet, Scanners with non-CCFL Lamps - Light-Emitting Diodes (LED),Memory"/>
    <x v="128"/>
    <d v="2013-11-26T00:00:00"/>
    <s v="United States, Canada"/>
    <s v="ES_22472_ECOSYS M3560idn_12022013095546_3412413"/>
    <n v="1"/>
    <n v="12"/>
    <n v="31.8"/>
    <n v="28.2"/>
    <n v="32"/>
    <n v="672.39999999999986"/>
    <n v="3.7715999999999994"/>
    <n v="168.09999999999997"/>
    <n v="1.3460999999999999"/>
    <n v="69.997199999999992"/>
    <n v="19.8"/>
    <n v="30"/>
    <b v="1"/>
    <b v="1"/>
    <b v="1"/>
    <x v="0"/>
    <n v="7.35"/>
    <n v="127.39999999999999"/>
    <x v="421"/>
    <n v="0.91899999999999982"/>
    <n v="0.91899999999999982"/>
    <x v="1"/>
    <x v="1"/>
  </r>
  <r>
    <n v="2307693"/>
    <s v="KYOCERA Document Solutions Inc."/>
    <s v="KYOCERA"/>
    <s v="MFP (Multi Function Printer)"/>
    <s v="ECOSYS M3655idn"/>
    <m/>
    <x v="0"/>
    <s v="Standard"/>
    <n v="210"/>
    <n v="279"/>
    <m/>
    <x v="0"/>
    <x v="0"/>
    <x v="55"/>
    <s v="Yes"/>
    <n v="3.1960000000000002"/>
    <n v="166.19200000000001"/>
    <s v="Wired &gt; 500 MHz - 1 Gb/s Ethernet, Memory"/>
    <x v="132"/>
    <d v="2017-12-12T00:00:00"/>
    <s v="United States, Canada"/>
    <s v="ES_22472_ECOSYS M3655idn_12132017124747_2557814"/>
    <n v="1"/>
    <n v="15"/>
    <n v="35.4"/>
    <n v="28.8"/>
    <n v="32"/>
    <n v="622.99999999999989"/>
    <n v="3.1917999999999997"/>
    <n v="155.74999999999997"/>
    <n v="0.87354999999999972"/>
    <n v="45.424599999999984"/>
    <n v="20.399999999999999"/>
    <n v="28.939999999999998"/>
    <b v="1"/>
    <b v="1"/>
    <b v="1"/>
    <x v="0"/>
    <n v="6.1"/>
    <n v="105.73333333333333"/>
    <x v="422"/>
    <n v="0.83099999999999996"/>
    <n v="0.83099999999999996"/>
    <x v="1"/>
    <x v="1"/>
  </r>
  <r>
    <n v="2307694"/>
    <s v="KYOCERA Document Solutions Inc."/>
    <s v="KYOCERA"/>
    <s v="MFP (Multi Function Printer)"/>
    <s v="ECOSYS M3660idn"/>
    <m/>
    <x v="0"/>
    <s v="Standard"/>
    <n v="210"/>
    <n v="279"/>
    <m/>
    <x v="0"/>
    <x v="0"/>
    <x v="54"/>
    <s v="Yes"/>
    <n v="3.3690000000000002"/>
    <n v="175.18799999999999"/>
    <s v="Wired &gt; 500 MHz - 1 Gb/s Ethernet, Memory"/>
    <x v="132"/>
    <d v="2017-12-12T00:00:00"/>
    <s v="United States, Canada"/>
    <s v="ES_22472_ECOSYS M3660idn_12132017125133_3124401"/>
    <n v="1"/>
    <n v="12.6"/>
    <n v="35.4"/>
    <n v="28.2"/>
    <n v="32"/>
    <n v="657.79999999999984"/>
    <n v="3.3657999999999992"/>
    <n v="164.44999999999996"/>
    <n v="0.9170499999999997"/>
    <n v="47.686599999999984"/>
    <n v="22.799999999999997"/>
    <n v="30"/>
    <b v="1"/>
    <b v="1"/>
    <b v="1"/>
    <x v="0"/>
    <n v="7.35"/>
    <n v="127.39999999999999"/>
    <x v="423"/>
    <n v="0.91899999999999982"/>
    <n v="0.91899999999999982"/>
    <x v="0"/>
    <x v="0"/>
  </r>
  <r>
    <n v="2300995"/>
    <s v="KYOCERA Document Solutions Inc."/>
    <s v="KYOCERA"/>
    <s v="MFP (Multi Function Printer)"/>
    <s v="ECOSYS M4125idn"/>
    <m/>
    <x v="0"/>
    <s v="Standard"/>
    <n v="216"/>
    <n v="356"/>
    <m/>
    <x v="0"/>
    <x v="0"/>
    <x v="26"/>
    <s v="Yes"/>
    <n v="1.0029999999999999"/>
    <n v="52.155999999999999"/>
    <s v="Wired &gt; 500 MHz - 1 Gb/s Ethernet, Memory"/>
    <x v="88"/>
    <d v="2017-07-27T00:00:00"/>
    <s v="United States, Canada"/>
    <s v="ES_22472_ECOSYS M4125idn_07312017155825_6200345"/>
    <n v="1"/>
    <n v="13.8"/>
    <n v="18.600000000000001"/>
    <n v="16.8"/>
    <n v="25"/>
    <n v="184.66666666666666"/>
    <n v="1.0053833333333333"/>
    <n v="46.166666666666664"/>
    <n v="0.32694583333333332"/>
    <n v="17.001183333333334"/>
    <n v="4.8000000000000007"/>
    <n v="15.5"/>
    <b v="1"/>
    <b v="1"/>
    <b v="1"/>
    <x v="0"/>
    <n v="1.8000000000000003"/>
    <n v="31.200000000000003"/>
    <x v="424"/>
    <n v="0.33499999999999996"/>
    <n v="0.33499999999999996"/>
    <x v="0"/>
    <x v="0"/>
  </r>
  <r>
    <n v="2300997"/>
    <s v="KYOCERA Document Solutions Inc."/>
    <s v="KYOCERA"/>
    <s v="MFP (Multi Function Printer)"/>
    <s v="ECOSYS M4132idn"/>
    <m/>
    <x v="0"/>
    <s v="Standard"/>
    <n v="216"/>
    <n v="356"/>
    <m/>
    <x v="0"/>
    <x v="0"/>
    <x v="0"/>
    <s v="Yes"/>
    <n v="1.4530000000000001"/>
    <n v="75.555999999999997"/>
    <s v="Wired &gt; 500 MHz - 1 Gb/s Ethernet, Memory"/>
    <x v="88"/>
    <d v="2017-07-27T00:00:00"/>
    <s v="United States, Canada"/>
    <s v="ES_22472_ECOSYS M4132idn_07312017161317_6380873"/>
    <n v="1"/>
    <n v="7.8"/>
    <n v="18"/>
    <n v="17.399999999999999"/>
    <n v="32"/>
    <n v="276.79999999999995"/>
    <n v="1.4479999999999997"/>
    <n v="69.199999999999989"/>
    <n v="0.42499999999999993"/>
    <n v="22.099999999999998"/>
    <n v="10.199999999999999"/>
    <n v="18.439999999999998"/>
    <b v="1"/>
    <b v="1"/>
    <b v="1"/>
    <x v="0"/>
    <n v="2.37"/>
    <n v="41.080000000000005"/>
    <x v="425"/>
    <n v="0.46099999999999997"/>
    <n v="0.46099999999999997"/>
    <x v="0"/>
    <x v="0"/>
  </r>
  <r>
    <n v="2265569"/>
    <s v="KYOCERA Document Solutions Inc."/>
    <s v="KYOCERA"/>
    <s v="MFP (Multi Function Printer)"/>
    <s v="ECOSYS M5521cdw"/>
    <m/>
    <x v="0"/>
    <s v="Standard"/>
    <n v="216"/>
    <n v="356"/>
    <m/>
    <x v="0"/>
    <x v="1"/>
    <x v="46"/>
    <s v="Yes"/>
    <n v="0.81200000000000006"/>
    <n v="42.223999999999997"/>
    <s v="Wired &gt; 500 MHz - 1 Gb/s Ethernet, Memory"/>
    <x v="136"/>
    <d v="2016-04-28T00:00:00"/>
    <s v="United States, Canada"/>
    <s v="ES_22472_ECOSYS M5521cdw_04282016204959_5314531"/>
    <n v="1"/>
    <n v="14.4"/>
    <n v="21.6"/>
    <n v="21"/>
    <n v="22"/>
    <n v="138.73333333333332"/>
    <n v="0.8060666666666666"/>
    <n v="34.68333333333333"/>
    <n v="0.30231666666666662"/>
    <n v="15.720466666666665"/>
    <n v="7.2000000000000011"/>
    <n v="14.24"/>
    <b v="1"/>
    <b v="1"/>
    <b v="1"/>
    <x v="0"/>
    <n v="2.91"/>
    <n v="50.44"/>
    <x v="426"/>
    <n v="0.27500000000000002"/>
    <n v="0.27500000000000002"/>
    <x v="1"/>
    <x v="1"/>
  </r>
  <r>
    <n v="2265567"/>
    <s v="KYOCERA Document Solutions Inc."/>
    <s v="KYOCERA"/>
    <s v="MFP (Multi Function Printer)"/>
    <s v="ECOSYS M5526cdw"/>
    <m/>
    <x v="0"/>
    <s v="Standard"/>
    <n v="216"/>
    <n v="356"/>
    <m/>
    <x v="0"/>
    <x v="1"/>
    <x v="8"/>
    <s v="Yes"/>
    <n v="1.0389999999999999"/>
    <n v="54.027999999999999"/>
    <s v="Wired &gt; 500 MHz - 1 Gb/s Ethernet, Memory"/>
    <x v="136"/>
    <d v="2016-04-27T00:00:00"/>
    <s v="United States, Canada"/>
    <s v="ES_22472_ECOSYS M5526cdw_04282016204544_6885695"/>
    <n v="1"/>
    <n v="19.2"/>
    <n v="21"/>
    <n v="19.8"/>
    <n v="27"/>
    <n v="185.63333333333335"/>
    <n v="1.0355666666666667"/>
    <n v="46.408333333333339"/>
    <n v="0.35969166666666674"/>
    <n v="18.70396666666667"/>
    <n v="1.8000000000000007"/>
    <n v="16.34"/>
    <b v="1"/>
    <b v="1"/>
    <b v="1"/>
    <x v="0"/>
    <n v="3.56"/>
    <n v="61.706666666666671"/>
    <x v="427"/>
    <n v="0.38000000000000006"/>
    <n v="0.38000000000000006"/>
    <x v="0"/>
    <x v="0"/>
  </r>
  <r>
    <n v="2197679"/>
    <s v="KYOCERA Document Solutions Inc."/>
    <s v="KYOCERA"/>
    <s v="MFP (Multi Function Printer)"/>
    <s v="ECOSYS M6026cidn"/>
    <m/>
    <x v="0"/>
    <s v="Standard"/>
    <n v="210"/>
    <n v="279"/>
    <m/>
    <x v="0"/>
    <x v="1"/>
    <x v="6"/>
    <s v="Yes"/>
    <n v="2.6030000000000002"/>
    <n v="135.35599999999999"/>
    <s v="Fax Modem,Wired &gt; 500 MHz - 1 Gb/s Ethernet, Scanners with non-CCFL Lamps - Light-Emitting Diodes (LED),Memory"/>
    <x v="128"/>
    <d v="2013-12-03T00:00:00"/>
    <s v="United States, Canada"/>
    <s v="ES_22472_ECOSYS M6026cidn_12032013220040_3102200"/>
    <n v="15"/>
    <n v="16.2"/>
    <n v="36"/>
    <n v="22.8"/>
    <n v="28"/>
    <n v="443.86666666666662"/>
    <n v="2.6076079999999999"/>
    <n v="110.96666666666665"/>
    <n v="1.0192330000000001"/>
    <n v="53.000116000000006"/>
    <n v="19.8"/>
    <n v="29.28"/>
    <b v="1"/>
    <b v="1"/>
    <b v="1"/>
    <x v="0"/>
    <n v="3.69"/>
    <n v="63.96"/>
    <x v="428"/>
    <n v="0.40100000000000008"/>
    <n v="0.40100000000000008"/>
    <x v="1"/>
    <x v="1"/>
  </r>
  <r>
    <n v="2230867"/>
    <s v="KYOCERA Document Solutions Inc."/>
    <s v="KYOCERA"/>
    <s v="MFP (Multi Function Printer)"/>
    <s v="ECOSYS M6030cdn"/>
    <m/>
    <x v="0"/>
    <s v="Standard"/>
    <n v="216"/>
    <n v="279"/>
    <m/>
    <x v="0"/>
    <x v="1"/>
    <x v="0"/>
    <s v="Yes"/>
    <n v="1.88"/>
    <n v="97.76"/>
    <s v="Fax Modem,Wired &gt; 500 MHz - 1 Gb/s Ethernet, Scanners with non-CCFL Lamps - Light-Emitting Diodes (LED),Memory"/>
    <x v="78"/>
    <d v="2015-01-12T00:00:00"/>
    <s v="United States, Canada"/>
    <s v="ES_22472_ECOSYS M6030cdn_01132015124719_4716994"/>
    <n v="1"/>
    <n v="8.4"/>
    <n v="24"/>
    <n v="29.4"/>
    <n v="32"/>
    <n v="313.8"/>
    <n v="1.8762000000000001"/>
    <n v="78.45"/>
    <n v="0.77145000000000008"/>
    <n v="40.115400000000001"/>
    <n v="15.6"/>
    <n v="18.439999999999998"/>
    <b v="1"/>
    <b v="1"/>
    <b v="1"/>
    <x v="0"/>
    <n v="4.3500000000000005"/>
    <n v="75.400000000000006"/>
    <x v="429"/>
    <n v="0.48500000000000004"/>
    <n v="0.48500000000000004"/>
    <x v="1"/>
    <x v="1"/>
  </r>
  <r>
    <n v="2230843"/>
    <s v="KYOCERA Document Solutions Inc."/>
    <s v="KYOCERA"/>
    <s v="MFP (Multi Function Printer)"/>
    <s v="ECOSYS M6035cidn"/>
    <m/>
    <x v="0"/>
    <s v="Standard"/>
    <n v="216"/>
    <n v="279"/>
    <m/>
    <x v="0"/>
    <x v="1"/>
    <x v="25"/>
    <s v="Yes"/>
    <n v="2.1480000000000001"/>
    <n v="111.696"/>
    <s v="Fax Modem,Wired &gt; 500 MHz - 1 Gb/s Ethernet, Scanners with non-CCFL Lamps - Light-Emitting Diodes (LED),Memory"/>
    <x v="78"/>
    <d v="2015-01-12T00:00:00"/>
    <s v="United States, Canada"/>
    <s v="ES_22472_ECOSYS M6035cidn_01122015190700_7935027"/>
    <n v="1"/>
    <n v="7.8"/>
    <n v="26.4"/>
    <n v="20.399999999999999"/>
    <n v="32"/>
    <n v="367.2"/>
    <n v="2.1431999999999998"/>
    <n v="91.8"/>
    <n v="0.83820000000000006"/>
    <n v="43.586400000000005"/>
    <n v="18.599999999999998"/>
    <n v="20.54"/>
    <b v="1"/>
    <b v="1"/>
    <b v="1"/>
    <x v="0"/>
    <n v="5.3500000000000005"/>
    <n v="92.733333333333348"/>
    <x v="430"/>
    <n v="0.59000000000000008"/>
    <n v="0.59000000000000008"/>
    <x v="1"/>
    <x v="1"/>
  </r>
  <r>
    <n v="2305991"/>
    <s v="KYOCERA Document Solutions Inc."/>
    <s v="KYOCERA"/>
    <s v="MFP (Multi Function Printer)"/>
    <s v="ECOSYS M6235cidn"/>
    <m/>
    <x v="0"/>
    <s v="Standard"/>
    <n v="216"/>
    <n v="356"/>
    <m/>
    <x v="0"/>
    <x v="1"/>
    <x v="25"/>
    <s v="Yes"/>
    <n v="1.704"/>
    <n v="88.608000000000004"/>
    <s v="Wired &gt; 500 MHz - 1 Gb/s Ethernet, Memory"/>
    <x v="137"/>
    <d v="2017-11-02T00:00:00"/>
    <s v="United States, Canada"/>
    <s v="ES_22472_ECOSYS M6235cidn_11022017211957_6353944"/>
    <n v="1"/>
    <n v="11.4"/>
    <n v="23.4"/>
    <n v="21"/>
    <n v="32"/>
    <n v="324.20000000000005"/>
    <n v="1.6978000000000004"/>
    <n v="81.050000000000011"/>
    <n v="0.50005000000000011"/>
    <n v="26.002600000000005"/>
    <n v="11.999999999999998"/>
    <n v="20.54"/>
    <b v="1"/>
    <b v="1"/>
    <b v="1"/>
    <x v="0"/>
    <n v="5.3500000000000005"/>
    <n v="92.733333333333348"/>
    <x v="431"/>
    <n v="0.59000000000000008"/>
    <n v="0.59000000000000008"/>
    <x v="0"/>
    <x v="0"/>
  </r>
  <r>
    <n v="2194013"/>
    <s v="KYOCERA Document Solutions Inc."/>
    <s v="KYOCERA"/>
    <s v="MFP (Multi Function Printer)"/>
    <s v="ECOSYS M6526cdn"/>
    <m/>
    <x v="0"/>
    <s v="Standard"/>
    <n v="216"/>
    <n v="279"/>
    <m/>
    <x v="0"/>
    <x v="1"/>
    <x v="6"/>
    <s v="Yes"/>
    <n v="2.5819999999999999"/>
    <n v="134.26400000000001"/>
    <s v="Fax Modem,Wired &gt; 500 MHz - 1 Gb/s Ethernet, Scanners with non-CCFL Lamps - Light-Emitting Diodes (LED),Memory"/>
    <x v="128"/>
    <d v="2013-11-06T00:00:00"/>
    <s v="United States, Canada"/>
    <s v="ES_22472_ECOSYS M6526cdn_11072013141051_2492583"/>
    <n v="15"/>
    <n v="21"/>
    <n v="37.799999999999997"/>
    <n v="33"/>
    <n v="28"/>
    <n v="445.20000000000005"/>
    <n v="2.5866860000000003"/>
    <n v="111.30000000000001"/>
    <n v="0.98806100000000008"/>
    <n v="51.379172000000004"/>
    <n v="16.799999999999997"/>
    <n v="29.28"/>
    <b v="1"/>
    <b v="1"/>
    <b v="1"/>
    <x v="0"/>
    <n v="3.69"/>
    <n v="63.96"/>
    <x v="432"/>
    <n v="0.40100000000000008"/>
    <n v="0.40100000000000008"/>
    <x v="1"/>
    <x v="1"/>
  </r>
  <r>
    <n v="2197680"/>
    <s v="KYOCERA Document Solutions Inc."/>
    <s v="KYOCERA"/>
    <s v="MFP (Multi Function Printer)"/>
    <s v="ECOSYS M6526cidn"/>
    <m/>
    <x v="0"/>
    <s v="Standard"/>
    <n v="210"/>
    <n v="279"/>
    <m/>
    <x v="0"/>
    <x v="1"/>
    <x v="6"/>
    <s v="Yes"/>
    <n v="2.609"/>
    <n v="135.66800000000001"/>
    <s v="Fax Modem,Wired &gt; 500 MHz - 1 Gb/s Ethernet, Scanners with non-CCFL Lamps - Light-Emitting Diodes (LED),Memory"/>
    <x v="128"/>
    <d v="2013-12-03T00:00:00"/>
    <s v="United States, Canada"/>
    <s v="ES_22472_ECOSYS M6526cidn_12032013220706_7415923"/>
    <n v="15"/>
    <n v="16.2"/>
    <n v="36"/>
    <n v="22.8"/>
    <n v="28"/>
    <n v="444.73333333333329"/>
    <n v="2.6119413333333328"/>
    <n v="111.18333333333332"/>
    <n v="1.0203163333333332"/>
    <n v="53.056449333333326"/>
    <n v="19.8"/>
    <n v="29.28"/>
    <b v="1"/>
    <b v="1"/>
    <b v="1"/>
    <x v="0"/>
    <n v="3.69"/>
    <n v="63.96"/>
    <x v="433"/>
    <n v="0.40100000000000008"/>
    <n v="0.40100000000000008"/>
    <x v="1"/>
    <x v="1"/>
  </r>
  <r>
    <n v="2305990"/>
    <s v="KYOCERA Document Solutions Inc."/>
    <s v="KYOCERA"/>
    <s v="MFP (Multi Function Printer)"/>
    <s v="ECOSYS M6630cidn"/>
    <m/>
    <x v="0"/>
    <s v="Standard"/>
    <n v="216"/>
    <n v="356"/>
    <m/>
    <x v="0"/>
    <x v="1"/>
    <x v="0"/>
    <s v="Yes"/>
    <n v="1.4730000000000001"/>
    <n v="76.596000000000004"/>
    <s v="Wired &gt; 500 MHz - 1 Gb/s Ethernet, Memory"/>
    <x v="137"/>
    <d v="2017-11-02T00:00:00"/>
    <s v="United States, Canada"/>
    <s v="ES_22472_ECOSYS M6630cidn_11022017210707_3872432"/>
    <n v="1"/>
    <n v="8.4"/>
    <n v="23.4"/>
    <n v="21.6"/>
    <n v="32"/>
    <n v="277.8"/>
    <n v="1.4785999999999999"/>
    <n v="69.45"/>
    <n v="0.45785000000000003"/>
    <n v="23.808200000000003"/>
    <n v="14.999999999999998"/>
    <n v="18.439999999999998"/>
    <b v="1"/>
    <b v="1"/>
    <b v="1"/>
    <x v="0"/>
    <n v="4.3500000000000005"/>
    <n v="75.400000000000006"/>
    <x v="434"/>
    <n v="0.48500000000000004"/>
    <n v="0.48500000000000004"/>
    <x v="0"/>
    <x v="0"/>
  </r>
  <r>
    <n v="2301183"/>
    <s v="KYOCERA Document Solutions Inc."/>
    <s v="KYOCERA"/>
    <s v="MFP (Multi Function Printer)"/>
    <s v="ECOSYS M8124cidn"/>
    <m/>
    <x v="0"/>
    <s v="Standard"/>
    <n v="216"/>
    <n v="356"/>
    <m/>
    <x v="0"/>
    <x v="1"/>
    <x v="5"/>
    <s v="Yes"/>
    <n v="1.077"/>
    <n v="56.003999999999998"/>
    <s v="Wired &gt; 500 MHz - 1 Gb/s Ethernet, Memory"/>
    <x v="88"/>
    <d v="2017-08-01T00:00:00"/>
    <s v="United States, Canada"/>
    <s v="ES_22472_ECOSYS M8124cidn_08012017212113_6529934"/>
    <n v="1"/>
    <n v="13.8"/>
    <n v="18.600000000000001"/>
    <n v="18"/>
    <n v="24"/>
    <n v="202.46666666666664"/>
    <n v="1.0813333333333333"/>
    <n v="50.61666666666666"/>
    <n v="0.33333333333333331"/>
    <n v="17.333333333333332"/>
    <n v="4.8000000000000007"/>
    <n v="15.08"/>
    <b v="1"/>
    <b v="1"/>
    <b v="1"/>
    <x v="0"/>
    <n v="3.17"/>
    <n v="54.946666666666665"/>
    <x v="435"/>
    <n v="0.317"/>
    <n v="0.317"/>
    <x v="1"/>
    <x v="1"/>
  </r>
  <r>
    <n v="2301185"/>
    <s v="KYOCERA Document Solutions Inc."/>
    <s v="KYOCERA"/>
    <s v="MFP (Multi Function Printer)"/>
    <s v="ECOSYS M8130cidn"/>
    <m/>
    <x v="0"/>
    <s v="Standard"/>
    <n v="216"/>
    <n v="356"/>
    <m/>
    <x v="0"/>
    <x v="1"/>
    <x v="7"/>
    <s v="Yes"/>
    <n v="1.387"/>
    <n v="72.123999999999995"/>
    <s v="Wired &gt; 500 MHz - 1 Gb/s Ethernet, Memory"/>
    <x v="88"/>
    <d v="2017-08-01T00:00:00"/>
    <s v="United States, Canada"/>
    <s v="ES_22472_ECOSYS M8130cidn_08012017212520_4048064"/>
    <n v="1"/>
    <n v="16.2"/>
    <n v="17.399999999999999"/>
    <n v="16.8"/>
    <n v="30"/>
    <n v="263.73333333333341"/>
    <n v="1.3839166666666669"/>
    <n v="65.933333333333351"/>
    <n v="0.40897916666666673"/>
    <n v="21.26691666666667"/>
    <n v="1.1999999999999993"/>
    <n v="17.600000000000001"/>
    <b v="1"/>
    <b v="1"/>
    <b v="1"/>
    <x v="0"/>
    <n v="3.95"/>
    <n v="68.466666666666669"/>
    <x v="436"/>
    <n v="0.443"/>
    <n v="0.443"/>
    <x v="0"/>
    <x v="0"/>
  </r>
  <r>
    <n v="2194010"/>
    <s v="KYOCERA Document Solutions Inc."/>
    <s v="KYOCERA"/>
    <s v="Printer"/>
    <s v="ECOSYS P2035d"/>
    <m/>
    <x v="1"/>
    <s v="Standard"/>
    <n v="210"/>
    <n v="279"/>
    <m/>
    <x v="0"/>
    <x v="0"/>
    <x v="25"/>
    <s v="Yes"/>
    <n v="1.9510000000000001"/>
    <n v="101.452"/>
    <s v="Wired &gt; 20 MHz and &lt; 500 MHz - USB 2.x, Memory"/>
    <x v="128"/>
    <d v="2013-11-06T00:00:00"/>
    <s v="United States, Canada"/>
    <s v="ES_22472_ECOSYS P2035d_11072013140450_6742932"/>
    <n v="1"/>
    <n v="13.8"/>
    <n v="19.2"/>
    <n v="17.399999999999999"/>
    <n v="32"/>
    <n v="316.2"/>
    <n v="1.9521999999999997"/>
    <n v="79.05"/>
    <n v="0.85345000000000004"/>
    <n v="44.379400000000004"/>
    <n v="5.3999999999999986"/>
    <n v="20.54"/>
    <b v="1"/>
    <b v="1"/>
    <b v="1"/>
    <x v="1"/>
    <n v="2.2700000000000005"/>
    <n v="39.346666666666671"/>
    <x v="437"/>
    <n v="0.51400000000000001"/>
    <n v="0.51400000000000001"/>
    <x v="1"/>
    <x v="1"/>
  </r>
  <r>
    <n v="2272427"/>
    <s v="KYOCERA Document Solutions Inc."/>
    <s v="KYOCERA"/>
    <s v="Printer"/>
    <s v="ECOSYS P2040dw"/>
    <m/>
    <x v="1"/>
    <s v="Standard"/>
    <n v="216"/>
    <n v="356"/>
    <m/>
    <x v="0"/>
    <x v="0"/>
    <x v="4"/>
    <s v="Yes"/>
    <n v="1.6359999999999999"/>
    <n v="85.072000000000003"/>
    <s v="Wired &gt; 500 MHz - 1 Gb/s Ethernet, Memory"/>
    <x v="138"/>
    <d v="2016-07-13T00:00:00"/>
    <s v="United States, Canada"/>
    <s v="ES_22472_ECOSYS P2040dw_07142016210740_4641063"/>
    <n v="1"/>
    <n v="14.4"/>
    <n v="15.6"/>
    <n v="15"/>
    <n v="32"/>
    <n v="307.2"/>
    <n v="1.6384000000000001"/>
    <n v="76.8"/>
    <n v="0.51039999999999996"/>
    <n v="26.540799999999997"/>
    <n v="1.1999999999999993"/>
    <n v="22.64"/>
    <b v="1"/>
    <b v="1"/>
    <b v="1"/>
    <x v="1"/>
    <n v="2.92"/>
    <n v="50.613333333333337"/>
    <x v="438"/>
    <n v="0.60399999999999987"/>
    <n v="0.60399999999999987"/>
    <x v="0"/>
    <x v="0"/>
  </r>
  <r>
    <n v="2194012"/>
    <s v="KYOCERA Document Solutions Inc."/>
    <s v="KYOCERA"/>
    <s v="Printer"/>
    <s v="ECOSYS P2135dn"/>
    <m/>
    <x v="1"/>
    <s v="Standard"/>
    <n v="210"/>
    <n v="279"/>
    <m/>
    <x v="0"/>
    <x v="0"/>
    <x v="25"/>
    <s v="Yes"/>
    <n v="2.0659999999999998"/>
    <n v="107.432"/>
    <s v="Wired &gt; 500 MHz - 1 Gb/s Ethernet, Memory"/>
    <x v="128"/>
    <d v="2013-11-06T00:00:00"/>
    <s v="United States, Canada"/>
    <s v="ES_22472_ECOSYS P2135dn_11072013140825_1855624"/>
    <n v="1"/>
    <n v="9"/>
    <n v="33.6"/>
    <n v="33.6"/>
    <n v="32"/>
    <n v="345.00000000000006"/>
    <n v="2.0706000000000002"/>
    <n v="86.250000000000014"/>
    <n v="0.85785000000000022"/>
    <n v="44.608200000000011"/>
    <n v="24.6"/>
    <n v="20.54"/>
    <b v="0"/>
    <b v="1"/>
    <b v="1"/>
    <x v="1"/>
    <n v="2.2700000000000005"/>
    <n v="39.346666666666671"/>
    <x v="439"/>
    <n v="0.51400000000000001"/>
    <n v="0.51400000000000001"/>
    <x v="1"/>
    <x v="1"/>
  </r>
  <r>
    <n v="2272428"/>
    <s v="KYOCERA Document Solutions Inc."/>
    <s v="KYOCERA"/>
    <s v="Printer"/>
    <s v="ECOSYS P2235dw"/>
    <m/>
    <x v="1"/>
    <s v="Standard"/>
    <n v="216"/>
    <n v="356"/>
    <m/>
    <x v="0"/>
    <x v="0"/>
    <x v="25"/>
    <s v="Yes"/>
    <n v="1.456"/>
    <n v="75.712000000000003"/>
    <s v="Wired &gt; 500 MHz - 1 Gb/s Ethernet, Memory"/>
    <x v="138"/>
    <d v="2016-07-13T00:00:00"/>
    <s v="United States, Canada"/>
    <s v="ES_22472_ECOSYS P2235dw_07142016211025_5568559"/>
    <n v="1"/>
    <n v="15.6"/>
    <n v="17.399999999999999"/>
    <n v="16.8"/>
    <n v="32"/>
    <n v="271.60000000000002"/>
    <n v="1.4604000000000004"/>
    <n v="67.900000000000006"/>
    <n v="0.46589999999999998"/>
    <n v="24.226799999999997"/>
    <n v="1.7999999999999989"/>
    <n v="20.54"/>
    <b v="1"/>
    <b v="1"/>
    <b v="1"/>
    <x v="1"/>
    <n v="2.2700000000000005"/>
    <n v="39.346666666666671"/>
    <x v="440"/>
    <n v="0.51400000000000001"/>
    <n v="0.51400000000000001"/>
    <x v="0"/>
    <x v="0"/>
  </r>
  <r>
    <n v="2275469"/>
    <s v="KYOCERA Document Solutions Inc."/>
    <s v="KYOCERA"/>
    <s v="Printer"/>
    <s v="ECOSYS P3045dn"/>
    <m/>
    <x v="1"/>
    <s v="Standard"/>
    <n v="210"/>
    <n v="279"/>
    <m/>
    <x v="0"/>
    <x v="0"/>
    <x v="48"/>
    <s v="Yes"/>
    <n v="2.5019999999999998"/>
    <n v="130.10400000000001"/>
    <s v="Wired &gt; 500 MHz - 1 Gb/s Ethernet, Memory"/>
    <x v="139"/>
    <d v="2016-08-16T00:00:00"/>
    <s v="United States, Canada"/>
    <s v="ES_22472_ECOSYS P3045dn_08172016132127_2852811"/>
    <n v="1"/>
    <n v="10.8"/>
    <n v="27.6"/>
    <n v="25.8"/>
    <n v="32"/>
    <n v="484.6"/>
    <n v="2.4998"/>
    <n v="121.15"/>
    <n v="0.70055000000000001"/>
    <n v="36.428600000000003"/>
    <n v="16.8"/>
    <n v="24.74"/>
    <b v="1"/>
    <b v="1"/>
    <b v="1"/>
    <x v="1"/>
    <n v="3.7200000000000006"/>
    <n v="64.48"/>
    <x v="441"/>
    <n v="0.71399999999999997"/>
    <n v="0.71399999999999997"/>
    <x v="0"/>
    <x v="0"/>
  </r>
  <r>
    <n v="2275471"/>
    <s v="KYOCERA Document Solutions Inc."/>
    <s v="KYOCERA"/>
    <s v="Printer"/>
    <s v="ECOSYS P3050dn"/>
    <m/>
    <x v="1"/>
    <s v="Standard"/>
    <n v="210"/>
    <n v="279"/>
    <m/>
    <x v="0"/>
    <x v="0"/>
    <x v="11"/>
    <s v="Yes"/>
    <n v="2.806"/>
    <n v="145.91200000000001"/>
    <s v="Wired &gt; 500 MHz - 1 Gb/s Ethernet, Memory"/>
    <x v="139"/>
    <d v="2016-08-16T00:00:00"/>
    <s v="United States, Canada"/>
    <s v="ES_22472_ECOSYS P3050dn_08172016132842_7110228"/>
    <n v="1"/>
    <n v="13.2"/>
    <n v="31.2"/>
    <n v="21"/>
    <n v="32"/>
    <n v="546.20000000000005"/>
    <n v="2.8078000000000007"/>
    <n v="136.55000000000001"/>
    <n v="0.77754999999999996"/>
    <n v="40.432600000000001"/>
    <n v="18"/>
    <n v="26.84"/>
    <b v="1"/>
    <b v="1"/>
    <b v="1"/>
    <x v="1"/>
    <n v="4.5200000000000005"/>
    <n v="78.346666666666678"/>
    <x v="442"/>
    <n v="0.82399999999999984"/>
    <n v="0.82399999999999984"/>
    <x v="0"/>
    <x v="0"/>
  </r>
  <r>
    <n v="2275473"/>
    <s v="KYOCERA Document Solutions Inc."/>
    <s v="KYOCERA"/>
    <s v="Printer"/>
    <s v="ECOSYS P3055dn"/>
    <m/>
    <x v="1"/>
    <s v="Standard"/>
    <n v="210"/>
    <n v="279"/>
    <m/>
    <x v="0"/>
    <x v="0"/>
    <x v="55"/>
    <s v="Yes"/>
    <n v="3.1619999999999999"/>
    <n v="164.42400000000001"/>
    <s v="Wired &gt; 500 MHz - 1 Gb/s Ethernet, Memory"/>
    <x v="139"/>
    <d v="2016-08-16T00:00:00"/>
    <s v="United States, Canada"/>
    <s v="ES_22472_ECOSYS P3055dn_08172016133153_6119692"/>
    <n v="1"/>
    <n v="12.6"/>
    <n v="36"/>
    <n v="28.8"/>
    <n v="32"/>
    <n v="617.40000000000009"/>
    <n v="3.1638000000000006"/>
    <n v="154.35000000000002"/>
    <n v="0.86654999999999993"/>
    <n v="45.060599999999994"/>
    <n v="23.4"/>
    <n v="28.939999999999998"/>
    <b v="1"/>
    <b v="1"/>
    <b v="1"/>
    <x v="1"/>
    <n v="5.3200000000000012"/>
    <n v="92.213333333333352"/>
    <x v="443"/>
    <n v="0.93399999999999994"/>
    <n v="0.93399999999999994"/>
    <x v="0"/>
    <x v="0"/>
  </r>
  <r>
    <n v="2275474"/>
    <s v="KYOCERA Document Solutions Inc."/>
    <s v="KYOCERA"/>
    <s v="Printer"/>
    <s v="ECOSYS P3060dn"/>
    <m/>
    <x v="1"/>
    <s v="Standard"/>
    <n v="210"/>
    <n v="279"/>
    <m/>
    <x v="0"/>
    <x v="0"/>
    <x v="54"/>
    <s v="Yes"/>
    <n v="3.4279999999999999"/>
    <n v="178.256"/>
    <s v="Wired &gt; 500 MHz - 1 Gb/s Ethernet, Memory"/>
    <x v="139"/>
    <d v="2016-08-16T00:00:00"/>
    <s v="United States, Canada"/>
    <s v="ES_22472_ECOSYS P3060dn_08172016133356_4266600"/>
    <n v="1"/>
    <n v="10.199999999999999"/>
    <n v="36.6"/>
    <n v="29.4"/>
    <n v="32"/>
    <n v="668.8"/>
    <n v="3.4208000000000003"/>
    <n v="167.2"/>
    <n v="0.93079999999999985"/>
    <n v="48.401599999999995"/>
    <n v="26.400000000000002"/>
    <n v="30"/>
    <b v="1"/>
    <b v="1"/>
    <b v="1"/>
    <x v="1"/>
    <n v="6.12"/>
    <n v="106.08"/>
    <x v="444"/>
    <n v="1.0720000000000001"/>
    <n v="1.0720000000000001"/>
    <x v="0"/>
    <x v="0"/>
  </r>
  <r>
    <n v="2265566"/>
    <s v="KYOCERA Document Solutions Inc."/>
    <s v="KYOCERA"/>
    <s v="Printer"/>
    <s v="ECOSYS P5021cdw"/>
    <m/>
    <x v="1"/>
    <s v="Standard"/>
    <n v="216"/>
    <n v="356"/>
    <m/>
    <x v="0"/>
    <x v="1"/>
    <x v="46"/>
    <s v="Yes"/>
    <n v="0.76300000000000001"/>
    <n v="39.676000000000002"/>
    <s v="Wired &gt; 500 MHz - 1 Gb/s Ethernet, Memory"/>
    <x v="136"/>
    <d v="2016-04-27T00:00:00"/>
    <s v="United States, Canada"/>
    <s v="ES_22472_ECOSYS P5021cdw_04282016204008_3404050"/>
    <n v="1"/>
    <n v="36.6"/>
    <n v="21.6"/>
    <n v="19.8"/>
    <n v="22"/>
    <n v="133.86666666666667"/>
    <n v="0.76768333333333327"/>
    <n v="33.466666666666669"/>
    <n v="0.28012083333333332"/>
    <n v="14.566283333333333"/>
    <n v="-15"/>
    <n v="14.24"/>
    <b v="1"/>
    <b v="1"/>
    <b v="1"/>
    <x v="1"/>
    <n v="2.65"/>
    <n v="45.93333333333333"/>
    <x v="445"/>
    <n v="0.30699999999999994"/>
    <n v="0.30699999999999994"/>
    <x v="0"/>
    <x v="0"/>
  </r>
  <r>
    <n v="2265568"/>
    <s v="KYOCERA Document Solutions Inc."/>
    <s v="KYOCERA"/>
    <s v="Printer"/>
    <s v="ECOSYS P5026cdw"/>
    <m/>
    <x v="1"/>
    <s v="Standard"/>
    <n v="216"/>
    <n v="356"/>
    <m/>
    <x v="0"/>
    <x v="1"/>
    <x v="8"/>
    <s v="Yes"/>
    <n v="0.99399999999999999"/>
    <n v="51.688000000000002"/>
    <s v="Wired &gt; 500 MHz - 1 Gb/s Ethernet, Memory"/>
    <x v="136"/>
    <d v="2016-04-28T00:00:00"/>
    <s v="United States, Canada"/>
    <s v="ES_22472_ECOSYS P5026cdw_04282016205551_8521742"/>
    <n v="1"/>
    <n v="15.6"/>
    <n v="20.399999999999999"/>
    <n v="18.600000000000001"/>
    <n v="27"/>
    <n v="179.4"/>
    <n v="0.99097500000000005"/>
    <n v="44.85"/>
    <n v="0.33594375000000004"/>
    <n v="17.469075000000004"/>
    <n v="4.7999999999999989"/>
    <n v="16.34"/>
    <b v="1"/>
    <b v="1"/>
    <b v="1"/>
    <x v="1"/>
    <n v="3.4"/>
    <n v="58.93333333333333"/>
    <x v="446"/>
    <n v="0.46699999999999997"/>
    <n v="0.46699999999999997"/>
    <x v="0"/>
    <x v="0"/>
  </r>
  <r>
    <n v="2192860"/>
    <s v="KYOCERA Document Solutions Inc."/>
    <s v="KYOCERA"/>
    <s v="Printer"/>
    <s v="ECOSYS P6021cdn"/>
    <m/>
    <x v="1"/>
    <s v="Standard"/>
    <n v="279"/>
    <n v="432"/>
    <m/>
    <x v="0"/>
    <x v="1"/>
    <x v="2"/>
    <s v="Yes"/>
    <n v="1.8089999999999999"/>
    <n v="94.067999999999998"/>
    <s v="Wired &gt; 500 MHz - 1 Gb/s Ethernet, Memory"/>
    <x v="128"/>
    <d v="2013-10-22T00:00:00"/>
    <s v="United States, Canada"/>
    <s v="ES_22472_ECOSYS P6021cdn_10242013103455_7130153"/>
    <n v="15"/>
    <n v="13.8"/>
    <n v="25.2"/>
    <n v="22.8"/>
    <n v="23"/>
    <n v="274.89999999999998"/>
    <n v="1.8061749999999996"/>
    <n v="68.724999999999994"/>
    <n v="0.84214374999999997"/>
    <n v="43.791474999999998"/>
    <n v="11.399999999999999"/>
    <n v="26.73"/>
    <b v="1"/>
    <b v="1"/>
    <b v="1"/>
    <x v="1"/>
    <n v="3.0999999999999996"/>
    <n v="53.733333333333327"/>
    <x v="447"/>
    <n v="0.33899999999999997"/>
    <n v="0.38899999999999996"/>
    <x v="1"/>
    <x v="1"/>
  </r>
  <r>
    <n v="2192850"/>
    <s v="KYOCERA Document Solutions Inc."/>
    <s v="KYOCERA"/>
    <s v="Printer"/>
    <s v="ECOSYS P6026cdn"/>
    <m/>
    <x v="1"/>
    <s v="Standard"/>
    <n v="279"/>
    <n v="432"/>
    <m/>
    <x v="0"/>
    <x v="1"/>
    <x v="2"/>
    <s v="Yes"/>
    <n v="2.2730000000000001"/>
    <n v="118.196"/>
    <s v="Wired &gt; 500 MHz - 1 Gb/s Ethernet, Memory"/>
    <x v="128"/>
    <d v="2013-10-18T00:00:00"/>
    <s v="United States, Canada"/>
    <s v="ES_22472_ECOSYS P6026cdn_10222013143946_2514428"/>
    <n v="15"/>
    <n v="14.4"/>
    <n v="28.8"/>
    <n v="24"/>
    <n v="23"/>
    <n v="308.8"/>
    <n v="1.9617500000000001"/>
    <n v="77.2"/>
    <n v="0.86843749999999997"/>
    <n v="45.158749999999998"/>
    <n v="14.4"/>
    <n v="26.73"/>
    <b v="1"/>
    <b v="1"/>
    <b v="1"/>
    <x v="1"/>
    <n v="3.0999999999999996"/>
    <n v="53.733333333333327"/>
    <x v="448"/>
    <n v="0.33899999999999997"/>
    <n v="0.38899999999999996"/>
    <x v="1"/>
    <x v="1"/>
  </r>
  <r>
    <n v="2192861"/>
    <s v="KYOCERA Document Solutions Inc."/>
    <s v="KYOCERA"/>
    <s v="Printer"/>
    <s v="ECOSYS P6030cdn"/>
    <m/>
    <x v="1"/>
    <s v="Standard"/>
    <n v="279"/>
    <n v="432"/>
    <m/>
    <x v="0"/>
    <x v="1"/>
    <x v="0"/>
    <s v="Yes"/>
    <n v="2.9390000000000001"/>
    <n v="152.828"/>
    <s v="Wired &gt; 500 MHz - 1 Gb/s Ethernet, Memory"/>
    <x v="128"/>
    <d v="2013-10-22T00:00:00"/>
    <s v="United States, Canada"/>
    <s v="ES_22472_ECOSYS P6030cdn_10242013103706_1818926"/>
    <n v="15"/>
    <n v="12"/>
    <n v="29.4"/>
    <n v="26.4"/>
    <n v="32"/>
    <n v="492.4"/>
    <n v="2.9356"/>
    <n v="123.1"/>
    <n v="1.2000999999999999"/>
    <n v="62.405199999999994"/>
    <n v="17.399999999999999"/>
    <n v="31.32"/>
    <b v="1"/>
    <b v="1"/>
    <b v="1"/>
    <x v="1"/>
    <n v="4.55"/>
    <n v="78.86666666666666"/>
    <x v="449"/>
    <n v="0.627"/>
    <n v="0.67700000000000005"/>
    <x v="1"/>
    <x v="1"/>
  </r>
  <r>
    <n v="2230866"/>
    <s v="KYOCERA Document Solutions Inc."/>
    <s v="KYOCERA"/>
    <s v="Printer"/>
    <s v="ECOSYS P6035cdn"/>
    <m/>
    <x v="1"/>
    <s v="Standard"/>
    <n v="216"/>
    <n v="356"/>
    <m/>
    <x v="0"/>
    <x v="1"/>
    <x v="25"/>
    <s v="Yes"/>
    <n v="2.17"/>
    <n v="112.84"/>
    <s v="Wired &gt; 500 MHz - 1 Gb/s Ethernet, Memory"/>
    <x v="78"/>
    <d v="2015-01-12T00:00:00"/>
    <s v="United States, Canada"/>
    <s v="ES_22472_ECOSYS P6035cdn_01132015124456_8165936"/>
    <n v="1"/>
    <n v="8.4"/>
    <n v="24"/>
    <n v="21"/>
    <n v="32"/>
    <n v="374"/>
    <n v="2.1644000000000001"/>
    <n v="93.5"/>
    <n v="0.83089999999999997"/>
    <n v="43.206800000000001"/>
    <n v="15.6"/>
    <n v="20.54"/>
    <b v="1"/>
    <b v="1"/>
    <b v="1"/>
    <x v="1"/>
    <n v="5.25"/>
    <n v="91"/>
    <x v="450"/>
    <n v="0.78699999999999992"/>
    <n v="0.78699999999999992"/>
    <x v="1"/>
    <x v="1"/>
  </r>
  <r>
    <n v="2230705"/>
    <s v="KYOCERA Document Solutions Inc."/>
    <s v="KYOCERA"/>
    <s v="Printer"/>
    <s v="ECOSYS P6130cdn"/>
    <m/>
    <x v="1"/>
    <s v="Standard"/>
    <n v="216"/>
    <n v="356"/>
    <m/>
    <x v="0"/>
    <x v="1"/>
    <x v="0"/>
    <s v="Yes"/>
    <n v="1.85"/>
    <n v="96.2"/>
    <s v="Wired &gt; 500 MHz - 1 Gb/s Ethernet, Memory"/>
    <x v="78"/>
    <d v="2015-01-07T00:00:00"/>
    <s v="United States, Canada"/>
    <s v="ES_22472_ECOSYS P6130cdn_01072015202212_1344800"/>
    <n v="1"/>
    <n v="9.6"/>
    <n v="26.4"/>
    <n v="22.8"/>
    <n v="32"/>
    <n v="309.19999999999993"/>
    <n v="1.8403999999999998"/>
    <n v="77.299999999999983"/>
    <n v="0.7498999999999999"/>
    <n v="38.994799999999998"/>
    <n v="16.799999999999997"/>
    <n v="18.439999999999998"/>
    <b v="1"/>
    <b v="1"/>
    <b v="1"/>
    <x v="1"/>
    <n v="4.25"/>
    <n v="73.666666666666671"/>
    <x v="451"/>
    <n v="0.627"/>
    <n v="0.627"/>
    <x v="1"/>
    <x v="1"/>
  </r>
  <r>
    <n v="2305987"/>
    <s v="KYOCERA Document Solutions Inc."/>
    <s v="KYOCERA"/>
    <s v="Printer"/>
    <s v="ECOSYS P6230cdn"/>
    <m/>
    <x v="1"/>
    <s v="Standard"/>
    <n v="216"/>
    <n v="356"/>
    <m/>
    <x v="0"/>
    <x v="1"/>
    <x v="0"/>
    <s v="Yes"/>
    <n v="1.5"/>
    <n v="78"/>
    <s v="Wired &gt; 500 MHz - 1 Gb/s Ethernet, Memory"/>
    <x v="137"/>
    <d v="2017-11-02T00:00:00"/>
    <s v="United States, Canada"/>
    <s v="ES_22472_ECOSYS P6230cdn_11022017204611_8726866"/>
    <n v="1"/>
    <n v="11.4"/>
    <n v="24.6"/>
    <n v="23.4"/>
    <n v="32"/>
    <n v="285.39999999999992"/>
    <n v="1.5037999999999998"/>
    <n v="71.34999999999998"/>
    <n v="0.4515499999999999"/>
    <n v="23.480599999999995"/>
    <n v="13.200000000000001"/>
    <n v="18.439999999999998"/>
    <b v="1"/>
    <b v="1"/>
    <b v="1"/>
    <x v="1"/>
    <n v="4.25"/>
    <n v="73.666666666666671"/>
    <x v="452"/>
    <n v="0.627"/>
    <n v="0.627"/>
    <x v="0"/>
    <x v="0"/>
  </r>
  <r>
    <n v="2305988"/>
    <s v="KYOCERA Document Solutions Inc."/>
    <s v="KYOCERA"/>
    <s v="Printer"/>
    <s v="ECOSYS P6235cdn"/>
    <m/>
    <x v="1"/>
    <s v="Standard"/>
    <n v="216"/>
    <n v="356"/>
    <m/>
    <x v="0"/>
    <x v="1"/>
    <x v="25"/>
    <s v="Yes"/>
    <n v="1.7789999999999999"/>
    <n v="92.507999999999996"/>
    <s v="Wired &gt; 500 MHz - 1 Gb/s Ethernet, Memory"/>
    <x v="137"/>
    <d v="2017-11-02T00:00:00"/>
    <s v="United States, Canada"/>
    <s v="ES_22472_ECOSYS P6235cdn_11022017205154_2944781"/>
    <n v="1"/>
    <n v="11.4"/>
    <n v="25.2"/>
    <n v="23.4"/>
    <n v="32"/>
    <n v="339.4"/>
    <n v="1.7865999999999997"/>
    <n v="84.85"/>
    <n v="0.53485000000000005"/>
    <n v="27.812200000000004"/>
    <n v="13.799999999999999"/>
    <n v="20.54"/>
    <b v="1"/>
    <b v="1"/>
    <b v="1"/>
    <x v="1"/>
    <n v="5.25"/>
    <n v="91"/>
    <x v="453"/>
    <n v="0.78699999999999992"/>
    <n v="0.78699999999999992"/>
    <x v="0"/>
    <x v="0"/>
  </r>
  <r>
    <n v="2194014"/>
    <s v="KYOCERA Document Solutions Inc."/>
    <s v="KYOCERA"/>
    <s v="Printer"/>
    <s v="ECOSYS P7035cdn"/>
    <m/>
    <x v="1"/>
    <s v="Standard"/>
    <n v="210"/>
    <n v="279"/>
    <m/>
    <x v="0"/>
    <x v="1"/>
    <x v="25"/>
    <s v="Yes"/>
    <n v="3.6890000000000001"/>
    <n v="191.828"/>
    <s v="Wired &gt; 20 MHz and &lt; 500 MHz - Other, Memory"/>
    <x v="128"/>
    <d v="2013-11-06T00:00:00"/>
    <s v="United States, Canada"/>
    <s v="ES_22472_ECOSYS P7035cdn_11072013141312_9700816"/>
    <n v="15"/>
    <n v="22.8"/>
    <n v="67.8"/>
    <n v="53.4"/>
    <n v="32"/>
    <n v="634.4"/>
    <n v="3.6840000000000002"/>
    <n v="158.6"/>
    <n v="1.425"/>
    <n v="74.100000000000009"/>
    <n v="45"/>
    <n v="33.870000000000005"/>
    <b v="0"/>
    <b v="1"/>
    <b v="1"/>
    <x v="1"/>
    <n v="5.25"/>
    <n v="91"/>
    <x v="454"/>
    <n v="0.78699999999999992"/>
    <n v="0.78699999999999992"/>
    <x v="1"/>
    <x v="1"/>
  </r>
  <r>
    <n v="2234321"/>
    <s v="KYOCERA Document Solutions Inc."/>
    <s v="KYOCERA"/>
    <s v="ECOSYS P7040cdn"/>
    <s v="ECOSYS P7040cdn"/>
    <m/>
    <x v="1"/>
    <s v="Standard"/>
    <n v="216"/>
    <n v="356"/>
    <m/>
    <x v="0"/>
    <x v="1"/>
    <x v="4"/>
    <s v="Yes"/>
    <n v="2.5819999999999999"/>
    <n v="134.26400000000001"/>
    <s v="Wired &gt; 500 MHz - 1 Gb/s Ethernet, Memory"/>
    <x v="73"/>
    <d v="2015-03-05T00:00:00"/>
    <s v="United States, Canada"/>
    <s v="ES_22472_ECOSYS P7040cdn_03062015091746_6681349"/>
    <n v="1"/>
    <n v="7.2"/>
    <n v="24"/>
    <n v="24.6"/>
    <n v="32"/>
    <n v="455.2"/>
    <n v="2.5831999999999997"/>
    <n v="113.8"/>
    <n v="0.94820000000000004"/>
    <n v="49.306400000000004"/>
    <n v="16.8"/>
    <n v="22.64"/>
    <b v="1"/>
    <b v="1"/>
    <b v="1"/>
    <x v="1"/>
    <n v="6.25"/>
    <n v="108.33333333333333"/>
    <x v="455"/>
    <n v="0.91699999999999993"/>
    <n v="0.91699999999999993"/>
    <x v="1"/>
    <x v="1"/>
  </r>
  <r>
    <n v="2305989"/>
    <s v="KYOCERA Document Solutions Inc."/>
    <s v="KYOCERA"/>
    <s v="Printer"/>
    <s v="ECOSYS P7240cdn"/>
    <m/>
    <x v="1"/>
    <s v="Standard"/>
    <n v="216"/>
    <n v="356"/>
    <m/>
    <x v="0"/>
    <x v="1"/>
    <x v="4"/>
    <s v="Yes"/>
    <n v="2.024"/>
    <n v="105.248"/>
    <s v="Wired &gt; 500 MHz - 1 Gb/s Ethernet, Memory"/>
    <x v="137"/>
    <d v="2017-11-02T00:00:00"/>
    <s v="United States, Canada"/>
    <s v="ES_22472_ECOSYS P7240cdn_11022017205906_4750685"/>
    <n v="1"/>
    <n v="9"/>
    <n v="25.2"/>
    <n v="22.8"/>
    <n v="32"/>
    <n v="389.2"/>
    <n v="2.0228000000000002"/>
    <n v="97.3"/>
    <n v="0.58129999999999993"/>
    <n v="30.227599999999995"/>
    <n v="16.2"/>
    <n v="22.64"/>
    <b v="1"/>
    <b v="1"/>
    <b v="1"/>
    <x v="1"/>
    <n v="6.25"/>
    <n v="108.33333333333333"/>
    <x v="456"/>
    <n v="0.91699999999999993"/>
    <n v="0.91699999999999993"/>
    <x v="0"/>
    <x v="0"/>
  </r>
  <r>
    <n v="2292842"/>
    <s v="KYOCERA Document Solutions Inc."/>
    <s v="KYOCERA"/>
    <s v="Printer"/>
    <s v="ECOSYS P8060cdn"/>
    <m/>
    <x v="1"/>
    <s v="Standard"/>
    <n v="279"/>
    <n v="432"/>
    <m/>
    <x v="0"/>
    <x v="1"/>
    <x v="32"/>
    <s v="Yes"/>
    <n v="3.26"/>
    <n v="169.52"/>
    <s v="Wired &gt; 500 MHz - 1 Gb/s Ethernet, Memory"/>
    <x v="140"/>
    <d v="2017-03-21T00:00:00"/>
    <s v="United States, Canada"/>
    <s v="ES_22472_ECOSYS P8060cdn_03222017134216_4667418"/>
    <n v="10"/>
    <n v="15.6"/>
    <n v="25.2"/>
    <n v="25.2"/>
    <n v="32"/>
    <n v="630.60000000000014"/>
    <n v="3.2554000000000007"/>
    <n v="157.65000000000003"/>
    <n v="0.91465000000000007"/>
    <n v="47.561800000000005"/>
    <n v="9.6"/>
    <n v="30"/>
    <b v="1"/>
    <b v="1"/>
    <b v="1"/>
    <x v="1"/>
    <n v="10.15"/>
    <n v="175.93333333333337"/>
    <x v="457"/>
    <n v="0.95299999999999996"/>
    <n v="1.0029999999999999"/>
    <x v="0"/>
    <x v="0"/>
  </r>
  <r>
    <n v="2199927"/>
    <s v="KYOCERA Document Solutions Inc."/>
    <s v="KYOCERA"/>
    <s v="Printer"/>
    <s v="FS-9530DN"/>
    <m/>
    <x v="1"/>
    <s v="Standard"/>
    <n v="279"/>
    <n v="432"/>
    <m/>
    <x v="0"/>
    <x v="0"/>
    <x v="27"/>
    <s v="Yes"/>
    <n v="4.2300000000000004"/>
    <n v="219.96"/>
    <s v="None, Memory"/>
    <x v="141"/>
    <d v="2014-01-07T00:00:00"/>
    <s v="United States, Canada"/>
    <s v="ES_22472_FS-9530DN_01082014145755_8228517"/>
    <n v="1"/>
    <n v="12"/>
    <n v="53.4"/>
    <n v="11.4"/>
    <n v="32"/>
    <n v="742.79999999999984"/>
    <n v="4.2259999999999991"/>
    <n v="185.69999999999996"/>
    <n v="1.5604999999999996"/>
    <n v="81.145999999999972"/>
    <n v="41.4"/>
    <n v="26.419999999999998"/>
    <b v="0"/>
    <b v="1"/>
    <b v="1"/>
    <x v="1"/>
    <n v="4.66"/>
    <n v="80.773333333333326"/>
    <x v="458"/>
    <n v="0.80199999999999982"/>
    <n v="0.85199999999999987"/>
    <x v="1"/>
    <x v="1"/>
  </r>
  <r>
    <n v="2198732"/>
    <s v="KYOCERA Document Solutions Inc."/>
    <s v="KYOCERA"/>
    <s v="MFP (Multi Function Printer)"/>
    <s v="FS-C2026MFP+"/>
    <m/>
    <x v="0"/>
    <s v="Standard"/>
    <n v="210"/>
    <n v="279"/>
    <m/>
    <x v="0"/>
    <x v="1"/>
    <x v="6"/>
    <s v="Yes"/>
    <n v="3.4369999999999998"/>
    <n v="178.72399999999999"/>
    <s v="Fax Modem,Wired &gt; 500 MHz - 1 Gb/s Ethernet, Scanners with non-CCFL Lamps - Light-Emitting Diodes (LED),Memory"/>
    <x v="59"/>
    <d v="2013-12-16T00:00:00"/>
    <s v="United States, Canada"/>
    <s v="ES_22472_FS-C2026MFP+_12182013204555_7874092"/>
    <n v="1"/>
    <n v="10.8"/>
    <n v="27.6"/>
    <n v="24"/>
    <n v="28"/>
    <n v="369.46666666666664"/>
    <n v="3.4300333333333328"/>
    <n v="92.36666666666666"/>
    <n v="2.3569083333333336"/>
    <n v="122.55923333333335"/>
    <n v="16.8"/>
    <n v="16.759999999999998"/>
    <b v="0"/>
    <b v="1"/>
    <b v="1"/>
    <x v="0"/>
    <n v="3.69"/>
    <n v="63.96"/>
    <x v="459"/>
    <n v="0.40100000000000008"/>
    <n v="0.40100000000000008"/>
    <x v="1"/>
    <x v="1"/>
  </r>
  <r>
    <n v="2200115"/>
    <s v="KYOCERA Document Solutions Inc."/>
    <s v="KYOCERA"/>
    <s v="Printer"/>
    <s v="FS-C5400DN"/>
    <m/>
    <x v="1"/>
    <s v="Standard"/>
    <n v="210"/>
    <n v="279"/>
    <m/>
    <x v="0"/>
    <x v="1"/>
    <x v="25"/>
    <s v="Yes"/>
    <n v="4.3540000000000001"/>
    <n v="226.40799999999999"/>
    <s v="None, None"/>
    <x v="128"/>
    <d v="2014-01-10T00:00:00"/>
    <s v="United States, Canada"/>
    <s v="ES_22472_FS-C5400DN_01132014091931_7866146"/>
    <n v="5"/>
    <n v="10.199999999999999"/>
    <n v="48.6"/>
    <n v="37.200000000000003"/>
    <n v="32"/>
    <n v="689.79999999999984"/>
    <n v="4.3577999999999992"/>
    <n v="172.44999999999996"/>
    <n v="1.9840499999999999"/>
    <n v="103.17059999999999"/>
    <n v="38.400000000000006"/>
    <n v="20.54"/>
    <b v="0"/>
    <b v="1"/>
    <b v="1"/>
    <x v="1"/>
    <n v="5.25"/>
    <n v="91"/>
    <x v="460"/>
    <n v="0.78699999999999992"/>
    <n v="0.78699999999999992"/>
    <x v="1"/>
    <x v="1"/>
  </r>
  <r>
    <n v="2187081"/>
    <s v="KYOCERA Document Solutions Inc."/>
    <s v="KYOCERA"/>
    <s v="MFP (Multi Function Printer)"/>
    <s v="TASKalfa 3010i"/>
    <m/>
    <x v="0"/>
    <s v="Standard"/>
    <n v="279"/>
    <n v="432"/>
    <m/>
    <x v="0"/>
    <x v="0"/>
    <x v="7"/>
    <s v="Yes"/>
    <n v="1.988"/>
    <n v="103.376"/>
    <s v="Fax Modem,Wired &gt; 500 MHz - 1 Gb/s Ethernet, Scanners with non-CCFL Lamps - Light-Emitting Diodes (LED),Memory"/>
    <x v="58"/>
    <d v="2013-07-31T00:00:00"/>
    <s v="United States, Canada"/>
    <s v="ES_22472_TASKalfa 3010i_08052013094234_4591122"/>
    <n v="30"/>
    <n v="6"/>
    <n v="31.8"/>
    <n v="29.4"/>
    <n v="30"/>
    <n v="357.33333333333331"/>
    <n v="1.9824166666666665"/>
    <n v="89.333333333333329"/>
    <n v="0.68460416666666668"/>
    <n v="35.59941666666667"/>
    <n v="25.8"/>
    <n v="30.3"/>
    <b v="1"/>
    <b v="1"/>
    <b v="1"/>
    <x v="0"/>
    <n v="2.4499999999999997"/>
    <n v="42.466666666666661"/>
    <x v="461"/>
    <n v="0.42499999999999993"/>
    <n v="0.47499999999999992"/>
    <x v="1"/>
    <x v="1"/>
  </r>
  <r>
    <n v="2187083"/>
    <s v="KYOCERA Document Solutions Inc."/>
    <s v="KYOCERA"/>
    <s v="MFP (Multi Function Printer)"/>
    <s v="TASKalfa 3510i"/>
    <m/>
    <x v="0"/>
    <s v="Standard"/>
    <n v="279"/>
    <n v="432"/>
    <m/>
    <x v="0"/>
    <x v="0"/>
    <x v="19"/>
    <s v="Yes"/>
    <n v="2.21"/>
    <n v="114.92"/>
    <s v="Wired &gt; 500 MHz - 1 Gb/s Ethernet, Scanners with non-CCFL Lamps - Light-Emitting Diodes (LED),Memory"/>
    <x v="58"/>
    <d v="2013-07-31T00:00:00"/>
    <s v="United States, Canada"/>
    <s v="ES_22472_TASKalfa 3510i_08052013120553_3783175"/>
    <n v="45"/>
    <n v="6.6"/>
    <n v="31.8"/>
    <n v="30"/>
    <n v="32"/>
    <n v="406.4"/>
    <n v="2.2111999999999998"/>
    <n v="101.6"/>
    <n v="0.72919999999999985"/>
    <n v="37.918399999999991"/>
    <n v="25.200000000000003"/>
    <n v="32.85"/>
    <b v="1"/>
    <b v="1"/>
    <b v="1"/>
    <x v="0"/>
    <n v="3"/>
    <n v="52"/>
    <x v="462"/>
    <n v="0.51500000000000001"/>
    <n v="0.56500000000000006"/>
    <x v="1"/>
    <x v="1"/>
  </r>
  <r>
    <n v="2198739"/>
    <s v="KYOCERA Document Solutions Inc."/>
    <s v="KYOCERA"/>
    <s v="MFP (Multi Function Printer)"/>
    <s v="TASKalfa 3551ci"/>
    <m/>
    <x v="0"/>
    <s v="Standard"/>
    <n v="279"/>
    <n v="432"/>
    <m/>
    <x v="0"/>
    <x v="1"/>
    <x v="19"/>
    <s v="Yes"/>
    <n v="3.0289999999999999"/>
    <n v="157.50800000000001"/>
    <s v="Fax Modem,Wired &gt; 500 MHz - 1 Gb/s Ethernet, Scanners with non-CCFL Lamps - Light-Emitting Diodes (LED),Memory"/>
    <x v="128"/>
    <d v="2013-12-16T00:00:00"/>
    <s v="United States, Canada"/>
    <s v="ES_22472_TASKalfa 3551ci_12182013220212_1673056"/>
    <n v="45"/>
    <n v="9"/>
    <n v="36.6"/>
    <n v="36"/>
    <n v="32"/>
    <n v="554.6"/>
    <n v="3.0289999999999999"/>
    <n v="138.65"/>
    <n v="1.00925"/>
    <n v="52.481000000000002"/>
    <n v="27.6"/>
    <n v="32.85"/>
    <b v="1"/>
    <b v="1"/>
    <b v="1"/>
    <x v="0"/>
    <n v="5.25"/>
    <n v="91"/>
    <x v="463"/>
    <n v="0.54800000000000004"/>
    <n v="0.59800000000000009"/>
    <x v="1"/>
    <x v="1"/>
  </r>
  <r>
    <n v="2200149"/>
    <s v="Lexmark International, Inc."/>
    <s v="Lexmark"/>
    <s v="C950de"/>
    <s v="C950de"/>
    <m/>
    <x v="1"/>
    <s v="Standard"/>
    <n v="305"/>
    <n v="457"/>
    <m/>
    <x v="0"/>
    <x v="1"/>
    <x v="31"/>
    <s v="Yes"/>
    <n v="5.31"/>
    <n v="276.12"/>
    <s v="None, None"/>
    <x v="142"/>
    <d v="2014-01-14T00:00:00"/>
    <s v="United States, Australia, New Zealand, Switzerland, Europe, Taiwan, Japan, Canada"/>
    <s v="ES_20290_1142014000000_0005591"/>
    <n v="5"/>
    <n v="11.4"/>
    <n v="20.399999999999999"/>
    <n v="19.8"/>
    <n v="32"/>
    <n v="800.4"/>
    <n v="5.2948000000000004"/>
    <n v="200.1"/>
    <n v="2.5963000000000003"/>
    <n v="135.00760000000002"/>
    <n v="8.9999999999999982"/>
    <n v="26"/>
    <b v="1"/>
    <b v="1"/>
    <b v="1"/>
    <x v="1"/>
    <n v="8.15"/>
    <n v="141.26666666666668"/>
    <x v="464"/>
    <n v="0.93299999999999994"/>
    <n v="0.98299999999999998"/>
    <x v="1"/>
    <x v="1"/>
  </r>
  <r>
    <n v="2193965"/>
    <s v="Lexmark International, Inc."/>
    <s v="Lexmark"/>
    <s v="CS310dn"/>
    <s v="CS310dn"/>
    <s v="CS317dn,,Electrically and Mechanically Equivalent to CS310dn but will be priced and sold into Channel Market (Small-Medium Business)"/>
    <x v="1"/>
    <s v="Standard"/>
    <n v="216"/>
    <n v="365"/>
    <m/>
    <x v="0"/>
    <x v="1"/>
    <x v="26"/>
    <s v="Yes"/>
    <n v="1.7450000000000001"/>
    <n v="90.74"/>
    <s v="None, None"/>
    <x v="57"/>
    <d v="2013-10-31T00:00:00"/>
    <s v="United States, Australia, New Zealand, Switzerland, Europe, Taiwan, Japan, Canada"/>
    <s v="ES_20290_11012013000000_0005380"/>
    <n v="30"/>
    <n v="11.4"/>
    <n v="21.6"/>
    <n v="11.4"/>
    <n v="25"/>
    <n v="273.0333333333333"/>
    <n v="1.7514466666666666"/>
    <n v="68.258333333333326"/>
    <n v="0.78382166666666675"/>
    <n v="40.758726666666668"/>
    <n v="10.200000000000001"/>
    <n v="27.75"/>
    <b v="1"/>
    <b v="1"/>
    <b v="1"/>
    <x v="1"/>
    <n v="3.1"/>
    <n v="53.733333333333341"/>
    <x v="465"/>
    <n v="0.40300000000000002"/>
    <n v="0.40300000000000002"/>
    <x v="1"/>
    <x v="1"/>
  </r>
  <r>
    <n v="2193966"/>
    <s v="Lexmark International, Inc."/>
    <s v="Lexmark"/>
    <s v="CS410dtn"/>
    <s v="CS410dtn"/>
    <s v="CS410dn,,Same as CS410dtn, but without the 2nd paper input tray; CS410dn,,Same as Tested Model, but with the optional paper tray removed; CS410dtn,,Tested Model; CS417dn,,Electrically and Mechanically Equivalent to CS410dn but will be priced and sold into Channel Market (Small-Medium Business)"/>
    <x v="1"/>
    <s v="Standard"/>
    <n v="216"/>
    <n v="356"/>
    <m/>
    <x v="0"/>
    <x v="1"/>
    <x v="0"/>
    <s v="Yes"/>
    <n v="2.4209999999999998"/>
    <n v="125.892"/>
    <s v="None, None"/>
    <x v="57"/>
    <d v="2013-11-01T00:00:00"/>
    <s v="United States, Australia, New Zealand, Switzerland, Europe, Taiwan, Japan, Canada"/>
    <s v="ES_20290_11042013000000_0005382"/>
    <n v="30"/>
    <n v="10.8"/>
    <n v="20.399999999999999"/>
    <n v="10.199999999999999"/>
    <n v="32"/>
    <n v="396.6"/>
    <n v="2.4176299999999999"/>
    <n v="99.15"/>
    <n v="1.01738"/>
    <n v="52.903759999999998"/>
    <n v="9.5999999999999979"/>
    <n v="31.32"/>
    <b v="1"/>
    <b v="1"/>
    <b v="1"/>
    <x v="1"/>
    <n v="4.25"/>
    <n v="73.666666666666671"/>
    <x v="466"/>
    <n v="0.627"/>
    <n v="0.627"/>
    <x v="1"/>
    <x v="1"/>
  </r>
  <r>
    <n v="2198084"/>
    <s v="Lexmark International, Inc."/>
    <s v="Lexmark"/>
    <s v="CS510dte"/>
    <s v="CS510dte"/>
    <s v="C2132,,Same as CS510de, but sold in Copier Dealer market; CS510de,,Same as Tested Model, but with the optional paper tray removed; CS510dte,,Tested Model; CS517de,,Electrically and Mechanically Equivalent to CS510de but will be priced and sold into Channel Market (Small-Medium Business)"/>
    <x v="1"/>
    <s v="Standard"/>
    <n v="216"/>
    <n v="356"/>
    <m/>
    <x v="0"/>
    <x v="1"/>
    <x v="0"/>
    <s v="Yes"/>
    <n v="2.4700000000000002"/>
    <n v="128.44"/>
    <s v="None, None"/>
    <x v="57"/>
    <d v="2012-06-11T00:00:00"/>
    <s v="United States, Australia, New Zealand, Switzerland, Europe, Taiwan, Japan, Canada"/>
    <s v="ES_20290_12062013000000_0005614"/>
    <n v="30"/>
    <n v="10.199999999999999"/>
    <n v="22.8"/>
    <n v="10.199999999999999"/>
    <n v="32"/>
    <n v="411.2"/>
    <n v="2.44075"/>
    <n v="102.8"/>
    <n v="0.97375"/>
    <n v="50.634999999999998"/>
    <n v="12.600000000000001"/>
    <n v="31.32"/>
    <b v="1"/>
    <b v="1"/>
    <b v="1"/>
    <x v="1"/>
    <n v="4.25"/>
    <n v="73.666666666666671"/>
    <x v="467"/>
    <n v="0.627"/>
    <n v="0.627"/>
    <x v="1"/>
    <x v="1"/>
  </r>
  <r>
    <n v="2257252"/>
    <s v="Lexmark International, Inc."/>
    <s v="Lexmark"/>
    <s v="CS720dte"/>
    <s v="CS720dte"/>
    <s v="CS720de,,Base MFD, no 550 sheet paper tray; CS720dte,,Tested Model with 550 Sheet tray"/>
    <x v="1"/>
    <s v="Standard"/>
    <n v="216"/>
    <n v="360"/>
    <m/>
    <x v="0"/>
    <x v="1"/>
    <x v="3"/>
    <s v="Yes"/>
    <n v="1.83"/>
    <n v="95.16"/>
    <s v="None, None"/>
    <x v="143"/>
    <d v="2015-09-04T00:00:00"/>
    <s v="United States, Australia, New Zealand, Switzerland, Europe, Taiwan, Japan, Canada"/>
    <s v="ES_20290_1252016000000_0006820"/>
    <n v="1"/>
    <n v="7.8"/>
    <n v="19.8"/>
    <n v="18.600000000000001"/>
    <n v="32"/>
    <n v="307.39999999999998"/>
    <n v="1.8316333333333332"/>
    <n v="76.849999999999994"/>
    <n v="0.74788333333333334"/>
    <n v="38.889933333333332"/>
    <n v="12"/>
    <n v="21.8"/>
    <b v="1"/>
    <b v="1"/>
    <b v="1"/>
    <x v="1"/>
    <n v="5.85"/>
    <n v="101.39999999999999"/>
    <x v="468"/>
    <n v="0.88300000000000001"/>
    <n v="0.88300000000000001"/>
    <x v="0"/>
    <x v="0"/>
  </r>
  <r>
    <n v="2257249"/>
    <s v="Lexmark International, Inc."/>
    <s v="Lexmark"/>
    <s v="CS820dtfe"/>
    <s v="CS820dtfe"/>
    <s v="C6160,,BSD version; CS820de,,Printer only. No additional trays or paper finishing options; CS820dte,,Printer + 550 imput tray; CS820dtfe,,Tested Model with Tray and Stapler/Finisher"/>
    <x v="1"/>
    <s v="Standard"/>
    <n v="216"/>
    <n v="360"/>
    <m/>
    <x v="0"/>
    <x v="1"/>
    <x v="32"/>
    <s v="Yes"/>
    <n v="3.2650000000000001"/>
    <n v="169.78"/>
    <s v="None, None"/>
    <x v="143"/>
    <d v="2015-08-17T00:00:00"/>
    <s v="United States, Australia, New Zealand, Switzerland, Europe, Taiwan, Japan, Canada"/>
    <s v="ES_20290_1252016000000_0006732"/>
    <n v="1"/>
    <n v="6.6"/>
    <n v="31.8"/>
    <n v="29.4"/>
    <n v="32"/>
    <n v="582.79999999999995"/>
    <n v="3.2596999999999996"/>
    <n v="145.69999999999999"/>
    <n v="1.1551999999999998"/>
    <n v="60.070399999999992"/>
    <n v="25.200000000000003"/>
    <n v="30"/>
    <b v="1"/>
    <b v="1"/>
    <b v="1"/>
    <x v="1"/>
    <n v="9.85"/>
    <n v="170.73333333333332"/>
    <x v="469"/>
    <n v="0.95299999999999996"/>
    <n v="0.95299999999999996"/>
    <x v="1"/>
    <x v="1"/>
  </r>
  <r>
    <n v="2302454"/>
    <s v="Lexmark International, Inc."/>
    <s v="Lexmark"/>
    <s v="CS921de"/>
    <s v="CS921de"/>
    <s v="C9235,,Same as tested model, but sold into the BSD market; CS927de,,Same as tested model, but sold into the channel reseller market"/>
    <x v="1"/>
    <s v="Standard"/>
    <n v="297"/>
    <n v="432"/>
    <m/>
    <x v="0"/>
    <x v="1"/>
    <x v="19"/>
    <s v="Yes"/>
    <n v="2.27"/>
    <n v="118.04"/>
    <s v="None, None"/>
    <x v="144"/>
    <d v="2017-05-10T00:00:00"/>
    <s v="United States, Australia, New Zealand, Switzerland, Europe, Taiwan, Japan, Canada"/>
    <s v="ES_20290_8222017000000_0008627"/>
    <n v="15"/>
    <n v="7.8"/>
    <n v="18"/>
    <n v="17.399999999999999"/>
    <n v="32"/>
    <n v="400.2"/>
    <n v="2.2700999999999998"/>
    <n v="100.05"/>
    <n v="0.83234999999999992"/>
    <n v="43.282199999999996"/>
    <n v="10.199999999999999"/>
    <n v="32.85"/>
    <b v="1"/>
    <b v="1"/>
    <b v="1"/>
    <x v="1"/>
    <n v="5.1499999999999995"/>
    <n v="89.266666666666652"/>
    <x v="470"/>
    <n v="0.72300000000000009"/>
    <n v="0.77300000000000013"/>
    <x v="1"/>
    <x v="1"/>
  </r>
  <r>
    <n v="2302455"/>
    <s v="Lexmark International, Inc."/>
    <s v="Lexmark"/>
    <s v="CS923de"/>
    <s v="CS923de"/>
    <m/>
    <x v="1"/>
    <s v="Standard"/>
    <n v="297"/>
    <n v="432"/>
    <m/>
    <x v="0"/>
    <x v="1"/>
    <x v="28"/>
    <s v="Yes"/>
    <n v="4.46"/>
    <n v="231.92"/>
    <s v="None, None"/>
    <x v="144"/>
    <d v="2017-05-11T00:00:00"/>
    <s v="United States, Australia, New Zealand, Switzerland, Europe, Taiwan, Japan, Canada"/>
    <s v="ES_20290_8222017000000_0008630"/>
    <n v="15"/>
    <n v="6"/>
    <n v="30.6"/>
    <n v="29.4"/>
    <n v="32"/>
    <n v="839.4"/>
    <n v="4.453333333333334"/>
    <n v="209.85"/>
    <n v="1.3655833333333331"/>
    <n v="71.010333333333321"/>
    <n v="24.6"/>
    <n v="28.099999999999998"/>
    <b v="1"/>
    <b v="1"/>
    <b v="1"/>
    <x v="1"/>
    <n v="9.15"/>
    <n v="158.6"/>
    <x v="471"/>
    <n v="0.94299999999999995"/>
    <n v="0.99299999999999999"/>
    <x v="1"/>
    <x v="1"/>
  </r>
  <r>
    <n v="2194869"/>
    <s v="Lexmark International, Inc."/>
    <s v="Lexmark"/>
    <s v="CX310dn"/>
    <s v="CX310dn"/>
    <s v="CX310dn,,Tested Model; CX317dn,,Electrically and Mechanically Equivalent to CX310dn but will be priced and sold into Channel Market (Small-Medium Business)"/>
    <x v="0"/>
    <s v="Standard"/>
    <n v="216"/>
    <n v="365"/>
    <m/>
    <x v="0"/>
    <x v="1"/>
    <x v="26"/>
    <s v="Yes"/>
    <n v="1.889"/>
    <n v="98.227999999999994"/>
    <s v="None, None"/>
    <x v="145"/>
    <d v="2012-08-21T00:00:00"/>
    <s v="United States, Australia, New Zealand, Switzerland, Europe, Taiwan, Japan, Canada"/>
    <s v="ES_20290_11182013000000_0005473"/>
    <n v="30"/>
    <n v="12.6"/>
    <n v="24.6"/>
    <n v="13.2"/>
    <n v="25"/>
    <n v="299.2"/>
    <n v="1.8942800000000002"/>
    <n v="74.8"/>
    <n v="0.82852999999999999"/>
    <n v="43.083559999999999"/>
    <n v="12.000000000000002"/>
    <n v="27.75"/>
    <b v="1"/>
    <b v="1"/>
    <b v="1"/>
    <x v="0"/>
    <n v="3.3"/>
    <n v="57.199999999999996"/>
    <x v="472"/>
    <n v="0.33800000000000002"/>
    <n v="0.33800000000000002"/>
    <x v="1"/>
    <x v="1"/>
  </r>
  <r>
    <n v="2194870"/>
    <s v="Lexmark International, Inc."/>
    <s v="Lexmark"/>
    <s v="CX410dte"/>
    <s v="CX410dte"/>
    <s v="CX410de,,Same as Tested Model, but does not include Tray 2; CX410dte,,Tested Model; CX417de,,Electrically and Mechanically Equivalent to CX410de but will be priced and sold into Channel Market (Small-Medium Business); XC2130,,Electrically and Mechanically Equivalent to CX410de but will be priced and sold into Business Solutions Dealer Market"/>
    <x v="0"/>
    <s v="Standard"/>
    <n v="216"/>
    <n v="356"/>
    <m/>
    <x v="0"/>
    <x v="1"/>
    <x v="0"/>
    <s v="Yes"/>
    <n v="2.597"/>
    <n v="135.04400000000001"/>
    <s v="None, None"/>
    <x v="145"/>
    <d v="2013-11-15T00:00:00"/>
    <s v="United States, Australia, New Zealand, Switzerland, Europe, Taiwan, Japan, Canada"/>
    <s v="ES_20290_11182013000000_0005471"/>
    <n v="30"/>
    <n v="13.2"/>
    <n v="26.4"/>
    <n v="12.6"/>
    <n v="32"/>
    <n v="444.8"/>
    <n v="2.6596899999999999"/>
    <n v="111.2"/>
    <n v="1.0726900000000001"/>
    <n v="55.779880000000006"/>
    <n v="13.2"/>
    <n v="31.32"/>
    <b v="1"/>
    <b v="1"/>
    <b v="1"/>
    <x v="0"/>
    <n v="4.3500000000000005"/>
    <n v="75.400000000000006"/>
    <x v="473"/>
    <n v="0.48500000000000004"/>
    <n v="0.48500000000000004"/>
    <x v="1"/>
    <x v="1"/>
  </r>
  <r>
    <n v="2195182"/>
    <s v="Lexmark International, Inc."/>
    <s v="Lexmark"/>
    <s v="CX510dthe"/>
    <s v="CX510dthe"/>
    <s v="CX510de,,Same as Test Model except does not include tray 2 or hard disk; CX510dhe,,Same as Tested Model, but does nto include tray 2; CX510dthe,,Tested Model; CX517de,,Electrically and Mechanically Equivalent to CX510de but will be priced and sold into Channel Market (Small-Medium Business); XC2132,,Same as CX510de, but for the Copier Dealer market"/>
    <x v="0"/>
    <s v="Standard"/>
    <n v="216"/>
    <n v="356"/>
    <m/>
    <x v="0"/>
    <x v="1"/>
    <x v="0"/>
    <s v="Yes"/>
    <n v="2.8580000000000001"/>
    <n v="148.61600000000001"/>
    <s v="None, None"/>
    <x v="145"/>
    <d v="2012-08-30T00:00:00"/>
    <s v="United States, Australia, New Zealand, Switzerland, Europe, Taiwan, Japan, Canada"/>
    <s v="ES_20290_11202013000000_0005467"/>
    <n v="30"/>
    <n v="18.600000000000001"/>
    <n v="24"/>
    <n v="11.4"/>
    <n v="32"/>
    <n v="446.2"/>
    <n v="2.7469799999999998"/>
    <n v="111.55"/>
    <n v="1.1757299999999997"/>
    <n v="61.137959999999985"/>
    <n v="5.3999999999999986"/>
    <n v="31.32"/>
    <b v="1"/>
    <b v="1"/>
    <b v="1"/>
    <x v="0"/>
    <n v="4.3500000000000005"/>
    <n v="75.400000000000006"/>
    <x v="474"/>
    <n v="0.48500000000000004"/>
    <n v="0.48500000000000004"/>
    <x v="1"/>
    <x v="1"/>
  </r>
  <r>
    <n v="2257254"/>
    <s v="Lexmark International, Inc."/>
    <s v="Lexmark"/>
    <s v="CX725dthe"/>
    <s v="CX725dthe"/>
    <s v="CX725de,,Base MFD; CX725dhe,,Base MFD + HDD; CX725dthe,,Tested Model with 550 sheet tray, fax and hard drive; XC4150,,BSD model that includes Base MFD + HDD"/>
    <x v="0"/>
    <s v="Standard"/>
    <n v="216"/>
    <n v="360"/>
    <m/>
    <x v="0"/>
    <x v="1"/>
    <x v="31"/>
    <s v="Yes"/>
    <n v="2.31"/>
    <n v="120.12"/>
    <s v="None, None"/>
    <x v="143"/>
    <d v="2015-09-25T00:00:00"/>
    <s v="United States, Australia, New Zealand, Switzerland, Europe, Taiwan, Japan, Canada"/>
    <s v="ES_20290_1252016000000_0006827"/>
    <n v="1"/>
    <n v="7.2"/>
    <n v="19.8"/>
    <n v="18.600000000000001"/>
    <n v="32"/>
    <n v="399.4"/>
    <n v="2.3043999999999998"/>
    <n v="99.85"/>
    <n v="0.87865000000000004"/>
    <n v="45.689800000000005"/>
    <n v="12.600000000000001"/>
    <n v="26"/>
    <b v="1"/>
    <b v="1"/>
    <b v="1"/>
    <x v="0"/>
    <n v="7.95"/>
    <n v="137.80000000000001"/>
    <x v="475"/>
    <n v="0.79100000000000004"/>
    <n v="0.79100000000000004"/>
    <x v="1"/>
    <x v="1"/>
  </r>
  <r>
    <n v="2257250"/>
    <s v="Lexmark International, Inc."/>
    <s v="Lexmark"/>
    <s v="CX820dtfe"/>
    <s v="CX820dtfe"/>
    <s v="CX820de,,No Options included; CX820dtfe,,Tested Model w Caster base, Tray and in-line stapler; XC6152de,,BSD model"/>
    <x v="0"/>
    <s v="Standard"/>
    <n v="216"/>
    <n v="360"/>
    <m/>
    <x v="0"/>
    <x v="1"/>
    <x v="11"/>
    <s v="Yes"/>
    <n v="3.0670000000000002"/>
    <n v="159.48400000000001"/>
    <s v="None, None"/>
    <x v="143"/>
    <d v="2015-08-17T00:00:00"/>
    <s v="United States, Australia, New Zealand, Switzerland, Europe, Taiwan, Japan, Canada"/>
    <s v="ES_20290_1252016000000_0006736"/>
    <n v="1"/>
    <n v="8.4"/>
    <n v="31.8"/>
    <n v="30"/>
    <n v="32"/>
    <n v="534.6"/>
    <n v="3.0697666666666672"/>
    <n v="133.65"/>
    <n v="1.1580166666666667"/>
    <n v="60.216866666666668"/>
    <n v="23.4"/>
    <n v="26.84"/>
    <b v="1"/>
    <b v="1"/>
    <b v="1"/>
    <x v="0"/>
    <n v="8.3500000000000014"/>
    <n v="144.73333333333335"/>
    <x v="476"/>
    <n v="0.81699999999999995"/>
    <n v="0.81699999999999995"/>
    <x v="1"/>
    <x v="1"/>
  </r>
  <r>
    <n v="2257251"/>
    <s v="Lexmark International, Inc."/>
    <s v="Lexmark"/>
    <s v="CX825dtfe"/>
    <s v="CX825dtfe"/>
    <s v="CX825de,,Base MFD with hard drive; CX825dte,,Base MFD with hard drive + input trays + caster base; CX825dtfe,,Tested Model with 550 Shet Tray, fax, Hard drive, Stapler; XC8155,,BSD model"/>
    <x v="0"/>
    <s v="Standard"/>
    <n v="216"/>
    <n v="360"/>
    <m/>
    <x v="0"/>
    <x v="1"/>
    <x v="28"/>
    <s v="Yes"/>
    <n v="3.2349999999999999"/>
    <n v="168.22"/>
    <s v="None, None"/>
    <x v="143"/>
    <d v="2015-08-27T00:00:00"/>
    <s v="United States, Australia, New Zealand, Switzerland, Europe, Taiwan, Japan, Canada"/>
    <s v="ES_20290_1252016000000_0006768"/>
    <n v="1"/>
    <n v="9.6"/>
    <n v="31.8"/>
    <n v="30"/>
    <n v="32"/>
    <n v="565.20000000000005"/>
    <n v="3.2355333333333336"/>
    <n v="141.30000000000001"/>
    <n v="1.2120333333333333"/>
    <n v="63.025733333333335"/>
    <n v="22.200000000000003"/>
    <n v="28.099999999999998"/>
    <b v="1"/>
    <b v="1"/>
    <b v="1"/>
    <x v="0"/>
    <n v="8.9499999999999993"/>
    <n v="155.13333333333333"/>
    <x v="477"/>
    <n v="0.85599999999999998"/>
    <n v="0.85599999999999998"/>
    <x v="1"/>
    <x v="1"/>
  </r>
  <r>
    <n v="2257247"/>
    <s v="Lexmark International, Inc."/>
    <s v="Lexmark"/>
    <s v="CX860dtfe"/>
    <s v="CX860dtfe"/>
    <s v="CX860de,,Base MFD with hard drive; CX860dte,,Base MFD with hard drive + input trays + caster base; CX860dtfe,,Tested Model with 2 - 550 trays, inline stapler, hard drive, fax; XC8160,,BSD model"/>
    <x v="0"/>
    <s v="Standard"/>
    <n v="216"/>
    <n v="360"/>
    <m/>
    <x v="0"/>
    <x v="1"/>
    <x v="32"/>
    <s v="Yes"/>
    <n v="3.444"/>
    <n v="179.08799999999999"/>
    <s v="None, None"/>
    <x v="143"/>
    <d v="2015-08-18T00:00:00"/>
    <s v="United States, Australia, New Zealand, Switzerland, Europe, Taiwan, Japan, Canada"/>
    <s v="ES_20290_1252016000000_0006741"/>
    <n v="1"/>
    <n v="9.6"/>
    <n v="16.2"/>
    <n v="16.2"/>
    <n v="32"/>
    <n v="608.6"/>
    <n v="3.4397666666666673"/>
    <n v="152.15"/>
    <n v="1.2505166666666667"/>
    <n v="65.026866666666663"/>
    <n v="6.6"/>
    <n v="30"/>
    <b v="1"/>
    <b v="1"/>
    <b v="1"/>
    <x v="0"/>
    <n v="9.9499999999999993"/>
    <n v="172.46666666666667"/>
    <x v="478"/>
    <n v="0.92099999999999993"/>
    <n v="0.92099999999999993"/>
    <x v="1"/>
    <x v="1"/>
  </r>
  <r>
    <n v="2302450"/>
    <s v="Lexmark International, Inc."/>
    <s v="Lexmark"/>
    <s v="CX920de"/>
    <s v="CX920de"/>
    <m/>
    <x v="0"/>
    <s v="Standard"/>
    <n v="297"/>
    <n v="432"/>
    <m/>
    <x v="0"/>
    <x v="1"/>
    <x v="26"/>
    <s v="Yes"/>
    <n v="1.65"/>
    <n v="85.8"/>
    <s v="None, None"/>
    <x v="144"/>
    <d v="2017-05-10T00:00:00"/>
    <s v="United States, Australia, New Zealand, Switzerland, Europe, Taiwan, Japan, Canada"/>
    <s v="ES_20290_8222017000000_0008574"/>
    <n v="15"/>
    <n v="21.6"/>
    <n v="20.399999999999999"/>
    <n v="19.8"/>
    <n v="25"/>
    <n v="258.09999999999997"/>
    <n v="1.6461833333333331"/>
    <n v="64.524999999999991"/>
    <n v="0.73924583333333316"/>
    <n v="38.440783333333322"/>
    <n v="-1.2000000000000028"/>
    <n v="27.75"/>
    <b v="1"/>
    <b v="1"/>
    <b v="1"/>
    <x v="0"/>
    <n v="3.5999999999999996"/>
    <n v="62.4"/>
    <x v="479"/>
    <n v="0.33800000000000002"/>
    <n v="0.38800000000000001"/>
    <x v="1"/>
    <x v="1"/>
  </r>
  <r>
    <n v="2302449"/>
    <s v="Lexmark International, Inc."/>
    <s v="Lexmark"/>
    <s v="CX921de"/>
    <s v="CX921de"/>
    <s v="CX927de,,Same as tested model, but intended for the Channel resellers market; XC9235,,Same as tested model, but intended for the Business Solutions Dealers market"/>
    <x v="0"/>
    <s v="Standard"/>
    <n v="297"/>
    <n v="432"/>
    <m/>
    <x v="0"/>
    <x v="1"/>
    <x v="19"/>
    <s v="Yes"/>
    <n v="2.35"/>
    <n v="122.2"/>
    <s v="None, None"/>
    <x v="144"/>
    <d v="2017-05-10T00:00:00"/>
    <s v="United States, Australia, New Zealand, Switzerland, Europe, Taiwan, Japan, Canada"/>
    <s v="ES_20290_8222017000000_0008570"/>
    <n v="15"/>
    <n v="6.6"/>
    <n v="21.6"/>
    <n v="15.6"/>
    <n v="32"/>
    <n v="396.4"/>
    <n v="2.3532333333333328"/>
    <n v="99.1"/>
    <n v="0.95373333333333332"/>
    <n v="49.594133333333332"/>
    <n v="15.000000000000002"/>
    <n v="32.85"/>
    <b v="1"/>
    <b v="1"/>
    <b v="1"/>
    <x v="0"/>
    <n v="5.25"/>
    <n v="91"/>
    <x v="480"/>
    <n v="0.54800000000000004"/>
    <n v="0.59800000000000009"/>
    <x v="1"/>
    <x v="1"/>
  </r>
  <r>
    <n v="2302451"/>
    <s v="Lexmark International, Inc."/>
    <s v="Lexmark"/>
    <s v="CX922de"/>
    <s v="CX922de"/>
    <s v="XC9245,Same as tested model, but intended for the Business Solutions Dealers market,"/>
    <x v="0"/>
    <s v="Standard"/>
    <n v="297"/>
    <n v="432"/>
    <m/>
    <x v="0"/>
    <x v="1"/>
    <x v="20"/>
    <s v="Yes"/>
    <n v="3.79"/>
    <n v="197.08"/>
    <s v="None, None"/>
    <x v="144"/>
    <d v="2017-05-10T00:00:00"/>
    <s v="United States, Australia, New Zealand, Switzerland, Europe, Taiwan, Japan, Canada"/>
    <s v="ES_20290_8222017000000_0008577"/>
    <n v="15"/>
    <n v="6.6"/>
    <n v="29.4"/>
    <n v="28.2"/>
    <n v="32"/>
    <n v="693.6"/>
    <n v="3.7881666666666671"/>
    <n v="173.4"/>
    <n v="1.2621666666666667"/>
    <n v="65.632666666666665"/>
    <n v="22.799999999999997"/>
    <n v="23.9"/>
    <b v="1"/>
    <b v="1"/>
    <b v="1"/>
    <x v="0"/>
    <n v="7.25"/>
    <n v="125.66666666666667"/>
    <x v="481"/>
    <n v="0.72599999999999998"/>
    <n v="0.77600000000000002"/>
    <x v="1"/>
    <x v="1"/>
  </r>
  <r>
    <n v="2302452"/>
    <s v="Lexmark International, Inc."/>
    <s v="Lexmark"/>
    <s v="CX923dxe"/>
    <s v="CX923dxe"/>
    <s v="CX923dte,,Same as tested model, but uses a different paper input tray with lower paper input capacity. This paper input option uses less power than the paper input option used on the tested model; XC9255,,Same as tested model, but intended for the Business Solutions Dealers market"/>
    <x v="0"/>
    <s v="Standard"/>
    <n v="297"/>
    <n v="432"/>
    <m/>
    <x v="0"/>
    <x v="1"/>
    <x v="28"/>
    <s v="Yes"/>
    <n v="3.81"/>
    <n v="198.12"/>
    <s v="None, None"/>
    <x v="144"/>
    <d v="2017-05-10T00:00:00"/>
    <s v="United States, Australia, New Zealand, Switzerland, Europe, Taiwan, Japan, Canada"/>
    <s v="ES_20290_8222017000000_0008581"/>
    <n v="15"/>
    <n v="7.2"/>
    <n v="28.2"/>
    <n v="27"/>
    <n v="32"/>
    <n v="658.40000000000009"/>
    <n v="3.8036666666666674"/>
    <n v="164.60000000000002"/>
    <n v="1.4546666666666668"/>
    <n v="75.64266666666667"/>
    <n v="21"/>
    <n v="28.099999999999998"/>
    <b v="1"/>
    <b v="1"/>
    <b v="1"/>
    <x v="0"/>
    <n v="9.25"/>
    <n v="160.33333333333334"/>
    <x v="482"/>
    <n v="0.85599999999999998"/>
    <n v="0.90600000000000003"/>
    <x v="1"/>
    <x v="1"/>
  </r>
  <r>
    <n v="2302453"/>
    <s v="Lexmark International, Inc."/>
    <s v="Lexmark"/>
    <s v="CX924dxe"/>
    <s v="CX924dxe"/>
    <s v="CX924dte,,Same as tested model, but uses a different paper input tray with lower paper input capacity. This paper input option uses less power than the paper input option used on the tested model; XC9265,,Same as tested model, but intended for the Business Solutions Dealers market"/>
    <x v="0"/>
    <s v="Standard"/>
    <n v="297"/>
    <n v="432"/>
    <m/>
    <x v="0"/>
    <x v="1"/>
    <x v="22"/>
    <s v="Yes"/>
    <n v="4.97"/>
    <n v="258.44"/>
    <s v="None, None"/>
    <x v="144"/>
    <d v="2017-05-10T00:00:00"/>
    <s v="United States, Australia, New Zealand, Switzerland, Europe, Taiwan, Japan, Canada"/>
    <s v="ES_20290_8222017000000_0008586"/>
    <n v="15"/>
    <n v="7.2"/>
    <n v="15"/>
    <n v="13.8"/>
    <n v="32"/>
    <n v="925.4"/>
    <n v="4.9727000000000006"/>
    <n v="231.35"/>
    <n v="1.5834499999999998"/>
    <n v="82.339399999999983"/>
    <n v="7.8"/>
    <n v="30"/>
    <b v="1"/>
    <b v="1"/>
    <b v="1"/>
    <x v="0"/>
    <n v="11.25"/>
    <n v="195"/>
    <x v="483"/>
    <n v="1.1579999999999999"/>
    <n v="1.208"/>
    <x v="1"/>
    <x v="1"/>
  </r>
  <r>
    <n v="2197555"/>
    <s v="Lexmark International, Inc."/>
    <s v="Lexmark"/>
    <s v="M5163"/>
    <s v="M5163"/>
    <m/>
    <x v="1"/>
    <s v="Standard"/>
    <n v="216"/>
    <n v="365"/>
    <m/>
    <x v="0"/>
    <x v="0"/>
    <x v="35"/>
    <s v="Yes"/>
    <n v="4.1280000000000001"/>
    <n v="214.65600000000001"/>
    <s v="None, None"/>
    <x v="145"/>
    <d v="2013-12-02T00:00:00"/>
    <s v="United States, Australia, New Zealand, Switzerland, Europe, Taiwan, Japan, Canada"/>
    <s v="ES_20290_12032013000000_0005489"/>
    <n v="30"/>
    <n v="6.6"/>
    <n v="14.4"/>
    <n v="7.8"/>
    <n v="32"/>
    <n v="735.4"/>
    <n v="4.1303999999999998"/>
    <n v="183.85"/>
    <n v="1.46265"/>
    <n v="76.0578"/>
    <n v="7.8000000000000007"/>
    <n v="47.13"/>
    <b v="1"/>
    <b v="1"/>
    <b v="1"/>
    <x v="1"/>
    <n v="6.28"/>
    <n v="108.85333333333334"/>
    <x v="484"/>
    <n v="1.1220000000000003"/>
    <n v="1.1220000000000003"/>
    <x v="1"/>
    <x v="1"/>
  </r>
  <r>
    <n v="2200160"/>
    <s v="Lexmark International, Inc."/>
    <s v="Lexmark"/>
    <s v="MS312dn"/>
    <s v="MS312dn"/>
    <s v="MS317dn,,Electrically and Mechanically Equivalent to MS312dn but will be priced and sold into Channel Market (Small-Medium Business)"/>
    <x v="1"/>
    <s v="Standard"/>
    <n v="216"/>
    <n v="356"/>
    <m/>
    <x v="0"/>
    <x v="0"/>
    <x v="19"/>
    <s v="Yes"/>
    <n v="1.55"/>
    <n v="80.599999999999994"/>
    <s v="None, None"/>
    <x v="146"/>
    <d v="2014-01-14T00:00:00"/>
    <s v="United States, Australia, New Zealand, Switzerland, Europe, Taiwan, Japan, Canada"/>
    <s v="ES_20290_1142014000000_0005609"/>
    <n v="30"/>
    <n v="7.8"/>
    <n v="9.6"/>
    <n v="8.4"/>
    <n v="32"/>
    <n v="244.8"/>
    <n v="1.552"/>
    <n v="61.2"/>
    <n v="0.70899999999999996"/>
    <n v="36.867999999999995"/>
    <n v="1.7999999999999998"/>
    <n v="32.85"/>
    <b v="1"/>
    <b v="1"/>
    <b v="1"/>
    <x v="1"/>
    <n v="2.0499999999999998"/>
    <n v="35.533333333333331"/>
    <x v="485"/>
    <n v="0.48000000000000009"/>
    <n v="0.48000000000000009"/>
    <x v="1"/>
    <x v="1"/>
  </r>
  <r>
    <n v="2207499"/>
    <s v="Lexmark International, Inc."/>
    <s v="Lexmark"/>
    <s v="MS315dn"/>
    <s v="MS315dn"/>
    <m/>
    <x v="1"/>
    <s v="Standard"/>
    <n v="216"/>
    <n v="356"/>
    <m/>
    <x v="0"/>
    <x v="0"/>
    <x v="25"/>
    <s v="Yes"/>
    <n v="1.635"/>
    <n v="85.02"/>
    <s v="None, None"/>
    <x v="146"/>
    <d v="2014-01-23T00:00:00"/>
    <s v="United States, Australia, New Zealand, Switzerland, Europe, Taiwan, Japan, Canada"/>
    <s v="ES_20290_4032014000000_0005615"/>
    <n v="30"/>
    <n v="7.8"/>
    <n v="9"/>
    <n v="7.8"/>
    <n v="32"/>
    <n v="263"/>
    <n v="1.63252"/>
    <n v="65.75"/>
    <n v="0.71826999999999996"/>
    <n v="37.35004"/>
    <n v="1.2000000000000002"/>
    <n v="33.870000000000005"/>
    <b v="1"/>
    <b v="1"/>
    <b v="1"/>
    <x v="1"/>
    <n v="2.2700000000000005"/>
    <n v="39.346666666666671"/>
    <x v="486"/>
    <n v="0.51400000000000001"/>
    <n v="0.51400000000000001"/>
    <x v="1"/>
    <x v="1"/>
  </r>
  <r>
    <n v="2319041"/>
    <s v="Lexmark International, Inc."/>
    <s v="Lexmark"/>
    <s v="MS321dn"/>
    <s v="MS321dn"/>
    <s v="B2338dw,,Same as tested model, but sold into the channel reseller market; MS321dn,,Tested Model"/>
    <x v="1"/>
    <s v="Standard"/>
    <n v="216"/>
    <n v="360"/>
    <m/>
    <x v="0"/>
    <x v="0"/>
    <x v="15"/>
    <s v="Yes"/>
    <n v="1.4"/>
    <n v="72.8"/>
    <s v="None, None"/>
    <x v="147"/>
    <d v="2017-10-30T00:00:00"/>
    <s v="United States, Switzerland, Europe, Taiwan, Japan, Canada"/>
    <s v="ES_20290_4302018000000_0010162"/>
    <n v="15"/>
    <n v="8.4"/>
    <n v="8.4"/>
    <n v="8.4"/>
    <n v="32"/>
    <n v="229"/>
    <n v="1.3630333333333331"/>
    <n v="57.25"/>
    <n v="0.55528333333333346"/>
    <n v="28.874733333333339"/>
    <n v="0"/>
    <n v="34.379999999999995"/>
    <b v="1"/>
    <b v="1"/>
    <b v="1"/>
    <x v="1"/>
    <n v="2.38"/>
    <n v="41.25333333333333"/>
    <x v="487"/>
    <n v="0.53100000000000003"/>
    <n v="0.53100000000000003"/>
    <x v="1"/>
    <x v="1"/>
  </r>
  <r>
    <n v="2319103"/>
    <s v="Lexmark International, Inc."/>
    <s v="Lexmark"/>
    <s v="MS421dn"/>
    <s v="MS421dn"/>
    <s v="B2442dw,,Same as tested model but sold into the channel reseller market; M1242,,Same as tested model but sold into the BSD market; MS421dn,,Tested Model"/>
    <x v="1"/>
    <s v="Standard"/>
    <n v="216"/>
    <n v="360"/>
    <m/>
    <x v="0"/>
    <x v="0"/>
    <x v="4"/>
    <s v="Yes"/>
    <n v="1.5"/>
    <n v="78"/>
    <s v="None, None"/>
    <x v="147"/>
    <d v="2017-11-02T00:00:00"/>
    <s v="United States, Canada"/>
    <s v="ES_20290_4302018000000_0010166"/>
    <n v="15"/>
    <n v="7.8"/>
    <n v="8.4"/>
    <n v="9"/>
    <n v="32"/>
    <n v="260"/>
    <n v="1.5052666666666668"/>
    <n v="65"/>
    <n v="0.57826666666666671"/>
    <n v="30.06986666666667"/>
    <n v="0.60000000000000053"/>
    <n v="22.64"/>
    <b v="1"/>
    <b v="1"/>
    <b v="1"/>
    <x v="1"/>
    <n v="2.92"/>
    <n v="50.613333333333337"/>
    <x v="488"/>
    <n v="0.60399999999999987"/>
    <n v="0.60399999999999987"/>
    <x v="0"/>
    <x v="0"/>
  </r>
  <r>
    <n v="2192753"/>
    <s v="Lexmark International, Inc."/>
    <s v="Lexmark"/>
    <s v="MS510dn"/>
    <s v="MS510dn"/>
    <s v="M1145,,Copier Dealer version of MS510dn; MS510dn,,Tested Model; MS517dn,,Electrically and Mechanically Equivalent to MS510dn but will be priced and sold into Channel Market (Small-Medium Business)"/>
    <x v="1"/>
    <s v="Standard"/>
    <n v="216"/>
    <n v="365"/>
    <m/>
    <x v="0"/>
    <x v="0"/>
    <x v="20"/>
    <s v="Yes"/>
    <n v="2"/>
    <n v="104"/>
    <s v="None, None"/>
    <x v="57"/>
    <d v="2013-09-27T00:00:00"/>
    <s v="United States, Australia, New Zealand, Switzerland, Europe, Taiwan, Canada"/>
    <s v="ES_20290_10172013000000_0005407"/>
    <n v="30"/>
    <n v="7.2"/>
    <n v="13.2"/>
    <n v="8.4"/>
    <n v="32"/>
    <n v="335.8"/>
    <n v="1.9912773333333333"/>
    <n v="83.95"/>
    <n v="0.8010273333333332"/>
    <n v="41.653421333333327"/>
    <n v="5.9999999999999991"/>
    <n v="37.950000000000003"/>
    <b v="1"/>
    <b v="1"/>
    <b v="1"/>
    <x v="1"/>
    <n v="3.4000000000000004"/>
    <n v="58.933333333333337"/>
    <x v="489"/>
    <n v="0.66999999999999993"/>
    <n v="0.66999999999999993"/>
    <x v="1"/>
    <x v="1"/>
  </r>
  <r>
    <n v="2319105"/>
    <s v="Lexmark International, Inc."/>
    <s v="Lexmark"/>
    <s v="MS521dn"/>
    <s v="MS521dn"/>
    <s v="B2546dn,,Same as tested model but sold into the channel reseller market; M1246,,Same as tested model but sold into the BSD market; MS521dn,,Tested Model"/>
    <x v="1"/>
    <s v="Standard"/>
    <n v="216"/>
    <n v="360"/>
    <m/>
    <x v="0"/>
    <x v="0"/>
    <x v="40"/>
    <s v="Yes"/>
    <n v="1.7"/>
    <n v="88.4"/>
    <s v="None, None"/>
    <x v="147"/>
    <d v="2017-11-02T00:00:00"/>
    <s v="United States, Canada"/>
    <s v="ES_20290_4302018000000_0010171"/>
    <n v="15"/>
    <n v="7.8"/>
    <n v="8.4"/>
    <n v="7.8"/>
    <n v="32"/>
    <n v="301.60000000000002"/>
    <n v="1.7388000000000001"/>
    <n v="75.400000000000006"/>
    <n v="0.66180000000000005"/>
    <n v="34.413600000000002"/>
    <n v="0.60000000000000053"/>
    <n v="24.32"/>
    <b v="1"/>
    <b v="1"/>
    <b v="1"/>
    <x v="1"/>
    <n v="3.5600000000000005"/>
    <n v="61.706666666666678"/>
    <x v="490"/>
    <n v="0.69199999999999995"/>
    <n v="0.69199999999999995"/>
    <x v="0"/>
    <x v="0"/>
  </r>
  <r>
    <n v="2192543"/>
    <s v="Lexmark International, Inc."/>
    <s v="Lexmark"/>
    <s v="MS610dte"/>
    <s v="MS610dte"/>
    <s v="M3150,,Same as MS610de, but used in the Copier Dealer Market; MS610de,,Same as MS610dte, but with the optional paper tray removed; MS610dte,,Tested Model"/>
    <x v="1"/>
    <s v="Standard"/>
    <n v="216"/>
    <n v="356"/>
    <m/>
    <x v="0"/>
    <x v="0"/>
    <x v="31"/>
    <s v="Yes"/>
    <n v="2.36"/>
    <n v="122.72"/>
    <s v="None, None"/>
    <x v="57"/>
    <d v="2013-09-27T00:00:00"/>
    <s v="United States, Australia, New Zealand, Switzerland, Europe, Taiwan, Canada"/>
    <s v="ES_20290_10172013000000_0004818"/>
    <n v="30"/>
    <n v="7.2"/>
    <n v="14.4"/>
    <n v="8.4"/>
    <n v="32"/>
    <n v="397.8"/>
    <n v="2.3539599999999998"/>
    <n v="99.45"/>
    <n v="0.94320999999999999"/>
    <n v="49.04692"/>
    <n v="7.2"/>
    <n v="40.5"/>
    <b v="1"/>
    <b v="1"/>
    <b v="1"/>
    <x v="1"/>
    <n v="4.2"/>
    <n v="72.8"/>
    <x v="491"/>
    <n v="0.7799999999999998"/>
    <n v="0.7799999999999998"/>
    <x v="1"/>
    <x v="1"/>
  </r>
  <r>
    <n v="2192782"/>
    <s v="Lexmark International, Inc."/>
    <s v="Lexmark"/>
    <s v="MS610dtn"/>
    <s v="MS610dtn"/>
    <s v="M3150dn,,Same as MS610dn, but used in the Copier Dealer Market; MS610dn,,Same as MS610dtn, but with optional paper tray removed; MS610dtn,,Electrically and Mechanically Equivalent to MS610dn but will be priced and sold into Channel Market (Small-Medium Business); MS610dtn,,Tested Model; MS617dn,,Electrically and Mechanically Equivalent to MS610dn but will be priced and sold into Channel Market (Small-Medium Business)"/>
    <x v="1"/>
    <s v="Standard"/>
    <n v="216"/>
    <n v="365"/>
    <m/>
    <x v="0"/>
    <x v="0"/>
    <x v="31"/>
    <s v="Yes"/>
    <n v="2.2749999999999999"/>
    <n v="118.3"/>
    <s v="None, None"/>
    <x v="57"/>
    <d v="2013-10-18T00:00:00"/>
    <s v="United States, Australia, New Zealand, Switzerland, Europe, Taiwan, Japan, Canada"/>
    <s v="ES_20290_10182013000000_0004817"/>
    <n v="30"/>
    <n v="7.2"/>
    <n v="13.8"/>
    <n v="7.8"/>
    <n v="32"/>
    <n v="384.2"/>
    <n v="2.2519999999999998"/>
    <n v="96.05"/>
    <n v="0.88624999999999998"/>
    <n v="46.085000000000001"/>
    <n v="6.6000000000000005"/>
    <n v="40.5"/>
    <b v="1"/>
    <b v="1"/>
    <b v="1"/>
    <x v="1"/>
    <n v="4.2"/>
    <n v="72.8"/>
    <x v="492"/>
    <n v="0.7799999999999998"/>
    <n v="0.7799999999999998"/>
    <x v="1"/>
    <x v="1"/>
  </r>
  <r>
    <n v="2319107"/>
    <s v="Lexmark International, Inc."/>
    <s v="Lexmark"/>
    <s v="MS622dte"/>
    <s v="MS622dte"/>
    <s v="B2650dn,,Same as tested model but sold into the channel reseller market; M3250,,Same as tested model but sold into the BSD market; MS621dn,,Same as tested model but without additional paper tray and touch screen operator interface; MS621dtn,,Same as tested model but without touch screen operator interface; MS622de,,Same as tested model but without additional paper tray; MS622dte,,Tested Model"/>
    <x v="1"/>
    <s v="Standard"/>
    <n v="216"/>
    <n v="360"/>
    <m/>
    <x v="0"/>
    <x v="0"/>
    <x v="31"/>
    <s v="Yes"/>
    <n v="1.9"/>
    <n v="98.8"/>
    <s v="None, None"/>
    <x v="147"/>
    <d v="2017-11-02T00:00:00"/>
    <s v="United States, Canada"/>
    <s v="ES_20290_4302018000000_0010176"/>
    <n v="15"/>
    <n v="9"/>
    <n v="7.2"/>
    <n v="7.2"/>
    <n v="32"/>
    <n v="333.8"/>
    <n v="1.9508666666666665"/>
    <n v="83.45"/>
    <n v="0.76511666666666667"/>
    <n v="39.78606666666667"/>
    <n v="-1.7999999999999998"/>
    <n v="26"/>
    <b v="1"/>
    <b v="1"/>
    <b v="1"/>
    <x v="1"/>
    <n v="4.2"/>
    <n v="72.8"/>
    <x v="493"/>
    <n v="0.7799999999999998"/>
    <n v="0.7799999999999998"/>
    <x v="0"/>
    <x v="0"/>
  </r>
  <r>
    <n v="2195890"/>
    <s v="Lexmark International, Inc."/>
    <s v="Lexmark"/>
    <s v="MS810de"/>
    <s v="MS810de"/>
    <s v="M5155,,Same as MS810de, but sold in Copier Dealer market; MS810de,,Tested Model"/>
    <x v="1"/>
    <s v="Standard"/>
    <n v="216"/>
    <n v="365"/>
    <m/>
    <x v="0"/>
    <x v="0"/>
    <x v="28"/>
    <s v="Yes"/>
    <n v="3.7"/>
    <n v="192.4"/>
    <s v="None, None"/>
    <x v="57"/>
    <d v="2013-11-27T00:00:00"/>
    <s v="United States, Australia, New Zealand, Switzerland, Europe, Taiwan, Canada"/>
    <s v="ES_20290_11272013000000_0005345"/>
    <n v="30"/>
    <n v="9"/>
    <n v="16.2"/>
    <n v="7.8"/>
    <n v="32"/>
    <n v="645.4"/>
    <n v="3.7053599999999998"/>
    <n v="161.35"/>
    <n v="1.3811100000000001"/>
    <n v="71.817720000000008"/>
    <n v="7.1999999999999993"/>
    <n v="43.05"/>
    <b v="1"/>
    <b v="1"/>
    <b v="1"/>
    <x v="1"/>
    <n v="5.0000000000000009"/>
    <n v="86.666666666666686"/>
    <x v="494"/>
    <n v="0.8899999999999999"/>
    <n v="0.8899999999999999"/>
    <x v="1"/>
    <x v="1"/>
  </r>
  <r>
    <n v="2193964"/>
    <s v="Lexmark International, Inc."/>
    <s v="Lexmark"/>
    <s v="MS810dtn"/>
    <s v="MS810dtn"/>
    <s v="MS810dn,,Sames as MS810dtn, but with the optional paper tray removed; MS810dtn,,Tested Model"/>
    <x v="1"/>
    <s v="Standard"/>
    <n v="216"/>
    <n v="365"/>
    <m/>
    <x v="0"/>
    <x v="0"/>
    <x v="28"/>
    <s v="Yes"/>
    <n v="3.48"/>
    <n v="180.96"/>
    <s v="None, None"/>
    <x v="57"/>
    <d v="2013-10-09T00:00:00"/>
    <s v="United States, Australia, New Zealand, Switzerland, Europe, Taiwan, Canada"/>
    <s v="ES_20290_11042013000000_0005344"/>
    <n v="30"/>
    <n v="8.4"/>
    <n v="15.6"/>
    <n v="7.8"/>
    <n v="32"/>
    <n v="600"/>
    <n v="3.4069599999999998"/>
    <n v="150"/>
    <n v="1.2379599999999999"/>
    <n v="64.373919999999998"/>
    <n v="7.1999999999999993"/>
    <n v="43.05"/>
    <b v="1"/>
    <b v="1"/>
    <b v="1"/>
    <x v="1"/>
    <n v="5.0000000000000009"/>
    <n v="86.666666666666686"/>
    <x v="495"/>
    <n v="0.8899999999999999"/>
    <n v="0.8899999999999999"/>
    <x v="1"/>
    <x v="1"/>
  </r>
  <r>
    <n v="2194858"/>
    <s v="Lexmark International, Inc."/>
    <s v="Lexmark"/>
    <s v="MS811dtn"/>
    <s v="MS811dtn"/>
    <s v="MS811dn,,Same as Tested Model, but with the optional paper tray removed; MS811dtn,,Tested Model"/>
    <x v="1"/>
    <s v="Standard"/>
    <n v="216"/>
    <n v="365"/>
    <m/>
    <x v="0"/>
    <x v="0"/>
    <x v="35"/>
    <s v="Yes"/>
    <n v="4"/>
    <n v="208"/>
    <s v="None, None"/>
    <x v="145"/>
    <d v="2013-11-15T00:00:00"/>
    <s v="United States, Australia, New Zealand, Switzerland, Europe, Taiwan, Japan, Canada"/>
    <s v="ES_20290_11182013000000_0005378"/>
    <n v="30"/>
    <n v="7.8"/>
    <n v="15"/>
    <n v="7.8"/>
    <n v="32"/>
    <n v="700.00000000000011"/>
    <n v="3.9059599999999999"/>
    <n v="175.00000000000003"/>
    <n v="1.3619600000000001"/>
    <n v="70.821920000000006"/>
    <n v="7.2"/>
    <n v="47.13"/>
    <b v="1"/>
    <b v="1"/>
    <b v="1"/>
    <x v="1"/>
    <n v="6.28"/>
    <n v="108.85333333333334"/>
    <x v="496"/>
    <n v="1.1220000000000003"/>
    <n v="1.1220000000000003"/>
    <x v="1"/>
    <x v="1"/>
  </r>
  <r>
    <n v="2198895"/>
    <s v="Lexmark International, Inc."/>
    <s v="Lexmark"/>
    <s v="MS812de"/>
    <s v="MS812de"/>
    <s v="MS812de,,Copier Dealer version of the MS812de; MS812de,,Same as Tested Model, but without the 2nd paper tray; MS812dte,,Tested Model"/>
    <x v="1"/>
    <s v="Standard"/>
    <n v="216"/>
    <n v="356"/>
    <m/>
    <x v="0"/>
    <x v="0"/>
    <x v="33"/>
    <s v="Yes"/>
    <n v="4.62"/>
    <n v="240.24"/>
    <s v="None, None"/>
    <x v="145"/>
    <d v="2013-12-19T00:00:00"/>
    <s v="United States, Australia, New Zealand, Switzerland, Europe, Taiwan, Japan, Canada"/>
    <s v="ES_20290_12192013000000_0005479"/>
    <n v="30"/>
    <n v="7.8"/>
    <n v="14.4"/>
    <n v="7.2"/>
    <n v="32"/>
    <n v="799.6"/>
    <n v="4.5302800000000003"/>
    <n v="199.9"/>
    <n v="1.63978"/>
    <n v="85.268560000000008"/>
    <n v="6.6000000000000005"/>
    <n v="50.7"/>
    <b v="1"/>
    <b v="1"/>
    <b v="1"/>
    <x v="1"/>
    <n v="7.6"/>
    <n v="131.73333333333332"/>
    <x v="497"/>
    <n v="1.472"/>
    <n v="1.472"/>
    <x v="1"/>
    <x v="1"/>
  </r>
  <r>
    <n v="2192542"/>
    <s v="Lexmark International, Inc."/>
    <s v="Lexmark"/>
    <s v="MS812dtn"/>
    <s v="MS812dtn"/>
    <s v="MS812dn,,Same as Tested Model, but without the 2nd paper tray; MS812dtn,,Tested Model"/>
    <x v="1"/>
    <s v="Standard"/>
    <n v="216"/>
    <n v="365"/>
    <m/>
    <x v="0"/>
    <x v="0"/>
    <x v="33"/>
    <s v="Yes"/>
    <n v="4.5199999999999996"/>
    <n v="235.04"/>
    <s v="None, None"/>
    <x v="145"/>
    <d v="2013-10-09T00:00:00"/>
    <s v="United States, Australia, New Zealand, Switzerland, Europe, Taiwan, Canada"/>
    <s v="ES_20290_10172013000000_0005347"/>
    <n v="30"/>
    <n v="7.8"/>
    <n v="14.4"/>
    <n v="7.2"/>
    <n v="32"/>
    <n v="787.2"/>
    <n v="4.3419600000000003"/>
    <n v="196.8"/>
    <n v="1.47096"/>
    <n v="76.489919999999998"/>
    <n v="6.6000000000000005"/>
    <n v="50.7"/>
    <b v="1"/>
    <b v="1"/>
    <b v="1"/>
    <x v="1"/>
    <n v="7.6"/>
    <n v="131.73333333333332"/>
    <x v="498"/>
    <n v="1.472"/>
    <n v="1.472"/>
    <x v="0"/>
    <x v="0"/>
  </r>
  <r>
    <n v="2212179"/>
    <s v="Lexmark International, Inc."/>
    <s v="Lexmark"/>
    <s v="MS911de"/>
    <s v="MS911de"/>
    <m/>
    <x v="1"/>
    <s v="Standard"/>
    <n v="297"/>
    <n v="432"/>
    <m/>
    <x v="0"/>
    <x v="0"/>
    <x v="28"/>
    <s v="Yes"/>
    <n v="3.9359999999999999"/>
    <n v="204.672"/>
    <s v="None, None"/>
    <x v="148"/>
    <d v="2014-04-04T00:00:00"/>
    <s v="United States, Australia, New Zealand, Switzerland, Europe, Taiwan, Japan, Canada"/>
    <s v="ES_20290_6022014000000_0005787"/>
    <n v="20"/>
    <n v="10.199999999999999"/>
    <n v="29.4"/>
    <n v="28.2"/>
    <n v="32"/>
    <n v="731.19999999999993"/>
    <n v="3.9631199999999991"/>
    <n v="182.79999999999998"/>
    <n v="1.29312"/>
    <n v="67.24224000000001"/>
    <n v="19.2"/>
    <n v="43.05"/>
    <b v="1"/>
    <b v="1"/>
    <b v="1"/>
    <x v="1"/>
    <n v="5.3000000000000007"/>
    <n v="91.866666666666674"/>
    <x v="499"/>
    <n v="0.8899999999999999"/>
    <n v="0.94"/>
    <x v="1"/>
    <x v="1"/>
  </r>
  <r>
    <n v="2191537"/>
    <s v="Lexmark International, Inc."/>
    <s v="Lexmark"/>
    <s v="MX310dn"/>
    <s v="MX310dn"/>
    <s v="MX310dn,,Tested Model; MX417de,,Electrically and Mechanically Equivalent to MX410de but will be priced and sold into Channel Market (Small-Medium Business); XM1140,,Electrically and Mechanically Equivalent to MX410de but will be priced and sold into Business Solutions Dealer Market"/>
    <x v="0"/>
    <s v="Standard"/>
    <n v="216"/>
    <n v="356"/>
    <m/>
    <x v="0"/>
    <x v="0"/>
    <x v="19"/>
    <s v="Yes"/>
    <n v="1.7"/>
    <n v="88.4"/>
    <s v="None, None"/>
    <x v="57"/>
    <d v="2012-07-20T00:00:00"/>
    <s v="United States, Australia, New Zealand, Switzerland, Europe, Taiwan, Japan, Canada"/>
    <s v="ES_20290_7292013000000_0004511"/>
    <n v="30"/>
    <n v="0"/>
    <n v="0"/>
    <n v="0"/>
    <n v="32"/>
    <n v="267.39999999999998"/>
    <n v="1.7428399999999999"/>
    <n v="66.849999999999994"/>
    <n v="0.83009000000000011"/>
    <n v="43.164680000000004"/>
    <n v="0"/>
    <n v="32.85"/>
    <b v="1"/>
    <b v="1"/>
    <b v="1"/>
    <x v="0"/>
    <n v="2.7"/>
    <n v="46.800000000000004"/>
    <x v="500"/>
    <n v="0.51500000000000001"/>
    <n v="0.51500000000000001"/>
    <x v="1"/>
    <x v="1"/>
  </r>
  <r>
    <n v="2319108"/>
    <s v="Lexmark International, Inc."/>
    <s v="Lexmark"/>
    <s v="MX321adn"/>
    <s v="MX321adn"/>
    <s v="MB2338adw,,Same as tested model, but sold into the channel reseller market; MX321adn,,Tested Model; XM1238,,Same as tested model, but sold into BSD market"/>
    <x v="0"/>
    <s v="Standard"/>
    <n v="216"/>
    <n v="360"/>
    <m/>
    <x v="0"/>
    <x v="0"/>
    <x v="15"/>
    <s v="Yes"/>
    <n v="1.4"/>
    <n v="72.8"/>
    <s v="None, None"/>
    <x v="147"/>
    <d v="2017-11-02T00:00:00"/>
    <s v="United States, Canada"/>
    <s v="ES_20290_4302018000000_0010184"/>
    <n v="15"/>
    <n v="7.8"/>
    <n v="9"/>
    <n v="8.4"/>
    <n v="32"/>
    <n v="233"/>
    <n v="1.4213333333333333"/>
    <n v="58.25"/>
    <n v="0.60758333333333325"/>
    <n v="31.594333333333328"/>
    <n v="1.2000000000000002"/>
    <n v="34.379999999999995"/>
    <b v="1"/>
    <b v="1"/>
    <b v="1"/>
    <x v="0"/>
    <n v="3.03"/>
    <n v="52.52"/>
    <x v="501"/>
    <n v="0.56899999999999995"/>
    <n v="0.56899999999999995"/>
    <x v="1"/>
    <x v="1"/>
  </r>
  <r>
    <n v="2193973"/>
    <s v="Lexmark International, Inc."/>
    <s v="Lexmark"/>
    <s v="MX410de"/>
    <s v="MX410de"/>
    <s v="MX410de,,Tested Model; MX417de,,Electrically and Mechanically Equivalent to MX410de but will be priced and sold into Channel Market (Small-Medium Business); XM1140,,Electrically and Mechanically Equivalent to MX410de but will be priced and sold into Business Solutions Dealer Market"/>
    <x v="0"/>
    <s v="Standard"/>
    <n v="216"/>
    <n v="356"/>
    <m/>
    <x v="0"/>
    <x v="0"/>
    <x v="3"/>
    <s v="Yes"/>
    <n v="2.036"/>
    <n v="105.872"/>
    <s v="None, None"/>
    <x v="57"/>
    <d v="2012-07-23T00:00:00"/>
    <s v="United States, Australia, New Zealand, Switzerland, Europe, Taiwan, Japan, Canada"/>
    <s v="ES_20290_11012013000000_0004757"/>
    <n v="30"/>
    <n v="0"/>
    <n v="0"/>
    <n v="0"/>
    <n v="32"/>
    <n v="325.2"/>
    <n v="2.0378400000000001"/>
    <n v="81.3"/>
    <n v="0.90833999999999993"/>
    <n v="47.233679999999993"/>
    <n v="0"/>
    <n v="35.4"/>
    <b v="1"/>
    <b v="1"/>
    <b v="1"/>
    <x v="0"/>
    <n v="3.2500000000000004"/>
    <n v="56.333333333333343"/>
    <x v="502"/>
    <n v="0.60499999999999998"/>
    <n v="0.60499999999999998"/>
    <x v="1"/>
    <x v="1"/>
  </r>
  <r>
    <n v="2319109"/>
    <s v="Lexmark International, Inc."/>
    <s v="Lexmark"/>
    <s v="MX421ade"/>
    <s v="MX421ade"/>
    <s v="MB2442adwe,,Same as tested model, but sold into the channel reseller market; MX421ade,,Tested Model; XM1242,,Same as tested model, but sold into BSD market"/>
    <x v="0"/>
    <s v="Standard"/>
    <n v="216"/>
    <n v="360"/>
    <m/>
    <x v="0"/>
    <x v="0"/>
    <x v="4"/>
    <s v="Yes"/>
    <n v="1.6"/>
    <n v="83.2"/>
    <s v="None, None"/>
    <x v="147"/>
    <d v="2017-11-06T00:00:00"/>
    <s v="United States, Canada"/>
    <s v="ES_20290_4302018000000_0010191"/>
    <n v="15"/>
    <n v="7.8"/>
    <n v="7.8"/>
    <n v="7.8"/>
    <n v="32"/>
    <n v="261"/>
    <n v="1.5485666666666666"/>
    <n v="65.25"/>
    <n v="0.62681666666666658"/>
    <n v="32.594466666666662"/>
    <n v="0"/>
    <n v="22.64"/>
    <b v="1"/>
    <b v="1"/>
    <b v="1"/>
    <x v="0"/>
    <n v="3.47"/>
    <n v="60.146666666666668"/>
    <x v="503"/>
    <n v="0.6359999999999999"/>
    <n v="0.6359999999999999"/>
    <x v="0"/>
    <x v="0"/>
  </r>
  <r>
    <n v="2194860"/>
    <s v="Lexmark International, Inc."/>
    <s v="Lexmark"/>
    <s v="MX511dhe"/>
    <s v="MX511dhe"/>
    <s v="MX510de,,Same as Tested Model, but does not include tray 2, fax or hard disk; MX511de,,Same as Tested Model, but does not include paper tray option or hard disk; MX511dhe,,Tested Model; MX511dte,,Same as Tested Model, but does not include hard disk; MX517de,,Electrically and Mechanically Equivalent to MX511de but will be priced and sold into Channel Market (Small-Medium Business); XM1145,,Same as Tested Model, but for the Copier Dealer market"/>
    <x v="0"/>
    <s v="Standard"/>
    <n v="216"/>
    <n v="356"/>
    <m/>
    <x v="0"/>
    <x v="0"/>
    <x v="20"/>
    <s v="Yes"/>
    <n v="2.3519999999999999"/>
    <n v="122.304"/>
    <s v="None, None"/>
    <x v="145"/>
    <d v="2012-07-30T00:00:00"/>
    <s v="United States, Australia, New Zealand, Switzerland, Europe, Taiwan, Japan, Canada"/>
    <s v="ES_20290_11182013000000_0005328"/>
    <n v="30"/>
    <n v="8.4"/>
    <n v="13.8"/>
    <n v="8.4"/>
    <n v="32"/>
    <n v="380.99999999999994"/>
    <n v="2.3478399999999997"/>
    <n v="95.249999999999986"/>
    <n v="1.0180899999999999"/>
    <n v="52.94068"/>
    <n v="5.4"/>
    <n v="37.950000000000003"/>
    <b v="1"/>
    <b v="1"/>
    <b v="1"/>
    <x v="0"/>
    <n v="3.8000000000000003"/>
    <n v="65.866666666666674"/>
    <x v="504"/>
    <n v="0.67499999999999993"/>
    <n v="0.67499999999999993"/>
    <x v="1"/>
    <x v="1"/>
  </r>
  <r>
    <n v="2319118"/>
    <s v="Lexmark International, Inc."/>
    <s v="Lexmark"/>
    <s v="MX522adhe"/>
    <s v="MX522adhe"/>
    <s v="MB2546ade,,Same as tested model, but without harddrive, slower scan speed, slower processor, sold into the channel reseller market; XM1246,,Same as tested model, but sold into BSD market; slower scan speed, slower processor},,; slower scan speed, slower processor},,"/>
    <x v="0"/>
    <s v="Standard"/>
    <n v="216"/>
    <n v="360"/>
    <m/>
    <x v="0"/>
    <x v="0"/>
    <x v="40"/>
    <s v="Yes"/>
    <n v="1.8"/>
    <n v="93.6"/>
    <s v="None, None"/>
    <x v="147"/>
    <d v="2017-11-06T00:00:00"/>
    <s v="United States, Canada"/>
    <s v="ES_20290_4302018000000_0010196"/>
    <n v="15"/>
    <n v="8.4"/>
    <n v="7.8"/>
    <n v="7.2"/>
    <n v="32"/>
    <n v="304.8"/>
    <n v="1.8314000000000001"/>
    <n v="76.2"/>
    <n v="0.76040000000000008"/>
    <n v="39.540800000000004"/>
    <n v="-0.60000000000000053"/>
    <n v="24.32"/>
    <b v="1"/>
    <b v="1"/>
    <b v="1"/>
    <x v="0"/>
    <n v="3.9099999999999997"/>
    <n v="67.773333333333326"/>
    <x v="505"/>
    <n v="0.68799999999999994"/>
    <n v="0.68799999999999994"/>
    <x v="1"/>
    <x v="1"/>
  </r>
  <r>
    <n v="2193968"/>
    <s v="Lexmark International, Inc."/>
    <s v="Lexmark"/>
    <s v="MX611dhe"/>
    <s v="MX611dhe"/>
    <s v="MX611de,,Same as Tested Model except does not include tray 2, fax or hard disk; MX611de,,Same as Tested Model, but does not include paper tray option or hard disk; MX611dfe,,Same as MX611de with Output Finisher; MX611dhe,,Same as Tested Model, but does not include paper tray option; MX611dte,,Same as Tested Model, but does not include hard disk; MX611dthe,,Tested Model; MX617de,,Electrically and Mechanically Equivalent to MX611de but sold into Channel Market (Small-Medium Business); XM3150,,Same as MX610de, but for Copier Dealer market"/>
    <x v="0"/>
    <s v="Standard"/>
    <n v="216"/>
    <n v="356"/>
    <m/>
    <x v="0"/>
    <x v="0"/>
    <x v="31"/>
    <s v="Yes"/>
    <n v="2.65"/>
    <n v="137.80000000000001"/>
    <s v="None, None"/>
    <x v="57"/>
    <d v="2013-11-01T00:00:00"/>
    <s v="United States, Australia, New Zealand, Switzerland, Europe, Taiwan, Japan, Canada"/>
    <s v="ES_20290_11042013000000_0005367"/>
    <n v="30"/>
    <n v="9.6"/>
    <n v="15.6"/>
    <n v="8.4"/>
    <n v="32"/>
    <n v="438"/>
    <n v="2.6428400000000001"/>
    <n v="109.5"/>
    <n v="1.09934"/>
    <n v="57.165680000000002"/>
    <n v="6"/>
    <n v="40.5"/>
    <b v="1"/>
    <b v="1"/>
    <b v="1"/>
    <x v="0"/>
    <n v="4.3499999999999996"/>
    <n v="75.399999999999991"/>
    <x v="506"/>
    <n v="0.74"/>
    <n v="0.74"/>
    <x v="1"/>
    <x v="1"/>
  </r>
  <r>
    <n v="2198575"/>
    <s v="Lexmark International, Inc."/>
    <s v="Lexmark"/>
    <s v="MX710dhe"/>
    <s v="MX710dhe"/>
    <s v="MX710de 3,,Same as Tested Model, but without Hard Disk and Fax Capability; MX710de,,Same as Tested Model, but without Hard Disk; MX710dhe,,Tested Model with Hard Disk; XM5163,,Same as MX710de, but used in Copier Dealer markets; XM5263,,Same as MX710de, but adds + 1 GB RAM. Used in Copier Dealer markets"/>
    <x v="0"/>
    <s v="Standard"/>
    <n v="216"/>
    <n v="356"/>
    <m/>
    <x v="0"/>
    <x v="0"/>
    <x v="35"/>
    <s v="Yes"/>
    <n v="4.7619999999999996"/>
    <n v="247.624"/>
    <s v="None, None"/>
    <x v="58"/>
    <d v="2013-12-13T00:00:00"/>
    <s v="United States, Australia, New Zealand, Switzerland, Europe, Taiwan, Canada"/>
    <s v="ES_20290_12132013000000_0005524"/>
    <n v="30"/>
    <n v="7.8"/>
    <n v="11.4"/>
    <n v="7.8"/>
    <n v="32"/>
    <n v="868.2"/>
    <n v="4.7550400000000002"/>
    <n v="217.05"/>
    <n v="1.5682900000000002"/>
    <n v="81.551080000000013"/>
    <n v="3.6000000000000005"/>
    <n v="47.13"/>
    <b v="1"/>
    <b v="1"/>
    <b v="1"/>
    <x v="0"/>
    <n v="7.6"/>
    <n v="131.73333333333332"/>
    <x v="507"/>
    <n v="0.95499999999999985"/>
    <n v="0.95499999999999985"/>
    <x v="1"/>
    <x v="1"/>
  </r>
  <r>
    <n v="2198564"/>
    <s v="Lexmark International, Inc."/>
    <s v="Lexmark"/>
    <s v="MX711dthe"/>
    <s v="MX711dthe"/>
    <s v="MX711de 3,,Same as Tested Model, but without the 2nd paper tray and hard disk and is fax model; MX711de,,Same as Tested Model, but without the 2nd paper tray and hard disk; MX711dhe,,Tested Model, without the 2nd paper tray; MX711dthe,,Tested Model with Hard-drive, Tray 2 - 550 Sheet Input Tray; XM5170,,Same as MX711de, but used in Copier Dealer market; XM5270,,Same as MX711dhe, but adds +1 GB Ram. Used in Copier Dealer_x000a_Markets"/>
    <x v="0"/>
    <s v="Standard"/>
    <n v="216"/>
    <n v="356"/>
    <m/>
    <x v="0"/>
    <x v="0"/>
    <x v="33"/>
    <s v="Yes"/>
    <n v="5.4290000000000003"/>
    <n v="282.30799999999999"/>
    <s v="None, None"/>
    <x v="58"/>
    <d v="2013-12-12T00:00:00"/>
    <s v="United States, Australia, New Zealand, Switzerland, Europe, Taiwan, Canada"/>
    <s v="ES_20290_12122013000000_0005625"/>
    <n v="30"/>
    <n v="6"/>
    <n v="11.4"/>
    <n v="7.2"/>
    <n v="32"/>
    <n v="959"/>
    <n v="5.4321999999999999"/>
    <n v="239.75"/>
    <n v="1.9559500000000001"/>
    <n v="101.7094"/>
    <n v="5.4"/>
    <n v="50.7"/>
    <b v="1"/>
    <b v="1"/>
    <b v="1"/>
    <x v="0"/>
    <n v="9.35"/>
    <n v="162.06666666666666"/>
    <x v="508"/>
    <n v="1.2070000000000001"/>
    <n v="1.2070000000000001"/>
    <x v="1"/>
    <x v="1"/>
  </r>
  <r>
    <n v="2198765"/>
    <s v="Lexmark International, Inc."/>
    <s v="Lexmark"/>
    <s v="MX810dtpe"/>
    <s v="MX810dtpe"/>
    <s v="MX810de,,Same as tested model, except using the output stacker option instead of the finisher option, also only has 1 x 550 paper tray; MX810dfe,,Same as tested model, except only has 1 x 550 paper tray and has Finisher Option; MX810dme,,Same as tested model, except using the mailbox option instead of the finisher option, also only has 1 x 550 paper tray; MX810dpe,,Same as tested model, except only has 1 x 550 paper tray; MX810dte,,Same as tested model, except using the output stacker option instead of the finisher option; MX810dtfe,,Same as tested model except using the finisher output option instead of the; MX810dtme,,Same as tested model, except using the mailbox option instead of the finisher option; MX810dtpe,,Tested Model, includes base machine, fax modem, with 2 x 550 paper trays and finisher w/hole punch output option and stapler, hard drive and SDF Scan; MX810dxe,,Same as tested model, except using the output stacker option instead of the finisher option, also uses 1 x 2100 paper input instead of 2 x 550 paper tray; MX810dxfe,,Same as tested model, except using the finisher option instead of the finisher w/stapler output option, also uses 1 x 2100 paper input instead of 2 x 550 paper tray; MX810dxme,,Same as tested model, except using the mailbox option instead of the finisher option, also uses 1 x 2100 paper input instead of 2 x 550 paper tray; MX810dxpe,,Same as tested model, except uses 1 x 2100 paper input instead of 2 x 550 paper tray; XM7155,,Copier Dealer version of MX810de; XM7155x,,Copier Dealer version of MX810dxe"/>
    <x v="0"/>
    <s v="Standard"/>
    <n v="216"/>
    <n v="356"/>
    <m/>
    <x v="0"/>
    <x v="0"/>
    <x v="28"/>
    <s v="Yes"/>
    <n v="4.609"/>
    <n v="239.66800000000001"/>
    <s v="None, None"/>
    <x v="58"/>
    <d v="2013-12-19T00:00:00"/>
    <s v="United States, Australia, New Zealand, Switzerland, Europe, Taiwan, Canada"/>
    <s v="ES_20290_12192013000000_0005568"/>
    <n v="30"/>
    <n v="6.6"/>
    <n v="11.4"/>
    <n v="7.8"/>
    <n v="32"/>
    <n v="789.2"/>
    <n v="4.6066399999999996"/>
    <n v="197.3"/>
    <n v="1.7761400000000003"/>
    <n v="92.359280000000012"/>
    <n v="4.8000000000000007"/>
    <n v="43.05"/>
    <b v="1"/>
    <b v="1"/>
    <b v="1"/>
    <x v="0"/>
    <n v="5.6"/>
    <n v="97.066666666666663"/>
    <x v="509"/>
    <n v="0.80499999999999994"/>
    <n v="0.80499999999999994"/>
    <x v="1"/>
    <x v="1"/>
  </r>
  <r>
    <n v="2198695"/>
    <s v="Lexmark International, Inc."/>
    <s v="Lexmark"/>
    <s v="MX811dtpe"/>
    <s v="MX811dtpe"/>
    <s v="MX811de,,Same as Tested Model, but using a standard output option instead of the hole punch option and without 1 paper tray option; MX811dfe,,Same as Tested Model, but using a finisher output option instead of the hole punch option and without 1 paper tray option; MX811dme,,Same as Tested Model, but uses only 1 x 550 sheet input tray and uses mailbox output instead of hole punch option; MX811dpe,,Same as Tested Model, but without 1 paper tray option; MX811dte,,Same as Tested Model, but using a standard output option instead of the hole punch option; MX811dtfe,,Same as Tested Model, but using a finisher output option instead of the hole punch option; MX811dtme,,Same as Tested Model, but using a mailbox output option instead of the hole punch option; MX811dtpe,,Tested Model with hard-drive, Tray 2 - 550, Stapler/Hole Punch; MX811dxe,,Same as Tested Model, but uses 2000 sheet input stand instead of 2 x 550 sheet input tray and uses standard output option instead of hole punch option; MX811dxfe,,Same as Tested Model, but uses 2000 sheet input stand instead of 2 x 550 sheet input tray and uses finisher output option instead of hole punch option; MX811dxme,,Same as Tested Model, but uses 2000 sheet input stand instead of 2 x 550 sheet input tray and uses mailbox output instead of hole punch option; MX811dxpe,,Same as Tested Model, but uses 2000 sheet input stand instead of 2 x 550 sheet input tray; XM7163,,Copier Dealer version of MX811de; XM7163x,,Copier Dealer version of MX811dxe; XM7263,,Same as XM7163 but adds + 1GB of RAM; XM7263x,,Same as XM7163x but adds + 1GB of RAM"/>
    <x v="0"/>
    <s v="Standard"/>
    <n v="216"/>
    <n v="356"/>
    <m/>
    <x v="0"/>
    <x v="0"/>
    <x v="35"/>
    <s v="Yes"/>
    <n v="5.12"/>
    <n v="266.24"/>
    <s v="None, None"/>
    <x v="58"/>
    <d v="2012-08-07T00:00:00"/>
    <s v="United States, Australia, New Zealand, Switzerland, Europe, Taiwan, Canada"/>
    <s v="ES_20290_12182013000000_0005628"/>
    <n v="30"/>
    <n v="5.4"/>
    <n v="11.4"/>
    <n v="7.8"/>
    <n v="32"/>
    <n v="890.39999999999986"/>
    <n v="5.1146399999999996"/>
    <n v="222.59999999999997"/>
    <n v="1.9046399999999999"/>
    <n v="99.04128"/>
    <n v="6"/>
    <n v="47.13"/>
    <b v="1"/>
    <b v="1"/>
    <b v="1"/>
    <x v="0"/>
    <n v="7.6"/>
    <n v="131.73333333333332"/>
    <x v="510"/>
    <n v="0.95499999999999985"/>
    <n v="0.95499999999999985"/>
    <x v="1"/>
    <x v="1"/>
  </r>
  <r>
    <n v="2198598"/>
    <s v="Lexmark International, Inc."/>
    <s v="Lexmark"/>
    <s v="MX812dtpe"/>
    <s v="MX812dtpe"/>
    <s v="MX812de,,Same as Tested Model, but using a standard output option instead of the hole punch option and without 1 paper tray; MX812dfe,,Same as Tested Model, but using a finisher output option instead of the hole puch option and without 1 paper tray; MX812dme,,Same as Tested Model, but uses only 1 x 550 sheet input tray and uses mailbox output option instead of hole punch option; MX812dpe,,Same as Tested Model, but without 1 paper tray; MX812dte,,Same as Tested Model, but using a standard output option instead of the hole punch option; MX812dtfe,,Same as Tested Model, but using a finisher output option instead of the hole punch option; MX812dtme,,Same as Tested Model, but using a mailbox output option instead of the hole puch option; MX812dtpe,,Tested Model with Hard-drive, ADF Scan, Tray 2 - 550, Stapler/Hole Punch; MX812dxe,,Same as Tested Model, but uses 2000 sheet input stand instead of 2 x 550 sheet input tray and uses standard output option instead of hole punch option; MX812dxfe,,Same as Tested Model, but uses 2000 sheet input stand instead of 2 x 550 sheet input tray and uses finisher output option instead of hole punch option; MX812dxme,,Same as Tested Model, but uses 2000 sheet input stand instead of 2 x 550 sheet input tray and uses mailbox output option instead of hole punch option; MX812dxpe,,Same as Tested Model, but uses 2000 sheet input stand instead of 2 x 550 sheet input tray; XM7170,,Copier Dealer verions of the MX812de; XM7170x,,Copier Dealer verions of the MX812dxe; XM7270,,Same as XM7170 but adds + 1GB of RAM; XM7270x,,Same as XM7170x but adds + 1GB of RAM"/>
    <x v="0"/>
    <s v="Standard"/>
    <n v="216"/>
    <n v="356"/>
    <m/>
    <x v="0"/>
    <x v="0"/>
    <x v="33"/>
    <s v="Yes"/>
    <n v="5.5679999999999996"/>
    <n v="289.536"/>
    <s v="None, None"/>
    <x v="58"/>
    <d v="2013-12-16T00:00:00"/>
    <s v="United States, Australia, New Zealand, Switzerland, Europe, Taiwan, Japan, Canada"/>
    <s v="ES_20290_12162013000000_0005538"/>
    <n v="30"/>
    <n v="5.4"/>
    <n v="11.4"/>
    <n v="7.2"/>
    <n v="32"/>
    <n v="979"/>
    <n v="5.5701200000000002"/>
    <n v="244.75"/>
    <n v="2.0308699999999997"/>
    <n v="105.60523999999998"/>
    <n v="6"/>
    <n v="50.7"/>
    <b v="1"/>
    <b v="1"/>
    <b v="1"/>
    <x v="0"/>
    <n v="9.35"/>
    <n v="162.06666666666666"/>
    <x v="511"/>
    <n v="1.2070000000000001"/>
    <n v="1.2070000000000001"/>
    <x v="1"/>
    <x v="1"/>
  </r>
  <r>
    <n v="2212157"/>
    <s v="Lexmark International, Inc."/>
    <s v="Lexmark"/>
    <s v="MX910de"/>
    <s v="MX910de"/>
    <s v="MX910de,,Tested Model(includes 3 GB of RAM, only 1 GB is standard); XM9145,,Same as Tested Model but sold in Copier Dealer market"/>
    <x v="0"/>
    <s v="Standard"/>
    <n v="297"/>
    <n v="432"/>
    <m/>
    <x v="0"/>
    <x v="0"/>
    <x v="20"/>
    <s v="Yes"/>
    <n v="3.7269999999999999"/>
    <n v="193.804"/>
    <s v="None, None"/>
    <x v="148"/>
    <d v="2014-03-26T00:00:00"/>
    <s v="United States, Australia, New Zealand, Switzerland, Europe, Taiwan, Japan, Canada"/>
    <s v="ES_20290_6022014000000_0005785"/>
    <n v="20"/>
    <n v="11.4"/>
    <n v="30"/>
    <n v="27.6"/>
    <n v="32"/>
    <n v="663.20000000000016"/>
    <n v="3.750420000000001"/>
    <n v="165.80000000000004"/>
    <n v="1.3654200000000003"/>
    <n v="71.001840000000016"/>
    <n v="18.600000000000001"/>
    <n v="37.950000000000003"/>
    <b v="1"/>
    <b v="1"/>
    <b v="1"/>
    <x v="0"/>
    <n v="4.1000000000000005"/>
    <n v="71.066666666666677"/>
    <x v="512"/>
    <n v="0.67499999999999993"/>
    <n v="0.72499999999999998"/>
    <x v="1"/>
    <x v="1"/>
  </r>
  <r>
    <n v="2212312"/>
    <s v="Lexmark International, Inc."/>
    <s v="Lexmark"/>
    <s v="MX911dte"/>
    <s v="MX911dte"/>
    <s v="MX911de,,Same as Tested Model less 2 GB or RAM and 2TM input tray; MX911dte,,Tested Model, includes 3 GB RAM (1GB is standard), 2TM input tray; XM9155,,Copier Dealer version of MX911de"/>
    <x v="0"/>
    <s v="Standard"/>
    <n v="297"/>
    <n v="432"/>
    <m/>
    <x v="0"/>
    <x v="0"/>
    <x v="28"/>
    <s v="Yes"/>
    <n v="4.3019999999999996"/>
    <n v="223.70400000000001"/>
    <s v="None, None"/>
    <x v="148"/>
    <d v="2014-04-04T00:00:00"/>
    <s v="United States, Australia, New Zealand, Switzerland, Europe, Taiwan, Japan, Canada"/>
    <s v="ES_20290_6022014000000_0005788"/>
    <n v="20"/>
    <n v="10.199999999999999"/>
    <n v="29.4"/>
    <n v="28.2"/>
    <n v="32"/>
    <n v="776.8"/>
    <n v="4.3184199999999997"/>
    <n v="194.2"/>
    <n v="1.50742"/>
    <n v="78.385840000000002"/>
    <n v="19.2"/>
    <n v="43.05"/>
    <b v="1"/>
    <b v="1"/>
    <b v="1"/>
    <x v="0"/>
    <n v="5.8999999999999995"/>
    <n v="102.26666666666665"/>
    <x v="513"/>
    <n v="0.80499999999999994"/>
    <n v="0.85499999999999998"/>
    <x v="1"/>
    <x v="1"/>
  </r>
  <r>
    <n v="2213138"/>
    <s v="Lexmark International, Inc."/>
    <s v="Lexmark"/>
    <s v="MX912dxe"/>
    <s v="MX912dxe"/>
    <s v="MX912de,,Same as Tested Model, less 2 GB of RAM and TTM input tray; MX912dxe,,Tested Model, includes 3 GM of RAM (1 GB is standard) - TTM input tray; XM9165,,Copier Dealer version of MX912de"/>
    <x v="0"/>
    <s v="Standard"/>
    <n v="297"/>
    <n v="432"/>
    <m/>
    <x v="0"/>
    <x v="0"/>
    <x v="22"/>
    <s v="Yes"/>
    <n v="4.9370000000000003"/>
    <n v="256.72399999999999"/>
    <s v="None, None"/>
    <x v="148"/>
    <d v="2014-04-03T00:00:00"/>
    <s v="United States, Australia, New Zealand, Switzerland, Europe, Taiwan, Japan, Canada"/>
    <s v="ES_20290_6172014000000_0005780"/>
    <n v="20"/>
    <n v="9.6"/>
    <n v="28.8"/>
    <n v="27"/>
    <n v="32"/>
    <n v="905"/>
    <n v="4.9594199999999997"/>
    <n v="226.25"/>
    <n v="1.66767"/>
    <n v="86.71884"/>
    <n v="19.200000000000003"/>
    <n v="48.15"/>
    <b v="1"/>
    <b v="1"/>
    <b v="1"/>
    <x v="0"/>
    <n v="8.4"/>
    <n v="145.6"/>
    <x v="514"/>
    <n v="1.0269999999999999"/>
    <n v="1.077"/>
    <x v="1"/>
    <x v="1"/>
  </r>
  <r>
    <n v="2198384"/>
    <s v="Lexmark International, Inc."/>
    <s v="Lexmark"/>
    <s v="X792dtpe"/>
    <s v="X792dtpe"/>
    <s v="X792de,,Same as tested model, but without any output finishing options and extra trays; X792dte,,Same as tested model, but without any output finishing options; X792dtfe,,Same as tested model except uses an output finisher rather than a hole punch finisher; X792dtme,,Same as tested model except uses a mailbox finisher rather than a hole punch finisher; X792dtpe,,Tested model; X792dtse,,Same as tested model except uses a stapler finisher rather than a hole punch finisher; XS796de,,Copier Dealer Version of X792de without HD; XS796dte,,Copier Dealer version of X792dte without HD; XS798de,,Copier Dealer Version of X792de; XS798dte,,Copier Dealer Version of X792dte"/>
    <x v="0"/>
    <s v="Standard"/>
    <n v="216"/>
    <n v="365"/>
    <m/>
    <x v="0"/>
    <x v="1"/>
    <x v="31"/>
    <s v="Yes"/>
    <n v="6.391"/>
    <n v="332.33199999999999"/>
    <s v="None, None"/>
    <x v="149"/>
    <d v="2013-12-04T00:00:00"/>
    <s v="United States, Australia, New Zealand, Switzerland, Europe, Taiwan, Japan, Canada"/>
    <s v="ES_20290_12042013000000_0005495"/>
    <n v="30"/>
    <n v="10.8"/>
    <n v="22.8"/>
    <n v="10.8"/>
    <n v="32"/>
    <n v="885.8"/>
    <n v="6.3862099999999993"/>
    <n v="221.45"/>
    <n v="3.4934600000000007"/>
    <n v="181.65992000000003"/>
    <n v="12"/>
    <n v="40.5"/>
    <b v="1"/>
    <b v="1"/>
    <b v="1"/>
    <x v="0"/>
    <n v="7.95"/>
    <n v="137.80000000000001"/>
    <x v="515"/>
    <n v="0.79100000000000004"/>
    <n v="0.79100000000000004"/>
    <x v="1"/>
    <x v="1"/>
  </r>
  <r>
    <n v="2200150"/>
    <s v="Lexmark International, Inc."/>
    <s v="Lexmark"/>
    <s v="X950dhe"/>
    <s v="X950dhe"/>
    <s v="X950de,,Same as Tested Model, with the extra paper trays and IG RAM removed; X950dhe,,Tested Model, includes 1024 MB additional memory, hard drive and TTM Tray; XS950de,,Same as X950de, but sold through Copier Dealers(BSD model)"/>
    <x v="0"/>
    <s v="Standard"/>
    <n v="305"/>
    <n v="457"/>
    <m/>
    <x v="0"/>
    <x v="1"/>
    <x v="20"/>
    <s v="Yes"/>
    <n v="6.2"/>
    <n v="322.39999999999998"/>
    <s v="None, None"/>
    <x v="142"/>
    <d v="2014-01-13T00:00:00"/>
    <s v="United States, Australia, New Zealand, Switzerland, Europe, Taiwan, Canada"/>
    <s v="ES_20290_1132014000000_0005630"/>
    <n v="5"/>
    <n v="8.4"/>
    <n v="42"/>
    <n v="29.4"/>
    <n v="32"/>
    <n v="810.6"/>
    <n v="6.165"/>
    <n v="202.65"/>
    <n v="3.62025"/>
    <n v="188.25299999999999"/>
    <n v="33.6"/>
    <n v="23.9"/>
    <b v="0"/>
    <b v="1"/>
    <b v="1"/>
    <x v="0"/>
    <n v="7.25"/>
    <n v="125.66666666666667"/>
    <x v="516"/>
    <n v="0.72599999999999998"/>
    <n v="0.77600000000000002"/>
    <x v="1"/>
    <x v="1"/>
  </r>
  <r>
    <n v="2199646"/>
    <s v="Lexmark International, Inc."/>
    <s v="Lexmark"/>
    <s v="X952dhe"/>
    <s v="X952dhe"/>
    <s v="X952dhe,,Tested Model, includes A3, Hard Drive, TTM Tray, 1024 MB additional memory; X952dte,,Same as Tested Model with the 1024 MB of memory removed and using the 3 paper tray option instead of the high capacity tandem tray"/>
    <x v="0"/>
    <s v="Standard"/>
    <n v="305"/>
    <n v="457"/>
    <m/>
    <x v="0"/>
    <x v="1"/>
    <x v="31"/>
    <s v="Yes"/>
    <n v="6.3940000000000001"/>
    <n v="332.488"/>
    <s v="None, None"/>
    <x v="142"/>
    <d v="2014-01-02T00:00:00"/>
    <s v="United States, Australia, New Zealand, Switzerland, Europe, Taiwan, Japan, Canada"/>
    <s v="ES_20290_1022014000000_0005594"/>
    <n v="5"/>
    <n v="9"/>
    <n v="41.4"/>
    <n v="28.8"/>
    <n v="32"/>
    <n v="853.40000000000009"/>
    <n v="6.3917999999999999"/>
    <n v="213.35000000000002"/>
    <n v="3.6895500000000006"/>
    <n v="191.85660000000001"/>
    <n v="32.4"/>
    <n v="26"/>
    <b v="0"/>
    <b v="1"/>
    <b v="1"/>
    <x v="0"/>
    <n v="8.25"/>
    <n v="143"/>
    <x v="517"/>
    <n v="0.79100000000000004"/>
    <n v="0.84100000000000008"/>
    <x v="1"/>
    <x v="1"/>
  </r>
  <r>
    <n v="2199643"/>
    <s v="Lexmark International, Inc."/>
    <s v="Lexmark"/>
    <s v="X954dhe"/>
    <s v="X954dhe"/>
    <s v="X945dhe,,Tested Model with hard drive and TTM tray; X954de,,Same as Tested Model without the tandem input paper tray; XS955de,,Copier Dealer model, equivalent to X954de"/>
    <x v="0"/>
    <s v="Standard"/>
    <n v="305"/>
    <n v="457"/>
    <m/>
    <x v="0"/>
    <x v="1"/>
    <x v="28"/>
    <s v="Yes"/>
    <n v="6.61"/>
    <n v="343.72"/>
    <s v="None, None"/>
    <x v="142"/>
    <d v="2014-01-02T00:00:00"/>
    <s v="United States, Australia, New Zealand, Switzerland, Europe, Taiwan, Canada"/>
    <s v="ES_20290_1022014000000_0005596"/>
    <n v="5"/>
    <n v="7.8"/>
    <n v="45.6"/>
    <n v="28.8"/>
    <n v="32"/>
    <n v="900.79999999999984"/>
    <n v="6.6159999999999979"/>
    <n v="225.19999999999996"/>
    <n v="3.7329999999999997"/>
    <n v="194.11599999999999"/>
    <n v="37.800000000000004"/>
    <n v="28.099999999999998"/>
    <b v="0"/>
    <b v="1"/>
    <b v="1"/>
    <x v="0"/>
    <n v="9.25"/>
    <n v="160.33333333333334"/>
    <x v="518"/>
    <n v="0.85599999999999998"/>
    <n v="0.90600000000000003"/>
    <x v="1"/>
    <x v="1"/>
  </r>
  <r>
    <n v="2265615"/>
    <s v="Lexmark International, Inc."/>
    <s v="Lexmark"/>
    <s v="XC4140"/>
    <s v="XC4140"/>
    <m/>
    <x v="0"/>
    <s v="Standard"/>
    <n v="216"/>
    <n v="360"/>
    <m/>
    <x v="0"/>
    <x v="1"/>
    <x v="3"/>
    <s v="Yes"/>
    <n v="1.923"/>
    <n v="99.995999999999995"/>
    <s v="None, None"/>
    <x v="150"/>
    <d v="2016-04-01T00:00:00"/>
    <s v="United States, Australia, New Zealand, Switzerland, Europe, Taiwan, Japan, Canada"/>
    <s v="ES_20290_5022016000000_0007151"/>
    <n v="1"/>
    <n v="7.8"/>
    <n v="19.8"/>
    <n v="18"/>
    <n v="32"/>
    <n v="322"/>
    <n v="1.9172"/>
    <n v="80.5"/>
    <n v="0.78170000000000006"/>
    <n v="40.648400000000002"/>
    <n v="12"/>
    <n v="21.8"/>
    <b v="1"/>
    <b v="1"/>
    <b v="1"/>
    <x v="0"/>
    <n v="5.95"/>
    <n v="103.13333333333334"/>
    <x v="519"/>
    <n v="0.65300000000000002"/>
    <n v="0.65300000000000002"/>
    <x v="1"/>
    <x v="1"/>
  </r>
  <r>
    <n v="2195120"/>
    <s v="Murata Machinery, Ltd."/>
    <s v="Konica Minolta"/>
    <s v="bizhub 25e"/>
    <s v="bizhub 25e"/>
    <m/>
    <x v="0"/>
    <s v="Standard"/>
    <n v="216"/>
    <n v="356"/>
    <m/>
    <x v="0"/>
    <x v="0"/>
    <x v="26"/>
    <s v="Yes"/>
    <n v="1.4"/>
    <n v="72.8"/>
    <s v="None, None"/>
    <x v="151"/>
    <d v="2013-11-18T00:00:00"/>
    <s v="United States, Canada"/>
    <s v="ES_1105798_MURATA MACHINERY LTD COMMUNICATION EQUIPMENT DIV (47994) | bizhub 25e_11202013071004_1404156"/>
    <n v="1"/>
    <n v="15"/>
    <n v="25.2"/>
    <n v="21"/>
    <n v="25"/>
    <n v="243.33333333333334"/>
    <n v="1.3807666666666665"/>
    <n v="60.833333333333336"/>
    <n v="0.49639166666666668"/>
    <n v="25.812366666666666"/>
    <n v="10.199999999999999"/>
    <n v="15.5"/>
    <b v="1"/>
    <b v="1"/>
    <b v="1"/>
    <x v="0"/>
    <n v="1.8000000000000003"/>
    <n v="31.200000000000003"/>
    <x v="520"/>
    <n v="0.33499999999999996"/>
    <n v="0.33499999999999996"/>
    <x v="1"/>
    <x v="1"/>
  </r>
  <r>
    <n v="2249181"/>
    <s v="Murata Machinery, Ltd."/>
    <s v="Konica Minolta"/>
    <s v="bizhub28e"/>
    <s v="bizhub28e"/>
    <m/>
    <x v="0"/>
    <s v="Standard"/>
    <n v="216"/>
    <n v="356"/>
    <m/>
    <x v="0"/>
    <x v="0"/>
    <x v="6"/>
    <s v="Yes"/>
    <n v="1.5"/>
    <n v="78"/>
    <s v="None, None"/>
    <x v="50"/>
    <d v="2015-10-01T00:00:00"/>
    <s v="United States, Canada"/>
    <s v="ES_1105619_bizhub28e_10022015052326_3406684"/>
    <n v="1"/>
    <n v="13.8"/>
    <n v="19.8"/>
    <n v="19.8"/>
    <n v="28"/>
    <n v="270"/>
    <n v="1.5095999999999998"/>
    <n v="67.5"/>
    <n v="0.52860000000000007"/>
    <n v="27.487200000000005"/>
    <n v="6"/>
    <n v="16.759999999999998"/>
    <b v="1"/>
    <b v="1"/>
    <b v="1"/>
    <x v="0"/>
    <n v="2.0100000000000002"/>
    <n v="34.840000000000003"/>
    <x v="521"/>
    <n v="0.38900000000000001"/>
    <n v="0.38900000000000001"/>
    <x v="1"/>
    <x v="1"/>
  </r>
  <r>
    <n v="2197205"/>
    <s v="Murata Machinery, Ltd."/>
    <s v="Muratec"/>
    <s v="MFX-3510"/>
    <s v="MFX-3510"/>
    <m/>
    <x v="0"/>
    <s v="Standard"/>
    <n v="216"/>
    <n v="356"/>
    <m/>
    <x v="0"/>
    <x v="0"/>
    <x v="25"/>
    <s v="Yes"/>
    <n v="1.9"/>
    <n v="98.8"/>
    <s v="None, None"/>
    <x v="59"/>
    <d v="2013-11-23T00:00:00"/>
    <s v="United States, Canada"/>
    <s v="ES_1105798_MURATA MACHINERY LTD COMMUNICATION EQUIPMENT DIV (47994) | MFX-3510_11282013042607_2767301"/>
    <n v="1"/>
    <n v="12"/>
    <n v="22.8"/>
    <n v="19.8"/>
    <n v="32"/>
    <n v="353.8"/>
    <n v="1.9354"/>
    <n v="88.45"/>
    <n v="0.64764999999999995"/>
    <n v="33.677799999999998"/>
    <n v="10.8"/>
    <n v="20.54"/>
    <b v="1"/>
    <b v="1"/>
    <b v="1"/>
    <x v="0"/>
    <n v="2.9200000000000004"/>
    <n v="50.613333333333344"/>
    <x v="522"/>
    <n v="0.55099999999999993"/>
    <n v="0.55099999999999993"/>
    <x v="1"/>
    <x v="1"/>
  </r>
  <r>
    <n v="2197206"/>
    <s v="Murata Machinery, Ltd."/>
    <s v="Muratec"/>
    <s v="MFX-3530"/>
    <s v="MFX-3530"/>
    <s v="MFX-3530,MFX-3530,; MFX-3535,MFX-3535,"/>
    <x v="0"/>
    <s v="Standard"/>
    <n v="216"/>
    <n v="356"/>
    <m/>
    <x v="0"/>
    <x v="0"/>
    <x v="25"/>
    <s v="Yes"/>
    <n v="2"/>
    <n v="104"/>
    <s v="None, None"/>
    <x v="59"/>
    <d v="2013-11-23T00:00:00"/>
    <s v="United States, Canada"/>
    <s v="ES_1105798_MURATA MACHINERY LTD COMMUNICATION EQUIPMENT DIV (47994) | MFX-3530_11282013042623_2783130"/>
    <n v="1"/>
    <n v="15"/>
    <n v="25.8"/>
    <n v="22.2"/>
    <n v="32"/>
    <n v="369.6"/>
    <n v="2.0015999999999998"/>
    <n v="92.4"/>
    <n v="0.65160000000000007"/>
    <n v="33.883200000000002"/>
    <n v="10.8"/>
    <n v="20.54"/>
    <b v="1"/>
    <b v="1"/>
    <b v="1"/>
    <x v="0"/>
    <n v="2.9200000000000004"/>
    <n v="50.613333333333344"/>
    <x v="523"/>
    <n v="0.55099999999999993"/>
    <n v="0.55099999999999993"/>
    <x v="1"/>
    <x v="1"/>
  </r>
  <r>
    <n v="2197207"/>
    <s v="Murata Machinery, Ltd."/>
    <s v="Muratec"/>
    <s v="MFX-3590"/>
    <s v="MFX-3590"/>
    <s v="MFX-3595,MFX-3595,"/>
    <x v="0"/>
    <s v="Standard"/>
    <n v="216"/>
    <n v="356"/>
    <m/>
    <x v="0"/>
    <x v="0"/>
    <x v="25"/>
    <s v="Yes"/>
    <n v="2"/>
    <n v="104"/>
    <s v="None, None"/>
    <x v="59"/>
    <d v="2013-11-23T00:00:00"/>
    <s v="United States, Canada"/>
    <s v="ES_1105798_MURATA MACHINERY LTD COMMUNICATION EQUIPMENT DIV (47994) | MFX-3590_11282013042548_2748478"/>
    <n v="1"/>
    <n v="12"/>
    <n v="22.8"/>
    <n v="19.2"/>
    <n v="32"/>
    <n v="361.39999999999992"/>
    <n v="1.9861999999999995"/>
    <n v="90.34999999999998"/>
    <n v="0.67294999999999983"/>
    <n v="34.993399999999994"/>
    <n v="10.8"/>
    <n v="20.54"/>
    <b v="1"/>
    <b v="1"/>
    <b v="1"/>
    <x v="0"/>
    <n v="2.9200000000000004"/>
    <n v="50.613333333333344"/>
    <x v="524"/>
    <n v="0.55099999999999993"/>
    <n v="0.55099999999999993"/>
    <x v="1"/>
    <x v="1"/>
  </r>
  <r>
    <n v="2288526"/>
    <s v="Oce-Technologies B.V."/>
    <s v="Canon"/>
    <s v="varioPRINT 115"/>
    <s v="Canon varioPRINT 115"/>
    <m/>
    <x v="0"/>
    <s v="Standard"/>
    <n v="320"/>
    <n v="320"/>
    <m/>
    <x v="0"/>
    <x v="0"/>
    <x v="56"/>
    <s v="Yes"/>
    <n v="20.3"/>
    <n v="1055.5999999999999"/>
    <s v="None, None"/>
    <x v="138"/>
    <d v="2017-01-13T00:00:00"/>
    <s v="United States, Australia, New Zealand, Switzerland, Europe, Taiwan, Japan, Canada"/>
    <s v="ES_1105641_Canon varioPRINT 115_01132017160552_3552910"/>
    <n v="40"/>
    <n v="7.2"/>
    <n v="129"/>
    <n v="7.8"/>
    <n v="32"/>
    <n v="4101.3999999999996"/>
    <n v="22.289641499999998"/>
    <n v="1025.3499999999999"/>
    <n v="7.0383914999999995"/>
    <n v="365.99635799999999"/>
    <n v="121.8"/>
    <n v="60"/>
    <b v="0"/>
    <b v="1"/>
    <b v="1"/>
    <x v="0"/>
    <n v="33.15"/>
    <n v="574.6"/>
    <x v="525"/>
    <n v="4.5609999999999991"/>
    <n v="4.6109999999999989"/>
    <x v="1"/>
    <x v="1"/>
  </r>
  <r>
    <n v="2288524"/>
    <s v="Oce-Technologies B.V."/>
    <s v="Canon"/>
    <s v="varioPRINT 130"/>
    <s v="Canon varioPRINT 130"/>
    <m/>
    <x v="0"/>
    <s v="Standard"/>
    <n v="320"/>
    <n v="320"/>
    <m/>
    <x v="0"/>
    <x v="0"/>
    <x v="38"/>
    <s v="Yes"/>
    <n v="21.1"/>
    <n v="1097.2"/>
    <s v="None, None"/>
    <x v="138"/>
    <d v="2017-01-13T00:00:00"/>
    <s v="United States, Australia, New Zealand, Switzerland, Europe, Taiwan, Japan, Canada"/>
    <s v="ES_1105641_Canon varioPRINT 130_01132017155500_2900691"/>
    <n v="40"/>
    <n v="6.6"/>
    <n v="135"/>
    <n v="10.199999999999999"/>
    <n v="32"/>
    <n v="4286.8"/>
    <n v="23.183598500000006"/>
    <n v="1071.7"/>
    <n v="7.2370984999999992"/>
    <n v="376.32912199999998"/>
    <n v="128.4"/>
    <n v="60"/>
    <b v="0"/>
    <b v="1"/>
    <b v="1"/>
    <x v="0"/>
    <n v="42.15"/>
    <n v="730.59999999999991"/>
    <x v="526"/>
    <n v="5.8659999999999988"/>
    <n v="5.9159999999999986"/>
    <x v="1"/>
    <x v="1"/>
  </r>
  <r>
    <n v="2218690"/>
    <s v="Oce-Technologies B.V."/>
    <s v="Canon"/>
    <s v="varioPRINT 110"/>
    <s v="Canon varioPRINT 135"/>
    <m/>
    <x v="0"/>
    <s v="Standard"/>
    <n v="320"/>
    <n v="487"/>
    <m/>
    <x v="0"/>
    <x v="0"/>
    <x v="57"/>
    <s v="Yes"/>
    <n v="21.2"/>
    <n v="1102.4000000000001"/>
    <s v="None, None"/>
    <x v="152"/>
    <d v="2016-11-28T00:00:00"/>
    <s v="United States, Australia, New Zealand, Switzerland, Europe, Taiwan, Japan, Canada"/>
    <s v="ES_1105641_Canon varioPRINT 135_09052014150051_9251401"/>
    <n v="40"/>
    <n v="321.60000000000002"/>
    <n v="163.80000000000001"/>
    <n v="4.2"/>
    <n v="32"/>
    <n v="4002.4"/>
    <n v="21.241078333333334"/>
    <n v="1000.6"/>
    <n v="6.3460783333333319"/>
    <n v="329.99607333333324"/>
    <n v="-157.80000000000001"/>
    <n v="60"/>
    <b v="1"/>
    <b v="1"/>
    <b v="1"/>
    <x v="0"/>
    <n v="30.150000000000002"/>
    <n v="522.6"/>
    <x v="527"/>
    <n v="4.1259999999999986"/>
    <n v="4.1759999999999984"/>
    <x v="1"/>
    <x v="1"/>
  </r>
  <r>
    <n v="2218691"/>
    <s v="Oce-Technologies B.V."/>
    <s v="Canon"/>
    <s v="varioPRINT 120"/>
    <s v="Canon varioPRINT 135"/>
    <m/>
    <x v="0"/>
    <s v="Standard"/>
    <n v="320"/>
    <n v="487"/>
    <m/>
    <x v="0"/>
    <x v="0"/>
    <x v="51"/>
    <s v="Yes"/>
    <n v="22.6"/>
    <n v="1175.2"/>
    <s v="None, None"/>
    <x v="152"/>
    <d v="2016-11-28T00:00:00"/>
    <s v="United States, Australia, New Zealand, Switzerland, Europe, Taiwan, Japan, Canada"/>
    <s v="ES_1105641_Canon varioPRINT 135_09052014150108_9268602"/>
    <n v="40"/>
    <n v="331.2"/>
    <n v="163.80000000000001"/>
    <n v="4.2"/>
    <n v="32"/>
    <n v="4275.3999999999996"/>
    <n v="22.619951666666665"/>
    <n v="1068.8499999999999"/>
    <n v="6.7012016666666661"/>
    <n v="348.46248666666662"/>
    <n v="-167.39999999999998"/>
    <n v="60"/>
    <b v="1"/>
    <b v="1"/>
    <b v="1"/>
    <x v="0"/>
    <n v="36.15"/>
    <n v="626.6"/>
    <x v="528"/>
    <n v="4.9959999999999996"/>
    <n v="5.0459999999999994"/>
    <x v="1"/>
    <x v="1"/>
  </r>
  <r>
    <n v="2284849"/>
    <s v="Oce-Technologies B.V."/>
    <s v="Canon"/>
    <s v="varioPRINT 135"/>
    <s v="Canon varioPRINT 135"/>
    <m/>
    <x v="0"/>
    <s v="Standard"/>
    <n v="320"/>
    <n v="487"/>
    <m/>
    <x v="0"/>
    <x v="0"/>
    <x v="58"/>
    <s v="Yes"/>
    <n v="24.7"/>
    <n v="1284.4000000000001"/>
    <s v="None, None"/>
    <x v="152"/>
    <d v="2016-11-28T00:00:00"/>
    <s v="United States, Australia, New Zealand, Switzerland, Europe, Taiwan, Japan, Canada"/>
    <s v="ES_1105641_Canon varioPRINT 135_11282016133753_0273627"/>
    <n v="40"/>
    <n v="324.60000000000002"/>
    <n v="163.80000000000001"/>
    <n v="6"/>
    <n v="32"/>
    <n v="4685.2"/>
    <n v="24.675774333333333"/>
    <n v="1171.3"/>
    <n v="7.2202743333333332"/>
    <n v="375.45426533333335"/>
    <n v="-160.80000000000001"/>
    <n v="60"/>
    <b v="1"/>
    <b v="1"/>
    <b v="1"/>
    <x v="0"/>
    <n v="45.15"/>
    <n v="782.59999999999991"/>
    <x v="529"/>
    <n v="6.3009999999999993"/>
    <n v="6.3509999999999991"/>
    <x v="1"/>
    <x v="1"/>
  </r>
  <r>
    <n v="2287905"/>
    <s v="Oce-Technologies B.V."/>
    <s v="Canon"/>
    <s v="varioPRINT 140"/>
    <s v="Canon varioPRINT 140"/>
    <m/>
    <x v="0"/>
    <s v="Standard"/>
    <n v="320"/>
    <n v="320"/>
    <m/>
    <x v="0"/>
    <x v="0"/>
    <x v="59"/>
    <s v="Yes"/>
    <n v="22.8"/>
    <n v="1185.5999999999999"/>
    <s v="None, None"/>
    <x v="138"/>
    <d v="2017-01-05T00:00:00"/>
    <s v="United States, Australia, New Zealand, Switzerland, Europe, Taiwan, Japan, Canada"/>
    <s v="ES_1105641_Canon varioPRINT 140_01062017020638_8398986"/>
    <n v="40"/>
    <n v="10.8"/>
    <n v="132"/>
    <n v="8.4"/>
    <n v="32"/>
    <n v="4610.2"/>
    <n v="24.802763333333335"/>
    <n v="1152.55"/>
    <n v="7.643513333333332"/>
    <n v="397.46269333333328"/>
    <n v="121.2"/>
    <n v="60"/>
    <b v="0"/>
    <b v="1"/>
    <b v="1"/>
    <x v="0"/>
    <n v="48.15"/>
    <n v="834.59999999999991"/>
    <x v="530"/>
    <n v="6.7359999999999998"/>
    <n v="6.7859999999999996"/>
    <x v="1"/>
    <x v="1"/>
  </r>
  <r>
    <n v="2253455"/>
    <s v="Oce-Technologies B.V."/>
    <s v="Oce"/>
    <s v="Oce VarioPrint 6250 Ultra+"/>
    <s v="Oce 01016"/>
    <m/>
    <x v="1"/>
    <s v="Standard"/>
    <n v="320"/>
    <n v="487"/>
    <m/>
    <x v="0"/>
    <x v="0"/>
    <x v="60"/>
    <s v="Yes"/>
    <n v="101.4"/>
    <n v="5272.8"/>
    <s v="None, None"/>
    <x v="153"/>
    <d v="2016-11-28T00:00:00"/>
    <s v="United States"/>
    <s v="ES_1105641_Océ 01016_11242015205555_8555183"/>
    <n v="30"/>
    <n v="24"/>
    <n v="607.79999999999995"/>
    <n v="16.2"/>
    <n v="32"/>
    <n v="18143.800000000003"/>
    <n v="101.35487366666668"/>
    <n v="4535.9500000000007"/>
    <n v="34.857623666666669"/>
    <n v="1812.5964306666667"/>
    <n v="583.79999999999995"/>
    <n v="60"/>
    <b v="0"/>
    <b v="1"/>
    <b v="1"/>
    <x v="1"/>
    <n v="102.10000000000001"/>
    <n v="1769.7333333333336"/>
    <x v="531"/>
    <n v="26.366"/>
    <n v="26.416"/>
    <x v="1"/>
    <x v="1"/>
  </r>
  <r>
    <n v="2253456"/>
    <s v="Oce-Technologies B.V."/>
    <s v="Oce"/>
    <s v="Oce VarioPrint 6320 Ultra+"/>
    <s v="Oce 01016"/>
    <m/>
    <x v="1"/>
    <s v="Standard"/>
    <n v="320"/>
    <n v="487"/>
    <m/>
    <x v="0"/>
    <x v="0"/>
    <x v="61"/>
    <s v="Yes"/>
    <n v="134.5"/>
    <n v="6994"/>
    <s v="None, None"/>
    <x v="153"/>
    <d v="2016-11-28T00:00:00"/>
    <s v="United States"/>
    <s v="ES_1105641_Océ 01016_11242015204602_7962206"/>
    <n v="30"/>
    <n v="24.6"/>
    <n v="607.79999999999995"/>
    <n v="16.2"/>
    <n v="32"/>
    <n v="24890"/>
    <n v="134.51576250000002"/>
    <n v="6222.5"/>
    <n v="42.735262499999997"/>
    <n v="2222.2336499999997"/>
    <n v="583.19999999999993"/>
    <n v="60"/>
    <b v="0"/>
    <b v="1"/>
    <b v="1"/>
    <x v="1"/>
    <n v="134.55000000000001"/>
    <n v="2332.2000000000003"/>
    <x v="532"/>
    <n v="37.162999999999997"/>
    <n v="37.212999999999994"/>
    <x v="1"/>
    <x v="1"/>
  </r>
  <r>
    <n v="2305722"/>
    <s v="Oce-Technologies B.V."/>
    <s v="Oce"/>
    <s v="Oce VarioPrint 6330"/>
    <s v="Oce 01016"/>
    <m/>
    <x v="1"/>
    <s v="Standard"/>
    <n v="320"/>
    <n v="487"/>
    <m/>
    <x v="0"/>
    <x v="0"/>
    <x v="62"/>
    <s v="Yes"/>
    <n v="120.9"/>
    <n v="6286.8"/>
    <s v="None, None"/>
    <x v="153"/>
    <d v="2017-10-30T00:00:00"/>
    <s v="United States"/>
    <s v="ES_1105641_Oce 01016_10302017151118_6278301"/>
    <n v="30"/>
    <n v="16.8"/>
    <n v="343.8"/>
    <n v="16.8"/>
    <n v="32"/>
    <n v="22435.599999999999"/>
    <n v="120.87853866666664"/>
    <n v="5608.9"/>
    <n v="38.137038666666662"/>
    <n v="1983.1260106666664"/>
    <n v="327"/>
    <n v="60"/>
    <b v="0"/>
    <b v="1"/>
    <b v="1"/>
    <x v="1"/>
    <n v="142.80000000000001"/>
    <n v="2475.2000000000003"/>
    <x v="533"/>
    <n v="39.908000000000001"/>
    <n v="39.957999999999998"/>
    <x v="0"/>
    <x v="1"/>
  </r>
  <r>
    <n v="2305723"/>
    <s v="Oce-Technologies B.V."/>
    <s v="Oce"/>
    <s v="Oce VarioPrint 6270"/>
    <s v="Oce 01016"/>
    <m/>
    <x v="1"/>
    <s v="Standard"/>
    <n v="320"/>
    <n v="487"/>
    <m/>
    <x v="0"/>
    <x v="0"/>
    <x v="63"/>
    <s v="Yes"/>
    <n v="106.3"/>
    <n v="5527.6"/>
    <s v="None, None"/>
    <x v="153"/>
    <d v="2017-10-30T00:00:00"/>
    <s v="United States"/>
    <s v="ES_1105641_Oce 01016_10302017151949_6789829"/>
    <n v="30"/>
    <n v="16.8"/>
    <n v="375"/>
    <n v="16.8"/>
    <n v="32"/>
    <n v="19533"/>
    <n v="106.31594299999999"/>
    <n v="4883.25"/>
    <n v="34.444192999999999"/>
    <n v="1791.0980359999999"/>
    <n v="358.2"/>
    <n v="60"/>
    <b v="0"/>
    <b v="1"/>
    <b v="1"/>
    <x v="1"/>
    <n v="112.00000000000001"/>
    <n v="1941.3333333333337"/>
    <x v="534"/>
    <n v="29.659999999999997"/>
    <n v="29.709999999999997"/>
    <x v="1"/>
    <x v="1"/>
  </r>
  <r>
    <n v="2281989"/>
    <s v="Oki Data Americas, Inc."/>
    <s v="INTEC"/>
    <s v="CS3000"/>
    <s v="N36100A"/>
    <m/>
    <x v="1"/>
    <s v="Standard"/>
    <n v="330"/>
    <n v="1321"/>
    <m/>
    <x v="0"/>
    <x v="1"/>
    <x v="31"/>
    <s v="Yes"/>
    <n v="5.0999999999999996"/>
    <n v="265.2"/>
    <s v="None, None"/>
    <x v="154"/>
    <d v="2016-10-16T00:00:00"/>
    <s v="United States"/>
    <s v="ES_20355_N36100A_10142016084619_4779622"/>
    <n v="1"/>
    <n v="30"/>
    <n v="63"/>
    <n v="37.799999999999997"/>
    <n v="32"/>
    <n v="942.2"/>
    <n v="5.1273626666666674"/>
    <n v="235.55"/>
    <n v="1.6901126666666668"/>
    <n v="87.885858666666678"/>
    <n v="33"/>
    <n v="26"/>
    <b v="0"/>
    <b v="1"/>
    <b v="1"/>
    <x v="1"/>
    <n v="8.15"/>
    <n v="141.26666666666668"/>
    <x v="535"/>
    <n v="0.93299999999999994"/>
    <n v="0.98299999999999998"/>
    <x v="1"/>
    <x v="1"/>
  </r>
  <r>
    <n v="2204922"/>
    <s v="Oki Data Americas, Inc."/>
    <s v="INTEC"/>
    <s v="CS5000"/>
    <s v="N36101A"/>
    <m/>
    <x v="1"/>
    <s v="Standard"/>
    <n v="330"/>
    <n v="1321"/>
    <m/>
    <x v="0"/>
    <x v="1"/>
    <x v="31"/>
    <s v="Yes"/>
    <n v="5.28"/>
    <n v="274.56"/>
    <s v="None, None"/>
    <x v="155"/>
    <d v="2014-02-20T00:00:00"/>
    <s v="United States"/>
    <s v="ES_1105798_OKI DATA AMERICAS INC (283614) | N36101A_02202014035538_8538844"/>
    <n v="1"/>
    <n v="40.799999999999997"/>
    <n v="63"/>
    <n v="39"/>
    <n v="32"/>
    <n v="967.6"/>
    <n v="5.280885333333333"/>
    <n v="241.9"/>
    <n v="1.7543853333333335"/>
    <n v="91.228037333333333"/>
    <n v="22.200000000000003"/>
    <n v="26"/>
    <b v="1"/>
    <b v="1"/>
    <b v="1"/>
    <x v="1"/>
    <n v="8.15"/>
    <n v="141.26666666666668"/>
    <x v="536"/>
    <n v="0.93299999999999994"/>
    <n v="0.98299999999999998"/>
    <x v="1"/>
    <x v="1"/>
  </r>
  <r>
    <n v="2199301"/>
    <s v="Oki Data Americas, Inc."/>
    <s v="OKI"/>
    <s v="B431dn+"/>
    <s v="N22203A"/>
    <m/>
    <x v="1"/>
    <s v="Standard"/>
    <n v="216"/>
    <n v="1321"/>
    <m/>
    <x v="0"/>
    <x v="0"/>
    <x v="48"/>
    <s v="Yes"/>
    <n v="3.1"/>
    <n v="161.19999999999999"/>
    <s v="Wired &gt; 20 MHz and &lt; 500 MHz - 100/10 Mb/s Ethernet, None"/>
    <x v="75"/>
    <d v="2013-11-23T00:00:00"/>
    <s v="United States"/>
    <s v="ES_1105798_OKI DATA AMERICAS INC (283614) | N22203A_12262013234644_1604703"/>
    <n v="0"/>
    <n v="19.2"/>
    <n v="30"/>
    <n v="22.2"/>
    <n v="32"/>
    <n v="454.8"/>
    <n v="3.0548000000000002"/>
    <n v="113.7"/>
    <n v="1.5323"/>
    <n v="79.679599999999994"/>
    <n v="10.8"/>
    <n v="24.74"/>
    <b v="1"/>
    <b v="1"/>
    <b v="1"/>
    <x v="1"/>
    <n v="3.7200000000000006"/>
    <n v="64.48"/>
    <x v="537"/>
    <n v="0.71399999999999997"/>
    <n v="0.71399999999999997"/>
    <x v="1"/>
    <x v="1"/>
  </r>
  <r>
    <n v="2204460"/>
    <s v="Oki Data Americas, Inc."/>
    <s v="OKI"/>
    <s v="B431dn+"/>
    <s v="N22203BX"/>
    <m/>
    <x v="1"/>
    <s v="Standard"/>
    <n v="216"/>
    <n v="1321"/>
    <m/>
    <x v="0"/>
    <x v="0"/>
    <x v="48"/>
    <s v="Yes"/>
    <n v="3.2"/>
    <n v="166.4"/>
    <s v="Wired &gt; 20 MHz and &lt; 500 MHz - 100/10 Mb/s Ethernet, None"/>
    <x v="1"/>
    <d v="2013-11-23T00:00:00"/>
    <s v="United States"/>
    <s v="ES_1105798_OKI DATA AMERICAS INC (283614) | N22203BX_12262013234716_1636073"/>
    <n v="0"/>
    <n v="16.8"/>
    <n v="25.2"/>
    <n v="19.2"/>
    <n v="32"/>
    <n v="446"/>
    <n v="3.19"/>
    <n v="111.5"/>
    <n v="1.7424999999999999"/>
    <n v="90.61"/>
    <n v="8.3999999999999986"/>
    <n v="24.74"/>
    <b v="1"/>
    <b v="1"/>
    <b v="1"/>
    <x v="1"/>
    <n v="3.7200000000000006"/>
    <n v="64.48"/>
    <x v="538"/>
    <n v="0.71399999999999997"/>
    <n v="0.71399999999999997"/>
    <x v="1"/>
    <x v="1"/>
  </r>
  <r>
    <n v="2197264"/>
    <s v="Oki Data Americas, Inc."/>
    <s v="OKI"/>
    <s v="MB461+LP"/>
    <s v="N22205A"/>
    <m/>
    <x v="0"/>
    <s v="Standard"/>
    <n v="216"/>
    <n v="1321"/>
    <m/>
    <x v="0"/>
    <x v="0"/>
    <x v="48"/>
    <s v="Yes"/>
    <n v="2.6"/>
    <n v="135.19999999999999"/>
    <s v="Wired &gt; 20 MHz and &lt; 500 MHz - 100/10 Mb/s Ethernet, Scanners with non-CCFL Lamps - Light-Emitting Diodes (LED)"/>
    <x v="75"/>
    <d v="2013-11-23T00:00:00"/>
    <s v="United States"/>
    <s v="ES_1105798_OKI DATA AMERICAS INC (283614) | N22205A_11292013083938_4378959"/>
    <n v="30"/>
    <n v="18"/>
    <n v="37.799999999999997"/>
    <n v="22.8"/>
    <n v="32"/>
    <n v="471.8"/>
    <n v="2.6324999999999998"/>
    <n v="117.95"/>
    <n v="0.92325000000000002"/>
    <n v="48.009"/>
    <n v="19.799999999999997"/>
    <n v="38.97"/>
    <b v="1"/>
    <b v="1"/>
    <b v="1"/>
    <x v="0"/>
    <n v="4.0199999999999996"/>
    <n v="69.679999999999993"/>
    <x v="539"/>
    <n v="0.70099999999999996"/>
    <n v="0.70099999999999996"/>
    <x v="1"/>
    <x v="1"/>
  </r>
  <r>
    <n v="2199302"/>
    <s v="Oki Data Americas, Inc."/>
    <s v="OKI"/>
    <s v="MB461"/>
    <s v="N22205A"/>
    <m/>
    <x v="0"/>
    <s v="Standard"/>
    <n v="216"/>
    <n v="1321"/>
    <m/>
    <x v="0"/>
    <x v="0"/>
    <x v="19"/>
    <s v="Yes"/>
    <n v="2.2000000000000002"/>
    <n v="114.4"/>
    <s v="Wired &gt; 20 MHz and &lt; 500 MHz - 100/10 Mb/s Ethernet, Scanners with non-CCFL Lamps - Light-Emitting Diodes (LED)"/>
    <x v="75"/>
    <d v="2013-11-23T00:00:00"/>
    <s v="United States"/>
    <s v="ES_1105798_OKI DATA AMERICAS INC (283614) | N22205A_12262013234750_1670458"/>
    <n v="30"/>
    <n v="12"/>
    <n v="36"/>
    <n v="19.8"/>
    <n v="32"/>
    <n v="372.59999999999997"/>
    <n v="2.1741516666666665"/>
    <n v="93.149999999999991"/>
    <n v="0.84590166666666655"/>
    <n v="43.986886666666663"/>
    <n v="24"/>
    <n v="32.85"/>
    <b v="1"/>
    <b v="1"/>
    <b v="1"/>
    <x v="0"/>
    <n v="2.7"/>
    <n v="46.800000000000004"/>
    <x v="540"/>
    <n v="0.51500000000000001"/>
    <n v="0.51500000000000001"/>
    <x v="1"/>
    <x v="1"/>
  </r>
  <r>
    <n v="2200492"/>
    <s v="Oki Data Americas, Inc."/>
    <s v="OKI"/>
    <s v="MB441"/>
    <s v="N22205A"/>
    <m/>
    <x v="0"/>
    <s v="Standard"/>
    <n v="216"/>
    <n v="1321"/>
    <m/>
    <x v="0"/>
    <x v="0"/>
    <x v="7"/>
    <s v="Yes"/>
    <n v="1.9"/>
    <n v="98.8"/>
    <s v="Wired &gt; 20 MHz and &lt; 500 MHz - 100/10 Mb/s Ethernet, Scanners with non-CCFL Lamps - Light-Emitting Diodes (LED)"/>
    <x v="75"/>
    <d v="2014-01-17T00:00:00"/>
    <s v="United States"/>
    <s v="ES_1105798_OKI DATA AMERICAS INC (283614) | N22205A_01192014041440_4880862"/>
    <n v="30"/>
    <n v="13.2"/>
    <n v="34.799999999999997"/>
    <n v="21"/>
    <n v="30"/>
    <n v="315.73333333333335"/>
    <n v="1.8572666666666668"/>
    <n v="78.933333333333337"/>
    <n v="0.7295166666666667"/>
    <n v="37.934866666666672"/>
    <n v="21.599999999999998"/>
    <n v="30.3"/>
    <b v="1"/>
    <b v="1"/>
    <b v="1"/>
    <x v="0"/>
    <n v="2.15"/>
    <n v="37.266666666666666"/>
    <x v="541"/>
    <n v="0.42499999999999993"/>
    <n v="0.42499999999999993"/>
    <x v="1"/>
    <x v="1"/>
  </r>
  <r>
    <n v="2197265"/>
    <s v="Oki Data Americas, Inc."/>
    <s v="OKI"/>
    <s v="MB461+LP"/>
    <s v="N22205B"/>
    <m/>
    <x v="0"/>
    <s v="Standard"/>
    <n v="216"/>
    <n v="1321"/>
    <m/>
    <x v="0"/>
    <x v="0"/>
    <x v="48"/>
    <s v="Yes"/>
    <n v="2.5"/>
    <n v="130"/>
    <s v="Wired &gt; 20 MHz and &lt; 500 MHz - 100/10 Mb/s Ethernet, Scanners with non-CCFL Lamps - Light-Emitting Diodes (LED)"/>
    <x v="75"/>
    <d v="2013-11-23T00:00:00"/>
    <s v="United States"/>
    <s v="ES_1105798_OKI DATA AMERICAS INC (283614) | N22205B_11292013083718_4238323"/>
    <n v="30"/>
    <n v="16.8"/>
    <n v="34.799999999999997"/>
    <n v="19.8"/>
    <n v="32"/>
    <n v="443.4"/>
    <n v="2.5415999999999994"/>
    <n v="110.85"/>
    <n v="0.95084999999999986"/>
    <n v="49.444199999999995"/>
    <n v="17.999999999999996"/>
    <n v="38.97"/>
    <b v="1"/>
    <b v="1"/>
    <b v="1"/>
    <x v="0"/>
    <n v="4.0199999999999996"/>
    <n v="69.679999999999993"/>
    <x v="542"/>
    <n v="0.70099999999999996"/>
    <n v="0.70099999999999996"/>
    <x v="1"/>
    <x v="1"/>
  </r>
  <r>
    <n v="2199292"/>
    <s v="Oki Data Americas, Inc."/>
    <s v="OKI"/>
    <s v="MB461"/>
    <s v="N22205B"/>
    <m/>
    <x v="0"/>
    <s v="Standard"/>
    <n v="216"/>
    <n v="1321"/>
    <m/>
    <x v="0"/>
    <x v="0"/>
    <x v="19"/>
    <s v="Yes"/>
    <n v="2.1"/>
    <n v="109.2"/>
    <s v="Wired &gt; 20 MHz and &lt; 500 MHz - 100/10 Mb/s Ethernet, Scanners with non-CCFL Lamps - Light-Emitting Diodes (LED)"/>
    <x v="75"/>
    <d v="2013-11-23T00:00:00"/>
    <s v="United States"/>
    <s v="ES_1105798_OKI DATA AMERICAS INC (283614) | N22205B_12262013235158_1918213"/>
    <n v="30"/>
    <n v="10.8"/>
    <n v="34.799999999999997"/>
    <n v="19.2"/>
    <n v="32"/>
    <n v="365.8"/>
    <n v="2.1286306666666666"/>
    <n v="91.45"/>
    <n v="0.82288066666666682"/>
    <n v="42.789794666666673"/>
    <n v="23.999999999999996"/>
    <n v="32.85"/>
    <b v="1"/>
    <b v="1"/>
    <b v="1"/>
    <x v="0"/>
    <n v="2.7"/>
    <n v="46.800000000000004"/>
    <x v="543"/>
    <n v="0.51500000000000001"/>
    <n v="0.51500000000000001"/>
    <x v="1"/>
    <x v="1"/>
  </r>
  <r>
    <n v="2197262"/>
    <s v="Oki Data Americas, Inc."/>
    <s v="OKI"/>
    <s v="MB491+"/>
    <s v="N22208A"/>
    <m/>
    <x v="0"/>
    <s v="Standard"/>
    <n v="216"/>
    <n v="1321"/>
    <m/>
    <x v="0"/>
    <x v="0"/>
    <x v="48"/>
    <s v="Yes"/>
    <n v="2.7"/>
    <n v="140.4"/>
    <s v="Wired &gt; 20 MHz and &lt; 500 MHz - 100/10 Mb/s Ethernet, Scanners with non-CCFL Lamps - Light-Emitting Diodes (LED)"/>
    <x v="75"/>
    <d v="2013-11-29T00:00:00"/>
    <s v="United States"/>
    <s v="ES_1105798_OKI DATA AMERICAS INC (283614) | N22208A_11292013083635_4195260"/>
    <n v="30"/>
    <n v="19.2"/>
    <n v="37.799999999999997"/>
    <n v="22.2"/>
    <n v="32"/>
    <n v="476.4"/>
    <n v="2.6680180000000004"/>
    <n v="119.1"/>
    <n v="0.94451800000000008"/>
    <n v="49.114936000000007"/>
    <n v="18.599999999999998"/>
    <n v="38.97"/>
    <b v="1"/>
    <b v="1"/>
    <b v="1"/>
    <x v="0"/>
    <n v="4.0199999999999996"/>
    <n v="69.679999999999993"/>
    <x v="544"/>
    <n v="0.70099999999999996"/>
    <n v="0.70099999999999996"/>
    <x v="1"/>
    <x v="1"/>
  </r>
  <r>
    <n v="2197267"/>
    <s v="Oki Data Americas, Inc."/>
    <s v="OKI"/>
    <s v="MB491"/>
    <s v="N22208A"/>
    <m/>
    <x v="0"/>
    <s v="Standard"/>
    <n v="216"/>
    <n v="1321"/>
    <m/>
    <x v="0"/>
    <x v="0"/>
    <x v="4"/>
    <s v="Yes"/>
    <n v="2.4"/>
    <n v="124.8"/>
    <s v="Wired &gt; 20 MHz and &lt; 500 MHz - 100/10 Mb/s Ethernet, Scanners with non-CCFL Lamps - Light-Emitting Diodes (LED)"/>
    <x v="75"/>
    <d v="2013-11-23T00:00:00"/>
    <s v="United States"/>
    <s v="ES_1105798_OKI DATA AMERICAS INC (283614) | N22208A_11292013083850_4330422"/>
    <n v="30"/>
    <n v="16.8"/>
    <n v="36"/>
    <n v="21"/>
    <n v="32"/>
    <n v="419.4"/>
    <n v="2.3955756666666668"/>
    <n v="104.85"/>
    <n v="0.88882566666666663"/>
    <n v="46.218934666666662"/>
    <n v="19.2"/>
    <n v="36.42"/>
    <b v="1"/>
    <b v="1"/>
    <b v="1"/>
    <x v="0"/>
    <n v="3.47"/>
    <n v="60.146666666666668"/>
    <x v="545"/>
    <n v="0.6359999999999999"/>
    <n v="0.6359999999999999"/>
    <x v="1"/>
    <x v="1"/>
  </r>
  <r>
    <n v="2197269"/>
    <s v="Oki Data Americas, Inc."/>
    <s v="OKI"/>
    <s v="MB491"/>
    <s v="N22208B"/>
    <m/>
    <x v="0"/>
    <s v="Standard"/>
    <n v="216"/>
    <n v="1321"/>
    <m/>
    <x v="0"/>
    <x v="0"/>
    <x v="4"/>
    <s v="Yes"/>
    <n v="2.4"/>
    <n v="124.8"/>
    <s v="Wired &gt; 20 MHz and &lt; 500 MHz - 100/10 Mb/s Ethernet, Scanners with non-CCFL Lamps - Light-Emitting Diodes (LED)"/>
    <x v="75"/>
    <d v="2013-11-23T00:00:00"/>
    <s v="United States"/>
    <s v="ES_1105798_OKI DATA AMERICAS INC (283614) | N22208B_11292013083645_4205054"/>
    <n v="30"/>
    <n v="16.2"/>
    <n v="34.799999999999997"/>
    <n v="798"/>
    <n v="32"/>
    <n v="285.39999999999998"/>
    <n v="1.71306"/>
    <n v="71.349999999999994"/>
    <n v="0.70580999999999994"/>
    <n v="36.702119999999994"/>
    <n v="18.599999999999998"/>
    <n v="36.42"/>
    <b v="1"/>
    <b v="1"/>
    <b v="1"/>
    <x v="0"/>
    <n v="3.47"/>
    <n v="60.146666666666668"/>
    <x v="546"/>
    <n v="0.6359999999999999"/>
    <n v="0.6359999999999999"/>
    <x v="1"/>
    <x v="1"/>
  </r>
  <r>
    <n v="2188400"/>
    <s v="Oki Data Americas, Inc."/>
    <s v="OKI"/>
    <s v="B721dn"/>
    <s v="N22300A"/>
    <m/>
    <x v="1"/>
    <s v="Standard"/>
    <n v="216"/>
    <n v="1321"/>
    <m/>
    <x v="0"/>
    <x v="0"/>
    <x v="64"/>
    <s v="Yes"/>
    <n v="2.9"/>
    <n v="150.80000000000001"/>
    <s v="None, None"/>
    <x v="156"/>
    <d v="2013-11-14T00:00:00"/>
    <s v="United States"/>
    <s v="ES_1105798_OKI DATA AMERICAS INC (283614) | N22300A_07192013020714_9634773"/>
    <n v="1"/>
    <n v="15"/>
    <n v="27"/>
    <n v="18"/>
    <n v="32"/>
    <n v="557.6"/>
    <n v="2.933473666666667"/>
    <n v="139.4"/>
    <n v="0.87547366666666671"/>
    <n v="45.524630666666667"/>
    <n v="12"/>
    <n v="25.58"/>
    <b v="1"/>
    <b v="1"/>
    <b v="1"/>
    <x v="1"/>
    <n v="4.04"/>
    <n v="70.026666666666671"/>
    <x v="547"/>
    <n v="0.75799999999999979"/>
    <n v="0.75799999999999979"/>
    <x v="1"/>
    <x v="1"/>
  </r>
  <r>
    <n v="2188401"/>
    <s v="Oki Data Americas, Inc."/>
    <s v="OKI"/>
    <s v="B731dn"/>
    <s v="N22300A"/>
    <m/>
    <x v="1"/>
    <s v="Standard"/>
    <n v="216"/>
    <n v="1321"/>
    <m/>
    <x v="0"/>
    <x v="0"/>
    <x v="28"/>
    <s v="Yes"/>
    <n v="3.3"/>
    <n v="171.6"/>
    <s v="None, None"/>
    <x v="156"/>
    <d v="2013-11-14T00:00:00"/>
    <s v="United States"/>
    <s v="ES_1105798_OKI DATA AMERICAS INC (283614) | N22300A_07192013020744_9664231"/>
    <n v="1"/>
    <n v="16.8"/>
    <n v="28.2"/>
    <n v="18"/>
    <n v="32"/>
    <n v="627.20000000000016"/>
    <n v="3.2814425000000012"/>
    <n v="156.80000000000004"/>
    <n v="0.96244250000000009"/>
    <n v="50.047010000000007"/>
    <n v="11.399999999999999"/>
    <n v="28.099999999999998"/>
    <b v="1"/>
    <b v="1"/>
    <b v="1"/>
    <x v="1"/>
    <n v="5.0000000000000009"/>
    <n v="86.666666666666686"/>
    <x v="548"/>
    <n v="0.8899999999999999"/>
    <n v="0.8899999999999999"/>
    <x v="1"/>
    <x v="1"/>
  </r>
  <r>
    <n v="2188403"/>
    <s v="Oki Data Americas, Inc."/>
    <s v="OKI"/>
    <s v="B721dn"/>
    <s v="N22300B"/>
    <m/>
    <x v="1"/>
    <s v="Standard"/>
    <n v="216"/>
    <n v="1321"/>
    <m/>
    <x v="0"/>
    <x v="0"/>
    <x v="64"/>
    <s v="Yes"/>
    <n v="3"/>
    <n v="156"/>
    <s v="None, None"/>
    <x v="156"/>
    <d v="2013-11-14T00:00:00"/>
    <s v="United States"/>
    <s v="ES_1105798_OKI DATA AMERICAS INC (283614) | N22300B_08202013072823_3703848"/>
    <n v="1"/>
    <n v="15"/>
    <n v="25.8"/>
    <n v="18"/>
    <n v="32"/>
    <n v="565.4"/>
    <n v="2.9980165000000003"/>
    <n v="141.35"/>
    <n v="0.91676649999999993"/>
    <n v="47.671857999999993"/>
    <n v="10.8"/>
    <n v="25.58"/>
    <b v="1"/>
    <b v="1"/>
    <b v="1"/>
    <x v="1"/>
    <n v="4.04"/>
    <n v="70.026666666666671"/>
    <x v="549"/>
    <n v="0.75799999999999979"/>
    <n v="0.75799999999999979"/>
    <x v="1"/>
    <x v="1"/>
  </r>
  <r>
    <n v="2188404"/>
    <s v="Oki Data Americas, Inc."/>
    <s v="OKI"/>
    <s v="B731dn"/>
    <s v="N22300B"/>
    <m/>
    <x v="1"/>
    <s v="Standard"/>
    <n v="216"/>
    <n v="1321"/>
    <m/>
    <x v="0"/>
    <x v="0"/>
    <x v="28"/>
    <s v="Yes"/>
    <n v="3.3"/>
    <n v="171.6"/>
    <s v="None, None"/>
    <x v="156"/>
    <d v="2013-11-14T00:00:00"/>
    <s v="United States"/>
    <s v="ES_1105798_OKI DATA AMERICAS INC (283614) | N22300B_08202013072853_3733172"/>
    <n v="1"/>
    <n v="16.2"/>
    <n v="25.8"/>
    <n v="16.8"/>
    <n v="32"/>
    <n v="631.4"/>
    <n v="3.3289731666666671"/>
    <n v="157.85"/>
    <n v="1.0002231666666666"/>
    <n v="52.011604666666663"/>
    <n v="9.6000000000000014"/>
    <n v="28.099999999999998"/>
    <b v="1"/>
    <b v="1"/>
    <b v="1"/>
    <x v="1"/>
    <n v="5.0000000000000009"/>
    <n v="86.666666666666686"/>
    <x v="550"/>
    <n v="0.8899999999999999"/>
    <n v="0.8899999999999999"/>
    <x v="1"/>
    <x v="1"/>
  </r>
  <r>
    <n v="2185947"/>
    <s v="Oki Data Americas, Inc."/>
    <s v="OKI"/>
    <s v="MB760b"/>
    <s v="N22400A"/>
    <m/>
    <x v="0"/>
    <s v="Standard"/>
    <n v="216"/>
    <n v="1320"/>
    <m/>
    <x v="0"/>
    <x v="0"/>
    <x v="64"/>
    <s v="Yes"/>
    <n v="3.1"/>
    <n v="161.19999999999999"/>
    <s v="None, None"/>
    <x v="157"/>
    <d v="2013-06-12T00:00:00"/>
    <s v="United States"/>
    <s v="ES_1105798_OKI DATA AMERICAS INC (283614) | N22400A_07172013041713_4633350"/>
    <n v="1"/>
    <n v="22.8"/>
    <n v="33"/>
    <n v="31.8"/>
    <n v="32"/>
    <n v="545.79999999999995"/>
    <n v="3.1385999999999998"/>
    <n v="136.44999999999999"/>
    <n v="1.1878499999999999"/>
    <n v="61.768199999999993"/>
    <n v="10.199999999999999"/>
    <n v="25.58"/>
    <b v="1"/>
    <b v="1"/>
    <b v="1"/>
    <x v="0"/>
    <n v="4.24"/>
    <n v="73.493333333333339"/>
    <x v="551"/>
    <n v="0.72699999999999998"/>
    <n v="0.72699999999999998"/>
    <x v="1"/>
    <x v="1"/>
  </r>
  <r>
    <n v="2185950"/>
    <s v="Oki Data Americas, Inc."/>
    <s v="OKI"/>
    <s v="MB770"/>
    <s v="N22400A"/>
    <m/>
    <x v="0"/>
    <s v="Standard"/>
    <n v="216"/>
    <n v="1320"/>
    <m/>
    <x v="0"/>
    <x v="0"/>
    <x v="28"/>
    <s v="Yes"/>
    <n v="3.1"/>
    <n v="161.19999999999999"/>
    <s v="None, None"/>
    <x v="157"/>
    <d v="2013-06-12T00:00:00"/>
    <s v="United States"/>
    <s v="ES_1105798_OKI DATA AMERICAS INC (283614) | N22400A_07172013041752_4672839"/>
    <n v="1"/>
    <n v="22.2"/>
    <n v="33"/>
    <n v="31.2"/>
    <n v="32"/>
    <n v="550.79999999999995"/>
    <n v="3.1251999999999995"/>
    <n v="137.69999999999999"/>
    <n v="1.1467000000000001"/>
    <n v="59.628399999999999"/>
    <n v="10.8"/>
    <n v="28.099999999999998"/>
    <b v="1"/>
    <b v="1"/>
    <b v="1"/>
    <x v="0"/>
    <n v="5.6"/>
    <n v="97.066666666666663"/>
    <x v="552"/>
    <n v="0.80499999999999994"/>
    <n v="0.80499999999999994"/>
    <x v="1"/>
    <x v="1"/>
  </r>
  <r>
    <n v="2185952"/>
    <s v="Oki Data Americas, Inc."/>
    <s v="OKI"/>
    <s v="MB760b"/>
    <s v="N22400B"/>
    <m/>
    <x v="0"/>
    <s v="Standard"/>
    <n v="216"/>
    <n v="1320"/>
    <m/>
    <x v="0"/>
    <x v="0"/>
    <x v="64"/>
    <s v="Yes"/>
    <n v="2.9"/>
    <n v="150.80000000000001"/>
    <s v="None, None"/>
    <x v="157"/>
    <d v="2013-06-12T00:00:00"/>
    <s v="United States"/>
    <s v="ES_1105798_OKI DATA AMERICAS INC (283614) | N22400B_07172013041824_4704467"/>
    <n v="1"/>
    <n v="19.2"/>
    <n v="31.2"/>
    <n v="27"/>
    <n v="32"/>
    <n v="490.6"/>
    <n v="2.9138000000000002"/>
    <n v="122.65"/>
    <n v="1.1820500000000003"/>
    <n v="61.466600000000014"/>
    <n v="12"/>
    <n v="25.58"/>
    <b v="1"/>
    <b v="1"/>
    <b v="1"/>
    <x v="0"/>
    <n v="4.24"/>
    <n v="73.493333333333339"/>
    <x v="553"/>
    <n v="0.72699999999999998"/>
    <n v="0.72699999999999998"/>
    <x v="1"/>
    <x v="1"/>
  </r>
  <r>
    <n v="2185954"/>
    <s v="Oki Data Americas, Inc."/>
    <s v="OKI"/>
    <s v="MB770"/>
    <s v="N22400B"/>
    <m/>
    <x v="0"/>
    <s v="Standard"/>
    <n v="216"/>
    <n v="1320"/>
    <m/>
    <x v="0"/>
    <x v="0"/>
    <x v="28"/>
    <s v="Yes"/>
    <n v="3.3"/>
    <n v="171.6"/>
    <s v="None, None"/>
    <x v="157"/>
    <d v="2013-06-12T00:00:00"/>
    <s v="United States"/>
    <s v="ES_1105798_OKI DATA AMERICAS INC (283614) | N22400B_07172013041852_4732323"/>
    <n v="1"/>
    <n v="37.799999999999997"/>
    <n v="31.2"/>
    <n v="28.2"/>
    <n v="32"/>
    <n v="564.20000000000016"/>
    <n v="3.3074000000000003"/>
    <n v="141.05000000000004"/>
    <n v="1.3056500000000002"/>
    <n v="67.893800000000013"/>
    <n v="-6.5999999999999979"/>
    <n v="28.099999999999998"/>
    <b v="1"/>
    <b v="1"/>
    <b v="1"/>
    <x v="0"/>
    <n v="5.6"/>
    <n v="97.066666666666663"/>
    <x v="554"/>
    <n v="0.80499999999999994"/>
    <n v="0.80499999999999994"/>
    <x v="1"/>
    <x v="1"/>
  </r>
  <r>
    <n v="2185956"/>
    <s v="Oki Data Americas, Inc."/>
    <s v="OKI"/>
    <s v="MB770f"/>
    <s v="N22401A"/>
    <m/>
    <x v="0"/>
    <s v="Standard"/>
    <n v="216"/>
    <n v="1320"/>
    <m/>
    <x v="0"/>
    <x v="0"/>
    <x v="28"/>
    <s v="Yes"/>
    <n v="3.4"/>
    <n v="176.8"/>
    <s v="None, None"/>
    <x v="157"/>
    <d v="2013-06-12T00:00:00"/>
    <s v="United States"/>
    <s v="ES_1105798_OKI DATA AMERICAS INC (283614) | N22401A_07172013042011_4811794"/>
    <n v="1"/>
    <n v="25.8"/>
    <n v="37.200000000000003"/>
    <n v="31.8"/>
    <n v="32"/>
    <n v="600.20000000000016"/>
    <n v="3.397800000000001"/>
    <n v="150.05000000000004"/>
    <n v="1.2400500000000001"/>
    <n v="64.482600000000005"/>
    <n v="11.400000000000002"/>
    <n v="28.099999999999998"/>
    <b v="1"/>
    <b v="1"/>
    <b v="1"/>
    <x v="0"/>
    <n v="5.6"/>
    <n v="97.066666666666663"/>
    <x v="555"/>
    <n v="0.80499999999999994"/>
    <n v="0.80499999999999994"/>
    <x v="1"/>
    <x v="1"/>
  </r>
  <r>
    <n v="2185958"/>
    <s v="Oki Data Americas, Inc."/>
    <s v="OKI"/>
    <s v="MB770f"/>
    <s v="N22401B"/>
    <m/>
    <x v="0"/>
    <s v="Standard"/>
    <n v="216"/>
    <n v="1320"/>
    <m/>
    <x v="0"/>
    <x v="0"/>
    <x v="28"/>
    <s v="Yes"/>
    <n v="3.4"/>
    <n v="176.8"/>
    <s v="None, None"/>
    <x v="157"/>
    <d v="2013-06-12T00:00:00"/>
    <s v="United States"/>
    <s v="ES_1105798_OKI DATA AMERICAS INC (283614) | N22401B_07172013042035_4835678"/>
    <n v="1"/>
    <n v="24"/>
    <n v="31.8"/>
    <n v="28.8"/>
    <n v="32"/>
    <n v="583.20000000000016"/>
    <n v="3.3768000000000011"/>
    <n v="145.80000000000004"/>
    <n v="1.2978000000000003"/>
    <n v="67.485600000000019"/>
    <n v="7.8000000000000007"/>
    <n v="28.099999999999998"/>
    <b v="1"/>
    <b v="1"/>
    <b v="1"/>
    <x v="0"/>
    <n v="5.6"/>
    <n v="97.066666666666663"/>
    <x v="556"/>
    <n v="0.80499999999999994"/>
    <n v="0.80499999999999994"/>
    <x v="1"/>
    <x v="1"/>
  </r>
  <r>
    <n v="2220032"/>
    <s v="Oki Data Americas, Inc."/>
    <s v="OKI"/>
    <s v="B432dn"/>
    <s v="N22500A"/>
    <s v="ES4132dn,N22500A,"/>
    <x v="1"/>
    <s v="Standard"/>
    <n v="216"/>
    <n v="1321"/>
    <m/>
    <x v="0"/>
    <x v="0"/>
    <x v="4"/>
    <s v="Yes"/>
    <n v="2"/>
    <n v="104"/>
    <s v="Wireless - WiFi, None"/>
    <x v="158"/>
    <d v="2014-09-18T00:00:00"/>
    <s v="United States"/>
    <s v="ES_20355_N22500A_09222014061941_6781196"/>
    <n v="1"/>
    <n v="13.2"/>
    <n v="25.2"/>
    <n v="24"/>
    <n v="32"/>
    <n v="371.2"/>
    <n v="1.9967999999999999"/>
    <n v="92.8"/>
    <n v="0.63779999999999992"/>
    <n v="33.165599999999998"/>
    <n v="12"/>
    <n v="22.64"/>
    <b v="1"/>
    <b v="1"/>
    <b v="1"/>
    <x v="1"/>
    <n v="2.92"/>
    <n v="50.613333333333337"/>
    <x v="557"/>
    <n v="0.60399999999999987"/>
    <n v="0.70399999999999985"/>
    <x v="0"/>
    <x v="0"/>
  </r>
  <r>
    <n v="2220033"/>
    <s v="Oki Data Americas, Inc."/>
    <s v="OKI"/>
    <s v="B412dn"/>
    <s v="N22500A"/>
    <m/>
    <x v="1"/>
    <s v="Standard"/>
    <n v="216"/>
    <n v="1321"/>
    <m/>
    <x v="0"/>
    <x v="0"/>
    <x v="19"/>
    <s v="Yes"/>
    <n v="1.7"/>
    <n v="88.4"/>
    <s v="Wireless - WiFi, None"/>
    <x v="158"/>
    <d v="2014-09-18T00:00:00"/>
    <s v="United States"/>
    <s v="ES_20355_N22500A_09222014062511_7111705"/>
    <n v="1"/>
    <n v="13.8"/>
    <n v="28.2"/>
    <n v="24"/>
    <n v="32"/>
    <n v="315.8"/>
    <n v="1.7454000000000001"/>
    <n v="78.95"/>
    <n v="0.60014999999999996"/>
    <n v="31.207799999999999"/>
    <n v="14.399999999999999"/>
    <n v="19.7"/>
    <b v="1"/>
    <b v="1"/>
    <b v="1"/>
    <x v="1"/>
    <n v="2.0499999999999998"/>
    <n v="35.533333333333331"/>
    <x v="558"/>
    <n v="0.48000000000000009"/>
    <n v="0.58000000000000007"/>
    <x v="1"/>
    <x v="1"/>
  </r>
  <r>
    <n v="2219957"/>
    <s v="Oki Data Americas, Inc."/>
    <s v="OKI"/>
    <s v="B512dn"/>
    <s v="N22501A"/>
    <s v="ES5112dn,N22501A,"/>
    <x v="1"/>
    <s v="Standard"/>
    <n v="216"/>
    <n v="1321"/>
    <m/>
    <x v="0"/>
    <x v="0"/>
    <x v="48"/>
    <s v="Yes"/>
    <n v="2.2000000000000002"/>
    <n v="114.4"/>
    <s v="Wireless - WiFi, None"/>
    <x v="158"/>
    <d v="2014-09-18T00:00:00"/>
    <s v="United States"/>
    <s v="ES_20355_N22501A_09222014061203_6323656"/>
    <n v="1"/>
    <n v="15"/>
    <n v="28.2"/>
    <n v="24"/>
    <n v="32"/>
    <n v="418.2"/>
    <n v="2.2318000000000002"/>
    <n v="104.55"/>
    <n v="0.69655"/>
    <n v="36.220599999999997"/>
    <n v="13.2"/>
    <n v="24.74"/>
    <b v="1"/>
    <b v="1"/>
    <b v="1"/>
    <x v="1"/>
    <n v="3.7200000000000006"/>
    <n v="64.48"/>
    <x v="559"/>
    <n v="0.71399999999999997"/>
    <n v="0.81399999999999995"/>
    <x v="0"/>
    <x v="0"/>
  </r>
  <r>
    <n v="2230686"/>
    <s v="Oki Data Americas, Inc."/>
    <s v="OKI"/>
    <s v="B512dn"/>
    <s v="N22501B"/>
    <s v="ES5112dn,N22501B,"/>
    <x v="1"/>
    <s v="Standard"/>
    <n v="216"/>
    <n v="1321"/>
    <m/>
    <x v="0"/>
    <x v="0"/>
    <x v="48"/>
    <s v="Yes"/>
    <n v="2.2799999999999998"/>
    <n v="118.56"/>
    <s v="Wireless - WiFi, None"/>
    <x v="14"/>
    <d v="2014-12-29T00:00:00"/>
    <s v="United States"/>
    <s v="ES_20355_N22501B_01072015030415_9855622"/>
    <n v="1"/>
    <n v="13.2"/>
    <n v="28.8"/>
    <n v="25.8"/>
    <n v="32"/>
    <n v="423.6"/>
    <n v="2.2844000000000002"/>
    <n v="105.9"/>
    <n v="0.7349"/>
    <n v="38.214799999999997"/>
    <n v="15.600000000000001"/>
    <n v="24.74"/>
    <b v="1"/>
    <b v="1"/>
    <b v="1"/>
    <x v="1"/>
    <n v="3.7200000000000006"/>
    <n v="64.48"/>
    <x v="560"/>
    <n v="0.71399999999999997"/>
    <n v="0.81399999999999995"/>
    <x v="0"/>
    <x v="0"/>
  </r>
  <r>
    <n v="2219954"/>
    <s v="Oki Data Americas, Inc."/>
    <s v="OKI"/>
    <s v="MB472dnw"/>
    <s v="N22502A"/>
    <m/>
    <x v="0"/>
    <s v="Standard"/>
    <n v="216"/>
    <n v="1321"/>
    <m/>
    <x v="0"/>
    <x v="0"/>
    <x v="19"/>
    <s v="Yes"/>
    <n v="2"/>
    <n v="104"/>
    <s v="None, None"/>
    <x v="158"/>
    <d v="2014-09-18T00:00:00"/>
    <s v="United States"/>
    <s v="ES_20355_N22502A_09222014040008_8408379"/>
    <n v="30"/>
    <n v="13.8"/>
    <n v="31.2"/>
    <n v="19.8"/>
    <n v="32"/>
    <n v="355.8"/>
    <n v="1.9710000000000001"/>
    <n v="88.95"/>
    <n v="0.68174999999999997"/>
    <n v="35.451000000000001"/>
    <n v="17.399999999999999"/>
    <n v="32.85"/>
    <b v="1"/>
    <b v="1"/>
    <b v="1"/>
    <x v="0"/>
    <n v="2.7"/>
    <n v="46.800000000000004"/>
    <x v="561"/>
    <n v="0.51500000000000001"/>
    <n v="0.51500000000000001"/>
    <x v="1"/>
    <x v="1"/>
  </r>
  <r>
    <n v="2243809"/>
    <s v="Oki Data Americas, Inc."/>
    <s v="OKI"/>
    <s v="ES4172LP MFP"/>
    <s v="N22502A"/>
    <m/>
    <x v="0"/>
    <s v="Standard"/>
    <n v="216"/>
    <n v="1321"/>
    <m/>
    <x v="0"/>
    <x v="0"/>
    <x v="48"/>
    <s v="Yes"/>
    <n v="2.4"/>
    <n v="124.8"/>
    <s v="Wireless - WiFi, None"/>
    <x v="159"/>
    <d v="2015-07-12T00:00:00"/>
    <s v="United States"/>
    <s v="ES_20355_N22502A_07212015071716_3036233"/>
    <n v="30"/>
    <n v="13.8"/>
    <n v="36"/>
    <n v="21"/>
    <n v="32"/>
    <n v="439.6"/>
    <n v="2.3787816666666668"/>
    <n v="109.9"/>
    <n v="0.76928166666666664"/>
    <n v="40.002646666666664"/>
    <n v="22.2"/>
    <n v="38.97"/>
    <b v="1"/>
    <b v="1"/>
    <b v="1"/>
    <x v="0"/>
    <n v="4.0199999999999996"/>
    <n v="69.679999999999993"/>
    <x v="562"/>
    <n v="0.70099999999999996"/>
    <n v="0.80099999999999993"/>
    <x v="0"/>
    <x v="0"/>
  </r>
  <r>
    <n v="2310088"/>
    <s v="Oki Data Americas, Inc."/>
    <s v="OKI"/>
    <s v="MB472w"/>
    <s v="N22502A"/>
    <m/>
    <x v="0"/>
    <s v="Standard"/>
    <n v="216"/>
    <n v="1321"/>
    <m/>
    <x v="0"/>
    <x v="0"/>
    <x v="19"/>
    <s v="Yes"/>
    <n v="2"/>
    <n v="104"/>
    <s v="None, None"/>
    <x v="160"/>
    <n v="43136"/>
    <s v="United States"/>
    <s v="ES_20355_N22502A_02062018045804_3084750"/>
    <n v="30"/>
    <n v="13.8"/>
    <n v="60"/>
    <n v="19.8"/>
    <n v="32"/>
    <n v="355.8"/>
    <n v="1.9888925"/>
    <n v="88.95"/>
    <n v="0.69964250000000006"/>
    <n v="36.381410000000002"/>
    <n v="46.2"/>
    <n v="32.85"/>
    <b v="0"/>
    <b v="1"/>
    <b v="1"/>
    <x v="0"/>
    <n v="2.7"/>
    <n v="46.800000000000004"/>
    <x v="563"/>
    <n v="0.51500000000000001"/>
    <n v="0.51500000000000001"/>
    <x v="1"/>
    <x v="1"/>
  </r>
  <r>
    <n v="2243810"/>
    <s v="Oki Data Americas, Inc."/>
    <s v="OKI"/>
    <s v="ES4172LP MFP"/>
    <s v="N22502B"/>
    <m/>
    <x v="0"/>
    <s v="Standard"/>
    <n v="216"/>
    <n v="1321"/>
    <m/>
    <x v="0"/>
    <x v="0"/>
    <x v="48"/>
    <s v="Yes"/>
    <n v="2.5"/>
    <n v="130"/>
    <s v="Wireless - WiFi, None"/>
    <x v="159"/>
    <d v="2015-07-12T00:00:00"/>
    <s v="United States"/>
    <s v="ES_20355_N22502B_07212015073357_4037395"/>
    <n v="30"/>
    <n v="16.2"/>
    <n v="33"/>
    <n v="21"/>
    <n v="32"/>
    <n v="459.4"/>
    <n v="2.5038749999999999"/>
    <n v="114.85"/>
    <n v="0.826125"/>
    <n v="42.958500000000001"/>
    <n v="16.8"/>
    <n v="38.97"/>
    <b v="1"/>
    <b v="1"/>
    <b v="1"/>
    <x v="0"/>
    <n v="4.0199999999999996"/>
    <n v="69.679999999999993"/>
    <x v="564"/>
    <n v="0.70099999999999996"/>
    <n v="0.80099999999999993"/>
    <x v="1"/>
    <x v="1"/>
  </r>
  <r>
    <n v="2219953"/>
    <s v="Oki Data Americas, Inc."/>
    <s v="OKI"/>
    <s v="MB492dn"/>
    <s v="N22503A"/>
    <s v="ES4192dn,N22503A,"/>
    <x v="0"/>
    <s v="Standard"/>
    <n v="216"/>
    <n v="1321"/>
    <m/>
    <x v="0"/>
    <x v="0"/>
    <x v="4"/>
    <s v="Yes"/>
    <n v="2.4"/>
    <n v="124.8"/>
    <s v="Wireless - WiFi, None"/>
    <x v="161"/>
    <n v="41900"/>
    <s v="United States"/>
    <s v="ES_20355_N22503A_09222014035742_8262395"/>
    <n v="30"/>
    <n v="16.8"/>
    <n v="30"/>
    <n v="19.8"/>
    <n v="32"/>
    <n v="421.4"/>
    <n v="2.363"/>
    <n v="105.35"/>
    <n v="0.84275"/>
    <n v="43.823"/>
    <n v="13.2"/>
    <n v="36.42"/>
    <b v="1"/>
    <b v="1"/>
    <b v="1"/>
    <x v="0"/>
    <n v="3.47"/>
    <n v="60.146666666666668"/>
    <x v="565"/>
    <n v="0.6359999999999999"/>
    <n v="0.73599999999999988"/>
    <x v="1"/>
    <x v="1"/>
  </r>
  <r>
    <n v="2219950"/>
    <s v="Oki Data Americas, Inc."/>
    <s v="OKI"/>
    <s v="MB562dnw"/>
    <s v="N22504A"/>
    <s v="ES5162dnw,N22504A,"/>
    <x v="0"/>
    <s v="Standard"/>
    <n v="216"/>
    <n v="1321"/>
    <m/>
    <x v="0"/>
    <x v="0"/>
    <x v="48"/>
    <s v="Yes"/>
    <n v="2.6"/>
    <n v="135.19999999999999"/>
    <s v="None, None"/>
    <x v="158"/>
    <d v="2014-09-18T00:00:00"/>
    <s v="United States"/>
    <s v="ES_20355_N22504A_09222014035608_8168745"/>
    <n v="30"/>
    <n v="18"/>
    <n v="34.200000000000003"/>
    <n v="21"/>
    <n v="32"/>
    <n v="466"/>
    <n v="2.5348000000000002"/>
    <n v="116.5"/>
    <n v="0.83529999999999993"/>
    <n v="43.435599999999994"/>
    <n v="16.200000000000003"/>
    <n v="38.97"/>
    <b v="1"/>
    <b v="1"/>
    <b v="1"/>
    <x v="0"/>
    <n v="4.0199999999999996"/>
    <n v="69.679999999999993"/>
    <x v="566"/>
    <n v="0.70099999999999996"/>
    <n v="0.70099999999999996"/>
    <x v="1"/>
    <x v="1"/>
  </r>
  <r>
    <n v="2243811"/>
    <s v="Oki Data Americas, Inc."/>
    <s v="OKI"/>
    <s v="ES5162LP MFP"/>
    <s v="N22504A"/>
    <m/>
    <x v="0"/>
    <s v="Standard"/>
    <n v="216"/>
    <n v="1321"/>
    <m/>
    <x v="0"/>
    <x v="0"/>
    <x v="48"/>
    <s v="Yes"/>
    <n v="2.6"/>
    <n v="135.19999999999999"/>
    <s v="Wireless - WiFi, None"/>
    <x v="159"/>
    <d v="2015-07-12T00:00:00"/>
    <s v="United States"/>
    <s v="ES_20355_N22504A_07212015075224_5144965"/>
    <n v="30"/>
    <n v="15"/>
    <n v="37.799999999999997"/>
    <n v="22.8"/>
    <n v="32"/>
    <n v="483"/>
    <n v="2.6018033333333337"/>
    <n v="120.75"/>
    <n v="0.82955333333333325"/>
    <n v="43.136773333333331"/>
    <n v="22.799999999999997"/>
    <n v="38.97"/>
    <b v="1"/>
    <b v="1"/>
    <b v="1"/>
    <x v="0"/>
    <n v="4.0199999999999996"/>
    <n v="69.679999999999993"/>
    <x v="567"/>
    <n v="0.70099999999999996"/>
    <n v="0.80099999999999993"/>
    <x v="1"/>
    <x v="1"/>
  </r>
  <r>
    <n v="2243829"/>
    <s v="Oki Data Americas, Inc."/>
    <s v="OKI"/>
    <s v="ES5162LP MFP"/>
    <s v="N22504B"/>
    <m/>
    <x v="0"/>
    <s v="Standard"/>
    <n v="216"/>
    <n v="1321"/>
    <m/>
    <x v="0"/>
    <x v="0"/>
    <x v="48"/>
    <s v="Yes"/>
    <n v="2.6"/>
    <n v="135.19999999999999"/>
    <s v="Wireless - WiFi, None"/>
    <x v="159"/>
    <d v="2015-07-12T00:00:00"/>
    <s v="United States"/>
    <s v="ES_20355_N22504B_07212015081837_6717761"/>
    <n v="30"/>
    <n v="16.2"/>
    <n v="33"/>
    <n v="24"/>
    <n v="32"/>
    <n v="484.4"/>
    <n v="2.6203266666666662"/>
    <n v="121.1"/>
    <n v="0.84582666666666662"/>
    <n v="43.982986666666662"/>
    <n v="16.8"/>
    <n v="38.97"/>
    <b v="1"/>
    <b v="1"/>
    <b v="1"/>
    <x v="0"/>
    <n v="4.0199999999999996"/>
    <n v="69.679999999999993"/>
    <x v="568"/>
    <n v="0.70099999999999996"/>
    <n v="0.80099999999999993"/>
    <x v="1"/>
    <x v="1"/>
  </r>
  <r>
    <n v="2216492"/>
    <s v="Oki Data Americas, Inc."/>
    <s v="OKI"/>
    <s v="C610DM"/>
    <s v="N31193A"/>
    <s v="C610cdn,N31193A...,; C610dn,N31193A.,; C610dtn,N31193A..,"/>
    <x v="1"/>
    <s v="Standard"/>
    <n v="216"/>
    <n v="356"/>
    <m/>
    <x v="0"/>
    <x v="1"/>
    <x v="9"/>
    <s v="Yes"/>
    <n v="2.8"/>
    <n v="145.6"/>
    <s v="None, None"/>
    <x v="5"/>
    <d v="2014-07-25T00:00:00"/>
    <s v="United States, Canada"/>
    <s v="ES_20355_N31193A_07252014070600_1960665"/>
    <n v="1"/>
    <n v="15"/>
    <n v="39"/>
    <n v="34.200000000000003"/>
    <n v="32"/>
    <n v="543.6"/>
    <n v="2.8204000000000002"/>
    <n v="135.9"/>
    <n v="0.80589999999999995"/>
    <n v="41.906799999999997"/>
    <n v="24"/>
    <n v="20.119999999999997"/>
    <b v="0"/>
    <b v="1"/>
    <b v="1"/>
    <x v="1"/>
    <n v="5.0500000000000007"/>
    <n v="87.533333333333346"/>
    <x v="569"/>
    <n v="0.75500000000000012"/>
    <n v="0.75500000000000012"/>
    <x v="1"/>
    <x v="1"/>
  </r>
  <r>
    <n v="2280833"/>
    <s v="Oki Data Americas, Inc."/>
    <s v="OKI"/>
    <s v="C612dn"/>
    <s v="N31193A"/>
    <m/>
    <x v="1"/>
    <s v="Standard"/>
    <n v="216"/>
    <n v="1321"/>
    <m/>
    <x v="0"/>
    <x v="1"/>
    <x v="19"/>
    <s v="Yes"/>
    <n v="2.5"/>
    <n v="130"/>
    <s v="Wireless - WiFi, Internal Disk Drive - Other,Memory"/>
    <x v="53"/>
    <d v="2016-07-20T00:00:00"/>
    <s v="United States"/>
    <s v="ES_20355_N31193A_10062016082603_2363817"/>
    <n v="1"/>
    <n v="49.2"/>
    <n v="52.8"/>
    <n v="46.8"/>
    <n v="32"/>
    <n v="487.8"/>
    <n v="2.5286"/>
    <n v="121.95"/>
    <n v="0.72035000000000005"/>
    <n v="37.458200000000005"/>
    <n v="3.5999999999999943"/>
    <n v="19.7"/>
    <b v="1"/>
    <b v="1"/>
    <b v="1"/>
    <x v="1"/>
    <n v="4.8499999999999996"/>
    <n v="84.066666666666663"/>
    <x v="570"/>
    <n v="0.72300000000000009"/>
    <n v="0.82300000000000006"/>
    <x v="0"/>
    <x v="0"/>
  </r>
  <r>
    <n v="2216453"/>
    <s v="Oki Data Americas, Inc."/>
    <s v="OKI"/>
    <s v="C610DM"/>
    <s v="N31193B"/>
    <s v="C610cdn,N31193B,; C610dn,N31193B,; C610dtn,N31193B,"/>
    <x v="1"/>
    <s v="Standard"/>
    <n v="216"/>
    <n v="356"/>
    <m/>
    <x v="0"/>
    <x v="1"/>
    <x v="9"/>
    <s v="Yes"/>
    <n v="2.6"/>
    <n v="135.19999999999999"/>
    <s v="None, None"/>
    <x v="5"/>
    <d v="2014-07-25T00:00:00"/>
    <s v="United States, Canada"/>
    <s v="ES_20355_N31193B_07252014075214_4734286"/>
    <n v="1"/>
    <n v="18"/>
    <n v="34.799999999999997"/>
    <n v="31.8"/>
    <n v="32"/>
    <n v="485.2"/>
    <n v="2.5539999999999998"/>
    <n v="121.3"/>
    <n v="0.76449999999999996"/>
    <n v="39.753999999999998"/>
    <n v="16.799999999999997"/>
    <n v="20.119999999999997"/>
    <b v="1"/>
    <b v="1"/>
    <b v="1"/>
    <x v="1"/>
    <n v="5.0500000000000007"/>
    <n v="87.533333333333346"/>
    <x v="571"/>
    <n v="0.75500000000000012"/>
    <n v="0.75500000000000012"/>
    <x v="1"/>
    <x v="1"/>
  </r>
  <r>
    <n v="2216491"/>
    <s v="Oki Data Americas, Inc."/>
    <s v="OKI"/>
    <s v="C711DM"/>
    <s v="N31194A"/>
    <s v="C711dn,N31194A.,; C711dtn,N31194A..,"/>
    <x v="1"/>
    <s v="Standard"/>
    <n v="216"/>
    <n v="356"/>
    <m/>
    <x v="0"/>
    <x v="1"/>
    <x v="9"/>
    <s v="Yes"/>
    <n v="2.7"/>
    <n v="140.4"/>
    <s v="None, None"/>
    <x v="5"/>
    <d v="2014-07-25T00:00:00"/>
    <s v="United States, Canada"/>
    <s v="ES_20355_N31194A_07252014054115_6875402"/>
    <n v="1"/>
    <n v="15"/>
    <n v="40.200000000000003"/>
    <n v="34.200000000000003"/>
    <n v="32"/>
    <n v="517.4"/>
    <n v="2.6893999999999996"/>
    <n v="129.35"/>
    <n v="0.77315"/>
    <n v="40.203800000000001"/>
    <n v="25.200000000000003"/>
    <n v="20.119999999999997"/>
    <b v="0"/>
    <b v="1"/>
    <b v="1"/>
    <x v="1"/>
    <n v="5.0500000000000007"/>
    <n v="87.533333333333346"/>
    <x v="572"/>
    <n v="0.75500000000000012"/>
    <n v="0.75500000000000012"/>
    <x v="1"/>
    <x v="1"/>
  </r>
  <r>
    <n v="2280831"/>
    <s v="Oki Data Americas, Inc."/>
    <s v="OKI"/>
    <s v="C712dn"/>
    <s v="N31194A"/>
    <m/>
    <x v="1"/>
    <s v="Standard"/>
    <n v="216"/>
    <n v="1321"/>
    <m/>
    <x v="0"/>
    <x v="1"/>
    <x v="25"/>
    <s v="Yes"/>
    <n v="2.8"/>
    <n v="145.6"/>
    <s v="Wireless - WiFi, Internal Disk Drive - Other,Memory"/>
    <x v="53"/>
    <d v="2016-07-20T00:00:00"/>
    <s v="United States"/>
    <s v="ES_20355_N31194A_10062016075100_0260010"/>
    <n v="1"/>
    <n v="37.799999999999997"/>
    <n v="60"/>
    <n v="48"/>
    <n v="32"/>
    <n v="539.20000000000005"/>
    <n v="2.8368000000000007"/>
    <n v="134.80000000000001"/>
    <n v="0.8478"/>
    <n v="44.085599999999999"/>
    <n v="22.200000000000003"/>
    <n v="20.54"/>
    <b v="0"/>
    <b v="1"/>
    <b v="1"/>
    <x v="1"/>
    <n v="5.25"/>
    <n v="91"/>
    <x v="573"/>
    <n v="0.78699999999999992"/>
    <n v="0.8869999999999999"/>
    <x v="0"/>
    <x v="1"/>
  </r>
  <r>
    <n v="2216496"/>
    <s v="Oki Data Americas, Inc."/>
    <s v="OKI"/>
    <s v="C711DM"/>
    <s v="N31194B"/>
    <s v="C711dn,N31194B,; C711dtn,N31194B,"/>
    <x v="1"/>
    <s v="Standard"/>
    <n v="216"/>
    <n v="356"/>
    <m/>
    <x v="0"/>
    <x v="1"/>
    <x v="9"/>
    <s v="Yes"/>
    <n v="2.5"/>
    <n v="130"/>
    <s v="None, None"/>
    <x v="5"/>
    <d v="2014-07-25T00:00:00"/>
    <s v="United States, Canada"/>
    <s v="ES_20355_N31194B_07282014004804_8484884"/>
    <n v="1"/>
    <n v="16.8"/>
    <n v="34.799999999999997"/>
    <n v="31.2"/>
    <n v="32"/>
    <n v="481.2"/>
    <n v="2.5211999999999999"/>
    <n v="120.3"/>
    <n v="0.74370000000000003"/>
    <n v="38.672400000000003"/>
    <n v="17.999999999999996"/>
    <n v="20.119999999999997"/>
    <b v="1"/>
    <b v="1"/>
    <b v="1"/>
    <x v="1"/>
    <n v="5.0500000000000007"/>
    <n v="87.533333333333346"/>
    <x v="574"/>
    <n v="0.75500000000000012"/>
    <n v="0.75500000000000012"/>
    <x v="0"/>
    <x v="0"/>
  </r>
  <r>
    <n v="2204471"/>
    <s v="Oki Data Americas, Inc."/>
    <s v="OKI"/>
    <s v="ES9465 MFP"/>
    <s v="N31311A"/>
    <m/>
    <x v="0"/>
    <s v="Standard"/>
    <n v="297"/>
    <n v="432"/>
    <m/>
    <x v="0"/>
    <x v="1"/>
    <x v="19"/>
    <s v="Yes"/>
    <n v="2.12"/>
    <n v="110.24"/>
    <s v="None, None"/>
    <x v="162"/>
    <d v="2014-02-09T00:00:00"/>
    <s v="United States, Canada"/>
    <s v="ES_1105798_OKI DATA AMERICAS INC (283614) | N31311A_02102014002729_2049223"/>
    <n v="1"/>
    <n v="15"/>
    <n v="24"/>
    <n v="25.8"/>
    <n v="32"/>
    <n v="378.2"/>
    <n v="2.1214"/>
    <n v="94.55"/>
    <n v="0.75714999999999999"/>
    <n v="39.3718"/>
    <n v="9"/>
    <n v="19.7"/>
    <b v="1"/>
    <b v="1"/>
    <b v="1"/>
    <x v="0"/>
    <n v="5.25"/>
    <n v="91"/>
    <x v="575"/>
    <n v="0.54800000000000004"/>
    <n v="0.59800000000000009"/>
    <x v="1"/>
    <x v="1"/>
  </r>
  <r>
    <n v="2186159"/>
    <s v="Oki Data Americas, Inc."/>
    <s v="OKI"/>
    <s v="MC780"/>
    <s v="N31400A"/>
    <m/>
    <x v="0"/>
    <s v="Standard"/>
    <n v="216"/>
    <n v="1320"/>
    <m/>
    <x v="0"/>
    <x v="1"/>
    <x v="4"/>
    <s v="Yes"/>
    <n v="3.3730000000000002"/>
    <n v="175.39599999999999"/>
    <s v="Wired &gt; 20 MHz and &lt; 500 MHz - 100/10 Mb/s Ethernet,Wired &gt; 20 MHz and &lt; 500 MHz - USB 2.x, Internal Disk Drive - Hard-Disk,Scanners with non-CCFL Lamps - Light-Emitting Diodes (LED)"/>
    <x v="163"/>
    <d v="2013-07-22T00:00:00"/>
    <s v="United States"/>
    <s v="ES_1105798_OKI DATA AMERICAS INC (283614) | N31400A_07222013065403_6043261"/>
    <n v="1"/>
    <n v="49.8"/>
    <n v="48"/>
    <n v="43.2"/>
    <n v="32"/>
    <n v="604.6"/>
    <n v="3.3814000000000002"/>
    <n v="151.15"/>
    <n v="1.19815"/>
    <n v="62.303800000000003"/>
    <n v="-1.7999999999999972"/>
    <n v="22.64"/>
    <b v="1"/>
    <b v="1"/>
    <b v="1"/>
    <x v="0"/>
    <n v="6.3500000000000005"/>
    <n v="110.06666666666668"/>
    <x v="576"/>
    <n v="0.68699999999999994"/>
    <n v="0.68699999999999994"/>
    <x v="1"/>
    <x v="1"/>
  </r>
  <r>
    <n v="2186160"/>
    <s v="Oki Data Americas, Inc."/>
    <s v="OKI"/>
    <s v="MC770"/>
    <s v="N31400A"/>
    <m/>
    <x v="0"/>
    <s v="Standard"/>
    <n v="216"/>
    <n v="1320"/>
    <m/>
    <x v="0"/>
    <x v="1"/>
    <x v="25"/>
    <s v="Yes"/>
    <n v="2.98"/>
    <n v="154.96"/>
    <s v="Wired &gt; 20 MHz and &lt; 500 MHz - 100/10 Mb/s Ethernet,Wired &gt; 20 MHz and &lt; 500 MHz - USB 2.x, Internal Disk Drive - Hard-Disk,Scanners with non-CCFL Lamps - Light-Emitting Diodes (LED)"/>
    <x v="163"/>
    <d v="2013-07-22T00:00:00"/>
    <s v="United States"/>
    <s v="ES_1105798_OKI DATA AMERICAS INC (283614) | N31400A_07222013065451_6091642"/>
    <n v="1"/>
    <n v="49.8"/>
    <n v="52.2"/>
    <n v="46.8"/>
    <n v="32"/>
    <n v="527.80000000000007"/>
    <n v="2.9846000000000004"/>
    <n v="131.95000000000002"/>
    <n v="1.0863500000000001"/>
    <n v="56.490200000000009"/>
    <n v="2.4000000000000057"/>
    <n v="20.54"/>
    <b v="1"/>
    <b v="1"/>
    <b v="1"/>
    <x v="0"/>
    <n v="5.3500000000000005"/>
    <n v="92.733333333333348"/>
    <x v="577"/>
    <n v="0.59000000000000008"/>
    <n v="0.59000000000000008"/>
    <x v="1"/>
    <x v="1"/>
  </r>
  <r>
    <n v="2241091"/>
    <s v="Oki Data Americas, Inc."/>
    <s v="OKI"/>
    <s v="MC780+"/>
    <s v="N31400A"/>
    <m/>
    <x v="0"/>
    <s v="Standard"/>
    <n v="216"/>
    <n v="1320"/>
    <m/>
    <x v="0"/>
    <x v="1"/>
    <x v="4"/>
    <s v="Yes"/>
    <n v="3.4"/>
    <n v="176.8"/>
    <s v="Wired &gt; 20 MHz and &lt; 500 MHz - 100/10 Mb/s Ethernet,Wired &gt; 20 MHz and &lt; 500 MHz - USB 2.x, Internal Disk Drive - Hard-Disk,Scanners with non-CCFL Lamps - Light-Emitting Diodes (LED)"/>
    <x v="63"/>
    <d v="2015-04-29T00:00:00"/>
    <s v="United States"/>
    <s v="ES_20355_N31400A_06052015063513_6113967"/>
    <n v="1"/>
    <n v="49.8"/>
    <n v="48"/>
    <n v="43.2"/>
    <n v="32"/>
    <n v="604.6"/>
    <n v="3.3814000000000002"/>
    <n v="151.15"/>
    <n v="1.19815"/>
    <n v="62.303800000000003"/>
    <n v="-1.7999999999999972"/>
    <n v="22.64"/>
    <b v="1"/>
    <b v="1"/>
    <b v="1"/>
    <x v="0"/>
    <n v="6.3500000000000005"/>
    <n v="110.06666666666668"/>
    <x v="576"/>
    <n v="0.68699999999999994"/>
    <n v="0.68699999999999994"/>
    <x v="1"/>
    <x v="1"/>
  </r>
  <r>
    <n v="2241184"/>
    <s v="Oki Data Americas, Inc."/>
    <s v="OKI"/>
    <s v="MC770+"/>
    <s v="N31400A"/>
    <m/>
    <x v="0"/>
    <s v="Standard"/>
    <n v="216"/>
    <n v="1320"/>
    <m/>
    <x v="0"/>
    <x v="1"/>
    <x v="25"/>
    <s v="Yes"/>
    <n v="3"/>
    <n v="156"/>
    <s v="Wired &gt; 20 MHz and &lt; 500 MHz - 100/10 Mb/s Ethernet,Wired &gt; 20 MHz and &lt; 500 MHz - USB 2.x, Internal Disk Drive - Hard-Disk,Scanners with non-CCFL Lamps - Light-Emitting Diodes (LED)"/>
    <x v="63"/>
    <d v="2015-04-29T00:00:00"/>
    <s v="United States"/>
    <s v="ES_20355_N31400A_06082015014056_7656936"/>
    <n v="1"/>
    <n v="49.8"/>
    <n v="52.2"/>
    <n v="46.8"/>
    <n v="32"/>
    <n v="527.80000000000007"/>
    <n v="2.9846000000000004"/>
    <n v="131.95000000000002"/>
    <n v="1.0863500000000001"/>
    <n v="56.490200000000009"/>
    <n v="2.4000000000000057"/>
    <n v="20.54"/>
    <b v="1"/>
    <b v="1"/>
    <b v="1"/>
    <x v="0"/>
    <n v="5.3500000000000005"/>
    <n v="92.733333333333348"/>
    <x v="577"/>
    <n v="0.59000000000000008"/>
    <n v="0.59000000000000008"/>
    <x v="1"/>
    <x v="1"/>
  </r>
  <r>
    <n v="2186158"/>
    <s v="Oki Data Americas, Inc."/>
    <s v="OKI"/>
    <s v="MC780"/>
    <s v="N31400B"/>
    <m/>
    <x v="0"/>
    <s v="Standard"/>
    <n v="216"/>
    <n v="1320"/>
    <m/>
    <x v="0"/>
    <x v="1"/>
    <x v="4"/>
    <s v="Yes"/>
    <n v="3.23"/>
    <n v="167.96"/>
    <s v="Wired &gt; 20 MHz and &lt; 500 MHz - 100/10 Mb/s Ethernet,Wired &gt; 20 MHz and &lt; 500 MHz - USB 2.x, Internal Disk Drive - Hard-Disk,Scanners with non-CCFL Lamps - Light-Emitting Diodes (LED)"/>
    <x v="163"/>
    <d v="2013-07-22T00:00:00"/>
    <s v="United States"/>
    <s v="ES_1105798_OKI DATA AMERICAS INC (283614) | N31400B_07222013065132_5892565"/>
    <n v="1"/>
    <n v="49.2"/>
    <n v="46.2"/>
    <n v="42"/>
    <n v="32"/>
    <n v="592.79999999999984"/>
    <n v="3.2327999999999992"/>
    <n v="148.19999999999996"/>
    <n v="1.0728"/>
    <n v="55.785600000000002"/>
    <n v="-3"/>
    <n v="22.64"/>
    <b v="1"/>
    <b v="1"/>
    <b v="1"/>
    <x v="0"/>
    <n v="6.3500000000000005"/>
    <n v="110.06666666666668"/>
    <x v="578"/>
    <n v="0.68699999999999994"/>
    <n v="0.68699999999999994"/>
    <x v="1"/>
    <x v="1"/>
  </r>
  <r>
    <n v="2186174"/>
    <s v="Oki Data Americas, Inc."/>
    <s v="OKI"/>
    <s v="MC770"/>
    <s v="N31400B"/>
    <m/>
    <x v="0"/>
    <s v="Standard"/>
    <n v="216"/>
    <n v="1320"/>
    <m/>
    <x v="0"/>
    <x v="1"/>
    <x v="25"/>
    <s v="Yes"/>
    <n v="2.87"/>
    <n v="149.24"/>
    <s v="Wired &gt; 20 MHz and &lt; 500 MHz - 100/10 Mb/s Ethernet,Wired &gt; 20 MHz and &lt; 500 MHz - USB 2.x, Internal Disk Drive - Hard-Disk,Scanners with non-CCFL Lamps - Light-Emitting Diodes (LED)"/>
    <x v="163"/>
    <d v="2013-07-22T00:00:00"/>
    <s v="United States"/>
    <s v="ES_1105798_OKI DATA AMERICAS INC (283614) | N31400B_07222013065212_5932319"/>
    <n v="1"/>
    <n v="46.8"/>
    <n v="49.2"/>
    <n v="46.2"/>
    <n v="32"/>
    <n v="524"/>
    <n v="2.8759999999999999"/>
    <n v="131"/>
    <n v="0.97099999999999997"/>
    <n v="50.491999999999997"/>
    <n v="2.4000000000000057"/>
    <n v="20.54"/>
    <b v="1"/>
    <b v="1"/>
    <b v="1"/>
    <x v="0"/>
    <n v="5.3500000000000005"/>
    <n v="92.733333333333348"/>
    <x v="579"/>
    <n v="0.59000000000000008"/>
    <n v="0.59000000000000008"/>
    <x v="1"/>
    <x v="1"/>
  </r>
  <r>
    <n v="2195263"/>
    <s v="Oki Data Americas, Inc."/>
    <s v="OKI"/>
    <s v="C530dn"/>
    <s v="N34304A"/>
    <m/>
    <x v="1"/>
    <s v="Standard"/>
    <n v="216"/>
    <n v="1321"/>
    <m/>
    <x v="0"/>
    <x v="1"/>
    <x v="47"/>
    <s v="Yes"/>
    <n v="2.4"/>
    <n v="124.8"/>
    <s v="Wired &gt; 20 MHz and &lt; 500 MHz - 100/10 Mb/s Ethernet, None"/>
    <x v="75"/>
    <d v="2013-11-20T00:00:00"/>
    <s v="United States"/>
    <s v="ES_1105798_OKI DATA AMERICAS INC (283614) | N34304A_11212013073616_9376900"/>
    <n v="30"/>
    <n v="16.8"/>
    <n v="61.2"/>
    <n v="31.2"/>
    <n v="31"/>
    <n v="448.56666666666672"/>
    <n v="2.3876983333333333"/>
    <n v="112.14166666666668"/>
    <n v="0.73172958333333349"/>
    <n v="38.049938333333344"/>
    <n v="44.400000000000006"/>
    <n v="30.810000000000002"/>
    <b v="0"/>
    <b v="1"/>
    <b v="1"/>
    <x v="1"/>
    <n v="4.0500000000000007"/>
    <n v="70.2"/>
    <x v="580"/>
    <n v="0.59499999999999997"/>
    <n v="0.59499999999999997"/>
    <x v="1"/>
    <x v="1"/>
  </r>
  <r>
    <n v="2195264"/>
    <s v="Oki Data Americas, Inc."/>
    <s v="OKI"/>
    <s v="C530dn"/>
    <s v="N34304B"/>
    <m/>
    <x v="1"/>
    <s v="Standard"/>
    <n v="216"/>
    <n v="1321"/>
    <m/>
    <x v="0"/>
    <x v="1"/>
    <x v="47"/>
    <s v="Yes"/>
    <n v="2.4"/>
    <n v="124.8"/>
    <s v="Wired &gt; 20 MHz and &lt; 500 MHz - 100/10 Mb/s Ethernet, None"/>
    <x v="75"/>
    <d v="2013-11-20T00:00:00"/>
    <s v="United States"/>
    <s v="ES_1105798_OKI DATA AMERICAS INC (283614) | N34304B_11212013073559_9359000"/>
    <n v="30"/>
    <n v="16.2"/>
    <n v="58.8"/>
    <n v="28.8"/>
    <n v="31"/>
    <n v="438.86666666666662"/>
    <n v="2.3665145000000001"/>
    <n v="109.71666666666665"/>
    <n v="0.75273325000000002"/>
    <n v="39.142129000000004"/>
    <n v="42.599999999999994"/>
    <n v="30.810000000000002"/>
    <b v="0"/>
    <b v="1"/>
    <b v="1"/>
    <x v="1"/>
    <n v="4.0500000000000007"/>
    <n v="70.2"/>
    <x v="581"/>
    <n v="0.59499999999999997"/>
    <n v="0.59499999999999997"/>
    <x v="1"/>
    <x v="1"/>
  </r>
  <r>
    <n v="2197209"/>
    <s v="Oki Data Americas, Inc."/>
    <s v="OKI"/>
    <s v="C331dn"/>
    <s v="N34322A"/>
    <m/>
    <x v="1"/>
    <s v="Standard"/>
    <n v="216"/>
    <n v="1321"/>
    <m/>
    <x v="0"/>
    <x v="1"/>
    <x v="26"/>
    <s v="Yes"/>
    <n v="1.6"/>
    <n v="83.2"/>
    <s v="Wired &gt; 20 MHz and &lt; 500 MHz - 100/10 Mb/s Ethernet, None"/>
    <x v="164"/>
    <d v="2013-11-22T00:00:00"/>
    <s v="United States"/>
    <s v="ES_1105798_OKI DATA AMERICAS INC (283614) | N34322A_11282013074529_4729839"/>
    <n v="30"/>
    <n v="19.2"/>
    <n v="54"/>
    <n v="30"/>
    <n v="25"/>
    <n v="299.86666666666667"/>
    <n v="1.5997403333333331"/>
    <n v="74.966666666666669"/>
    <n v="0.48930283333333335"/>
    <n v="25.443747333333334"/>
    <n v="34.799999999999997"/>
    <n v="27.75"/>
    <b v="0"/>
    <b v="1"/>
    <b v="1"/>
    <x v="1"/>
    <n v="3.1"/>
    <n v="53.733333333333341"/>
    <x v="582"/>
    <n v="0.40300000000000002"/>
    <n v="0.40300000000000002"/>
    <x v="1"/>
    <x v="1"/>
  </r>
  <r>
    <n v="2197210"/>
    <s v="Oki Data Americas, Inc."/>
    <s v="OKI"/>
    <s v="C331dn"/>
    <s v="N34322B"/>
    <m/>
    <x v="1"/>
    <s v="Standard"/>
    <n v="216"/>
    <n v="1321"/>
    <m/>
    <x v="0"/>
    <x v="1"/>
    <x v="26"/>
    <s v="Yes"/>
    <n v="1.9"/>
    <n v="98.8"/>
    <s v="Wired &gt; 20 MHz and &lt; 500 MHz - 100/10 Mb/s Ethernet, None"/>
    <x v="164"/>
    <d v="2013-11-22T00:00:00"/>
    <s v="United States"/>
    <s v="ES_1105798_OKI DATA AMERICAS INC (283614) | N34322B_11282013074422_4662469"/>
    <n v="30"/>
    <n v="21"/>
    <n v="61.2"/>
    <n v="31.8"/>
    <n v="25"/>
    <n v="346.5"/>
    <n v="1.8627066666666667"/>
    <n v="86.625"/>
    <n v="0.58208166666666661"/>
    <n v="30.268246666666663"/>
    <n v="40.200000000000003"/>
    <n v="27.75"/>
    <b v="0"/>
    <b v="1"/>
    <b v="1"/>
    <x v="1"/>
    <n v="3.1"/>
    <n v="53.733333333333341"/>
    <x v="583"/>
    <n v="0.40300000000000002"/>
    <n v="0.40300000000000002"/>
    <x v="1"/>
    <x v="1"/>
  </r>
  <r>
    <n v="2197211"/>
    <s v="Oki Data Americas, Inc."/>
    <s v="OKI"/>
    <s v="C531dn"/>
    <s v="N34324A"/>
    <m/>
    <x v="1"/>
    <s v="Standard"/>
    <n v="216"/>
    <n v="1321"/>
    <m/>
    <x v="0"/>
    <x v="1"/>
    <x v="47"/>
    <s v="Yes"/>
    <n v="2.1"/>
    <n v="109.2"/>
    <s v="Wired &gt; 20 MHz and &lt; 500 MHz - 100/10 Mb/s Ethernet, Scanners with non-CCFL Lamps - Light-Emitting Diodes (LED)"/>
    <x v="164"/>
    <d v="2013-11-22T00:00:00"/>
    <s v="United States"/>
    <s v="ES_1105798_OKI DATA AMERICAS INC (283614) | N34324A_11282013074457_4697338"/>
    <n v="30"/>
    <n v="19.2"/>
    <n v="55.2"/>
    <n v="31.2"/>
    <n v="31"/>
    <n v="404.16666666666669"/>
    <n v="2.1167433333333339"/>
    <n v="101.04166666666667"/>
    <n v="0.6185558333333333"/>
    <n v="32.164903333333335"/>
    <n v="36"/>
    <n v="30.810000000000002"/>
    <b v="0"/>
    <b v="1"/>
    <b v="1"/>
    <x v="1"/>
    <n v="4.0500000000000007"/>
    <n v="70.2"/>
    <x v="584"/>
    <n v="0.59499999999999997"/>
    <n v="0.59499999999999997"/>
    <x v="1"/>
    <x v="1"/>
  </r>
  <r>
    <n v="2197212"/>
    <s v="Oki Data Americas, Inc."/>
    <s v="OKI"/>
    <s v="C531dn"/>
    <s v="N34324B"/>
    <m/>
    <x v="1"/>
    <s v="Standard"/>
    <n v="216"/>
    <n v="1321"/>
    <m/>
    <x v="0"/>
    <x v="1"/>
    <x v="47"/>
    <s v="Yes"/>
    <n v="2.2000000000000002"/>
    <n v="114.4"/>
    <s v="Wired &gt; 20 MHz and &lt; 500 MHz - 100/10 Mb/s Ethernet, Scanners with non-CCFL Lamps - Light-Emitting Diodes (LED)"/>
    <x v="164"/>
    <d v="2013-11-22T00:00:00"/>
    <s v="United States"/>
    <s v="ES_1105798_OKI DATA AMERICAS INC (283614) | N34324B_11282013074337_4617129"/>
    <n v="30"/>
    <n v="19.8"/>
    <n v="52.8"/>
    <n v="30"/>
    <n v="31"/>
    <n v="405.33333333333337"/>
    <n v="2.1615316666666669"/>
    <n v="101.33333333333334"/>
    <n v="0.66768791666666671"/>
    <n v="34.719771666666666"/>
    <n v="33"/>
    <n v="30.810000000000002"/>
    <b v="0"/>
    <b v="1"/>
    <b v="1"/>
    <x v="1"/>
    <n v="4.0500000000000007"/>
    <n v="70.2"/>
    <x v="585"/>
    <n v="0.59499999999999997"/>
    <n v="0.59499999999999997"/>
    <x v="1"/>
    <x v="1"/>
  </r>
  <r>
    <n v="2195269"/>
    <s v="Oki Data Americas, Inc."/>
    <s v="OKI"/>
    <s v="MC362w"/>
    <s v="N34326AX"/>
    <m/>
    <x v="0"/>
    <s v="Standard"/>
    <n v="216"/>
    <n v="1321"/>
    <m/>
    <x v="0"/>
    <x v="1"/>
    <x v="26"/>
    <s v="Yes"/>
    <n v="1.8"/>
    <n v="93.6"/>
    <s v="Wired &gt; 20 MHz and &lt; 500 MHz - 100/10 Mb/s Ethernet, Scanners with non-CCFL Lamps - Light-Emitting Diodes (LED)"/>
    <x v="164"/>
    <d v="2013-11-20T00:00:00"/>
    <s v="United States"/>
    <s v="ES_1105798_OKI DATA AMERICAS INC (283614) | N34326AX_11212013075709_0629843"/>
    <n v="30"/>
    <n v="19.8"/>
    <n v="58.2"/>
    <n v="28.8"/>
    <n v="25"/>
    <n v="329.66666666666663"/>
    <n v="1.8143366666666663"/>
    <n v="82.416666666666657"/>
    <n v="0.60152416666666664"/>
    <n v="31.279256666666665"/>
    <n v="38.400000000000006"/>
    <n v="27.75"/>
    <b v="0"/>
    <b v="1"/>
    <b v="1"/>
    <x v="0"/>
    <n v="3.3"/>
    <n v="57.199999999999996"/>
    <x v="586"/>
    <n v="0.33800000000000002"/>
    <n v="0.33800000000000002"/>
    <x v="1"/>
    <x v="1"/>
  </r>
  <r>
    <n v="2195270"/>
    <s v="Oki Data Americas, Inc."/>
    <s v="OKI"/>
    <s v="MC362w"/>
    <s v="N34326BX"/>
    <m/>
    <x v="0"/>
    <s v="Standard"/>
    <n v="216"/>
    <n v="1321"/>
    <m/>
    <x v="0"/>
    <x v="1"/>
    <x v="26"/>
    <s v="Yes"/>
    <n v="1.8"/>
    <n v="93.6"/>
    <s v="Wired &gt; 20 MHz and &lt; 500 MHz - 100/10 Mb/s Ethernet, Scanners with non-CCFL Lamps - Light-Emitting Diodes (LED)"/>
    <x v="164"/>
    <d v="2013-11-20T00:00:00"/>
    <s v="United States"/>
    <s v="ES_1105798_OKI DATA AMERICAS INC (283614) | N34326BX_11212013073754_9474589"/>
    <n v="30"/>
    <n v="16.2"/>
    <n v="49.8"/>
    <n v="27"/>
    <n v="25"/>
    <n v="327.16666666666669"/>
    <n v="1.8430658333333336"/>
    <n v="81.791666666666671"/>
    <n v="0.64665958333333329"/>
    <n v="33.626298333333331"/>
    <n v="33.599999999999994"/>
    <n v="27.75"/>
    <b v="0"/>
    <b v="1"/>
    <b v="1"/>
    <x v="0"/>
    <n v="3.3"/>
    <n v="57.199999999999996"/>
    <x v="587"/>
    <n v="0.33800000000000002"/>
    <n v="0.33800000000000002"/>
    <x v="1"/>
    <x v="1"/>
  </r>
  <r>
    <n v="2195271"/>
    <s v="Oki Data Americas, Inc."/>
    <s v="OKI"/>
    <s v="MC562w"/>
    <s v="N34327AX"/>
    <m/>
    <x v="0"/>
    <s v="Standard"/>
    <n v="216"/>
    <n v="1321"/>
    <m/>
    <x v="0"/>
    <x v="1"/>
    <x v="47"/>
    <s v="Yes"/>
    <n v="2.5"/>
    <n v="130"/>
    <s v="Wired &gt; 20 MHz and &lt; 500 MHz - 100/10 Mb/s Ethernet, Scanners with non-CCFL Lamps - Light-Emitting Diodes (LED)"/>
    <x v="164"/>
    <d v="2013-11-20T00:00:00"/>
    <s v="United States"/>
    <s v="ES_1105798_OKI DATA AMERICAS INC (283614) | N34327AX_11212013075340_0420132"/>
    <n v="30"/>
    <n v="25.2"/>
    <n v="60"/>
    <n v="36"/>
    <n v="31"/>
    <n v="464.63333333333327"/>
    <n v="2.4953258333333332"/>
    <n v="116.15833333333332"/>
    <n v="0.78491958333333323"/>
    <n v="40.815818333333326"/>
    <n v="34.799999999999997"/>
    <n v="30.810000000000002"/>
    <b v="0"/>
    <b v="1"/>
    <b v="1"/>
    <x v="0"/>
    <n v="4.1500000000000004"/>
    <n v="71.933333333333337"/>
    <x v="588"/>
    <n v="0.46400000000000002"/>
    <n v="0.46400000000000002"/>
    <x v="1"/>
    <x v="1"/>
  </r>
  <r>
    <n v="2195273"/>
    <s v="Oki Data Americas, Inc."/>
    <s v="OKI"/>
    <s v="MC562w"/>
    <s v="N34327BX"/>
    <m/>
    <x v="0"/>
    <s v="Standard"/>
    <n v="216"/>
    <n v="1321"/>
    <m/>
    <x v="0"/>
    <x v="1"/>
    <x v="47"/>
    <s v="Yes"/>
    <n v="2.4"/>
    <n v="124.8"/>
    <s v="Wired &gt; 20 MHz and &lt; 500 MHz - 100/10 Mb/s Ethernet, Scanners with non-CCFL Lamps - Light-Emitting Diodes (LED)"/>
    <x v="164"/>
    <d v="2013-11-20T00:00:00"/>
    <s v="United States"/>
    <s v="ES_1105798_OKI DATA AMERICAS INC (283614) | N34327BX_11212013073738_9458618"/>
    <n v="30"/>
    <n v="16.2"/>
    <n v="58.8"/>
    <n v="28.2"/>
    <n v="31"/>
    <n v="436.36666666666667"/>
    <n v="2.3802681666666667"/>
    <n v="109.09166666666667"/>
    <n v="0.78167441666666659"/>
    <n v="40.64706966666666"/>
    <n v="42.599999999999994"/>
    <n v="30.810000000000002"/>
    <b v="0"/>
    <b v="1"/>
    <b v="1"/>
    <x v="0"/>
    <n v="4.1500000000000004"/>
    <n v="71.933333333333337"/>
    <x v="589"/>
    <n v="0.46400000000000002"/>
    <n v="0.46400000000000002"/>
    <x v="1"/>
    <x v="1"/>
  </r>
  <r>
    <n v="2280828"/>
    <s v="Oki Data Americas, Inc."/>
    <s v="OKI"/>
    <s v="C332dn"/>
    <s v="N34342A"/>
    <m/>
    <x v="1"/>
    <s v="Standard"/>
    <n v="216"/>
    <n v="1321"/>
    <m/>
    <x v="0"/>
    <x v="1"/>
    <x v="47"/>
    <s v="Yes"/>
    <n v="2.1"/>
    <n v="109.2"/>
    <s v="Wired &gt; 20 MHz and &lt; 500 MHz - 100/10 Mb/s Ethernet, None"/>
    <x v="165"/>
    <d v="2016-07-20T00:00:00"/>
    <s v="United States"/>
    <s v="ES_20355_N34342A_10062016064324_6204310"/>
    <n v="1"/>
    <n v="18"/>
    <n v="40.799999999999997"/>
    <n v="34.200000000000003"/>
    <n v="31"/>
    <n v="412.06666666666672"/>
    <n v="2.1268141666666667"/>
    <n v="103.01666666666668"/>
    <n v="0.59609541666666677"/>
    <n v="30.996961666666671"/>
    <n v="22.799999999999997"/>
    <n v="18.02"/>
    <b v="0"/>
    <b v="1"/>
    <b v="1"/>
    <x v="1"/>
    <n v="4.0500000000000007"/>
    <n v="70.2"/>
    <x v="590"/>
    <n v="0.59499999999999997"/>
    <n v="0.59499999999999997"/>
    <x v="1"/>
    <x v="1"/>
  </r>
  <r>
    <n v="2280830"/>
    <s v="Oki Data Americas, Inc."/>
    <s v="OKI"/>
    <s v="MC363dn"/>
    <s v="N34346A"/>
    <m/>
    <x v="0"/>
    <s v="Standard"/>
    <n v="216"/>
    <n v="1321"/>
    <m/>
    <x v="0"/>
    <x v="1"/>
    <x v="47"/>
    <s v="Yes"/>
    <n v="2.1"/>
    <n v="109.2"/>
    <s v="Wired &gt; 20 MHz and &lt; 500 MHz - 100/10 Mb/s Ethernet,Fax Modem, Scanners with non-CCFL Lamps - Light-Emitting Diodes (LED)"/>
    <x v="165"/>
    <d v="2016-07-20T00:00:00"/>
    <s v="United States"/>
    <s v="ES_20355_N34346A_10062016072032_8432523"/>
    <n v="1"/>
    <n v="16.2"/>
    <n v="43.2"/>
    <n v="33"/>
    <n v="31"/>
    <n v="411.26666666666659"/>
    <n v="2.1357133333333334"/>
    <n v="102.81666666666665"/>
    <n v="0.61090083333333323"/>
    <n v="31.766843333333327"/>
    <n v="27.000000000000004"/>
    <n v="18.02"/>
    <b v="0"/>
    <b v="1"/>
    <b v="1"/>
    <x v="0"/>
    <n v="4.1500000000000004"/>
    <n v="71.933333333333337"/>
    <x v="591"/>
    <n v="0.46400000000000002"/>
    <n v="0.46400000000000002"/>
    <x v="1"/>
    <x v="1"/>
  </r>
  <r>
    <n v="2194599"/>
    <s v="Oki Data Americas, Inc."/>
    <s v="OKI"/>
    <s v="C831dtn"/>
    <s v="N35100A"/>
    <m/>
    <x v="1"/>
    <s v="Standard"/>
    <n v="297"/>
    <n v="1321"/>
    <m/>
    <x v="0"/>
    <x v="1"/>
    <x v="19"/>
    <s v="Yes"/>
    <n v="3.1"/>
    <n v="161.19999999999999"/>
    <s v="None, None"/>
    <x v="166"/>
    <d v="2013-10-04T00:00:00"/>
    <s v="United States, Canada"/>
    <s v="ES_1105798_OKI DATA AMERICAS INC (283614) | N35100A_10082013045711_8231012"/>
    <n v="1"/>
    <n v="19.2"/>
    <n v="40.200000000000003"/>
    <n v="28.8"/>
    <n v="32"/>
    <n v="612.99999999999989"/>
    <n v="3.1446379999999996"/>
    <n v="153.24999999999997"/>
    <n v="0.86388799999999966"/>
    <n v="44.922175999999979"/>
    <n v="21.000000000000004"/>
    <n v="19.7"/>
    <b v="0"/>
    <b v="1"/>
    <b v="1"/>
    <x v="1"/>
    <n v="5.1499999999999995"/>
    <n v="89.266666666666652"/>
    <x v="592"/>
    <n v="0.72300000000000009"/>
    <n v="0.77300000000000013"/>
    <x v="1"/>
    <x v="1"/>
  </r>
  <r>
    <n v="2194601"/>
    <s v="Oki Data Americas, Inc."/>
    <s v="OKI"/>
    <s v="C831dtn"/>
    <s v="N35100B"/>
    <m/>
    <x v="1"/>
    <s v="Standard"/>
    <n v="297"/>
    <n v="1321"/>
    <m/>
    <x v="0"/>
    <x v="1"/>
    <x v="19"/>
    <s v="Yes"/>
    <n v="3"/>
    <n v="156"/>
    <s v="None, None"/>
    <x v="166"/>
    <d v="2013-10-04T00:00:00"/>
    <s v="United States, Canada"/>
    <s v="ES_1105798_OKI DATA AMERICAS INC (283614) | N35100B_10082013045745_8265899"/>
    <n v="1"/>
    <n v="22.2"/>
    <n v="39"/>
    <n v="31.8"/>
    <n v="32"/>
    <n v="589.6"/>
    <n v="3.0404016666666669"/>
    <n v="147.4"/>
    <n v="0.85040166666666661"/>
    <n v="44.220886666666665"/>
    <n v="16.8"/>
    <n v="19.7"/>
    <b v="1"/>
    <b v="1"/>
    <b v="1"/>
    <x v="1"/>
    <n v="5.1499999999999995"/>
    <n v="89.266666666666652"/>
    <x v="593"/>
    <n v="0.72300000000000009"/>
    <n v="0.77300000000000013"/>
    <x v="1"/>
    <x v="1"/>
  </r>
  <r>
    <n v="2230685"/>
    <s v="Oki Data Americas, Inc."/>
    <s v="OKI"/>
    <s v="MC873dnx"/>
    <s v="N35200A"/>
    <s v="ES8473 MFP,ES8473 MFP,; ES8473c MFP,ES8473c MFP,; ES8473x MFP,ES8473x MFP,; MC873dn,MC873dn,; MC873dnc,MC873dnc,"/>
    <x v="0"/>
    <s v="Standard"/>
    <n v="297"/>
    <n v="1321"/>
    <m/>
    <x v="0"/>
    <x v="1"/>
    <x v="19"/>
    <s v="Yes"/>
    <n v="3.5"/>
    <n v="182"/>
    <s v="None, None"/>
    <x v="167"/>
    <d v="2014-12-29T00:00:00"/>
    <s v="United States, Canada"/>
    <s v="ES_20355_N35200A_01072015030532_9932191"/>
    <n v="15"/>
    <n v="19.8"/>
    <n v="37.799999999999997"/>
    <n v="25.2"/>
    <n v="32"/>
    <n v="665"/>
    <n v="3.48325"/>
    <n v="166.25"/>
    <n v="1.0254999999999999"/>
    <n v="53.325999999999993"/>
    <n v="17.999999999999996"/>
    <n v="32.85"/>
    <b v="1"/>
    <b v="1"/>
    <b v="1"/>
    <x v="0"/>
    <n v="5.25"/>
    <n v="91"/>
    <x v="594"/>
    <n v="0.54800000000000004"/>
    <n v="0.59800000000000009"/>
    <x v="1"/>
    <x v="1"/>
  </r>
  <r>
    <n v="2185962"/>
    <s v="Oki Data Americas, Inc."/>
    <s v="OKI"/>
    <s v="C931dn"/>
    <s v="N36100A"/>
    <m/>
    <x v="1"/>
    <s v="Standard"/>
    <n v="330"/>
    <n v="1321"/>
    <m/>
    <x v="0"/>
    <x v="1"/>
    <x v="31"/>
    <s v="Yes"/>
    <n v="5.12"/>
    <n v="266.24"/>
    <s v="None, None"/>
    <x v="168"/>
    <d v="2013-07-09T00:00:00"/>
    <s v="United States"/>
    <s v="ES_1105798_OKI DATA AMERICAS INC (283614) | N36100A_07122013095548_2948418"/>
    <n v="1"/>
    <n v="30"/>
    <n v="63"/>
    <n v="37.799999999999997"/>
    <n v="32"/>
    <n v="942.2"/>
    <n v="5.1273626666666674"/>
    <n v="235.55"/>
    <n v="1.6901126666666668"/>
    <n v="87.885858666666678"/>
    <n v="33"/>
    <n v="26"/>
    <b v="0"/>
    <b v="1"/>
    <b v="1"/>
    <x v="1"/>
    <n v="8.15"/>
    <n v="141.26666666666668"/>
    <x v="535"/>
    <n v="0.93299999999999994"/>
    <n v="0.98299999999999998"/>
    <x v="1"/>
    <x v="1"/>
  </r>
  <r>
    <n v="2185964"/>
    <s v="Oki Data Americas, Inc."/>
    <s v="OKI"/>
    <s v="C931dn"/>
    <s v="N36100B"/>
    <m/>
    <x v="1"/>
    <s v="Standard"/>
    <n v="330"/>
    <n v="1321"/>
    <m/>
    <x v="0"/>
    <x v="1"/>
    <x v="31"/>
    <s v="Yes"/>
    <n v="5.07"/>
    <n v="263.64"/>
    <s v="None, None"/>
    <x v="168"/>
    <d v="2013-07-09T00:00:00"/>
    <s v="United States"/>
    <s v="ES_1105798_OKI DATA AMERICAS INC (283614) | N36100B_07122013095654_3014709"/>
    <n v="1"/>
    <n v="27"/>
    <n v="49.2"/>
    <n v="31.8"/>
    <n v="32"/>
    <n v="925.8"/>
    <n v="5.070936333333333"/>
    <n v="231.45"/>
    <n v="1.7011863333333332"/>
    <n v="88.461689333333325"/>
    <n v="22.200000000000003"/>
    <n v="26"/>
    <b v="1"/>
    <b v="1"/>
    <b v="1"/>
    <x v="1"/>
    <n v="8.15"/>
    <n v="141.26666666666668"/>
    <x v="595"/>
    <n v="0.93299999999999994"/>
    <n v="0.98299999999999998"/>
    <x v="1"/>
    <x v="1"/>
  </r>
  <r>
    <n v="2231838"/>
    <s v="Oki Data Americas, Inc."/>
    <s v="OKI"/>
    <s v="C941e"/>
    <s v="N36101A"/>
    <m/>
    <x v="1"/>
    <s v="Standard"/>
    <n v="330"/>
    <n v="1321"/>
    <m/>
    <x v="0"/>
    <x v="1"/>
    <x v="31"/>
    <s v="Yes"/>
    <n v="5.3"/>
    <n v="275.60000000000002"/>
    <s v="None, None"/>
    <x v="159"/>
    <d v="2015-01-20T00:00:00"/>
    <s v="United States, Canada"/>
    <s v="ES_20355_N36101A_01272015025638_7398134"/>
    <n v="1"/>
    <n v="40.799999999999997"/>
    <n v="63"/>
    <n v="39"/>
    <n v="32"/>
    <n v="967.6"/>
    <n v="5.280885333333333"/>
    <n v="241.9"/>
    <n v="1.7543853333333335"/>
    <n v="91.228037333333333"/>
    <n v="22.200000000000003"/>
    <n v="26"/>
    <b v="1"/>
    <b v="1"/>
    <b v="1"/>
    <x v="1"/>
    <n v="8.15"/>
    <n v="141.26666666666668"/>
    <x v="536"/>
    <n v="0.93299999999999994"/>
    <n v="0.98299999999999998"/>
    <x v="1"/>
    <x v="1"/>
  </r>
  <r>
    <n v="2236063"/>
    <s v="Oki Data Americas, Inc."/>
    <s v="OKI"/>
    <s v="C942dn"/>
    <s v="N36101A"/>
    <m/>
    <x v="1"/>
    <s v="Standard"/>
    <n v="330"/>
    <n v="1321"/>
    <m/>
    <x v="0"/>
    <x v="1"/>
    <x v="64"/>
    <s v="Yes"/>
    <m/>
    <m/>
    <s v="None, None"/>
    <x v="159"/>
    <d v="2015-03-31T00:00:00"/>
    <s v="United States"/>
    <s v="ES_20355_N36101A_04092015054012_8012872"/>
    <n v="1"/>
    <n v="25.8"/>
    <n v="54"/>
    <n v="31.8"/>
    <n v="32"/>
    <s v="N/A"/>
    <n v="10000"/>
    <s v="N/A"/>
    <n v="10000"/>
    <n v="520000"/>
    <n v="28.2"/>
    <n v="25.58"/>
    <b v="0"/>
    <b v="1"/>
    <b v="1"/>
    <x v="1"/>
    <n v="7.95"/>
    <n v="137.80000000000001"/>
    <x v="596"/>
    <n v="0.93099999999999994"/>
    <n v="0.98099999999999998"/>
    <x v="1"/>
    <x v="1"/>
  </r>
  <r>
    <n v="2185966"/>
    <s v="Oki Data Americas, Inc."/>
    <s v="OKI"/>
    <s v="C941dn"/>
    <s v="N36101B"/>
    <m/>
    <x v="1"/>
    <s v="Standard"/>
    <n v="330"/>
    <n v="1321"/>
    <m/>
    <x v="0"/>
    <x v="1"/>
    <x v="31"/>
    <s v="Yes"/>
    <n v="5.4"/>
    <n v="280.8"/>
    <s v="None, None"/>
    <x v="168"/>
    <d v="2013-07-09T00:00:00"/>
    <s v="United States"/>
    <s v="ES_1105798_OKI DATA AMERICAS INC (283614) | N36101B_07122013095632_2992518"/>
    <n v="1"/>
    <n v="28.2"/>
    <n v="49.8"/>
    <n v="33"/>
    <n v="32"/>
    <n v="989"/>
    <n v="5.4145219999999998"/>
    <n v="247.25"/>
    <n v="1.8137719999999997"/>
    <n v="94.31614399999998"/>
    <n v="21.599999999999998"/>
    <n v="26"/>
    <b v="1"/>
    <b v="1"/>
    <b v="1"/>
    <x v="1"/>
    <n v="8.15"/>
    <n v="141.26666666666668"/>
    <x v="597"/>
    <n v="0.93299999999999994"/>
    <n v="0.98299999999999998"/>
    <x v="1"/>
    <x v="1"/>
  </r>
  <r>
    <n v="2236126"/>
    <s v="Oki Data Americas, Inc."/>
    <s v="OKI"/>
    <s v="C942dn"/>
    <s v="N36101B"/>
    <m/>
    <x v="1"/>
    <s v="Standard"/>
    <n v="330"/>
    <n v="1321"/>
    <m/>
    <x v="0"/>
    <x v="1"/>
    <x v="64"/>
    <s v="Yes"/>
    <m/>
    <m/>
    <s v="None, None"/>
    <x v="159"/>
    <d v="2015-04-01T00:00:00"/>
    <s v="United States"/>
    <s v="ES_20355_N36101B_04092015060833_9713200"/>
    <n v="1"/>
    <n v="25.8"/>
    <n v="49.8"/>
    <n v="30"/>
    <n v="32"/>
    <n v="990.8"/>
    <n v="5.3979363333333321"/>
    <n v="247.7"/>
    <n v="1.7844363333333333"/>
    <n v="92.790689333333333"/>
    <n v="23.999999999999996"/>
    <n v="25.58"/>
    <b v="1"/>
    <b v="1"/>
    <b v="1"/>
    <x v="1"/>
    <n v="7.95"/>
    <n v="137.80000000000001"/>
    <x v="598"/>
    <n v="0.93099999999999994"/>
    <n v="0.98099999999999998"/>
    <x v="1"/>
    <x v="1"/>
  </r>
  <r>
    <n v="2281397"/>
    <s v="Oki Data Americas, Inc."/>
    <s v="OKI"/>
    <s v="C532dn"/>
    <s v="N36301A"/>
    <m/>
    <x v="1"/>
    <s v="Standard"/>
    <n v="216"/>
    <n v="1321"/>
    <m/>
    <x v="0"/>
    <x v="1"/>
    <x v="47"/>
    <s v="Yes"/>
    <n v="2.1"/>
    <n v="109.2"/>
    <s v="Wired &gt; 20 MHz and &lt; 500 MHz - 100/10 Mb/s Ethernet,Wired &gt; 20 MHz and &lt; 500 MHz - USB 2.x, None"/>
    <x v="165"/>
    <d v="2016-08-18T00:00:00"/>
    <s v="United States"/>
    <s v="ES_20355_N36301A_10142016010114_6874804"/>
    <n v="1"/>
    <n v="25.2"/>
    <n v="43.2"/>
    <n v="34.799999999999997"/>
    <n v="31"/>
    <n v="403.50000000000006"/>
    <n v="2.0839775000000005"/>
    <n v="100.87500000000001"/>
    <n v="0.58538375000000009"/>
    <n v="30.439955000000005"/>
    <n v="18.000000000000004"/>
    <n v="18.02"/>
    <b v="1"/>
    <b v="1"/>
    <b v="1"/>
    <x v="1"/>
    <n v="4.0500000000000007"/>
    <n v="70.2"/>
    <x v="599"/>
    <n v="0.59499999999999997"/>
    <n v="0.59499999999999997"/>
    <x v="0"/>
    <x v="0"/>
  </r>
  <r>
    <n v="2281398"/>
    <s v="Oki Data Americas, Inc."/>
    <s v="OKI"/>
    <s v="ES5473 MFP"/>
    <s v="N36401A"/>
    <m/>
    <x v="0"/>
    <s v="Standard"/>
    <n v="216"/>
    <n v="1321"/>
    <m/>
    <x v="0"/>
    <x v="1"/>
    <x v="47"/>
    <s v="Yes"/>
    <n v="2.2000000000000002"/>
    <n v="114.4"/>
    <s v="Wired &gt; 20 MHz and &lt; 500 MHz - 100/10 Mb/s Ethernet,Wired &gt; 20 MHz and &lt; 500 MHz - USB 2.x, Scanners with non-CCFL Lamps - Light-Emitting Diodes (LED),Touch Panel Display - Color"/>
    <x v="165"/>
    <d v="2016-08-18T00:00:00"/>
    <s v="United States"/>
    <s v="ES_20355_N36401A_10142016042853_9333600"/>
    <n v="1"/>
    <n v="22.8"/>
    <n v="61.2"/>
    <n v="34.799999999999997"/>
    <n v="31"/>
    <n v="429.13333333333333"/>
    <n v="2.2260446666666667"/>
    <n v="107.28333333333333"/>
    <n v="0.63423216666666671"/>
    <n v="32.980072666666672"/>
    <n v="38.400000000000006"/>
    <n v="18.02"/>
    <b v="0"/>
    <b v="1"/>
    <b v="1"/>
    <x v="0"/>
    <n v="4.1500000000000004"/>
    <n v="71.933333333333337"/>
    <x v="600"/>
    <n v="0.46400000000000002"/>
    <n v="0.46400000000000002"/>
    <x v="1"/>
    <x v="1"/>
  </r>
  <r>
    <n v="2198290"/>
    <s v="Oki Data Americas, Inc."/>
    <s v="Oki Data Americas, Inc."/>
    <s v="B730dn"/>
    <s v="B730dn"/>
    <m/>
    <x v="1"/>
    <s v="Standard"/>
    <n v="215"/>
    <n v="1219"/>
    <m/>
    <x v="0"/>
    <x v="0"/>
    <x v="11"/>
    <s v="Yes"/>
    <n v="3.6629999999999998"/>
    <n v="190.476"/>
    <s v="None, None"/>
    <x v="169"/>
    <d v="2013-12-10T00:00:00"/>
    <s v="United States, Canada"/>
    <s v="ES_1105798_DIGITAL IMAGING TECHNOLOGY (438819) | B730dn_12112013143923_2763544"/>
    <n v="5"/>
    <n v="12"/>
    <n v="21"/>
    <n v="18"/>
    <n v="32"/>
    <n v="603"/>
    <n v="3.6549999999999998"/>
    <n v="150.75"/>
    <n v="1.54375"/>
    <n v="80.274999999999991"/>
    <n v="9"/>
    <n v="26.84"/>
    <b v="1"/>
    <b v="1"/>
    <b v="1"/>
    <x v="1"/>
    <n v="4.5200000000000005"/>
    <n v="78.346666666666678"/>
    <x v="601"/>
    <n v="0.82399999999999984"/>
    <n v="0.82399999999999984"/>
    <x v="1"/>
    <x v="1"/>
  </r>
  <r>
    <n v="2185943"/>
    <s v="Oki Data Americas, Inc."/>
    <s v="Toshiba"/>
    <s v="e-STUDIO477S"/>
    <s v="DP-4710S"/>
    <m/>
    <x v="0"/>
    <s v="Standard"/>
    <n v="216"/>
    <n v="1320"/>
    <m/>
    <x v="0"/>
    <x v="0"/>
    <x v="64"/>
    <s v="Yes"/>
    <n v="2.9"/>
    <n v="150.80000000000001"/>
    <s v="None, None"/>
    <x v="170"/>
    <n v="41437"/>
    <s v="United States"/>
    <s v="ES_1105798_OKI DATA AMERICAS INC (283614) | DP-4710S_07172013041545_4545762"/>
    <n v="1"/>
    <n v="37.799999999999997"/>
    <n v="34.200000000000003"/>
    <n v="31.2"/>
    <n v="32"/>
    <n v="506.8"/>
    <n v="2.9563999999999999"/>
    <n v="126.7"/>
    <n v="1.1549"/>
    <n v="60.0548"/>
    <n v="-3.5999999999999943"/>
    <n v="25.58"/>
    <b v="1"/>
    <b v="1"/>
    <b v="1"/>
    <x v="0"/>
    <n v="4.24"/>
    <n v="73.493333333333339"/>
    <x v="602"/>
    <n v="0.72699999999999998"/>
    <n v="0.72699999999999998"/>
    <x v="1"/>
    <x v="1"/>
  </r>
  <r>
    <n v="2185944"/>
    <s v="Oki Data Americas, Inc."/>
    <s v="Toshiba"/>
    <s v="e-STUDIO477S"/>
    <s v="DP-4710S"/>
    <m/>
    <x v="0"/>
    <s v="Standard"/>
    <n v="216"/>
    <n v="1320"/>
    <m/>
    <x v="0"/>
    <x v="0"/>
    <x v="64"/>
    <s v="Yes"/>
    <n v="2.9"/>
    <n v="150.80000000000001"/>
    <s v="None, None"/>
    <x v="157"/>
    <d v="2013-06-12T00:00:00"/>
    <s v="United States"/>
    <s v="ES_1105798_OKI DATA AMERICAS INC (283614) | DP-4710S_07172013041557_4557930"/>
    <n v="1"/>
    <n v="39"/>
    <n v="31.2"/>
    <n v="28.8"/>
    <n v="32"/>
    <n v="498.6"/>
    <n v="2.8769999999999998"/>
    <n v="124.65"/>
    <n v="1.0972500000000001"/>
    <n v="57.057000000000002"/>
    <n v="-7.8000000000000007"/>
    <n v="25.58"/>
    <b v="1"/>
    <b v="1"/>
    <b v="1"/>
    <x v="0"/>
    <n v="4.24"/>
    <n v="73.493333333333339"/>
    <x v="603"/>
    <n v="0.72699999999999998"/>
    <n v="0.72699999999999998"/>
    <x v="1"/>
    <x v="1"/>
  </r>
  <r>
    <n v="2269138"/>
    <s v="Ricoh USA, Inc."/>
    <s v="Gestetner"/>
    <s v="MP C6503SP"/>
    <s v="MP C6503SP"/>
    <m/>
    <x v="0"/>
    <s v="Standard"/>
    <n v="330"/>
    <n v="488"/>
    <m/>
    <x v="0"/>
    <x v="1"/>
    <x v="22"/>
    <s v="Yes"/>
    <n v="4.5940000000000003"/>
    <n v="238.88800000000001"/>
    <s v="Wired &gt; 20 MHz and &lt; 500 MHz - 100/10 Mb/s Ethernet, Touch Panel Display - Color"/>
    <x v="82"/>
    <d v="2016-06-02T00:00:00"/>
    <s v="United States, Canada"/>
    <s v="ES_20367_MP C6503SP_06082016143032_8248686"/>
    <n v="60"/>
    <n v="10.199999999999999"/>
    <n v="32.4"/>
    <n v="27.6"/>
    <n v="32"/>
    <n v="899.4"/>
    <n v="4.5993999999999993"/>
    <n v="224.85"/>
    <n v="1.25065"/>
    <n v="65.033799999999999"/>
    <n v="22.2"/>
    <n v="48.15"/>
    <b v="1"/>
    <b v="1"/>
    <b v="0"/>
    <x v="0"/>
    <n v="11.25"/>
    <n v="195"/>
    <x v="604"/>
    <n v="1.1579999999999999"/>
    <n v="1.208"/>
    <x v="1"/>
    <x v="1"/>
  </r>
  <r>
    <n v="2269142"/>
    <s v="Ricoh USA, Inc."/>
    <s v="Gestetner"/>
    <s v="MP C8003SP"/>
    <s v="MP C8003SP"/>
    <m/>
    <x v="0"/>
    <s v="Standard"/>
    <n v="330"/>
    <n v="488"/>
    <m/>
    <x v="0"/>
    <x v="1"/>
    <x v="34"/>
    <s v="Yes"/>
    <n v="6.23"/>
    <n v="323.95999999999998"/>
    <s v="Wired &gt; 20 MHz and &lt; 500 MHz - 100/10 Mb/s Ethernet, Touch Panel Display - Color"/>
    <x v="82"/>
    <d v="2016-06-02T00:00:00"/>
    <s v="United States, Canada"/>
    <s v="ES_20367_MP C8003SP_06082016143313_4960952"/>
    <n v="60"/>
    <n v="19.2"/>
    <n v="32.4"/>
    <n v="29.4"/>
    <n v="32"/>
    <n v="1222.8"/>
    <n v="6.2291999999999996"/>
    <n v="305.7"/>
    <n v="1.6707000000000001"/>
    <n v="86.876400000000004"/>
    <n v="13.2"/>
    <n v="55.8"/>
    <b v="1"/>
    <b v="1"/>
    <b v="0"/>
    <x v="0"/>
    <n v="19.250000000000004"/>
    <n v="333.66666666666674"/>
    <x v="605"/>
    <n v="1.9980000000000002"/>
    <n v="2.048"/>
    <x v="0"/>
    <x v="1"/>
  </r>
  <r>
    <n v="2229544"/>
    <s v="Ricoh USA, Inc."/>
    <s v="Lanier"/>
    <s v="DD 3334"/>
    <s v="DD 3334"/>
    <m/>
    <x v="2"/>
    <s v="Standard"/>
    <n v="275"/>
    <n v="395"/>
    <m/>
    <x v="2"/>
    <x v="0"/>
    <x v="38"/>
    <s v="No"/>
    <n v="1.2030000000000001"/>
    <n v="62.555999999999997"/>
    <s v="None, Scanners with non-CCFL Lamps - Light-Emitting Diodes (LED)"/>
    <x v="73"/>
    <d v="2014-12-17T00:00:00"/>
    <s v="United States, Canada"/>
    <s v="ES_20367_DD 3334 _12172014135447_3122388"/>
    <n v="1"/>
    <n v="28.8"/>
    <n v="37.200000000000003"/>
    <n v="37.200000000000003"/>
    <n v="32"/>
    <n v="192"/>
    <n v="1.2032"/>
    <n v="48"/>
    <n v="0.54020000000000001"/>
    <n v="28.090400000000002"/>
    <n v="8.4000000000000021"/>
    <n v="30"/>
    <b v="1"/>
    <b v="1"/>
    <b v="1"/>
    <x v="0"/>
    <n v="42.15"/>
    <n v="730.59999999999991"/>
    <x v="606"/>
    <n v="5.8659999999999988"/>
    <n v="5.9159999999999986"/>
    <x v="0"/>
    <x v="0"/>
  </r>
  <r>
    <n v="2198465"/>
    <s v="Ricoh USA, Inc."/>
    <s v="Lanier"/>
    <s v="DD 4450"/>
    <s v="DD 4450"/>
    <m/>
    <x v="2"/>
    <s v="Standard"/>
    <n v="297"/>
    <n v="420"/>
    <m/>
    <x v="2"/>
    <x v="0"/>
    <x v="38"/>
    <s v="No"/>
    <n v="1.84"/>
    <n v="95.68"/>
    <s v="None, None"/>
    <x v="171"/>
    <d v="2013-12-11T00:00:00"/>
    <s v="United States, Canada"/>
    <s v="ES_20367_DD 4450_12122013125551_5869203"/>
    <n v="1"/>
    <n v="39.6"/>
    <n v="43.8"/>
    <n v="43.8"/>
    <n v="32"/>
    <n v="307.19999999999993"/>
    <n v="1.8303999999999998"/>
    <n v="76.799999999999983"/>
    <n v="0.74739999999999984"/>
    <n v="38.864799999999988"/>
    <n v="4.1999999999999957"/>
    <n v="30"/>
    <b v="1"/>
    <b v="1"/>
    <b v="1"/>
    <x v="0"/>
    <n v="42.15"/>
    <n v="730.59999999999991"/>
    <x v="607"/>
    <n v="5.8659999999999988"/>
    <n v="5.9159999999999986"/>
    <x v="0"/>
    <x v="0"/>
  </r>
  <r>
    <n v="2192768"/>
    <s v="Ricoh USA, Inc."/>
    <s v="Lanier"/>
    <s v="DD 6650P"/>
    <s v="DD 6650P"/>
    <m/>
    <x v="2"/>
    <s v="Standard"/>
    <n v="297"/>
    <n v="432"/>
    <m/>
    <x v="2"/>
    <x v="0"/>
    <x v="58"/>
    <s v="No"/>
    <n v="2.472"/>
    <n v="128.54400000000001"/>
    <s v="None, None"/>
    <x v="172"/>
    <d v="2013-10-17T00:00:00"/>
    <s v="United States, Canada"/>
    <s v="ES_20367_DD 6650P_10222013143736_7748870"/>
    <n v="1"/>
    <n v="23.4"/>
    <n v="42.6"/>
    <n v="43.2"/>
    <n v="32"/>
    <n v="370.4"/>
    <n v="2.4664000000000001"/>
    <n v="92.6"/>
    <n v="1.2214"/>
    <n v="63.512799999999999"/>
    <n v="19.200000000000003"/>
    <n v="30"/>
    <b v="1"/>
    <b v="1"/>
    <b v="1"/>
    <x v="0"/>
    <n v="45.15"/>
    <n v="782.59999999999991"/>
    <x v="608"/>
    <n v="6.3009999999999993"/>
    <n v="6.3509999999999991"/>
    <x v="0"/>
    <x v="0"/>
  </r>
  <r>
    <n v="2198177"/>
    <s v="Ricoh USA, Inc."/>
    <s v="Lanier"/>
    <s v="LDD 130"/>
    <s v="LDD 130"/>
    <m/>
    <x v="2"/>
    <s v="Standard"/>
    <n v="275"/>
    <n v="395"/>
    <m/>
    <x v="2"/>
    <x v="0"/>
    <x v="38"/>
    <s v="No"/>
    <n v="1.2470000000000001"/>
    <n v="64.843999999999994"/>
    <s v="None, None"/>
    <x v="173"/>
    <d v="2013-12-06T00:00:00"/>
    <s v="United States, Canada"/>
    <s v="ES_20367_LDD 130 _12092013210540_2230807"/>
    <n v="3"/>
    <n v="35.4"/>
    <n v="46.2"/>
    <n v="43.2"/>
    <n v="32"/>
    <n v="199.6"/>
    <n v="1.2412000000000001"/>
    <n v="49.9"/>
    <n v="0.54969999999999997"/>
    <n v="28.584399999999999"/>
    <n v="10.800000000000004"/>
    <n v="30"/>
    <b v="1"/>
    <b v="1"/>
    <b v="1"/>
    <x v="0"/>
    <n v="42.15"/>
    <n v="730.59999999999991"/>
    <x v="609"/>
    <n v="5.8659999999999988"/>
    <n v="5.9159999999999986"/>
    <x v="0"/>
    <x v="0"/>
  </r>
  <r>
    <n v="2192165"/>
    <s v="Ricoh USA, Inc."/>
    <s v="Lanier"/>
    <s v="LP142CN"/>
    <s v="LP142CN"/>
    <m/>
    <x v="1"/>
    <s v="Standard"/>
    <n v="356"/>
    <n v="216"/>
    <m/>
    <x v="0"/>
    <x v="1"/>
    <x v="4"/>
    <s v="Yes"/>
    <n v="5.7720000000000002"/>
    <n v="300.14400000000001"/>
    <s v="None, None"/>
    <x v="174"/>
    <d v="2013-09-30T00:00:00"/>
    <s v="United States, Canada"/>
    <s v="ES_20367_LP142CN_09302013141428_8284266"/>
    <n v="11"/>
    <n v="10.8"/>
    <n v="50.4"/>
    <n v="26.4"/>
    <n v="32"/>
    <n v="1045.5999999999999"/>
    <n v="5.7656000000000001"/>
    <n v="261.39999999999998"/>
    <n v="1.9705999999999999"/>
    <n v="102.4712"/>
    <n v="39.599999999999994"/>
    <n v="22.64"/>
    <b v="0"/>
    <b v="1"/>
    <b v="1"/>
    <x v="1"/>
    <n v="6.55"/>
    <n v="113.53333333333332"/>
    <x v="610"/>
    <n v="0.91699999999999993"/>
    <n v="0.96699999999999997"/>
    <x v="1"/>
    <x v="1"/>
  </r>
  <r>
    <n v="2192168"/>
    <s v="Ricoh USA, Inc."/>
    <s v="Lanier"/>
    <s v="MP 2501SP"/>
    <s v="MP 2501SP"/>
    <m/>
    <x v="0"/>
    <s v="Standard"/>
    <n v="297"/>
    <n v="432"/>
    <m/>
    <x v="0"/>
    <x v="0"/>
    <x v="26"/>
    <s v="Yes"/>
    <n v="1.17"/>
    <n v="60.84"/>
    <s v="None, None"/>
    <x v="175"/>
    <n v="41547"/>
    <s v="United States, Canada"/>
    <s v="ES_20367_MP 2501SP_09302013142351_8867455"/>
    <n v="1"/>
    <n v="7.2"/>
    <n v="15"/>
    <n v="15.6"/>
    <n v="25"/>
    <n v="220.8"/>
    <n v="1.1723749999999999"/>
    <n v="55.2"/>
    <n v="0.35609374999999999"/>
    <n v="18.516874999999999"/>
    <n v="7.8"/>
    <n v="15.5"/>
    <b v="1"/>
    <b v="1"/>
    <b v="1"/>
    <x v="0"/>
    <n v="2.1"/>
    <n v="36.4"/>
    <x v="611"/>
    <n v="0.33499999999999996"/>
    <n v="0.38499999999999995"/>
    <x v="0"/>
    <x v="0"/>
  </r>
  <r>
    <n v="2208279"/>
    <s v="Ricoh USA, Inc."/>
    <s v="Lanier"/>
    <s v="MP 2554SPG"/>
    <s v="MP 2554SPG"/>
    <m/>
    <x v="0"/>
    <s v="Standard"/>
    <n v="297"/>
    <n v="432"/>
    <m/>
    <x v="0"/>
    <x v="0"/>
    <x v="26"/>
    <s v="Yes"/>
    <n v="0.87"/>
    <n v="45.24"/>
    <s v="Wired &gt; 20 MHz and &lt; 500 MHz - 100/10 Mb/s Ethernet, Touch Panel Display - Color"/>
    <x v="176"/>
    <d v="2014-04-10T00:00:00"/>
    <s v="United States, Canada"/>
    <s v="ES_20367_MP 2554SPG_04102014220548_7445985"/>
    <n v="1"/>
    <n v="7.8"/>
    <n v="10.8"/>
    <n v="10.8"/>
    <n v="25"/>
    <n v="161"/>
    <n v="0.87337500000000001"/>
    <n v="40.25"/>
    <n v="0.28134375"/>
    <n v="14.629875"/>
    <n v="3.0000000000000009"/>
    <n v="15.5"/>
    <b v="1"/>
    <b v="1"/>
    <b v="1"/>
    <x v="0"/>
    <n v="2.1"/>
    <n v="36.4"/>
    <x v="612"/>
    <n v="0.33499999999999996"/>
    <n v="0.38499999999999995"/>
    <x v="0"/>
    <x v="0"/>
  </r>
  <r>
    <n v="2274639"/>
    <s v="Ricoh USA, Inc."/>
    <s v="Lanier"/>
    <s v="MP 2555SP"/>
    <s v="MP 2555SP"/>
    <m/>
    <x v="0"/>
    <s v="Standard"/>
    <n v="297"/>
    <n v="432"/>
    <m/>
    <x v="0"/>
    <x v="0"/>
    <x v="26"/>
    <s v="Yes"/>
    <n v="0.90700000000000003"/>
    <n v="47.164000000000001"/>
    <s v="Wired &gt; 20 MHz and &lt; 500 MHz - 100/10 Mb/s Ethernet, Internal Disk Drive - Hard-Disk,Touch Panel Display - Color"/>
    <x v="177"/>
    <d v="2016-08-10T00:00:00"/>
    <s v="United States, Canada"/>
    <s v="ES_20367_MP 2555SP_08112016120234_4618256"/>
    <n v="1"/>
    <n v="11.4"/>
    <n v="15.6"/>
    <n v="15"/>
    <n v="25"/>
    <n v="160.79999999999998"/>
    <n v="0.899725"/>
    <n v="40.199999999999996"/>
    <n v="0.31313124999999992"/>
    <n v="16.282824999999995"/>
    <n v="4.1999999999999993"/>
    <n v="15.5"/>
    <b v="1"/>
    <b v="1"/>
    <b v="1"/>
    <x v="0"/>
    <n v="2.1"/>
    <n v="36.4"/>
    <x v="613"/>
    <n v="0.33499999999999996"/>
    <n v="0.38499999999999995"/>
    <x v="0"/>
    <x v="0"/>
  </r>
  <r>
    <n v="2192137"/>
    <s v="Ricoh USA, Inc."/>
    <s v="Lanier"/>
    <s v="MP 301SP"/>
    <s v="MP 301SP"/>
    <m/>
    <x v="0"/>
    <s v="Standard"/>
    <n v="216"/>
    <n v="297"/>
    <m/>
    <x v="0"/>
    <x v="0"/>
    <x v="47"/>
    <s v="Yes"/>
    <n v="1.4419999999999999"/>
    <n v="74.983999999999995"/>
    <s v="Wired &gt; 20 MHz and &lt; 500 MHz - 100/10 Mb/s Ethernet, None"/>
    <x v="4"/>
    <d v="2013-09-26T00:00:00"/>
    <s v="United States, Canada"/>
    <s v="ES_20367_MP 301SP_09302013110559_4688173"/>
    <n v="1"/>
    <n v="4.8"/>
    <n v="16.8"/>
    <n v="15.6"/>
    <n v="31"/>
    <n v="222.63333333333335"/>
    <n v="1.4362916666666665"/>
    <n v="55.658333333333339"/>
    <n v="0.67407291666666658"/>
    <n v="35.051791666666659"/>
    <n v="12"/>
    <n v="18.02"/>
    <b v="1"/>
    <b v="1"/>
    <b v="1"/>
    <x v="0"/>
    <n v="2.2600000000000002"/>
    <n v="39.173333333333339"/>
    <x v="614"/>
    <n v="0.44299999999999995"/>
    <n v="0.44299999999999995"/>
    <x v="1"/>
    <x v="1"/>
  </r>
  <r>
    <n v="2192140"/>
    <s v="Ricoh USA, Inc."/>
    <s v="Lanier"/>
    <s v="MP 301SPF"/>
    <s v="MP 301SPF"/>
    <m/>
    <x v="0"/>
    <s v="Standard"/>
    <n v="216"/>
    <n v="297"/>
    <m/>
    <x v="0"/>
    <x v="0"/>
    <x v="47"/>
    <s v="Yes"/>
    <n v="1.4770000000000001"/>
    <n v="76.804000000000002"/>
    <s v="Wired &gt; 20 MHz and &lt; 500 MHz - 100/10 Mb/s Ethernet, None"/>
    <x v="4"/>
    <d v="2013-09-26T00:00:00"/>
    <s v="United States, Canada"/>
    <s v="ES_20367_MP 301SPF_09302013110726_8976792"/>
    <n v="1"/>
    <n v="4.8"/>
    <n v="16.8"/>
    <n v="15.6"/>
    <n v="31"/>
    <n v="227.86666666666665"/>
    <n v="1.4753833333333335"/>
    <n v="56.966666666666661"/>
    <n v="0.69644583333333343"/>
    <n v="36.215183333333336"/>
    <n v="12"/>
    <n v="18.02"/>
    <b v="1"/>
    <b v="1"/>
    <b v="1"/>
    <x v="0"/>
    <n v="2.2600000000000002"/>
    <n v="39.173333333333339"/>
    <x v="615"/>
    <n v="0.44299999999999995"/>
    <n v="0.44299999999999995"/>
    <x v="1"/>
    <x v="1"/>
  </r>
  <r>
    <n v="2208285"/>
    <s v="Ricoh USA, Inc."/>
    <s v="Lanier"/>
    <s v="MP 3054SPG"/>
    <s v="MP 3054SPG"/>
    <m/>
    <x v="0"/>
    <s v="Standard"/>
    <n v="297"/>
    <n v="432"/>
    <m/>
    <x v="0"/>
    <x v="0"/>
    <x v="7"/>
    <s v="Yes"/>
    <n v="1.1120000000000001"/>
    <n v="57.823999999999998"/>
    <s v="Wired &gt; 20 MHz and &lt; 500 MHz - 100/10 Mb/s Ethernet, Touch Panel Display - Color"/>
    <x v="176"/>
    <d v="2014-04-10T00:00:00"/>
    <s v="United States, Canada"/>
    <s v="ES_20367_MP 3054SPG_04102014221148_8234973"/>
    <n v="1"/>
    <n v="7.2"/>
    <n v="10.8"/>
    <n v="10.8"/>
    <n v="30"/>
    <n v="210.06666666666669"/>
    <n v="1.1155833333333336"/>
    <n v="52.516666666666673"/>
    <n v="0.3418958333333334"/>
    <n v="17.778583333333337"/>
    <n v="3.6000000000000005"/>
    <n v="17.600000000000001"/>
    <b v="1"/>
    <b v="1"/>
    <b v="1"/>
    <x v="0"/>
    <n v="2.4499999999999997"/>
    <n v="42.466666666666661"/>
    <x v="616"/>
    <n v="0.42499999999999993"/>
    <n v="0.47499999999999992"/>
    <x v="0"/>
    <x v="0"/>
  </r>
  <r>
    <n v="2274649"/>
    <s v="Ricoh USA, Inc."/>
    <s v="Lanier"/>
    <s v="MP 3055SP"/>
    <s v="MP 3055SP"/>
    <m/>
    <x v="0"/>
    <s v="Standard"/>
    <n v="297"/>
    <n v="432"/>
    <m/>
    <x v="0"/>
    <x v="0"/>
    <x v="7"/>
    <s v="Yes"/>
    <n v="1.1379999999999999"/>
    <n v="59.176000000000002"/>
    <s v="Wired &gt; 20 MHz and &lt; 500 MHz - 100/10 Mb/s Ethernet, Internal Disk Drive - Hard-Disk,Touch Panel Display - Color"/>
    <x v="177"/>
    <d v="2016-08-10T00:00:00"/>
    <s v="United States, Canada"/>
    <s v="ES_20367_MP 3055SP_08112016122229_3739297"/>
    <n v="1"/>
    <n v="16.2"/>
    <n v="15.6"/>
    <n v="15.6"/>
    <n v="30"/>
    <n v="208.00000000000003"/>
    <n v="1.1313500000000001"/>
    <n v="52.000000000000007"/>
    <n v="0.37103750000000002"/>
    <n v="19.293950000000002"/>
    <n v="-0.59999999999999964"/>
    <n v="17.600000000000001"/>
    <b v="1"/>
    <b v="1"/>
    <b v="1"/>
    <x v="0"/>
    <n v="2.4499999999999997"/>
    <n v="42.466666666666661"/>
    <x v="617"/>
    <n v="0.42499999999999993"/>
    <n v="0.47499999999999992"/>
    <x v="0"/>
    <x v="0"/>
  </r>
  <r>
    <n v="2252611"/>
    <s v="Ricoh USA, Inc."/>
    <s v="Lanier"/>
    <s v="MP 305+ SPF"/>
    <s v="MP 305+ SPF"/>
    <m/>
    <x v="0"/>
    <s v="Standard"/>
    <n v="297"/>
    <n v="432"/>
    <m/>
    <x v="0"/>
    <x v="0"/>
    <x v="7"/>
    <s v="Yes"/>
    <n v="1.2470000000000001"/>
    <n v="64.843999999999994"/>
    <s v="Wired &gt; 20 MHz and &lt; 500 MHz - 100/10 Mb/s Ethernet, Touch Panel Display - Color"/>
    <x v="20"/>
    <d v="2015-11-13T00:00:00"/>
    <s v="United States, Canada"/>
    <s v="ES_20367_MP 305+ SPF_11132015152341_6702970"/>
    <n v="1"/>
    <n v="9"/>
    <n v="22.8"/>
    <n v="22.2"/>
    <n v="30"/>
    <n v="229.73333333333332"/>
    <n v="1.2530666666666666"/>
    <n v="57.43333333333333"/>
    <n v="0.41406666666666658"/>
    <n v="21.531466666666663"/>
    <n v="13.8"/>
    <n v="17.600000000000001"/>
    <b v="1"/>
    <b v="1"/>
    <b v="1"/>
    <x v="0"/>
    <n v="2.4499999999999997"/>
    <n v="42.466666666666661"/>
    <x v="618"/>
    <n v="0.42499999999999993"/>
    <n v="0.47499999999999992"/>
    <x v="0"/>
    <x v="0"/>
  </r>
  <r>
    <n v="2208291"/>
    <s v="Ricoh USA, Inc."/>
    <s v="Lanier"/>
    <s v="MP 3554SPG"/>
    <s v="MP 3554SPG"/>
    <m/>
    <x v="0"/>
    <s v="Standard"/>
    <n v="297"/>
    <n v="432"/>
    <m/>
    <x v="0"/>
    <x v="0"/>
    <x v="19"/>
    <s v="Yes"/>
    <n v="1.355"/>
    <n v="70.459999999999994"/>
    <s v="Wired &gt; 20 MHz and &lt; 500 MHz - 100/10 Mb/s Ethernet, Touch Panel Display - Color"/>
    <x v="176"/>
    <d v="2014-04-10T00:00:00"/>
    <s v="United States, Canada"/>
    <s v="ES_20367_MP 3554SPG_04102014221821_9387230"/>
    <n v="1"/>
    <n v="7.8"/>
    <n v="10.8"/>
    <n v="10.8"/>
    <n v="32"/>
    <n v="259.40000000000003"/>
    <n v="1.3610000000000002"/>
    <n v="64.850000000000009"/>
    <n v="0.40325000000000005"/>
    <n v="20.969000000000001"/>
    <n v="3.0000000000000009"/>
    <n v="19.7"/>
    <b v="1"/>
    <b v="1"/>
    <b v="1"/>
    <x v="0"/>
    <n v="3"/>
    <n v="52"/>
    <x v="619"/>
    <n v="0.51500000000000001"/>
    <n v="0.56500000000000006"/>
    <x v="0"/>
    <x v="0"/>
  </r>
  <r>
    <n v="2274659"/>
    <s v="Ricoh USA, Inc."/>
    <s v="Lanier"/>
    <s v="MP 3555SP"/>
    <s v="MP 3555SP"/>
    <m/>
    <x v="0"/>
    <s v="Standard"/>
    <n v="297"/>
    <n v="432"/>
    <m/>
    <x v="0"/>
    <x v="0"/>
    <x v="19"/>
    <s v="Yes"/>
    <n v="1.369"/>
    <n v="71.188000000000002"/>
    <s v="Wired &gt; 20 MHz and &lt; 500 MHz - 100/10 Mb/s Ethernet, Internal Disk Drive - Hard-Disk,Touch Panel Display - Color"/>
    <x v="177"/>
    <d v="2016-08-10T00:00:00"/>
    <s v="United States, Canada"/>
    <s v="ES_20367_MP 3555SP_08112016124340_5360476"/>
    <n v="1"/>
    <n v="11.4"/>
    <n v="16.2"/>
    <n v="16.8"/>
    <n v="32"/>
    <n v="254.8"/>
    <n v="1.3635999999999999"/>
    <n v="63.7"/>
    <n v="0.42910000000000004"/>
    <n v="22.313200000000002"/>
    <n v="4.7999999999999989"/>
    <n v="19.7"/>
    <b v="1"/>
    <b v="1"/>
    <b v="1"/>
    <x v="0"/>
    <n v="3"/>
    <n v="52"/>
    <x v="620"/>
    <n v="0.51500000000000001"/>
    <n v="0.56500000000000006"/>
    <x v="0"/>
    <x v="0"/>
  </r>
  <r>
    <n v="2261019"/>
    <s v="Ricoh USA, Inc."/>
    <s v="Lanier"/>
    <s v="MP 401SPF LE"/>
    <s v="MP 401SPF LE"/>
    <m/>
    <x v="0"/>
    <s v="Standard"/>
    <n v="356"/>
    <n v="216"/>
    <m/>
    <x v="0"/>
    <x v="0"/>
    <x v="4"/>
    <s v="Yes"/>
    <n v="1.756"/>
    <n v="91.311999999999998"/>
    <s v="Wired &gt; 500 MHz - 1 Gb/s Ethernet, Touch Panel Display - Color"/>
    <x v="85"/>
    <d v="2016-02-29T00:00:00"/>
    <s v="United States, Canada"/>
    <s v="ES_20367_MP 401SPF LE_02292016143734_2236929"/>
    <n v="1"/>
    <n v="5.4"/>
    <n v="24.6"/>
    <n v="24.6"/>
    <n v="32"/>
    <n v="336.2"/>
    <n v="1.7578"/>
    <n v="84.05"/>
    <n v="0.51505000000000001"/>
    <n v="26.782600000000002"/>
    <n v="19.200000000000003"/>
    <n v="22.64"/>
    <b v="1"/>
    <b v="1"/>
    <b v="1"/>
    <x v="0"/>
    <n v="3.77"/>
    <n v="65.346666666666664"/>
    <x v="621"/>
    <n v="0.6359999999999999"/>
    <n v="0.68599999999999994"/>
    <x v="0"/>
    <x v="0"/>
  </r>
  <r>
    <n v="2264020"/>
    <s v="Ricoh USA, Inc."/>
    <s v="Lanier"/>
    <s v="MP 402SPF"/>
    <s v="MP 402SPF"/>
    <m/>
    <x v="0"/>
    <s v="Standard"/>
    <n v="216"/>
    <n v="600"/>
    <m/>
    <x v="0"/>
    <x v="0"/>
    <x v="4"/>
    <s v="Yes"/>
    <n v="1.8140000000000001"/>
    <n v="94.328000000000003"/>
    <s v="Wired &gt; 20 MHz and &lt; 500 MHz - 100/10 Mb/s Ethernet, None"/>
    <x v="178"/>
    <d v="2016-09-26T00:00:00"/>
    <s v="United States, Canada"/>
    <s v="ES_20367_MP 402SPF_04132016114633_8057073"/>
    <n v="1"/>
    <n v="12"/>
    <n v="27"/>
    <n v="25.2"/>
    <n v="32"/>
    <n v="343.2"/>
    <n v="1.8184"/>
    <n v="85.8"/>
    <n v="0.5554"/>
    <n v="28.880800000000001"/>
    <n v="15"/>
    <n v="22.64"/>
    <b v="1"/>
    <b v="1"/>
    <b v="1"/>
    <x v="0"/>
    <n v="3.47"/>
    <n v="60.146666666666668"/>
    <x v="622"/>
    <n v="0.6359999999999999"/>
    <n v="0.6359999999999999"/>
    <x v="0"/>
    <x v="0"/>
  </r>
  <r>
    <n v="2208301"/>
    <s v="Ricoh USA, Inc."/>
    <s v="Lanier"/>
    <s v="MP 4054SPG"/>
    <s v="MP 4054SPG"/>
    <m/>
    <x v="0"/>
    <s v="Standard"/>
    <n v="297"/>
    <n v="432"/>
    <m/>
    <x v="0"/>
    <x v="0"/>
    <x v="3"/>
    <s v="Yes"/>
    <n v="1.548"/>
    <n v="80.495999999999995"/>
    <s v="Wired &gt; 20 MHz and &lt; 500 MHz - 100/10 Mb/s Ethernet, Touch Panel Display - Color"/>
    <x v="179"/>
    <d v="2014-04-10T00:00:00"/>
    <s v="United States, Canada"/>
    <s v="ES_20367_MP 4054SPG_04102014222639_6831225"/>
    <n v="1"/>
    <n v="7.2"/>
    <n v="10.8"/>
    <n v="10.8"/>
    <n v="32"/>
    <n v="299.00000000000006"/>
    <n v="1.5590000000000002"/>
    <n v="74.750000000000014"/>
    <n v="0.45275000000000004"/>
    <n v="23.543000000000003"/>
    <n v="3.6000000000000005"/>
    <n v="21.8"/>
    <b v="1"/>
    <b v="1"/>
    <b v="1"/>
    <x v="0"/>
    <n v="3.5500000000000003"/>
    <n v="61.533333333333339"/>
    <x v="623"/>
    <n v="0.60499999999999998"/>
    <n v="0.65500000000000003"/>
    <x v="0"/>
    <x v="0"/>
  </r>
  <r>
    <n v="2274669"/>
    <s v="Ricoh USA, Inc."/>
    <s v="Lanier"/>
    <s v="MP 4055SP"/>
    <s v="MP 4055SP"/>
    <m/>
    <x v="0"/>
    <s v="Standard"/>
    <n v="297"/>
    <n v="432"/>
    <m/>
    <x v="0"/>
    <x v="0"/>
    <x v="3"/>
    <s v="Yes"/>
    <n v="1.581"/>
    <n v="82.212000000000003"/>
    <s v="Wired &gt; 20 MHz and &lt; 500 MHz - 100/10 Mb/s Ethernet, Internal Disk Drive - Hard-Disk,Touch Panel Display - Color"/>
    <x v="177"/>
    <d v="2016-08-10T00:00:00"/>
    <s v="United States, Canada"/>
    <s v="ES_20367_MP 4055SP_08112016125249_9899797"/>
    <n v="1"/>
    <n v="12.6"/>
    <n v="19.2"/>
    <n v="18.600000000000001"/>
    <n v="32"/>
    <n v="295.8"/>
    <n v="1.5814000000000001"/>
    <n v="73.95"/>
    <n v="0.49615000000000009"/>
    <n v="25.799800000000005"/>
    <n v="6.6"/>
    <n v="21.8"/>
    <b v="1"/>
    <b v="1"/>
    <b v="1"/>
    <x v="0"/>
    <n v="3.5500000000000003"/>
    <n v="61.533333333333339"/>
    <x v="624"/>
    <n v="0.60499999999999998"/>
    <n v="0.65500000000000003"/>
    <x v="0"/>
    <x v="0"/>
  </r>
  <r>
    <n v="2261297"/>
    <s v="Ricoh USA, Inc."/>
    <s v="Lanier"/>
    <s v="MP 501SPF"/>
    <s v="MP 501SPF"/>
    <m/>
    <x v="0"/>
    <s v="Standard"/>
    <n v="356"/>
    <n v="216"/>
    <m/>
    <x v="0"/>
    <x v="0"/>
    <x v="11"/>
    <s v="Yes"/>
    <n v="2.9820000000000002"/>
    <n v="155.06399999999999"/>
    <s v="Wired &gt; 20 MHz and &lt; 500 MHz - 100/10 Mb/s Ethernet, Touch Panel Display - Color"/>
    <x v="83"/>
    <d v="2016-03-02T00:00:00"/>
    <s v="United States, Canada"/>
    <s v="ES_20367_MP 501SPF_03032016103447_7067483"/>
    <n v="1"/>
    <n v="29.4"/>
    <n v="39"/>
    <n v="30"/>
    <n v="32"/>
    <n v="568.79999999999995"/>
    <n v="2.9848000000000003"/>
    <n v="142.19999999999999"/>
    <n v="0.88479999999999981"/>
    <n v="46.009599999999992"/>
    <n v="9.6000000000000014"/>
    <n v="26.84"/>
    <b v="1"/>
    <b v="1"/>
    <b v="1"/>
    <x v="0"/>
    <n v="5.1499999999999995"/>
    <n v="89.266666666666652"/>
    <x v="625"/>
    <n v="0.7659999999999999"/>
    <n v="0.81599999999999995"/>
    <x v="1"/>
    <x v="1"/>
  </r>
  <r>
    <n v="2208307"/>
    <s v="Ricoh USA, Inc."/>
    <s v="Lanier"/>
    <s v="MP 5054SPG"/>
    <s v="MP 5054SPG"/>
    <m/>
    <x v="0"/>
    <s v="Standard"/>
    <n v="297"/>
    <n v="432"/>
    <m/>
    <x v="0"/>
    <x v="0"/>
    <x v="31"/>
    <s v="Yes"/>
    <n v="2.1659999999999999"/>
    <n v="112.63200000000001"/>
    <s v="Wired &gt; 20 MHz and &lt; 500 MHz - 100/10 Mb/s Ethernet, Touch Panel Display - Color"/>
    <x v="179"/>
    <d v="2014-04-10T00:00:00"/>
    <s v="United States, Canada"/>
    <s v="ES_20367_MP 5054SPG_04102014223341_8903244"/>
    <n v="1"/>
    <n v="6"/>
    <n v="9"/>
    <n v="9"/>
    <n v="32"/>
    <n v="421.2"/>
    <n v="2.17"/>
    <n v="105.3"/>
    <n v="0.60550000000000004"/>
    <n v="31.486000000000001"/>
    <n v="3"/>
    <n v="26"/>
    <b v="1"/>
    <b v="1"/>
    <b v="1"/>
    <x v="0"/>
    <n v="4.6499999999999995"/>
    <n v="80.599999999999994"/>
    <x v="626"/>
    <n v="0.74"/>
    <n v="0.79"/>
    <x v="0"/>
    <x v="0"/>
  </r>
  <r>
    <n v="2274677"/>
    <s v="Ricoh USA, Inc."/>
    <s v="Lanier"/>
    <s v="MP 5055SP"/>
    <s v="MP 5055SP"/>
    <m/>
    <x v="0"/>
    <s v="Standard"/>
    <n v="297"/>
    <n v="432"/>
    <m/>
    <x v="0"/>
    <x v="0"/>
    <x v="31"/>
    <s v="Yes"/>
    <n v="2.14"/>
    <n v="111.28"/>
    <s v="Wired &gt; 20 MHz and &lt; 500 MHz - 100/10 Mb/s Ethernet, Internal Disk Drive - Hard-Disk,Touch Panel Display - Color"/>
    <x v="177"/>
    <d v="2016-08-10T00:00:00"/>
    <s v="United States, Canada"/>
    <s v="ES_20367_MP 5055SP_08112016125824_4284089"/>
    <n v="1"/>
    <n v="10.8"/>
    <n v="17.399999999999999"/>
    <n v="17.399999999999999"/>
    <n v="32"/>
    <n v="407"/>
    <n v="2.1374"/>
    <n v="101.75"/>
    <n v="0.63514999999999999"/>
    <n v="33.027799999999999"/>
    <n v="6.5999999999999979"/>
    <n v="26"/>
    <b v="1"/>
    <b v="1"/>
    <b v="1"/>
    <x v="0"/>
    <n v="4.6499999999999995"/>
    <n v="80.599999999999994"/>
    <x v="627"/>
    <n v="0.74"/>
    <n v="0.79"/>
    <x v="0"/>
    <x v="0"/>
  </r>
  <r>
    <n v="2261303"/>
    <s v="Ricoh USA, Inc."/>
    <s v="Lanier"/>
    <s v="MP 601SPF"/>
    <s v="MP 601SPF"/>
    <m/>
    <x v="0"/>
    <s v="Standard"/>
    <n v="356"/>
    <n v="216"/>
    <m/>
    <x v="0"/>
    <x v="0"/>
    <x v="54"/>
    <s v="Yes"/>
    <n v="3.8090000000000002"/>
    <n v="198.06800000000001"/>
    <s v="Wired &gt; 20 MHz and &lt; 500 MHz - 100/10 Mb/s Ethernet, Touch Panel Display - Color"/>
    <x v="83"/>
    <d v="2016-03-02T00:00:00"/>
    <s v="United States, Canada"/>
    <s v="ES_20367_MP 601SPF_03032016103959_5589310"/>
    <n v="1"/>
    <n v="8.4"/>
    <n v="64.8"/>
    <n v="37.200000000000003"/>
    <n v="32"/>
    <n v="733.4"/>
    <n v="3.8078000000000003"/>
    <n v="183.35"/>
    <n v="1.0905499999999999"/>
    <n v="56.708599999999997"/>
    <n v="56.4"/>
    <n v="30"/>
    <b v="0"/>
    <b v="1"/>
    <b v="1"/>
    <x v="0"/>
    <n v="7.6499999999999995"/>
    <n v="132.6"/>
    <x v="628"/>
    <n v="0.91899999999999982"/>
    <n v="0.96899999999999986"/>
    <x v="1"/>
    <x v="1"/>
  </r>
  <r>
    <n v="2208313"/>
    <s v="Ricoh USA, Inc."/>
    <s v="Lanier"/>
    <s v="MP 6054SPG"/>
    <s v="MP 6054SPG"/>
    <m/>
    <x v="0"/>
    <s v="Standard"/>
    <n v="297"/>
    <n v="432"/>
    <m/>
    <x v="0"/>
    <x v="0"/>
    <x v="32"/>
    <s v="Yes"/>
    <n v="2.641"/>
    <n v="137.33199999999999"/>
    <s v="Wired &gt; 20 MHz and &lt; 500 MHz - 100/10 Mb/s Ethernet, Touch Panel Display - Color"/>
    <x v="179"/>
    <d v="2014-04-10T00:00:00"/>
    <s v="United States, Canada"/>
    <s v="ES_20367_MP 6054SPG_04102014223935_2917788"/>
    <n v="1"/>
    <n v="4.8"/>
    <n v="9"/>
    <n v="9"/>
    <n v="32"/>
    <n v="517.20000000000005"/>
    <n v="2.65"/>
    <n v="129.30000000000001"/>
    <n v="0.72550000000000003"/>
    <n v="37.725999999999999"/>
    <n v="4.2"/>
    <n v="30"/>
    <b v="1"/>
    <b v="1"/>
    <b v="1"/>
    <x v="0"/>
    <n v="7.1499999999999995"/>
    <n v="123.93333333333332"/>
    <x v="629"/>
    <n v="0.86999999999999988"/>
    <n v="0.91999999999999993"/>
    <x v="0"/>
    <x v="0"/>
  </r>
  <r>
    <n v="2274686"/>
    <s v="Ricoh USA, Inc."/>
    <s v="Lanier"/>
    <s v="MP 6055SP"/>
    <s v="MP 6055SP"/>
    <m/>
    <x v="0"/>
    <s v="Standard"/>
    <n v="297"/>
    <n v="432"/>
    <m/>
    <x v="0"/>
    <x v="0"/>
    <x v="32"/>
    <s v="Yes"/>
    <n v="2.6139999999999999"/>
    <n v="135.928"/>
    <s v="Wired &gt; 20 MHz and &lt; 500 MHz - 100/10 Mb/s Ethernet, Internal Disk Drive - Hard-Disk,Touch Panel Display - Color"/>
    <x v="177"/>
    <d v="2016-08-10T00:00:00"/>
    <s v="United States, Canada"/>
    <s v="ES_20367_MP 6055SP_08112016130416_7861190"/>
    <n v="1"/>
    <n v="10.8"/>
    <n v="17.399999999999999"/>
    <n v="17.399999999999999"/>
    <n v="32"/>
    <n v="503.4"/>
    <n v="2.6193999999999997"/>
    <n v="125.85"/>
    <n v="0.75564999999999993"/>
    <n v="39.293799999999997"/>
    <n v="6.5999999999999979"/>
    <n v="30"/>
    <b v="1"/>
    <b v="1"/>
    <b v="1"/>
    <x v="0"/>
    <n v="7.1499999999999995"/>
    <n v="123.93333333333332"/>
    <x v="630"/>
    <n v="0.86999999999999988"/>
    <n v="0.91999999999999993"/>
    <x v="0"/>
    <x v="0"/>
  </r>
  <r>
    <n v="2261289"/>
    <s v="Ricoh USA, Inc."/>
    <s v="Lanier"/>
    <s v="MP 6503SP"/>
    <s v="MP 6503SP"/>
    <m/>
    <x v="0"/>
    <s v="Standard"/>
    <n v="297"/>
    <n v="432"/>
    <m/>
    <x v="0"/>
    <x v="0"/>
    <x v="22"/>
    <s v="Yes"/>
    <n v="4.8710000000000004"/>
    <n v="253.292"/>
    <s v="Wired &gt; 20 MHz and &lt; 500 MHz - 100/10 Mb/s Ethernet, None"/>
    <x v="83"/>
    <d v="2016-03-02T00:00:00"/>
    <s v="United States, Canada"/>
    <s v="ES_20367_MP 6503SP_03032016095438_3811464"/>
    <n v="1"/>
    <n v="7.8"/>
    <n v="27.6"/>
    <n v="27"/>
    <n v="32"/>
    <n v="953.79999999999984"/>
    <n v="4.8713999999999986"/>
    <n v="238.44999999999996"/>
    <n v="1.3186499999999999"/>
    <n v="68.569799999999987"/>
    <n v="19.8"/>
    <n v="30"/>
    <b v="1"/>
    <b v="1"/>
    <b v="1"/>
    <x v="0"/>
    <n v="8.4"/>
    <n v="145.6"/>
    <x v="631"/>
    <n v="1.0269999999999999"/>
    <n v="1.077"/>
    <x v="1"/>
    <x v="1"/>
  </r>
  <r>
    <n v="2261292"/>
    <s v="Ricoh USA, Inc."/>
    <s v="Lanier"/>
    <s v="MP 7503SP"/>
    <s v="MP 7503SP"/>
    <m/>
    <x v="0"/>
    <s v="Standard"/>
    <n v="297"/>
    <n v="432"/>
    <m/>
    <x v="0"/>
    <x v="0"/>
    <x v="23"/>
    <s v="Yes"/>
    <n v="5.3760000000000003"/>
    <n v="279.55200000000002"/>
    <s v="Wired &gt; 20 MHz and &lt; 500 MHz - 100/10 Mb/s Ethernet, None"/>
    <x v="83"/>
    <d v="2016-03-02T00:00:00"/>
    <s v="United States, Canada"/>
    <s v="ES_20367_MP 7503SP_03032016101514_1128335"/>
    <n v="1"/>
    <n v="8.4"/>
    <n v="28.2"/>
    <n v="28.2"/>
    <n v="32"/>
    <n v="1055.3999999999999"/>
    <n v="5.3793999999999986"/>
    <n v="263.84999999999997"/>
    <n v="1.4456500000000001"/>
    <n v="75.1738"/>
    <n v="19.799999999999997"/>
    <n v="30"/>
    <b v="1"/>
    <b v="1"/>
    <b v="1"/>
    <x v="0"/>
    <n v="10.9"/>
    <n v="188.93333333333337"/>
    <x v="632"/>
    <n v="1.3869999999999998"/>
    <n v="1.4369999999999998"/>
    <x v="1"/>
    <x v="1"/>
  </r>
  <r>
    <n v="2261295"/>
    <s v="Ricoh USA, Inc."/>
    <s v="Lanier"/>
    <s v="MP 9003SP"/>
    <s v="MP 9003SP"/>
    <m/>
    <x v="0"/>
    <s v="Standard"/>
    <n v="297"/>
    <n v="432"/>
    <m/>
    <x v="0"/>
    <x v="0"/>
    <x v="53"/>
    <s v="Yes"/>
    <n v="12.45"/>
    <n v="647.4"/>
    <s v="Wired &gt; 20 MHz and &lt; 500 MHz - 100/10 Mb/s Ethernet, None"/>
    <x v="83"/>
    <d v="2016-03-02T00:00:00"/>
    <s v="United States, Canada"/>
    <s v="ES_20367_MP 9003SP_03032016102713_8644821"/>
    <n v="15"/>
    <n v="9"/>
    <n v="253.8"/>
    <n v="218.4"/>
    <n v="32"/>
    <s v="N/A"/>
    <n v="10000"/>
    <s v="N/A"/>
    <n v="10000"/>
    <n v="520000"/>
    <n v="244.8"/>
    <n v="30"/>
    <b v="0"/>
    <b v="1"/>
    <b v="1"/>
    <x v="0"/>
    <n v="18.150000000000002"/>
    <n v="314.60000000000002"/>
    <x v="596"/>
    <n v="2.3859999999999992"/>
    <n v="2.4359999999999991"/>
    <x v="1"/>
    <x v="1"/>
  </r>
  <r>
    <n v="2285511"/>
    <s v="Ricoh USA, Inc."/>
    <s v="Lanier"/>
    <s v="MP C2004exSP"/>
    <s v="MP C2004exSP"/>
    <m/>
    <x v="0"/>
    <s v="Standard"/>
    <n v="297"/>
    <n v="432"/>
    <m/>
    <x v="0"/>
    <x v="1"/>
    <x v="43"/>
    <s v="Yes"/>
    <n v="0.72599999999999998"/>
    <n v="37.752000000000002"/>
    <s v="Wired &gt; 20 MHz and &lt; 500 MHz - 100/10 Mb/s Ethernet, Touch Panel Display - Color"/>
    <x v="71"/>
    <d v="2016-12-05T00:00:00"/>
    <s v="United States, Canada"/>
    <s v="ES_20367_MP C2004exSP_12052016201439_6782114"/>
    <n v="1"/>
    <n v="10.8"/>
    <n v="18"/>
    <n v="18"/>
    <n v="20"/>
    <n v="121.60000000000001"/>
    <n v="0.72239999999999993"/>
    <n v="30.400000000000002"/>
    <n v="0.28139999999999998"/>
    <n v="14.6328"/>
    <n v="7.1999999999999993"/>
    <n v="13.4"/>
    <b v="1"/>
    <b v="1"/>
    <b v="1"/>
    <x v="0"/>
    <n v="2.9499999999999997"/>
    <n v="51.133333333333326"/>
    <x v="633"/>
    <n v="0.254"/>
    <n v="0.30399999999999999"/>
    <x v="0"/>
    <x v="0"/>
  </r>
  <r>
    <n v="2285586"/>
    <s v="Ricoh USA, Inc."/>
    <s v="Lanier"/>
    <s v="MP C2504exSP"/>
    <s v="MP C2504exSP"/>
    <m/>
    <x v="0"/>
    <s v="Standard"/>
    <n v="297"/>
    <n v="432"/>
    <m/>
    <x v="0"/>
    <x v="1"/>
    <x v="26"/>
    <s v="Yes"/>
    <n v="0.89900000000000002"/>
    <n v="46.747999999999998"/>
    <s v="Wired &gt; 20 MHz and &lt; 500 MHz - 100/10 Mb/s Ethernet, Touch Panel Display - Color"/>
    <x v="71"/>
    <d v="2016-12-05T00:00:00"/>
    <s v="United States, Canada"/>
    <s v="ES_20367_MP C2504exSP_12072016082020_2318404"/>
    <n v="1"/>
    <n v="27.6"/>
    <n v="18"/>
    <n v="18"/>
    <n v="25"/>
    <n v="157.73333333333335"/>
    <n v="0.89806666666666668"/>
    <n v="39.433333333333337"/>
    <n v="0.3253166666666667"/>
    <n v="16.916466666666668"/>
    <n v="-9.6000000000000014"/>
    <n v="15.5"/>
    <b v="1"/>
    <b v="1"/>
    <b v="1"/>
    <x v="0"/>
    <n v="3.5999999999999996"/>
    <n v="62.4"/>
    <x v="634"/>
    <n v="0.33800000000000002"/>
    <n v="0.38800000000000001"/>
    <x v="0"/>
    <x v="0"/>
  </r>
  <r>
    <n v="2194754"/>
    <s v="Ricoh USA, Inc."/>
    <s v="Lanier"/>
    <s v="MP C3003SP"/>
    <s v="MP C3003SP"/>
    <m/>
    <x v="0"/>
    <s v="Standard"/>
    <n v="297"/>
    <n v="432"/>
    <m/>
    <x v="0"/>
    <x v="1"/>
    <x v="7"/>
    <s v="Yes"/>
    <n v="1.1120000000000001"/>
    <n v="57.823999999999998"/>
    <s v="Wired &gt; 20 MHz and &lt; 500 MHz - 100/10 Mb/s Ethernet, None"/>
    <x v="180"/>
    <d v="2013-11-14T00:00:00"/>
    <s v="United States, Canada"/>
    <s v="ES_20367_MP C3003SP_11182013084841_6813642"/>
    <n v="1"/>
    <n v="7.2"/>
    <n v="15"/>
    <n v="13.2"/>
    <n v="30"/>
    <n v="210.66666666666663"/>
    <n v="1.118583333333333"/>
    <n v="52.666666666666657"/>
    <n v="0.34264583333333326"/>
    <n v="17.817583333333328"/>
    <n v="7.8"/>
    <n v="17.600000000000001"/>
    <b v="1"/>
    <b v="1"/>
    <b v="1"/>
    <x v="0"/>
    <n v="4.25"/>
    <n v="73.666666666666671"/>
    <x v="635"/>
    <n v="0.443"/>
    <n v="0.49299999999999999"/>
    <x v="0"/>
    <x v="0"/>
  </r>
  <r>
    <n v="2285382"/>
    <s v="Ricoh USA, Inc."/>
    <s v="Lanier"/>
    <s v="MP C3004exSP"/>
    <s v="MP C3004exSP"/>
    <m/>
    <x v="0"/>
    <s v="Standard"/>
    <n v="297"/>
    <n v="432"/>
    <m/>
    <x v="0"/>
    <x v="1"/>
    <x v="7"/>
    <s v="Yes"/>
    <n v="1.1719999999999999"/>
    <n v="60.944000000000003"/>
    <s v="Wired &gt; 20 MHz and &lt; 500 MHz - 100/10 Mb/s Ethernet, Touch Panel Display - Color"/>
    <x v="71"/>
    <d v="2016-12-01T00:00:00"/>
    <s v="United States, Canada"/>
    <s v="ES_20367_MP C3004exSP_12052016115718_3729797"/>
    <n v="1"/>
    <n v="11.4"/>
    <n v="17.399999999999999"/>
    <n v="18"/>
    <n v="30"/>
    <n v="212.86666666666667"/>
    <n v="1.1687333333333334"/>
    <n v="53.216666666666669"/>
    <n v="0.39298333333333335"/>
    <n v="20.435133333333333"/>
    <n v="5.9999999999999982"/>
    <n v="17.600000000000001"/>
    <b v="1"/>
    <b v="1"/>
    <b v="1"/>
    <x v="0"/>
    <n v="4.25"/>
    <n v="73.666666666666671"/>
    <x v="636"/>
    <n v="0.443"/>
    <n v="0.49299999999999999"/>
    <x v="0"/>
    <x v="0"/>
  </r>
  <r>
    <n v="2199931"/>
    <s v="Ricoh USA, Inc."/>
    <s v="Lanier"/>
    <s v="MP C305SP"/>
    <s v="MP C305SP"/>
    <m/>
    <x v="0"/>
    <s v="Standard"/>
    <n v="216"/>
    <n v="297"/>
    <m/>
    <x v="0"/>
    <x v="1"/>
    <x v="47"/>
    <s v="Yes"/>
    <n v="1.3049999999999999"/>
    <n v="67.86"/>
    <s v="Wired &gt; 20 MHz and &lt; 500 MHz - 100/10 Mb/s Ethernet, None"/>
    <x v="181"/>
    <d v="2014-01-07T00:00:00"/>
    <s v="United States, Canada"/>
    <s v="ES_20367_MP C305SP_01082014150750_1945046"/>
    <n v="1"/>
    <n v="7.8"/>
    <n v="19.2"/>
    <n v="19.2"/>
    <n v="31"/>
    <n v="234.26666666666671"/>
    <n v="1.3005833333333334"/>
    <n v="58.566666666666677"/>
    <n v="0.45114583333333336"/>
    <n v="23.459583333333335"/>
    <n v="11.399999999999999"/>
    <n v="18.02"/>
    <b v="1"/>
    <b v="1"/>
    <b v="1"/>
    <x v="0"/>
    <n v="4.1500000000000004"/>
    <n v="71.933333333333337"/>
    <x v="637"/>
    <n v="0.46400000000000002"/>
    <n v="0.46400000000000002"/>
    <x v="0"/>
    <x v="0"/>
  </r>
  <r>
    <n v="2278543"/>
    <s v="Ricoh USA, Inc."/>
    <s v="Lanier"/>
    <s v="MP C307SPF"/>
    <s v="MP C307SPF"/>
    <m/>
    <x v="0"/>
    <s v="Standard"/>
    <n v="216"/>
    <n v="356"/>
    <m/>
    <x v="0"/>
    <x v="1"/>
    <x v="47"/>
    <s v="Yes"/>
    <n v="1.208"/>
    <n v="62.816000000000003"/>
    <s v="Wired &gt; 20 MHz and &lt; 500 MHz - 100/10 Mb/s Ethernet, Internal Disk Drive - Hard-Disk,Touch Panel Display - Color"/>
    <x v="41"/>
    <d v="2016-09-06T00:00:00"/>
    <s v="United States, Canada"/>
    <s v="ES_20367_MP C307SPF_09082016134534_3857374"/>
    <n v="1"/>
    <n v="11.4"/>
    <n v="19.8"/>
    <n v="19.8"/>
    <n v="31"/>
    <n v="220.70000000000002"/>
    <n v="1.2069000000000001"/>
    <n v="55.175000000000004"/>
    <n v="0.40252499999999997"/>
    <n v="20.931299999999997"/>
    <n v="8.4"/>
    <n v="18.02"/>
    <b v="1"/>
    <b v="1"/>
    <b v="1"/>
    <x v="0"/>
    <n v="4.1500000000000004"/>
    <n v="71.933333333333337"/>
    <x v="638"/>
    <n v="0.46400000000000002"/>
    <n v="0.46400000000000002"/>
    <x v="0"/>
    <x v="0"/>
  </r>
  <r>
    <n v="2194760"/>
    <s v="Ricoh USA, Inc."/>
    <s v="Lanier"/>
    <s v="MP C3503SP"/>
    <s v="MP C3503SP"/>
    <m/>
    <x v="0"/>
    <s v="Standard"/>
    <n v="297"/>
    <n v="432"/>
    <m/>
    <x v="0"/>
    <x v="1"/>
    <x v="19"/>
    <s v="Yes"/>
    <n v="1.323"/>
    <n v="68.796000000000006"/>
    <s v="Wired &gt; 20 MHz and &lt; 500 MHz - 100/10 Mb/s Ethernet, None"/>
    <x v="180"/>
    <d v="2013-11-14T00:00:00"/>
    <s v="United States, Canada"/>
    <s v="ES_20367_MP C3503SP_11182013085113_1208210"/>
    <n v="1"/>
    <n v="6"/>
    <n v="15"/>
    <n v="12"/>
    <n v="32"/>
    <n v="252.2"/>
    <n v="1.325"/>
    <n v="63.05"/>
    <n v="0.39424999999999999"/>
    <n v="20.500999999999998"/>
    <n v="9"/>
    <n v="19.7"/>
    <b v="1"/>
    <b v="1"/>
    <b v="1"/>
    <x v="0"/>
    <n v="5.25"/>
    <n v="91"/>
    <x v="639"/>
    <n v="0.54800000000000004"/>
    <n v="0.59800000000000009"/>
    <x v="0"/>
    <x v="0"/>
  </r>
  <r>
    <n v="2285388"/>
    <s v="Ricoh USA, Inc."/>
    <s v="Lanier"/>
    <s v="MP C3504exSP"/>
    <s v="MP C3504exSP"/>
    <m/>
    <x v="0"/>
    <s v="Standard"/>
    <n v="297"/>
    <n v="432"/>
    <m/>
    <x v="0"/>
    <x v="1"/>
    <x v="19"/>
    <s v="Yes"/>
    <n v="1.347"/>
    <n v="70.043999999999997"/>
    <s v="Wired &gt; 20 MHz and &lt; 500 MHz - 100/10 Mb/s Ethernet, Touch Panel Display - Color"/>
    <x v="71"/>
    <d v="2016-12-01T00:00:00"/>
    <s v="United States, Canada"/>
    <s v="ES_20367_MP C3504exSP_12052016120403_2856835"/>
    <n v="1"/>
    <n v="11.4"/>
    <n v="17.399999999999999"/>
    <n v="18.600000000000001"/>
    <n v="32"/>
    <n v="247.4"/>
    <n v="1.3394000000000001"/>
    <n v="61.85"/>
    <n v="0.43564999999999998"/>
    <n v="22.6538"/>
    <n v="5.9999999999999982"/>
    <n v="19.7"/>
    <b v="1"/>
    <b v="1"/>
    <b v="1"/>
    <x v="0"/>
    <n v="5.25"/>
    <n v="91"/>
    <x v="640"/>
    <n v="0.54800000000000004"/>
    <n v="0.59800000000000009"/>
    <x v="0"/>
    <x v="0"/>
  </r>
  <r>
    <n v="2192663"/>
    <s v="Ricoh USA, Inc."/>
    <s v="Lanier"/>
    <s v="MP C401SP"/>
    <s v="MP C401SP"/>
    <m/>
    <x v="0"/>
    <s v="Standard"/>
    <n v="216"/>
    <n v="297"/>
    <m/>
    <x v="0"/>
    <x v="1"/>
    <x v="4"/>
    <s v="Yes"/>
    <n v="3.7759999999999998"/>
    <n v="196.352"/>
    <s v="Wired &gt; 20 MHz and &lt; 500 MHz - 100/10 Mb/s Ethernet, None"/>
    <x v="182"/>
    <d v="2013-10-15T00:00:00"/>
    <s v="United States, Canada"/>
    <s v="ES_20367_MP C401SP_10212013153817_2385165"/>
    <n v="11"/>
    <n v="7.8"/>
    <n v="55.2"/>
    <n v="33"/>
    <n v="32"/>
    <n v="738.8"/>
    <n v="3.7835999999999999"/>
    <n v="184.7"/>
    <n v="1.0341"/>
    <n v="53.773200000000003"/>
    <n v="47.400000000000006"/>
    <n v="22.64"/>
    <b v="0"/>
    <b v="1"/>
    <b v="1"/>
    <x v="0"/>
    <n v="6.3500000000000005"/>
    <n v="110.06666666666668"/>
    <x v="641"/>
    <n v="0.68699999999999994"/>
    <n v="0.68699999999999994"/>
    <x v="1"/>
    <x v="1"/>
  </r>
  <r>
    <n v="2192666"/>
    <s v="Ricoh USA, Inc."/>
    <s v="Lanier"/>
    <s v="MP C401SRSP"/>
    <s v="MP C401SRSP"/>
    <m/>
    <x v="0"/>
    <s v="Standard"/>
    <n v="216"/>
    <n v="297"/>
    <m/>
    <x v="0"/>
    <x v="1"/>
    <x v="4"/>
    <s v="Yes"/>
    <n v="3.819"/>
    <n v="198.58799999999999"/>
    <s v="Wired &gt; 20 MHz and &lt; 500 MHz - 100/10 Mb/s Ethernet, None"/>
    <x v="182"/>
    <d v="2013-10-15T00:00:00"/>
    <s v="United States, Canada"/>
    <s v="ES_20367_MP C401SRSP_10212013154001_5692155"/>
    <n v="11"/>
    <n v="9"/>
    <n v="55.8"/>
    <n v="34.799999999999997"/>
    <n v="32"/>
    <n v="746.6"/>
    <n v="3.8226000000000004"/>
    <n v="186.65"/>
    <n v="1.0438499999999999"/>
    <n v="54.280199999999994"/>
    <n v="46.8"/>
    <n v="22.64"/>
    <b v="0"/>
    <b v="1"/>
    <b v="1"/>
    <x v="0"/>
    <n v="6.3500000000000005"/>
    <n v="110.06666666666668"/>
    <x v="642"/>
    <n v="0.68699999999999994"/>
    <n v="0.68699999999999994"/>
    <x v="1"/>
    <x v="1"/>
  </r>
  <r>
    <n v="2278549"/>
    <s v="Ricoh USA, Inc."/>
    <s v="Lanier"/>
    <s v="MP C407SPF"/>
    <s v="MP C407SPF"/>
    <m/>
    <x v="0"/>
    <s v="Standard"/>
    <n v="216"/>
    <n v="356"/>
    <m/>
    <x v="0"/>
    <x v="1"/>
    <x v="4"/>
    <s v="Yes"/>
    <n v="1.7829999999999999"/>
    <n v="92.715999999999994"/>
    <s v="Wired &gt; 20 MHz and &lt; 500 MHz - 100/10 Mb/s Ethernet, Internal Disk Drive - Hard-Disk,Touch Panel Display - Color"/>
    <x v="41"/>
    <d v="2016-09-06T00:00:00"/>
    <s v="United States, Canada"/>
    <s v="ES_20367_MP C407SPF_09082016135739_6290773"/>
    <n v="1"/>
    <n v="10.199999999999999"/>
    <n v="19.8"/>
    <n v="16.8"/>
    <n v="32"/>
    <n v="336.6"/>
    <n v="1.7854000000000003"/>
    <n v="84.15"/>
    <n v="0.54715000000000003"/>
    <n v="28.451800000000002"/>
    <n v="9.6000000000000014"/>
    <n v="22.64"/>
    <b v="1"/>
    <b v="1"/>
    <b v="1"/>
    <x v="0"/>
    <n v="6.3500000000000005"/>
    <n v="110.06666666666668"/>
    <x v="643"/>
    <n v="0.68699999999999994"/>
    <n v="0.68699999999999994"/>
    <x v="0"/>
    <x v="0"/>
  </r>
  <r>
    <n v="2194766"/>
    <s v="Ricoh USA, Inc."/>
    <s v="Lanier"/>
    <s v="MP C4503SP"/>
    <s v="MP C4503SP"/>
    <m/>
    <x v="0"/>
    <s v="Standard"/>
    <n v="297"/>
    <n v="432"/>
    <m/>
    <x v="0"/>
    <x v="1"/>
    <x v="20"/>
    <s v="Yes"/>
    <n v="1.8680000000000001"/>
    <n v="97.135999999999996"/>
    <s v="Wired &gt; 20 MHz and &lt; 500 MHz - 100/10 Mb/s Ethernet, None"/>
    <x v="180"/>
    <d v="2013-11-14T00:00:00"/>
    <s v="United States, Canada"/>
    <s v="ES_20367_MP C4503SP_11182013085432_3135176"/>
    <n v="1"/>
    <n v="4.8"/>
    <n v="10.199999999999999"/>
    <n v="10.8"/>
    <n v="32"/>
    <n v="359.6"/>
    <n v="1.8748000000000002"/>
    <n v="89.9"/>
    <n v="0.54430000000000001"/>
    <n v="28.303599999999999"/>
    <n v="5.3999999999999995"/>
    <n v="23.9"/>
    <b v="1"/>
    <b v="1"/>
    <b v="1"/>
    <x v="0"/>
    <n v="7.25"/>
    <n v="125.66666666666667"/>
    <x v="644"/>
    <n v="0.72599999999999998"/>
    <n v="0.77600000000000002"/>
    <x v="0"/>
    <x v="0"/>
  </r>
  <r>
    <n v="2285496"/>
    <s v="Ricoh USA, Inc."/>
    <s v="Lanier"/>
    <s v="MP C4504exSP"/>
    <s v="MP C4504exSP"/>
    <m/>
    <x v="0"/>
    <s v="Standard"/>
    <n v="297"/>
    <n v="432"/>
    <m/>
    <x v="0"/>
    <x v="1"/>
    <x v="20"/>
    <s v="Yes"/>
    <n v="1.79"/>
    <n v="93.08"/>
    <s v="Wired &gt; 20 MHz and &lt; 500 MHz - 100/10 Mb/s Ethernet, Touch Panel Display - Color"/>
    <x v="71"/>
    <d v="2016-12-05T00:00:00"/>
    <s v="United States, Canada"/>
    <s v="ES_20367_MP C4504exSP_12052016195214_9174147"/>
    <n v="1"/>
    <n v="13.8"/>
    <n v="19.2"/>
    <n v="18"/>
    <n v="32"/>
    <n v="338.4"/>
    <n v="1.7944"/>
    <n v="84.6"/>
    <n v="0.5494"/>
    <n v="28.5688"/>
    <n v="5.3999999999999986"/>
    <n v="23.9"/>
    <b v="1"/>
    <b v="1"/>
    <b v="1"/>
    <x v="0"/>
    <n v="7.25"/>
    <n v="125.66666666666667"/>
    <x v="645"/>
    <n v="0.72599999999999998"/>
    <n v="0.77600000000000002"/>
    <x v="0"/>
    <x v="0"/>
  </r>
  <r>
    <n v="2194772"/>
    <s v="Ricoh USA, Inc."/>
    <s v="Lanier"/>
    <s v="MP C5503SP"/>
    <s v="MP C5503SP"/>
    <m/>
    <x v="0"/>
    <s v="Standard"/>
    <n v="297"/>
    <n v="432"/>
    <m/>
    <x v="0"/>
    <x v="1"/>
    <x v="28"/>
    <s v="Yes"/>
    <n v="2.6"/>
    <n v="135.19999999999999"/>
    <s v="Wired &gt; 20 MHz and &lt; 500 MHz - 100/10 Mb/s Ethernet, None"/>
    <x v="180"/>
    <d v="2013-11-14T00:00:00"/>
    <s v="United States, Canada"/>
    <s v="ES_20367_MP C5503SP_11182013085800_5699107"/>
    <n v="1"/>
    <n v="4.2"/>
    <n v="10.8"/>
    <n v="10.8"/>
    <n v="32"/>
    <n v="506.6"/>
    <n v="2.597"/>
    <n v="126.65"/>
    <n v="0.71225000000000005"/>
    <n v="37.037000000000006"/>
    <n v="6.6000000000000005"/>
    <n v="28.099999999999998"/>
    <b v="1"/>
    <b v="1"/>
    <b v="1"/>
    <x v="0"/>
    <n v="9.25"/>
    <n v="160.33333333333334"/>
    <x v="646"/>
    <n v="0.85599999999999998"/>
    <n v="0.90600000000000003"/>
    <x v="0"/>
    <x v="0"/>
  </r>
  <r>
    <n v="2285554"/>
    <s v="Ricoh USA, Inc."/>
    <s v="Lanier"/>
    <s v="MP C5504exSP"/>
    <s v="MP C5504exSP"/>
    <m/>
    <x v="0"/>
    <s v="Standard"/>
    <n v="297"/>
    <n v="432"/>
    <m/>
    <x v="0"/>
    <x v="1"/>
    <x v="28"/>
    <s v="Yes"/>
    <n v="2.504"/>
    <n v="130.208"/>
    <s v="Wired &gt; 20 MHz and &lt; 500 MHz - 100/10 Mb/s Ethernet, Touch Panel Display - Color"/>
    <x v="71"/>
    <d v="2016-12-05T00:00:00"/>
    <s v="United States, Canada"/>
    <s v="ES_20367_MP C5504exSP_12062016203647_2083906"/>
    <n v="1"/>
    <n v="9"/>
    <n v="17.399999999999999"/>
    <n v="16.8"/>
    <n v="32"/>
    <n v="480.80000000000007"/>
    <n v="2.5064000000000006"/>
    <n v="120.20000000000002"/>
    <n v="0.72739999999999994"/>
    <n v="37.824799999999996"/>
    <n v="8.3999999999999986"/>
    <n v="28.099999999999998"/>
    <b v="1"/>
    <b v="1"/>
    <b v="1"/>
    <x v="0"/>
    <n v="9.25"/>
    <n v="160.33333333333334"/>
    <x v="647"/>
    <n v="0.85599999999999998"/>
    <n v="0.90600000000000003"/>
    <x v="0"/>
    <x v="0"/>
  </r>
  <r>
    <n v="2285503"/>
    <s v="Ricoh USA, Inc."/>
    <s v="Lanier"/>
    <s v="MP C6004exSP"/>
    <s v="MP C6004exSP"/>
    <m/>
    <x v="0"/>
    <s v="Standard"/>
    <n v="297"/>
    <n v="432"/>
    <m/>
    <x v="0"/>
    <x v="1"/>
    <x v="32"/>
    <s v="Yes"/>
    <n v="2.7530000000000001"/>
    <n v="143.15600000000001"/>
    <s v="Wired &gt; 20 MHz and &lt; 500 MHz - 100/10 Mb/s Ethernet, Touch Panel Display - Color"/>
    <x v="71"/>
    <d v="2016-12-05T00:00:00"/>
    <s v="United States, Canada"/>
    <s v="ES_20367_MP C6004exSP_12052016200425_3561257"/>
    <n v="1"/>
    <n v="19.8"/>
    <n v="18"/>
    <n v="16.8"/>
    <n v="32"/>
    <n v="530.6"/>
    <n v="2.7554000000000003"/>
    <n v="132.65"/>
    <n v="0.78964999999999996"/>
    <n v="41.061799999999998"/>
    <n v="-1.8000000000000007"/>
    <n v="30"/>
    <b v="1"/>
    <b v="1"/>
    <b v="1"/>
    <x v="0"/>
    <n v="10.25"/>
    <n v="177.66666666666666"/>
    <x v="648"/>
    <n v="0.92099999999999993"/>
    <n v="0.97099999999999997"/>
    <x v="0"/>
    <x v="0"/>
  </r>
  <r>
    <n v="2244690"/>
    <s v="Ricoh USA, Inc."/>
    <s v="Lanier"/>
    <s v="Pro 8100Se"/>
    <s v="Pro 8100Se"/>
    <m/>
    <x v="0"/>
    <s v="Standard"/>
    <n v="297"/>
    <n v="432"/>
    <m/>
    <x v="0"/>
    <x v="0"/>
    <x v="30"/>
    <s v="Yes"/>
    <n v="11.967000000000001"/>
    <n v="622.28399999999999"/>
    <s v="Wired &gt; 500 MHz - 1 Gb/s Ethernet, None"/>
    <x v="183"/>
    <d v="2015-07-29T00:00:00"/>
    <s v="United States, Canada"/>
    <s v="ES_20367_Pro 8100Se_07302015143913_6915507"/>
    <n v="60"/>
    <n v="12"/>
    <n v="334.8"/>
    <n v="57"/>
    <n v="32"/>
    <n v="2362.4000000000005"/>
    <n v="11.978400000000004"/>
    <n v="590.60000000000014"/>
    <n v="3.1584000000000012"/>
    <n v="164.23680000000007"/>
    <n v="322.8"/>
    <n v="60"/>
    <b v="0"/>
    <b v="1"/>
    <b v="0"/>
    <x v="0"/>
    <n v="21.150000000000002"/>
    <n v="366.60000000000008"/>
    <x v="649"/>
    <n v="2.8209999999999988"/>
    <n v="2.8709999999999987"/>
    <x v="1"/>
    <x v="1"/>
  </r>
  <r>
    <n v="2233971"/>
    <s v="Ricoh USA, Inc."/>
    <s v="Lanier"/>
    <s v="Pro 8110"/>
    <s v="Pro 8110"/>
    <m/>
    <x v="1"/>
    <s v="Standard"/>
    <n v="297"/>
    <n v="432"/>
    <m/>
    <x v="0"/>
    <x v="0"/>
    <x v="57"/>
    <s v="Yes"/>
    <n v="14.256"/>
    <n v="741.31200000000001"/>
    <s v="Wired &gt; 500 MHz - 1 Gb/s Ethernet, Internal Disk Drive - Hard-Disk,Touch Panel Display - Color"/>
    <x v="184"/>
    <d v="2015-02-25T00:00:00"/>
    <s v="United States, Canada"/>
    <s v="ES_20367_Pro 8110_02262015135834_2495206"/>
    <n v="60"/>
    <n v="10.8"/>
    <n v="334.2"/>
    <n v="64.8"/>
    <n v="32"/>
    <n v="2815.4000000000005"/>
    <n v="14.256200000000005"/>
    <n v="703.85000000000014"/>
    <n v="3.7404500000000001"/>
    <n v="194.5034"/>
    <n v="323.39999999999998"/>
    <n v="60"/>
    <b v="0"/>
    <b v="1"/>
    <b v="0"/>
    <x v="1"/>
    <n v="22.900000000000009"/>
    <n v="396.93333333333345"/>
    <x v="650"/>
    <n v="3.472"/>
    <n v="3.5219999999999998"/>
    <x v="1"/>
    <x v="1"/>
  </r>
  <r>
    <n v="2244693"/>
    <s v="Ricoh USA, Inc."/>
    <s v="Lanier"/>
    <s v="Pro 8110Se"/>
    <s v="Pro 8110Se"/>
    <m/>
    <x v="0"/>
    <s v="Standard"/>
    <n v="297"/>
    <n v="432"/>
    <m/>
    <x v="0"/>
    <x v="0"/>
    <x v="57"/>
    <s v="Yes"/>
    <n v="13.895"/>
    <n v="722.54"/>
    <s v="Wired &gt; 500 MHz - 1 Gb/s Ethernet, None"/>
    <x v="183"/>
    <d v="2015-07-29T00:00:00"/>
    <s v="United States, Canada"/>
    <s v="ES_20367_Pro 8110Se_07302015144825_5282476"/>
    <n v="60"/>
    <n v="16.8"/>
    <n v="337.2"/>
    <n v="58.2"/>
    <n v="32"/>
    <n v="2747.9999999999995"/>
    <n v="13.906399999999998"/>
    <n v="686.99999999999989"/>
    <n v="3.6403999999999996"/>
    <n v="189.30079999999998"/>
    <n v="320.39999999999998"/>
    <n v="60"/>
    <b v="0"/>
    <b v="1"/>
    <b v="0"/>
    <x v="0"/>
    <n v="30.150000000000002"/>
    <n v="522.6"/>
    <x v="651"/>
    <n v="4.1259999999999986"/>
    <n v="4.1759999999999984"/>
    <x v="0"/>
    <x v="1"/>
  </r>
  <r>
    <n v="2234028"/>
    <s v="Ricoh USA, Inc."/>
    <s v="Lanier"/>
    <s v="Pro 8120"/>
    <s v="Pro 8120"/>
    <m/>
    <x v="1"/>
    <s v="Standard"/>
    <n v="297"/>
    <n v="432"/>
    <m/>
    <x v="0"/>
    <x v="0"/>
    <x v="58"/>
    <s v="Yes"/>
    <n v="17.969000000000001"/>
    <n v="934.38800000000003"/>
    <s v="Wired &gt; 500 MHz - 1 Gb/s Ethernet, Internal Disk Drive - Hard-Disk,Touch Panel Display - Color"/>
    <x v="184"/>
    <d v="2015-03-02T00:00:00"/>
    <s v="United States, Canada"/>
    <s v="ES_20367_Pro 8120_03022015202902_5814821"/>
    <n v="60"/>
    <n v="10.199999999999999"/>
    <n v="333"/>
    <n v="66"/>
    <n v="32"/>
    <n v="3559"/>
    <n v="17.9742"/>
    <n v="889.75"/>
    <n v="4.66995"/>
    <n v="242.8374"/>
    <n v="322.8"/>
    <n v="60"/>
    <b v="0"/>
    <b v="1"/>
    <b v="0"/>
    <x v="1"/>
    <n v="36.65"/>
    <n v="635.26666666666665"/>
    <x v="652"/>
    <n v="4.7219999999999995"/>
    <n v="4.7719999999999994"/>
    <x v="0"/>
    <x v="1"/>
  </r>
  <r>
    <n v="2244696"/>
    <s v="Ricoh USA, Inc."/>
    <s v="Lanier"/>
    <s v="Pro 8120Se"/>
    <s v="Pro 8120Se"/>
    <m/>
    <x v="0"/>
    <s v="Standard"/>
    <n v="297"/>
    <n v="432"/>
    <m/>
    <x v="0"/>
    <x v="0"/>
    <x v="58"/>
    <s v="Yes"/>
    <n v="17.64"/>
    <n v="917.28"/>
    <s v="Wired &gt; 500 MHz - 1 Gb/s Ethernet, None"/>
    <x v="183"/>
    <d v="2015-07-29T00:00:00"/>
    <s v="United States, Canada"/>
    <s v="ES_20367_Pro 8120Se_07302015145116_1157662"/>
    <n v="60"/>
    <n v="7.8"/>
    <n v="331.8"/>
    <n v="58.8"/>
    <n v="32"/>
    <n v="3496"/>
    <n v="17.6464"/>
    <n v="874"/>
    <n v="4.5753999999999992"/>
    <n v="237.92079999999996"/>
    <n v="324"/>
    <n v="60"/>
    <b v="0"/>
    <b v="1"/>
    <b v="0"/>
    <x v="0"/>
    <n v="45.15"/>
    <n v="782.59999999999991"/>
    <x v="653"/>
    <n v="6.3009999999999993"/>
    <n v="6.3509999999999991"/>
    <x v="0"/>
    <x v="1"/>
  </r>
  <r>
    <n v="2274623"/>
    <s v="Ricoh USA, Inc."/>
    <s v="Lanier"/>
    <s v="Pro 8200S"/>
    <s v="Pro 8200S"/>
    <m/>
    <x v="0"/>
    <s v="Standard"/>
    <n v="297"/>
    <n v="432"/>
    <m/>
    <x v="0"/>
    <x v="0"/>
    <x v="65"/>
    <s v="Yes"/>
    <n v="11.894"/>
    <n v="618.48800000000006"/>
    <s v="Wired &gt; 20 MHz and &lt; 500 MHz - 100/10 Mb/s Ethernet, Internal Disk Drive - Hard-Disk,Scanners with non-CCFL Lamps - Light-Emitting Diodes (LED),Touch Panel Display - Color"/>
    <x v="185"/>
    <d v="2016-08-09T00:00:00"/>
    <s v="United States, Canada"/>
    <s v="ES_20367_Pro 8200S_08112016114012_4704622"/>
    <n v="60"/>
    <n v="12"/>
    <n v="323.39999999999998"/>
    <n v="55.2"/>
    <n v="32"/>
    <n v="2344"/>
    <n v="11.8992"/>
    <n v="586"/>
    <n v="3.1511999999999998"/>
    <n v="163.86239999999998"/>
    <n v="311.39999999999998"/>
    <n v="60"/>
    <b v="0"/>
    <b v="1"/>
    <b v="0"/>
    <x v="0"/>
    <n v="21.749999999999996"/>
    <n v="376.99999999999994"/>
    <x v="654"/>
    <n v="2.9080000000000004"/>
    <n v="2.9580000000000002"/>
    <x v="1"/>
    <x v="1"/>
  </r>
  <r>
    <n v="2274617"/>
    <s v="Ricoh USA, Inc."/>
    <s v="Lanier"/>
    <s v="Pro 8210"/>
    <s v="Pro 8210"/>
    <m/>
    <x v="1"/>
    <s v="Standard"/>
    <n v="297"/>
    <n v="432"/>
    <m/>
    <x v="0"/>
    <x v="0"/>
    <x v="66"/>
    <s v="Yes"/>
    <n v="13.975"/>
    <n v="726.7"/>
    <s v="Wired &gt; 20 MHz and &lt; 500 MHz - 100/10 Mb/s Ethernet, Internal Disk Drive - Hard-Disk,Touch Panel Display - Color"/>
    <x v="185"/>
    <d v="2016-08-09T00:00:00"/>
    <s v="United States, Canada"/>
    <s v="ES_20367_Pro 8210_08112016113059_9720579"/>
    <n v="60"/>
    <n v="10.8"/>
    <n v="321"/>
    <n v="54.6"/>
    <n v="32"/>
    <n v="2761.1999999999994"/>
    <n v="13.972399999999999"/>
    <n v="690.29999999999984"/>
    <n v="3.6568999999999994"/>
    <n v="190.15879999999996"/>
    <n v="310.2"/>
    <n v="60"/>
    <b v="0"/>
    <b v="1"/>
    <b v="0"/>
    <x v="1"/>
    <n v="23.450000000000006"/>
    <n v="406.46666666666675"/>
    <x v="655"/>
    <n v="3.5220000000000007"/>
    <n v="3.5720000000000005"/>
    <x v="1"/>
    <x v="1"/>
  </r>
  <r>
    <n v="2274626"/>
    <s v="Ricoh USA, Inc."/>
    <s v="Lanier"/>
    <s v="Pro 8210S"/>
    <s v="Pro 8210S"/>
    <m/>
    <x v="0"/>
    <s v="Standard"/>
    <n v="297"/>
    <n v="432"/>
    <m/>
    <x v="0"/>
    <x v="0"/>
    <x v="66"/>
    <s v="Yes"/>
    <n v="13.956"/>
    <n v="725.71199999999999"/>
    <s v="Wired &gt; 20 MHz and &lt; 500 MHz - 100/10 Mb/s Ethernet, Internal Disk Drive - Hard-Disk,Scanners with non-CCFL Lamps - Light-Emitting Diodes (LED),Touch Panel Display - Color"/>
    <x v="185"/>
    <d v="2016-08-09T00:00:00"/>
    <s v="United States, Canada"/>
    <s v="ES_20367_Pro 8210S_08112016114427_6014855"/>
    <n v="60"/>
    <n v="11.4"/>
    <n v="322.2"/>
    <n v="55.8"/>
    <n v="32"/>
    <n v="2756.6"/>
    <n v="13.962200000000001"/>
    <n v="689.15"/>
    <n v="3.6669499999999995"/>
    <n v="190.68139999999997"/>
    <n v="310.8"/>
    <n v="60"/>
    <b v="0"/>
    <b v="1"/>
    <b v="0"/>
    <x v="0"/>
    <n v="30.749999999999996"/>
    <n v="532.99999999999989"/>
    <x v="656"/>
    <n v="4.2130000000000001"/>
    <n v="4.2629999999999999"/>
    <x v="0"/>
    <x v="1"/>
  </r>
  <r>
    <n v="2274619"/>
    <s v="Ricoh USA, Inc."/>
    <s v="Lanier"/>
    <s v="Pro 8220"/>
    <s v="Pro 8220"/>
    <m/>
    <x v="1"/>
    <s v="Standard"/>
    <n v="297"/>
    <n v="432"/>
    <m/>
    <x v="0"/>
    <x v="0"/>
    <x v="52"/>
    <s v="Yes"/>
    <n v="17.510000000000002"/>
    <n v="910.52"/>
    <s v="Wired &gt; 20 MHz and &lt; 500 MHz - 100/10 Mb/s Ethernet, Internal Disk Drive - Hard-Disk,Touch Panel Display - Color"/>
    <x v="185"/>
    <d v="2016-08-09T00:00:00"/>
    <s v="United States, Canada"/>
    <s v="ES_20367_Pro 8220_08112016113339_1332152"/>
    <n v="60"/>
    <n v="9.6"/>
    <n v="319.2"/>
    <n v="52.2"/>
    <n v="32"/>
    <n v="3468"/>
    <n v="17.506400000000003"/>
    <n v="867"/>
    <n v="4.5404"/>
    <n v="236.10079999999999"/>
    <n v="309.59999999999997"/>
    <n v="60"/>
    <b v="0"/>
    <b v="1"/>
    <b v="0"/>
    <x v="1"/>
    <n v="37.20000000000001"/>
    <n v="644.80000000000018"/>
    <x v="657"/>
    <n v="4.7719999999999985"/>
    <n v="4.8219999999999983"/>
    <x v="0"/>
    <x v="1"/>
  </r>
  <r>
    <n v="2274629"/>
    <s v="Ricoh USA, Inc."/>
    <s v="Lanier"/>
    <s v="Pro 8220S"/>
    <s v="Pro 8220S"/>
    <m/>
    <x v="0"/>
    <s v="Standard"/>
    <n v="297"/>
    <n v="432"/>
    <m/>
    <x v="0"/>
    <x v="0"/>
    <x v="52"/>
    <s v="Yes"/>
    <n v="17.356999999999999"/>
    <n v="902.56399999999996"/>
    <s v="Wired &gt; 20 MHz and &lt; 500 MHz - 100/10 Mb/s Ethernet, Internal Disk Drive - Hard-Disk,Scanners with non-CCFL Lamps - Light-Emitting Diodes (LED),Touch Panel Display - Color"/>
    <x v="185"/>
    <d v="2016-08-09T00:00:00"/>
    <s v="United States, Canada"/>
    <s v="ES_20367_Pro 8220S_08112016114847_8177936"/>
    <n v="60"/>
    <n v="9.6"/>
    <n v="318.60000000000002"/>
    <n v="52.2"/>
    <n v="32"/>
    <n v="3436.4"/>
    <n v="17.3612"/>
    <n v="859.1"/>
    <n v="4.5167000000000002"/>
    <n v="234.86840000000001"/>
    <n v="309"/>
    <n v="60"/>
    <b v="0"/>
    <b v="1"/>
    <b v="0"/>
    <x v="0"/>
    <n v="45.749999999999993"/>
    <n v="792.99999999999989"/>
    <x v="658"/>
    <n v="6.387999999999999"/>
    <n v="6.4379999999999988"/>
    <x v="0"/>
    <x v="1"/>
  </r>
  <r>
    <n v="2269415"/>
    <s v="Ricoh USA, Inc."/>
    <s v="Lanier"/>
    <s v="Pro C5200S"/>
    <s v="Pro C5200S"/>
    <m/>
    <x v="0"/>
    <s v="Standard"/>
    <n v="330"/>
    <n v="488"/>
    <m/>
    <x v="0"/>
    <x v="1"/>
    <x v="22"/>
    <s v="Yes"/>
    <n v="6.2480000000000002"/>
    <n v="324.89600000000002"/>
    <s v="Wired &gt; 20 MHz and &lt; 500 MHz - 100/10 Mb/s Ethernet, Touch Panel Display - Color"/>
    <x v="138"/>
    <d v="2016-10-17T00:00:00"/>
    <s v="United States, Canada"/>
    <s v="ES_20367_Pro C5200S_06132016094854_9043959"/>
    <n v="60"/>
    <n v="23.4"/>
    <n v="140.4"/>
    <n v="43.8"/>
    <n v="32"/>
    <n v="1232.2"/>
    <n v="6.2506000000000004"/>
    <n v="308.05"/>
    <n v="1.6508499999999999"/>
    <n v="85.844200000000001"/>
    <n v="117"/>
    <n v="48.15"/>
    <b v="0"/>
    <b v="1"/>
    <b v="0"/>
    <x v="0"/>
    <n v="11.25"/>
    <n v="195"/>
    <x v="659"/>
    <n v="1.1579999999999999"/>
    <n v="1.208"/>
    <x v="1"/>
    <x v="1"/>
  </r>
  <r>
    <n v="2269419"/>
    <s v="Ricoh USA, Inc."/>
    <s v="Lanier"/>
    <s v="Pro C5210S"/>
    <s v="Pro C5210S"/>
    <m/>
    <x v="0"/>
    <s v="Standard"/>
    <n v="330"/>
    <n v="488"/>
    <m/>
    <x v="0"/>
    <x v="1"/>
    <x v="34"/>
    <s v="Yes"/>
    <n v="7.4420000000000002"/>
    <n v="386.98399999999998"/>
    <s v="Wired &gt; 20 MHz and &lt; 500 MHz - 100/10 Mb/s Ethernet, Touch Panel Display - Color"/>
    <x v="138"/>
    <d v="2016-10-17T00:00:00"/>
    <s v="United States, Canada"/>
    <s v="ES_20367_Pro C5210S_06132016095237_9022169"/>
    <n v="60"/>
    <n v="24"/>
    <n v="141"/>
    <n v="43.8"/>
    <n v="32"/>
    <n v="1470.6000000000001"/>
    <n v="7.4426000000000014"/>
    <n v="367.65000000000003"/>
    <n v="1.94885"/>
    <n v="101.3402"/>
    <n v="117"/>
    <n v="55.8"/>
    <b v="0"/>
    <b v="1"/>
    <b v="0"/>
    <x v="0"/>
    <n v="19.250000000000004"/>
    <n v="333.66666666666674"/>
    <x v="660"/>
    <n v="1.9980000000000002"/>
    <n v="2.048"/>
    <x v="0"/>
    <x v="1"/>
  </r>
  <r>
    <n v="2219883"/>
    <s v="Ricoh USA, Inc."/>
    <s v="Lanier"/>
    <s v="Pro C7100"/>
    <s v="Pro C7100"/>
    <m/>
    <x v="1"/>
    <s v="Standard"/>
    <n v="330"/>
    <n v="488"/>
    <m/>
    <x v="0"/>
    <x v="1"/>
    <x v="34"/>
    <s v="Yes"/>
    <n v="11.727"/>
    <n v="609.80399999999997"/>
    <s v="Wired &gt; 500 MHz - 1 Gb/s Ethernet, None"/>
    <x v="186"/>
    <d v="2014-09-19T00:00:00"/>
    <s v="United States, Canada"/>
    <s v="ES_20367_Pro C7100_09192014145550_6239228"/>
    <n v="60"/>
    <n v="37.799999999999997"/>
    <n v="328.8"/>
    <n v="61.8"/>
    <n v="32"/>
    <n v="2295.8000000000002"/>
    <n v="11.734999999999999"/>
    <n v="573.95000000000005"/>
    <n v="3.1857500000000001"/>
    <n v="165.65899999999999"/>
    <n v="291"/>
    <n v="55.8"/>
    <b v="0"/>
    <b v="1"/>
    <b v="0"/>
    <x v="1"/>
    <n v="16.650000000000002"/>
    <n v="288.60000000000002"/>
    <x v="661"/>
    <n v="2.8550000000000004"/>
    <n v="2.9050000000000002"/>
    <x v="1"/>
    <x v="1"/>
  </r>
  <r>
    <n v="2219823"/>
    <s v="Ricoh USA, Inc."/>
    <s v="Lanier"/>
    <s v="Pro C7100S"/>
    <s v="Pro C7100S"/>
    <m/>
    <x v="0"/>
    <s v="Standard"/>
    <n v="330"/>
    <n v="488"/>
    <m/>
    <x v="0"/>
    <x v="1"/>
    <x v="34"/>
    <s v="Yes"/>
    <n v="11.653"/>
    <n v="605.95600000000002"/>
    <s v="Wired &gt; 500 MHz - 1 Gb/s Ethernet, None"/>
    <x v="186"/>
    <d v="2014-09-18T00:00:00"/>
    <s v="United States, Canada"/>
    <s v="ES_20367_Pro C7100S_09192014101507_7373670"/>
    <n v="60"/>
    <n v="39"/>
    <n v="331.8"/>
    <n v="61.8"/>
    <n v="32"/>
    <n v="2281.4"/>
    <n v="11.663"/>
    <n v="570.35"/>
    <n v="3.1677499999999998"/>
    <n v="164.72299999999998"/>
    <n v="292.8"/>
    <n v="55.8"/>
    <b v="0"/>
    <b v="1"/>
    <b v="0"/>
    <x v="0"/>
    <n v="19.250000000000004"/>
    <n v="333.66666666666674"/>
    <x v="662"/>
    <n v="1.9980000000000002"/>
    <n v="2.048"/>
    <x v="1"/>
    <x v="1"/>
  </r>
  <r>
    <n v="2219889"/>
    <s v="Ricoh USA, Inc."/>
    <s v="Lanier"/>
    <s v="Pro C7110"/>
    <s v="Pro C7110"/>
    <m/>
    <x v="1"/>
    <s v="Standard"/>
    <n v="330"/>
    <n v="488"/>
    <m/>
    <x v="0"/>
    <x v="1"/>
    <x v="53"/>
    <s v="Yes"/>
    <n v="12.481"/>
    <n v="649.01199999999994"/>
    <s v="Wired &gt; 500 MHz - 1 Gb/s Ethernet, None"/>
    <x v="186"/>
    <d v="2014-09-19T00:00:00"/>
    <s v="United States, Canada"/>
    <s v="ES_20367_Pro C7110_09192014150124_5308806"/>
    <n v="60"/>
    <n v="37.799999999999997"/>
    <n v="328.2"/>
    <n v="61.8"/>
    <n v="32"/>
    <n v="2446"/>
    <n v="12.486000000000001"/>
    <n v="611.5"/>
    <n v="3.3734999999999999"/>
    <n v="175.422"/>
    <n v="290.39999999999998"/>
    <n v="60"/>
    <b v="0"/>
    <b v="1"/>
    <b v="0"/>
    <x v="1"/>
    <n v="23.649999999999995"/>
    <n v="409.93333333333322"/>
    <x v="663"/>
    <n v="3.8550000000000004"/>
    <n v="3.9050000000000002"/>
    <x v="0"/>
    <x v="1"/>
  </r>
  <r>
    <n v="2219877"/>
    <s v="Ricoh USA, Inc."/>
    <s v="Lanier"/>
    <s v="Pro C7110S"/>
    <s v="Pro C7110S"/>
    <m/>
    <x v="0"/>
    <s v="Standard"/>
    <n v="330"/>
    <n v="488"/>
    <m/>
    <x v="0"/>
    <x v="1"/>
    <x v="53"/>
    <s v="Yes"/>
    <n v="12.615"/>
    <n v="655.98"/>
    <s v="Wired &gt; 500 MHz - 1 Gb/s Ethernet, None"/>
    <x v="186"/>
    <d v="2014-09-19T00:00:00"/>
    <s v="United States, Canada"/>
    <s v="ES_20367_Pro C7110S_09192014145233_2219847"/>
    <n v="60"/>
    <n v="40.200000000000003"/>
    <n v="331.2"/>
    <n v="64.2"/>
    <n v="32"/>
    <n v="2471.8000000000002"/>
    <n v="12.615"/>
    <n v="617.95000000000005"/>
    <n v="3.4057499999999998"/>
    <n v="177.09899999999999"/>
    <n v="291"/>
    <n v="60"/>
    <b v="0"/>
    <b v="1"/>
    <b v="0"/>
    <x v="0"/>
    <n v="26.750000000000004"/>
    <n v="463.66666666666674"/>
    <x v="664"/>
    <n v="3.5570000000000004"/>
    <n v="3.6070000000000002"/>
    <x v="0"/>
    <x v="1"/>
  </r>
  <r>
    <n v="2222756"/>
    <s v="Ricoh USA, Inc."/>
    <s v="Lanier"/>
    <s v="Pro C9100"/>
    <s v="Pro C9100"/>
    <m/>
    <x v="1"/>
    <s v="Standard"/>
    <n v="330"/>
    <n v="700"/>
    <m/>
    <x v="0"/>
    <x v="1"/>
    <x v="57"/>
    <s v="Yes"/>
    <n v="27.548999999999999"/>
    <n v="1432.548"/>
    <s v="Wired &gt; 500 MHz - 1 Gb/s Ethernet, None"/>
    <x v="187"/>
    <d v="2016-06-28T00:00:00"/>
    <s v="United States, Canada"/>
    <s v="ES_20367_Pro C9100_10202014144347_3945112"/>
    <n v="59"/>
    <n v="43.8"/>
    <n v="477.6"/>
    <n v="110.4"/>
    <n v="32"/>
    <n v="5457.4"/>
    <n v="27.542999999999999"/>
    <n v="1364.35"/>
    <n v="7.1377499999999996"/>
    <n v="371.16299999999995"/>
    <n v="433.8"/>
    <n v="60"/>
    <b v="0"/>
    <b v="1"/>
    <b v="0"/>
    <x v="1"/>
    <n v="37.65"/>
    <n v="652.6"/>
    <x v="665"/>
    <n v="5.8550000000000004"/>
    <n v="5.9050000000000002"/>
    <x v="1"/>
    <x v="1"/>
  </r>
  <r>
    <n v="2222754"/>
    <s v="Ricoh USA, Inc."/>
    <s v="Lanier"/>
    <s v="Pro C9110"/>
    <s v="Pro C9110"/>
    <m/>
    <x v="1"/>
    <s v="Standard"/>
    <n v="330"/>
    <n v="700"/>
    <m/>
    <x v="0"/>
    <x v="1"/>
    <x v="38"/>
    <s v="Yes"/>
    <n v="30.797000000000001"/>
    <n v="1601.444"/>
    <s v="Wired &gt; 500 MHz - 1 Gb/s Ethernet, None"/>
    <x v="187"/>
    <d v="2016-06-28T00:00:00"/>
    <s v="United States, Canada"/>
    <s v="ES_20367_Pro C9110_10202014144052_2299512"/>
    <n v="59"/>
    <n v="39.6"/>
    <n v="455.4"/>
    <n v="105.6"/>
    <n v="32"/>
    <n v="6107"/>
    <n v="30.791"/>
    <n v="1526.75"/>
    <n v="7.9497499999999999"/>
    <n v="413.387"/>
    <n v="415.79999999999995"/>
    <n v="60"/>
    <b v="0"/>
    <b v="1"/>
    <b v="0"/>
    <x v="1"/>
    <n v="51.65"/>
    <n v="895.26666666666654"/>
    <x v="666"/>
    <n v="7.8550000000000004"/>
    <n v="7.9050000000000002"/>
    <x v="1"/>
    <x v="1"/>
  </r>
  <r>
    <n v="2205670"/>
    <s v="Ricoh USA, Inc."/>
    <s v="Lanier"/>
    <s v="SP 3600DN"/>
    <s v="SP 3600DN"/>
    <m/>
    <x v="1"/>
    <s v="Standard"/>
    <n v="356"/>
    <n v="216"/>
    <m/>
    <x v="0"/>
    <x v="0"/>
    <x v="47"/>
    <s v="Yes"/>
    <n v="1.448"/>
    <n v="75.296000000000006"/>
    <s v="Wired &gt; 20 MHz and &lt; 500 MHz - 100/10 Mb/s Ethernet, None"/>
    <x v="188"/>
    <d v="2014-03-05T00:00:00"/>
    <s v="United States, Canada"/>
    <s v="ES_20367_SP 3600DN_03062014211308_9224977"/>
    <n v="1"/>
    <n v="13.2"/>
    <n v="36"/>
    <n v="22.2"/>
    <n v="31"/>
    <n v="267.2"/>
    <n v="1.4523250000000001"/>
    <n v="66.8"/>
    <n v="0.47648124999999997"/>
    <n v="24.777024999999998"/>
    <n v="22.8"/>
    <n v="18.02"/>
    <b v="0"/>
    <b v="1"/>
    <b v="1"/>
    <x v="1"/>
    <n v="1.9100000000000001"/>
    <n v="33.106666666666669"/>
    <x v="667"/>
    <n v="0.41200000000000003"/>
    <n v="0.46200000000000002"/>
    <x v="1"/>
    <x v="1"/>
  </r>
  <r>
    <n v="2205676"/>
    <s v="Ricoh USA, Inc."/>
    <s v="Lanier"/>
    <s v="SP 3610SF"/>
    <s v="SP 3610SF"/>
    <m/>
    <x v="0"/>
    <s v="Standard"/>
    <n v="356"/>
    <n v="216"/>
    <m/>
    <x v="0"/>
    <x v="0"/>
    <x v="47"/>
    <s v="Yes"/>
    <n v="1.4450000000000001"/>
    <n v="75.14"/>
    <s v="Wired &gt; 20 MHz and &lt; 500 MHz - 100/10 Mb/s Ethernet, Scanners with non-CCFL Lamps - Light-Emitting Diodes (LED)"/>
    <x v="188"/>
    <d v="2014-03-06T00:00:00"/>
    <s v="United States, Canada"/>
    <s v="ES_20367_SP 3610SF_03062014212246_5919824"/>
    <n v="1"/>
    <n v="12"/>
    <n v="25.8"/>
    <n v="24"/>
    <n v="31"/>
    <n v="264.89999999999998"/>
    <n v="1.440825"/>
    <n v="66.224999999999994"/>
    <n v="0.47360625000000001"/>
    <n v="24.627524999999999"/>
    <n v="13.8"/>
    <n v="18.02"/>
    <b v="1"/>
    <b v="1"/>
    <b v="1"/>
    <x v="0"/>
    <n v="2.56"/>
    <n v="44.373333333333335"/>
    <x v="668"/>
    <n v="0.44299999999999995"/>
    <n v="0.49299999999999994"/>
    <x v="0"/>
    <x v="0"/>
  </r>
  <r>
    <n v="2261140"/>
    <s v="Ricoh USA, Inc."/>
    <s v="Lanier"/>
    <s v="SP 4510DN LE"/>
    <s v="SP 4510DN LE"/>
    <m/>
    <x v="1"/>
    <s v="Standard"/>
    <n v="356"/>
    <n v="216"/>
    <m/>
    <x v="0"/>
    <x v="0"/>
    <x v="4"/>
    <s v="Yes"/>
    <n v="1.752"/>
    <n v="91.103999999999999"/>
    <s v="Wired &gt; 500 MHz - 1 Gb/s Ethernet, None"/>
    <x v="85"/>
    <d v="2016-03-01T00:00:00"/>
    <s v="United States, Canada"/>
    <s v="ES_20367_SP 4510DN LE_03012016195228_5095478"/>
    <n v="1"/>
    <n v="6.6"/>
    <n v="25.2"/>
    <n v="22.8"/>
    <n v="32"/>
    <n v="339.4"/>
    <n v="1.7481999999999998"/>
    <n v="84.85"/>
    <n v="0.48744999999999994"/>
    <n v="25.347399999999997"/>
    <n v="18.600000000000001"/>
    <n v="22.64"/>
    <b v="1"/>
    <b v="1"/>
    <b v="1"/>
    <x v="1"/>
    <n v="3.2199999999999998"/>
    <n v="55.813333333333333"/>
    <x v="669"/>
    <n v="0.60399999999999987"/>
    <n v="0.65399999999999991"/>
    <x v="0"/>
    <x v="0"/>
  </r>
  <r>
    <n v="2261150"/>
    <s v="Ricoh USA, Inc."/>
    <s v="Lanier"/>
    <s v="SP 4520DN LE"/>
    <s v="SP 4520DN LE"/>
    <m/>
    <x v="1"/>
    <s v="Standard"/>
    <n v="356"/>
    <n v="216"/>
    <m/>
    <x v="0"/>
    <x v="0"/>
    <x v="4"/>
    <s v="Yes"/>
    <n v="1.7529999999999999"/>
    <n v="91.156000000000006"/>
    <s v="Wired &gt; 500 MHz - 1 Gb/s Ethernet, Touch Panel Display - Color"/>
    <x v="85"/>
    <d v="2016-03-01T00:00:00"/>
    <s v="United States, Canada"/>
    <s v="ES_20367_SP 4520DN LE_03012016200130_1186224"/>
    <n v="1"/>
    <n v="8.4"/>
    <n v="27.6"/>
    <n v="22.8"/>
    <n v="32"/>
    <n v="338.6"/>
    <n v="1.7569999999999999"/>
    <n v="84.65"/>
    <n v="0.50224999999999997"/>
    <n v="26.116999999999997"/>
    <n v="19.200000000000003"/>
    <n v="22.64"/>
    <b v="1"/>
    <b v="1"/>
    <b v="1"/>
    <x v="1"/>
    <n v="3.2199999999999998"/>
    <n v="55.813333333333333"/>
    <x v="670"/>
    <n v="0.60399999999999987"/>
    <n v="0.65399999999999991"/>
    <x v="0"/>
    <x v="0"/>
  </r>
  <r>
    <n v="2261311"/>
    <s v="Ricoh USA, Inc."/>
    <s v="Lanier"/>
    <s v="SP 5300DN"/>
    <s v="SP 5300DN"/>
    <m/>
    <x v="1"/>
    <s v="Standard"/>
    <n v="356"/>
    <n v="216"/>
    <m/>
    <x v="0"/>
    <x v="0"/>
    <x v="11"/>
    <s v="Yes"/>
    <n v="2.7069999999999999"/>
    <n v="140.76400000000001"/>
    <s v="Wired &gt; 20 MHz and &lt; 500 MHz - 100/10 Mb/s Ethernet, None"/>
    <x v="83"/>
    <d v="2016-03-02T00:00:00"/>
    <s v="United States, Canada"/>
    <s v="ES_20367_SP 5300DN_03032016104920_2163572"/>
    <n v="1"/>
    <n v="10.199999999999999"/>
    <n v="28.2"/>
    <n v="25.8"/>
    <n v="32"/>
    <n v="525.80000000000007"/>
    <n v="2.7058000000000004"/>
    <n v="131.45000000000002"/>
    <n v="0.75205"/>
    <n v="39.1066"/>
    <n v="18"/>
    <n v="26.84"/>
    <b v="1"/>
    <b v="1"/>
    <b v="1"/>
    <x v="1"/>
    <n v="4.82"/>
    <n v="83.546666666666667"/>
    <x v="671"/>
    <n v="0.82399999999999984"/>
    <n v="0.87399999999999989"/>
    <x v="0"/>
    <x v="0"/>
  </r>
  <r>
    <n v="2261319"/>
    <s v="Ricoh USA, Inc."/>
    <s v="Lanier"/>
    <s v="SP 5310DN"/>
    <s v="SP 5310DN"/>
    <m/>
    <x v="1"/>
    <s v="Standard"/>
    <n v="356"/>
    <n v="216"/>
    <m/>
    <x v="0"/>
    <x v="0"/>
    <x v="54"/>
    <s v="Yes"/>
    <n v="3.286"/>
    <n v="170.87200000000001"/>
    <s v="Wired &gt; 20 MHz and &lt; 500 MHz - 100/10 Mb/s Ethernet, None"/>
    <x v="83"/>
    <d v="2016-03-02T00:00:00"/>
    <s v="United States, Canada"/>
    <s v="ES_20367_SP 5310DN_03032016105618_1215371"/>
    <n v="1"/>
    <n v="33"/>
    <n v="31.8"/>
    <n v="24.6"/>
    <n v="32"/>
    <n v="640.4"/>
    <n v="3.2915999999999999"/>
    <n v="160.1"/>
    <n v="0.91110000000000002"/>
    <n v="47.377200000000002"/>
    <n v="-1.1999999999999993"/>
    <n v="30"/>
    <b v="1"/>
    <b v="1"/>
    <b v="1"/>
    <x v="1"/>
    <n v="6.42"/>
    <n v="111.27999999999999"/>
    <x v="672"/>
    <n v="1.0720000000000001"/>
    <n v="1.1220000000000001"/>
    <x v="0"/>
    <x v="0"/>
  </r>
  <r>
    <n v="2217083"/>
    <s v="Ricoh USA, Inc."/>
    <s v="Lanier"/>
    <s v="SP 6430DN"/>
    <s v="SP 6430DN"/>
    <m/>
    <x v="1"/>
    <s v="Standard"/>
    <n v="297"/>
    <n v="432"/>
    <m/>
    <x v="0"/>
    <x v="0"/>
    <x v="15"/>
    <s v="Yes"/>
    <n v="1.7809999999999999"/>
    <n v="92.611999999999995"/>
    <s v="Wired &gt; 20 MHz and &lt; 500 MHz - 100/10 Mb/s Ethernet, None"/>
    <x v="189"/>
    <d v="2014-08-04T00:00:00"/>
    <s v="United States, Canada"/>
    <s v="ES_20367_SP 6430DN_08052014092514_6025251"/>
    <n v="1"/>
    <n v="7.2"/>
    <n v="25.2"/>
    <n v="24"/>
    <n v="32"/>
    <n v="344.40000000000003"/>
    <n v="1.7860000000000003"/>
    <n v="86.100000000000009"/>
    <n v="0.50950000000000006"/>
    <n v="26.494000000000003"/>
    <n v="18"/>
    <n v="20.96"/>
    <b v="1"/>
    <b v="1"/>
    <b v="1"/>
    <x v="1"/>
    <n v="2.6799999999999997"/>
    <n v="46.453333333333326"/>
    <x v="673"/>
    <n v="0.53100000000000003"/>
    <n v="0.58100000000000007"/>
    <x v="0"/>
    <x v="0"/>
  </r>
  <r>
    <n v="2187226"/>
    <s v="Ricoh USA, Inc."/>
    <s v="Lanier"/>
    <s v="SP 8300DN"/>
    <s v="SP 8300DN"/>
    <m/>
    <x v="1"/>
    <s v="Standard"/>
    <n v="297"/>
    <n v="432"/>
    <m/>
    <x v="0"/>
    <x v="0"/>
    <x v="31"/>
    <s v="Yes"/>
    <n v="3.3090000000000002"/>
    <n v="172.06800000000001"/>
    <s v="Wired &gt; 20 MHz and &lt; 500 MHz - 100/10 Mb/s Ethernet, None"/>
    <x v="190"/>
    <d v="2013-07-17T00:00:00"/>
    <s v="United States, Canada"/>
    <s v="ES_20367_SP 8300DN_08062013132325_1303024"/>
    <n v="1"/>
    <n v="7.2"/>
    <n v="19.2"/>
    <n v="18"/>
    <n v="32"/>
    <n v="599.20000000000005"/>
    <n v="3.3159999999999998"/>
    <n v="149.80000000000001"/>
    <n v="1.1439999999999999"/>
    <n v="59.487999999999992"/>
    <n v="12"/>
    <n v="26"/>
    <b v="1"/>
    <b v="1"/>
    <b v="1"/>
    <x v="1"/>
    <n v="4.5"/>
    <n v="78"/>
    <x v="674"/>
    <n v="0.7799999999999998"/>
    <n v="0.82999999999999985"/>
    <x v="1"/>
    <x v="1"/>
  </r>
  <r>
    <n v="2290005"/>
    <s v="Ricoh USA, Inc."/>
    <s v="Lanier"/>
    <s v="SP 8400DN"/>
    <s v="SP 8400DN"/>
    <m/>
    <x v="1"/>
    <s v="Standard"/>
    <n v="297"/>
    <n v="432"/>
    <m/>
    <x v="0"/>
    <x v="0"/>
    <x v="32"/>
    <s v="Yes"/>
    <n v="2.601"/>
    <n v="135.25200000000001"/>
    <s v="Wired &gt; 20 MHz and &lt; 500 MHz - 100/10 Mb/s Ethernet, Touch Panel Display - Color"/>
    <x v="191"/>
    <d v="2017-02-02T00:00:00"/>
    <s v="United States, Canada"/>
    <s v="ES_20367_SP 8400DN_02022017195911_1528822"/>
    <n v="1"/>
    <n v="10.199999999999999"/>
    <n v="14.4"/>
    <n v="14.4"/>
    <n v="32"/>
    <n v="499.2"/>
    <n v="2.5984000000000003"/>
    <n v="124.8"/>
    <n v="0.75039999999999996"/>
    <n v="39.020799999999994"/>
    <n v="4.2000000000000011"/>
    <n v="30"/>
    <b v="1"/>
    <b v="1"/>
    <b v="1"/>
    <x v="1"/>
    <n v="6.1"/>
    <n v="105.73333333333333"/>
    <x v="675"/>
    <n v="0.99999999999999978"/>
    <n v="1.0499999999999998"/>
    <x v="0"/>
    <x v="0"/>
  </r>
  <r>
    <n v="2288915"/>
    <s v="Ricoh USA, Inc."/>
    <s v="Lanier"/>
    <s v="SP C261DNw"/>
    <s v="SP C261DNw"/>
    <m/>
    <x v="1"/>
    <s v="Standard"/>
    <n v="216"/>
    <n v="356"/>
    <m/>
    <x v="0"/>
    <x v="1"/>
    <x v="14"/>
    <s v="Yes"/>
    <n v="1.3620000000000001"/>
    <n v="70.823999999999998"/>
    <s v="None, None"/>
    <x v="192"/>
    <d v="2017-01-17T00:00:00"/>
    <s v="United States"/>
    <s v="ES_20367_SP C261DNw_01192017113921_7142958"/>
    <n v="1"/>
    <n v="13.2"/>
    <n v="46.2"/>
    <n v="43.8"/>
    <n v="21"/>
    <n v="239.93333333333334"/>
    <n v="1.3697666666666666"/>
    <n v="59.983333333333334"/>
    <n v="0.49364166666666665"/>
    <n v="25.669366666666665"/>
    <n v="33"/>
    <n v="13.82"/>
    <b v="0"/>
    <b v="1"/>
    <b v="1"/>
    <x v="1"/>
    <n v="2.5"/>
    <n v="43.333333333333336"/>
    <x v="676"/>
    <n v="0.27500000000000002"/>
    <n v="0.27500000000000002"/>
    <x v="1"/>
    <x v="1"/>
  </r>
  <r>
    <n v="2288927"/>
    <s v="Ricoh USA, Inc."/>
    <s v="Lanier"/>
    <s v="SP C261SFNw"/>
    <s v="SP C261SFNw"/>
    <m/>
    <x v="0"/>
    <s v="Standard"/>
    <n v="216"/>
    <n v="356"/>
    <m/>
    <x v="0"/>
    <x v="1"/>
    <x v="14"/>
    <s v="Yes"/>
    <n v="1.4670000000000001"/>
    <n v="76.284000000000006"/>
    <s v="None, None"/>
    <x v="193"/>
    <d v="2017-01-18T00:00:00"/>
    <s v="United States"/>
    <s v="ES_20367_SP C261SFNw_01192017114805_4735565"/>
    <n v="1"/>
    <n v="13.2"/>
    <n v="46.2"/>
    <n v="43.2"/>
    <n v="21"/>
    <n v="255.2"/>
    <n v="1.460275"/>
    <n v="63.8"/>
    <n v="0.52886875"/>
    <n v="27.501175"/>
    <n v="33"/>
    <n v="13.82"/>
    <b v="0"/>
    <b v="1"/>
    <b v="1"/>
    <x v="0"/>
    <n v="2.78"/>
    <n v="48.186666666666667"/>
    <x v="677"/>
    <n v="0.254"/>
    <n v="0.254"/>
    <x v="1"/>
    <x v="1"/>
  </r>
  <r>
    <n v="2263676"/>
    <s v="Ricoh USA, Inc."/>
    <s v="Lanier"/>
    <s v="SP C340DN"/>
    <s v="SP C340DN"/>
    <m/>
    <x v="1"/>
    <s v="Standard"/>
    <n v="216"/>
    <n v="356"/>
    <m/>
    <x v="0"/>
    <x v="1"/>
    <x v="18"/>
    <s v="Yes"/>
    <n v="1.5840000000000001"/>
    <n v="82.367999999999995"/>
    <s v="Wired &gt; 20 MHz and &lt; 500 MHz - 100/10 Mb/s Ethernet, None"/>
    <x v="130"/>
    <d v="2016-03-29T00:00:00"/>
    <s v="United States, Canada"/>
    <s v="ES_20367_SP C340DN_04052016091806_5021061"/>
    <n v="1"/>
    <n v="13.2"/>
    <n v="41.4"/>
    <n v="29.4"/>
    <n v="26"/>
    <n v="303.40000000000003"/>
    <n v="1.5847500000000003"/>
    <n v="75.850000000000009"/>
    <n v="0.45918750000000008"/>
    <n v="23.877750000000006"/>
    <n v="28.2"/>
    <n v="15.92"/>
    <b v="0"/>
    <b v="1"/>
    <b v="1"/>
    <x v="1"/>
    <n v="3.25"/>
    <n v="56.333333333333336"/>
    <x v="678"/>
    <n v="0.43500000000000005"/>
    <n v="0.43500000000000005"/>
    <x v="1"/>
    <x v="1"/>
  </r>
  <r>
    <n v="2263679"/>
    <s v="Ricoh USA, Inc."/>
    <s v="Lanier"/>
    <s v="SP C342DN"/>
    <s v="SP C342DN"/>
    <m/>
    <x v="1"/>
    <s v="Standard"/>
    <n v="216"/>
    <n v="356"/>
    <m/>
    <x v="0"/>
    <x v="1"/>
    <x v="18"/>
    <s v="Yes"/>
    <n v="1.552"/>
    <n v="80.703999999999994"/>
    <s v="Wired &gt; 20 MHz and &lt; 500 MHz - 100/10 Mb/s Ethernet, None"/>
    <x v="130"/>
    <d v="2016-03-29T00:00:00"/>
    <s v="United States, Canada"/>
    <s v="ES_20367_SP C342DN_04052016092212_9327548"/>
    <n v="1"/>
    <n v="18"/>
    <n v="42"/>
    <n v="28.8"/>
    <n v="26"/>
    <n v="296.00000000000006"/>
    <n v="1.5477500000000002"/>
    <n v="74.000000000000014"/>
    <n v="0.44993750000000005"/>
    <n v="23.396750000000001"/>
    <n v="24"/>
    <n v="15.92"/>
    <b v="0"/>
    <b v="1"/>
    <b v="1"/>
    <x v="1"/>
    <n v="3.25"/>
    <n v="56.333333333333336"/>
    <x v="679"/>
    <n v="0.43500000000000005"/>
    <n v="0.43500000000000005"/>
    <x v="1"/>
    <x v="1"/>
  </r>
  <r>
    <n v="2274486"/>
    <s v="Ricoh USA, Inc."/>
    <s v="Lanier"/>
    <s v="SP C352DN"/>
    <s v="SP C352DN"/>
    <m/>
    <x v="1"/>
    <s v="Standard"/>
    <n v="297"/>
    <n v="216"/>
    <m/>
    <x v="0"/>
    <x v="1"/>
    <x v="7"/>
    <s v="Yes"/>
    <n v="1.2310000000000001"/>
    <n v="64.012"/>
    <s v="Wired &gt; 20 MHz and &lt; 500 MHz - 100/10 Mb/s Ethernet, Touch Panel Display - Color"/>
    <x v="194"/>
    <d v="2016-08-08T00:00:00"/>
    <s v="United States, Canada"/>
    <s v="ES_20367_SP C352DN_08092016210309_6311032"/>
    <n v="1"/>
    <n v="9.6"/>
    <n v="19.8"/>
    <n v="18"/>
    <n v="30"/>
    <n v="232.40000000000003"/>
    <n v="1.2272500000000002"/>
    <n v="58.100000000000009"/>
    <n v="0.36981250000000004"/>
    <n v="19.230250000000002"/>
    <n v="10.200000000000001"/>
    <n v="17.600000000000001"/>
    <b v="1"/>
    <b v="1"/>
    <b v="1"/>
    <x v="1"/>
    <n v="4.1500000000000004"/>
    <n v="71.933333333333337"/>
    <x v="680"/>
    <n v="0.56299999999999994"/>
    <n v="0.61299999999999999"/>
    <x v="0"/>
    <x v="0"/>
  </r>
  <r>
    <n v="2300711"/>
    <s v="Ricoh USA, Inc."/>
    <s v="Lanier"/>
    <s v="SP C360DNw"/>
    <s v="SP C360DNw"/>
    <m/>
    <x v="1"/>
    <s v="Standard"/>
    <n v="297"/>
    <n v="216"/>
    <m/>
    <x v="0"/>
    <x v="1"/>
    <x v="7"/>
    <s v="Yes"/>
    <n v="1.2270000000000001"/>
    <n v="63.804000000000002"/>
    <s v="Wired &gt; 20 MHz and &lt; 500 MHz - 100/10 Mb/s Ethernet, Touch Panel Display - Color"/>
    <x v="99"/>
    <d v="2017-07-26T00:00:00"/>
    <s v="United States, Canada"/>
    <s v="ES_20367_SP C360DNw_07272017211053_7172910"/>
    <n v="1"/>
    <n v="10.8"/>
    <n v="22.8"/>
    <n v="19.8"/>
    <n v="30"/>
    <n v="224.33333333333331"/>
    <n v="1.2260666666666666"/>
    <n v="56.083333333333329"/>
    <n v="0.4073166666666666"/>
    <n v="21.180466666666664"/>
    <n v="12"/>
    <n v="17.600000000000001"/>
    <b v="1"/>
    <b v="1"/>
    <b v="1"/>
    <x v="1"/>
    <n v="4.1500000000000004"/>
    <n v="71.933333333333337"/>
    <x v="681"/>
    <n v="0.56299999999999994"/>
    <n v="0.61299999999999999"/>
    <x v="0"/>
    <x v="0"/>
  </r>
  <r>
    <n v="2301000"/>
    <s v="Ricoh USA, Inc."/>
    <s v="Lanier"/>
    <s v="SP C360SFNw"/>
    <s v="SP C360SFNw"/>
    <m/>
    <x v="0"/>
    <s v="Standard"/>
    <n v="297"/>
    <n v="216"/>
    <m/>
    <x v="0"/>
    <x v="1"/>
    <x v="7"/>
    <s v="Yes"/>
    <n v="1.3360000000000001"/>
    <n v="69.471999999999994"/>
    <s v="Wired &gt; 20 MHz and &lt; 500 MHz - 100/10 Mb/s Ethernet, Touch Panel Display - Color"/>
    <x v="99"/>
    <d v="2017-07-28T00:00:00"/>
    <s v="United States, Canada"/>
    <s v="ES_20367_SP C360SFNw_07312017162453_6183593"/>
    <n v="1"/>
    <n v="10.8"/>
    <n v="19.2"/>
    <n v="21.6"/>
    <n v="30"/>
    <n v="230.33333333333331"/>
    <n v="1.3343666666666665"/>
    <n v="57.583333333333329"/>
    <n v="0.50999166666666662"/>
    <n v="26.519566666666663"/>
    <n v="8.3999999999999986"/>
    <n v="17.600000000000001"/>
    <b v="1"/>
    <b v="1"/>
    <b v="1"/>
    <x v="0"/>
    <n v="4.25"/>
    <n v="73.666666666666671"/>
    <x v="682"/>
    <n v="0.443"/>
    <n v="0.49299999999999999"/>
    <x v="1"/>
    <x v="1"/>
  </r>
  <r>
    <n v="2251516"/>
    <s v="Ricoh USA, Inc."/>
    <s v="Lanier"/>
    <s v="SP C435DN"/>
    <s v="SP C435DN"/>
    <m/>
    <x v="1"/>
    <s v="Standard"/>
    <n v="356"/>
    <n v="216"/>
    <m/>
    <x v="0"/>
    <x v="1"/>
    <x v="25"/>
    <s v="Yes"/>
    <n v="3.4849999999999999"/>
    <n v="181.22"/>
    <s v="Wired &gt; 20 MHz and &lt; 500 MHz - 100/10 Mb/s Ethernet, None"/>
    <x v="12"/>
    <d v="2015-10-27T00:00:00"/>
    <s v="United States, Canada"/>
    <s v="ES_20367_SP C435DN_10302015155317_3727419"/>
    <n v="6"/>
    <n v="10.8"/>
    <n v="55.8"/>
    <n v="36"/>
    <n v="32"/>
    <n v="683.8"/>
    <n v="3.4830000000000001"/>
    <n v="170.95"/>
    <n v="0.93374999999999997"/>
    <n v="48.555"/>
    <n v="45"/>
    <n v="20.54"/>
    <b v="0"/>
    <b v="1"/>
    <b v="1"/>
    <x v="1"/>
    <n v="5.55"/>
    <n v="96.199999999999989"/>
    <x v="683"/>
    <n v="0.78699999999999992"/>
    <n v="0.83699999999999997"/>
    <x v="1"/>
    <x v="1"/>
  </r>
  <r>
    <n v="2231912"/>
    <s v="Ricoh USA, Inc."/>
    <s v="Lanier"/>
    <s v="SP C440DN"/>
    <s v="SP C440DN"/>
    <m/>
    <x v="1"/>
    <s v="Standard"/>
    <n v="356"/>
    <n v="216"/>
    <m/>
    <x v="0"/>
    <x v="1"/>
    <x v="4"/>
    <s v="Yes"/>
    <n v="4.34"/>
    <n v="225.68"/>
    <s v="Wired &gt; 20 MHz and &lt; 500 MHz - 100/10 Mb/s Ethernet, None"/>
    <x v="184"/>
    <d v="2015-01-28T00:00:00"/>
    <s v="United States, Canada"/>
    <s v="ES_20367_SP C440DN_01282015201912_2550687"/>
    <n v="6"/>
    <n v="15"/>
    <n v="55.2"/>
    <n v="40.799999999999997"/>
    <n v="32"/>
    <n v="855.80000000000007"/>
    <n v="4.343"/>
    <n v="213.95000000000002"/>
    <n v="1.1487499999999999"/>
    <n v="59.734999999999999"/>
    <n v="40.200000000000003"/>
    <n v="22.64"/>
    <b v="0"/>
    <b v="1"/>
    <b v="1"/>
    <x v="1"/>
    <n v="6.55"/>
    <n v="113.53333333333332"/>
    <x v="684"/>
    <n v="0.91699999999999993"/>
    <n v="0.96699999999999997"/>
    <x v="1"/>
    <x v="1"/>
  </r>
  <r>
    <n v="2271954"/>
    <s v="Ricoh USA, Inc."/>
    <s v="Lanier"/>
    <s v="SP C840DN"/>
    <s v="SP C840DN"/>
    <m/>
    <x v="1"/>
    <s v="Standard"/>
    <n v="297"/>
    <n v="432"/>
    <m/>
    <x v="0"/>
    <x v="1"/>
    <x v="20"/>
    <s v="Yes"/>
    <n v="1.718"/>
    <n v="89.335999999999999"/>
    <s v="Wired &gt; 20 MHz and &lt; 500 MHz - 100/10 Mb/s Ethernet, Touch Panel Display - Color"/>
    <x v="82"/>
    <d v="2016-07-06T00:00:00"/>
    <s v="United States, Canada"/>
    <s v="ES_20367_SP C840DN_07072016144622_2503261"/>
    <n v="1"/>
    <n v="11.4"/>
    <n v="14.4"/>
    <n v="13.2"/>
    <n v="32"/>
    <n v="325.60000000000002"/>
    <n v="1.7176"/>
    <n v="81.400000000000006"/>
    <n v="0.51760000000000006"/>
    <n v="26.915200000000002"/>
    <n v="3"/>
    <n v="23.9"/>
    <b v="1"/>
    <b v="1"/>
    <b v="1"/>
    <x v="1"/>
    <n v="7.1499999999999995"/>
    <n v="123.93333333333332"/>
    <x v="685"/>
    <n v="0.92299999999999993"/>
    <n v="0.97299999999999998"/>
    <x v="0"/>
    <x v="0"/>
  </r>
  <r>
    <n v="2271958"/>
    <s v="Ricoh USA, Inc."/>
    <s v="Lanier"/>
    <s v="SP C842DN"/>
    <s v="SP C842DN"/>
    <m/>
    <x v="1"/>
    <s v="Standard"/>
    <n v="297"/>
    <n v="432"/>
    <m/>
    <x v="0"/>
    <x v="1"/>
    <x v="32"/>
    <s v="Yes"/>
    <n v="2.7839999999999998"/>
    <n v="144.768"/>
    <s v="Wired &gt; 20 MHz and &lt; 500 MHz - 100/10 Mb/s Ethernet, Touch Panel Display - Color"/>
    <x v="82"/>
    <d v="2016-07-06T00:00:00"/>
    <s v="United States, Canada"/>
    <s v="ES_20367_SP C842DN_07072016145216_1091584"/>
    <n v="1"/>
    <n v="12"/>
    <n v="14.4"/>
    <n v="13.8"/>
    <n v="32"/>
    <n v="539.4"/>
    <n v="2.7866"/>
    <n v="134.85"/>
    <n v="0.78485000000000005"/>
    <n v="40.812200000000004"/>
    <n v="2.4000000000000004"/>
    <n v="30"/>
    <b v="1"/>
    <b v="1"/>
    <b v="1"/>
    <x v="1"/>
    <n v="10.15"/>
    <n v="175.93333333333337"/>
    <x v="686"/>
    <n v="0.95299999999999996"/>
    <n v="1.0029999999999999"/>
    <x v="0"/>
    <x v="0"/>
  </r>
  <r>
    <n v="2191401"/>
    <s v="Ricoh USA, Inc."/>
    <s v="Ricoh"/>
    <s v="MP C2003SP"/>
    <s v="MP C2003SP"/>
    <m/>
    <x v="0"/>
    <s v="Standard"/>
    <n v="297"/>
    <n v="432"/>
    <m/>
    <x v="0"/>
    <x v="1"/>
    <x v="43"/>
    <s v="Yes"/>
    <n v="0.71899999999999997"/>
    <n v="37.387999999999998"/>
    <s v="Wired &gt; 20 MHz and &lt; 500 MHz - 100/10 Mb/s Ethernet, None"/>
    <x v="195"/>
    <d v="2013-09-12T00:00:00"/>
    <s v="United States, Canada"/>
    <s v="ES_20367_MP C2003SP_09162013160646_1475580"/>
    <n v="1"/>
    <n v="7.2"/>
    <n v="15"/>
    <n v="13.8"/>
    <n v="20"/>
    <n v="129.19999999999999"/>
    <n v="0.71750000000000003"/>
    <n v="32.299999999999997"/>
    <n v="0.24237500000000001"/>
    <n v="12.6035"/>
    <n v="7.8"/>
    <n v="13.4"/>
    <b v="1"/>
    <b v="1"/>
    <b v="1"/>
    <x v="0"/>
    <n v="2.9499999999999997"/>
    <n v="51.133333333333326"/>
    <x v="687"/>
    <n v="0.254"/>
    <n v="0.30399999999999999"/>
    <x v="0"/>
    <x v="0"/>
  </r>
  <r>
    <n v="2191397"/>
    <s v="Ricoh USA, Inc."/>
    <s v="Ricoh"/>
    <s v="MP C2503SP"/>
    <s v="MP C2503SP"/>
    <m/>
    <x v="0"/>
    <s v="Standard"/>
    <n v="297"/>
    <n v="432"/>
    <m/>
    <x v="0"/>
    <x v="1"/>
    <x v="26"/>
    <s v="Yes"/>
    <n v="0.91100000000000003"/>
    <n v="47.372"/>
    <s v="Wired &gt; 20 MHz and &lt; 500 MHz - 100/10 Mb/s Ethernet, None"/>
    <x v="195"/>
    <d v="2013-09-12T00:00:00"/>
    <s v="United States, Canada"/>
    <s v="ES_20367_MP C2503SP_09162013160215_5055797"/>
    <n v="1"/>
    <n v="7.2"/>
    <n v="15"/>
    <n v="13.8"/>
    <n v="25"/>
    <n v="167.93333333333334"/>
    <n v="0.90804166666666675"/>
    <n v="41.983333333333334"/>
    <n v="0.29001041666666666"/>
    <n v="15.080541666666667"/>
    <n v="7.8"/>
    <n v="15.5"/>
    <b v="1"/>
    <b v="1"/>
    <b v="1"/>
    <x v="0"/>
    <n v="3.5999999999999996"/>
    <n v="62.4"/>
    <x v="688"/>
    <n v="0.33800000000000002"/>
    <n v="0.38800000000000001"/>
    <x v="0"/>
    <x v="0"/>
  </r>
  <r>
    <n v="2187203"/>
    <s v="Ricoh USA, Inc."/>
    <s v="Ricoh"/>
    <s v="SP 112SF"/>
    <s v="SP 112SF"/>
    <m/>
    <x v="0"/>
    <s v="Standard"/>
    <n v="216"/>
    <n v="356"/>
    <m/>
    <x v="0"/>
    <x v="0"/>
    <x v="67"/>
    <s v="No"/>
    <n v="1.0349999999999999"/>
    <n v="53.82"/>
    <s v="None, None"/>
    <x v="168"/>
    <d v="2013-06-28T00:00:00"/>
    <s v="United States, Canada"/>
    <s v="ES_20367_SP 112SF_08062013114636_6400750"/>
    <n v="1"/>
    <n v="12.6"/>
    <n v="33.6"/>
    <n v="31.8"/>
    <n v="16"/>
    <n v="109.13333333333334"/>
    <n v="1.0343166666666666"/>
    <n v="27.283333333333335"/>
    <n v="0.67456666666666665"/>
    <n v="35.077466666666666"/>
    <n v="21"/>
    <n v="11.719999999999999"/>
    <b v="0"/>
    <b v="1"/>
    <b v="1"/>
    <x v="0"/>
    <n v="1.1700000000000002"/>
    <n v="20.280000000000005"/>
    <x v="689"/>
    <n v="0.26300000000000001"/>
    <n v="0.26300000000000001"/>
    <x v="1"/>
    <x v="1"/>
  </r>
  <r>
    <n v="2264015"/>
    <s v="Ricoh USA, Inc."/>
    <s v="Ricoh"/>
    <s v="SP 150SUw"/>
    <s v="SP 150SUw"/>
    <m/>
    <x v="0"/>
    <s v="Standard"/>
    <n v="216"/>
    <n v="356"/>
    <m/>
    <x v="0"/>
    <x v="0"/>
    <x v="46"/>
    <s v="Yes"/>
    <n v="0.752"/>
    <n v="39.103999999999999"/>
    <s v="None, None"/>
    <x v="83"/>
    <d v="2016-04-11T00:00:00"/>
    <s v="United States, Canada"/>
    <s v="ES_20367_SP 150SUw_04132016112224_9844588"/>
    <n v="1"/>
    <n v="10.199999999999999"/>
    <n v="22.8"/>
    <n v="22.2"/>
    <n v="22"/>
    <n v="132"/>
    <n v="0.75923333333333332"/>
    <n v="33"/>
    <n v="0.27867083333333337"/>
    <n v="14.490883333333334"/>
    <n v="12.600000000000001"/>
    <n v="14.24"/>
    <b v="1"/>
    <b v="1"/>
    <b v="1"/>
    <x v="0"/>
    <n v="1.59"/>
    <n v="27.560000000000002"/>
    <x v="690"/>
    <n v="0.28099999999999997"/>
    <n v="0.28099999999999997"/>
    <x v="0"/>
    <x v="0"/>
  </r>
  <r>
    <n v="2264014"/>
    <s v="Ricoh USA, Inc."/>
    <s v="Ricoh"/>
    <s v="SP 150w"/>
    <s v="SP 150w"/>
    <m/>
    <x v="1"/>
    <s v="Standard"/>
    <n v="216"/>
    <n v="356"/>
    <m/>
    <x v="0"/>
    <x v="0"/>
    <x v="46"/>
    <s v="Yes"/>
    <n v="0.751"/>
    <n v="39.052"/>
    <s v="None, None"/>
    <x v="83"/>
    <d v="2016-04-11T00:00:00"/>
    <s v="United States, Canada"/>
    <s v="ES_20367_SP 150w_04132016105346_8127758"/>
    <n v="1"/>
    <n v="10.199999999999999"/>
    <n v="22.8"/>
    <n v="21"/>
    <n v="22"/>
    <n v="131.53333333333333"/>
    <n v="0.75690000000000002"/>
    <n v="32.883333333333333"/>
    <n v="0.27808749999999999"/>
    <n v="14.46055"/>
    <n v="12.600000000000001"/>
    <n v="14.24"/>
    <b v="1"/>
    <b v="1"/>
    <b v="1"/>
    <x v="1"/>
    <n v="1.0199999999999998"/>
    <n v="17.679999999999996"/>
    <x v="691"/>
    <n v="0.25900000000000001"/>
    <n v="0.25900000000000001"/>
    <x v="1"/>
    <x v="1"/>
  </r>
  <r>
    <n v="2276304"/>
    <s v="Ricoh USA, Inc."/>
    <s v="Ricoh"/>
    <s v="SP 320DN"/>
    <s v="SP 320DN"/>
    <m/>
    <x v="1"/>
    <s v="Standard"/>
    <n v="216"/>
    <n v="356"/>
    <m/>
    <x v="0"/>
    <x v="0"/>
    <x v="6"/>
    <s v="Yes"/>
    <n v="1.2949999999999999"/>
    <n v="67.34"/>
    <s v="None, None"/>
    <x v="196"/>
    <d v="2016-12-12T00:00:00"/>
    <s v="United States, Canada"/>
    <s v="ES_20367_SP 320DN_08232016123509_8259673"/>
    <n v="1"/>
    <n v="9.6"/>
    <n v="19.2"/>
    <n v="18.600000000000001"/>
    <n v="28"/>
    <n v="242.66666666666666"/>
    <n v="1.2940333333333334"/>
    <n v="60.666666666666664"/>
    <n v="0.39978333333333332"/>
    <n v="20.788733333333333"/>
    <n v="9.6"/>
    <n v="16.759999999999998"/>
    <b v="1"/>
    <b v="1"/>
    <b v="1"/>
    <x v="1"/>
    <n v="1.38"/>
    <n v="23.919999999999998"/>
    <x v="692"/>
    <n v="0.36100000000000004"/>
    <n v="0.36100000000000004"/>
    <x v="1"/>
    <x v="1"/>
  </r>
  <r>
    <n v="2276369"/>
    <s v="Ricoh USA, Inc."/>
    <s v="Ricoh"/>
    <s v="SP 320SFN"/>
    <s v="SP 320SFN"/>
    <m/>
    <x v="0"/>
    <s v="Standard"/>
    <n v="216"/>
    <n v="356"/>
    <m/>
    <x v="0"/>
    <x v="0"/>
    <x v="6"/>
    <s v="Yes"/>
    <n v="1.2809999999999999"/>
    <n v="66.611999999999995"/>
    <s v="None, None"/>
    <x v="196"/>
    <d v="2016-12-12T00:00:00"/>
    <s v="United States, Canada"/>
    <s v="ES_20367_SP 320SFN_08242016140749_9395168"/>
    <n v="1"/>
    <n v="9.6"/>
    <n v="20.399999999999999"/>
    <n v="19.8"/>
    <n v="28"/>
    <n v="237.73333333333332"/>
    <n v="1.2826499999999998"/>
    <n v="59.43333333333333"/>
    <n v="0.40952499999999997"/>
    <n v="21.295299999999997"/>
    <n v="10.799999999999999"/>
    <n v="16.759999999999998"/>
    <b v="1"/>
    <b v="1"/>
    <b v="1"/>
    <x v="0"/>
    <n v="2.0100000000000002"/>
    <n v="34.840000000000003"/>
    <x v="693"/>
    <n v="0.38900000000000001"/>
    <n v="0.38900000000000001"/>
    <x v="1"/>
    <x v="1"/>
  </r>
  <r>
    <n v="2276371"/>
    <s v="Ricoh USA, Inc."/>
    <s v="Ricoh"/>
    <s v="SP 325DNw"/>
    <s v="SP 325DNw"/>
    <m/>
    <x v="1"/>
    <s v="Standard"/>
    <n v="216"/>
    <n v="356"/>
    <m/>
    <x v="0"/>
    <x v="0"/>
    <x v="7"/>
    <s v="Yes"/>
    <n v="1.4139999999999999"/>
    <n v="73.528000000000006"/>
    <s v="None, None"/>
    <x v="196"/>
    <d v="2016-12-12T00:00:00"/>
    <s v="United States, Canada"/>
    <s v="ES_20367_SP 325DNw_08242016141048_9131635"/>
    <n v="1"/>
    <n v="9.6"/>
    <n v="19.8"/>
    <n v="19.8"/>
    <n v="30"/>
    <n v="264.4666666666667"/>
    <n v="1.4145666666666665"/>
    <n v="66.116666666666674"/>
    <n v="0.4425041666666667"/>
    <n v="23.010216666666668"/>
    <n v="10.200000000000001"/>
    <n v="17.600000000000001"/>
    <b v="1"/>
    <b v="1"/>
    <b v="1"/>
    <x v="1"/>
    <n v="1.4999999999999998"/>
    <n v="25.999999999999996"/>
    <x v="694"/>
    <n v="0.39500000000000002"/>
    <n v="0.39500000000000002"/>
    <x v="1"/>
    <x v="1"/>
  </r>
  <r>
    <n v="2276375"/>
    <s v="Ricoh USA, Inc."/>
    <s v="Ricoh"/>
    <s v="SP 377SFNwX"/>
    <s v="SP 377SFNwX"/>
    <m/>
    <x v="0"/>
    <s v="Standard"/>
    <n v="216"/>
    <n v="356"/>
    <m/>
    <x v="0"/>
    <x v="0"/>
    <x v="7"/>
    <s v="Yes"/>
    <n v="1.415"/>
    <n v="73.58"/>
    <s v="None, None"/>
    <x v="196"/>
    <d v="2016-12-12T00:00:00"/>
    <s v="United States, Canada"/>
    <s v="ES_20367_SP 377SFNwX_08242016141408_5430580"/>
    <n v="1"/>
    <n v="11.4"/>
    <n v="18.600000000000001"/>
    <n v="18"/>
    <n v="30"/>
    <n v="265"/>
    <n v="1.4172333333333331"/>
    <n v="66.25"/>
    <n v="0.44317083333333335"/>
    <n v="23.044883333333335"/>
    <n v="7.2000000000000011"/>
    <n v="17.600000000000001"/>
    <b v="1"/>
    <b v="1"/>
    <b v="1"/>
    <x v="0"/>
    <n v="2.15"/>
    <n v="37.266666666666666"/>
    <x v="695"/>
    <n v="0.42499999999999993"/>
    <n v="0.42499999999999993"/>
    <x v="1"/>
    <x v="1"/>
  </r>
  <r>
    <n v="2197681"/>
    <s v="Ricoh USA, Inc."/>
    <s v="Ricoh"/>
    <s v="SP 4510DN"/>
    <s v="SP 4510DN"/>
    <m/>
    <x v="1"/>
    <s v="Standard"/>
    <n v="356"/>
    <n v="216"/>
    <m/>
    <x v="0"/>
    <x v="0"/>
    <x v="4"/>
    <s v="Yes"/>
    <n v="1.752"/>
    <n v="91.103999999999999"/>
    <s v="None, None"/>
    <x v="162"/>
    <d v="2013-12-03T00:00:00"/>
    <s v="United States, Canada"/>
    <s v="ES_20367_SP 4510DN_12032013221124_6123400"/>
    <n v="1"/>
    <n v="6.6"/>
    <n v="25.2"/>
    <n v="22.8"/>
    <n v="32"/>
    <n v="339.4"/>
    <n v="1.7481999999999998"/>
    <n v="84.85"/>
    <n v="0.48744999999999994"/>
    <n v="25.347399999999997"/>
    <n v="18.600000000000001"/>
    <n v="22.64"/>
    <b v="1"/>
    <b v="1"/>
    <b v="1"/>
    <x v="1"/>
    <n v="3.2199999999999998"/>
    <n v="55.813333333333333"/>
    <x v="669"/>
    <n v="0.60399999999999987"/>
    <n v="0.65399999999999991"/>
    <x v="0"/>
    <x v="0"/>
  </r>
  <r>
    <n v="2195301"/>
    <s v="Ricoh USA, Inc."/>
    <s v="Ricoh"/>
    <s v="SP C252DN"/>
    <s v="SP C252DN"/>
    <s v="SP C250DN,SP C250DN,"/>
    <x v="1"/>
    <s v="Standard"/>
    <n v="216"/>
    <n v="356"/>
    <m/>
    <x v="0"/>
    <x v="1"/>
    <x v="14"/>
    <s v="Yes"/>
    <n v="1.373"/>
    <n v="71.396000000000001"/>
    <s v="None, None"/>
    <x v="59"/>
    <d v="2013-12-20T00:00:00"/>
    <s v="United States, Canada"/>
    <s v="ES_20367_SP C252DN_11212013143749_8981794"/>
    <n v="1"/>
    <n v="22.2"/>
    <n v="46.2"/>
    <n v="45.6"/>
    <n v="21"/>
    <n v="205.56666666666669"/>
    <n v="1.3676333333333335"/>
    <n v="51.391666666666673"/>
    <n v="0.6440083333333334"/>
    <n v="33.48843333333334"/>
    <n v="24.000000000000004"/>
    <n v="13.82"/>
    <b v="0"/>
    <b v="1"/>
    <b v="1"/>
    <x v="1"/>
    <n v="2.5"/>
    <n v="43.333333333333336"/>
    <x v="696"/>
    <n v="0.27500000000000002"/>
    <n v="0.27500000000000002"/>
    <x v="1"/>
    <x v="1"/>
  </r>
  <r>
    <n v="2195300"/>
    <s v="Ricoh USA, Inc."/>
    <s v="Ricoh"/>
    <s v="SP C252SF"/>
    <s v="SP C252SF"/>
    <s v="SP C250SF,SP C250SF,"/>
    <x v="0"/>
    <s v="Standard"/>
    <n v="216"/>
    <n v="356"/>
    <m/>
    <x v="0"/>
    <x v="1"/>
    <x v="14"/>
    <s v="Yes"/>
    <n v="1.482"/>
    <n v="77.063999999999993"/>
    <s v="None, None"/>
    <x v="59"/>
    <d v="2013-12-20T00:00:00"/>
    <s v="United States, Canada"/>
    <s v="ES_20367_SP C252SF_11212013143542_8268617"/>
    <n v="1"/>
    <n v="21.6"/>
    <n v="45.6"/>
    <n v="46.2"/>
    <n v="21"/>
    <n v="222.10000000000002"/>
    <n v="1.4786166666666667"/>
    <n v="55.525000000000006"/>
    <n v="0.69692916666666682"/>
    <n v="36.240316666666672"/>
    <n v="24"/>
    <n v="13.82"/>
    <b v="0"/>
    <b v="1"/>
    <b v="1"/>
    <x v="0"/>
    <n v="2.78"/>
    <n v="48.186666666666667"/>
    <x v="697"/>
    <n v="0.254"/>
    <n v="0.254"/>
    <x v="1"/>
    <x v="1"/>
  </r>
  <r>
    <n v="2194467"/>
    <s v="Riso Kagaku Corp."/>
    <s v="RISO"/>
    <s v="ComColor 3110"/>
    <s v="ComColor 3110"/>
    <m/>
    <x v="1"/>
    <s v="Standard"/>
    <n v="340"/>
    <m/>
    <m/>
    <x v="1"/>
    <x v="1"/>
    <x v="53"/>
    <s v="Yes"/>
    <n v="5.89"/>
    <n v="306.27999999999997"/>
    <s v="None, None"/>
    <x v="197"/>
    <d v="2013-11-14T00:00:00"/>
    <s v="United States, Canada"/>
    <s v="ES_1105798_RISO KAGAKU CORP (545617) | ComColor 3110_11142013051634_6194769"/>
    <n v="55"/>
    <n v="9"/>
    <n v="28.2"/>
    <n v="7.8"/>
    <n v="32"/>
    <n v="970"/>
    <n v="5.8853660000000003"/>
    <n v="242.5"/>
    <n v="2.3288660000000001"/>
    <n v="121.101032"/>
    <n v="19.2"/>
    <n v="60"/>
    <b v="1"/>
    <b v="1"/>
    <b v="0"/>
    <x v="1"/>
    <n v="23.649999999999995"/>
    <n v="409.93333333333322"/>
    <x v="698"/>
    <n v="3.8550000000000004"/>
    <n v="3.9050000000000002"/>
    <x v="0"/>
    <x v="1"/>
  </r>
  <r>
    <n v="2194461"/>
    <s v="Riso Kagaku Corp."/>
    <s v="RISO"/>
    <s v="ComColor 7150"/>
    <s v="ComColor 7150"/>
    <m/>
    <x v="1"/>
    <s v="Standard"/>
    <n v="340"/>
    <m/>
    <m/>
    <x v="1"/>
    <x v="1"/>
    <x v="51"/>
    <s v="Yes"/>
    <n v="6.58"/>
    <n v="342.16"/>
    <s v="None, None"/>
    <x v="197"/>
    <d v="2013-11-14T00:00:00"/>
    <s v="United States, Canada"/>
    <s v="ES_1105798_RISO KAGAKU CORP (545617) | ComColor 7150_11142013051222_5942261"/>
    <n v="55"/>
    <n v="7.8"/>
    <n v="31.8"/>
    <n v="6"/>
    <n v="32"/>
    <n v="1103.5999999999999"/>
    <n v="6.5833881666666656"/>
    <n v="275.89999999999998"/>
    <n v="2.5138881666666668"/>
    <n v="130.72218466666666"/>
    <n v="24"/>
    <n v="60"/>
    <b v="1"/>
    <b v="1"/>
    <b v="0"/>
    <x v="1"/>
    <n v="44.65"/>
    <n v="773.93333333333328"/>
    <x v="699"/>
    <n v="6.8550000000000004"/>
    <n v="6.9050000000000002"/>
    <x v="0"/>
    <x v="1"/>
  </r>
  <r>
    <n v="2194459"/>
    <s v="Riso Kagaku Corp."/>
    <s v="RISO"/>
    <s v="ComColor 9150"/>
    <s v="ComColor 9150"/>
    <m/>
    <x v="1"/>
    <s v="Standard"/>
    <n v="340"/>
    <m/>
    <m/>
    <x v="1"/>
    <x v="1"/>
    <x v="68"/>
    <s v="Yes"/>
    <n v="6.9980000000000002"/>
    <n v="363.89600000000002"/>
    <s v="None, None"/>
    <x v="197"/>
    <d v="2013-11-14T00:00:00"/>
    <s v="United States, Canada"/>
    <s v="ES_1105798_RISO KAGAKU CORP (545617) | ComColor 9150_11142013045945_5185253"/>
    <n v="55"/>
    <n v="7.2"/>
    <n v="30"/>
    <n v="7.2"/>
    <n v="32"/>
    <n v="1180.2000000000003"/>
    <n v="6.9980745000000013"/>
    <n v="295.05000000000007"/>
    <n v="2.6353245000000007"/>
    <n v="137.03687400000004"/>
    <n v="22.8"/>
    <n v="60"/>
    <b v="1"/>
    <b v="1"/>
    <b v="0"/>
    <x v="1"/>
    <n v="62.849999999999987"/>
    <n v="1089.3999999999999"/>
    <x v="700"/>
    <n v="9.4550000000000018"/>
    <n v="9.5050000000000026"/>
    <x v="0"/>
    <x v="1"/>
  </r>
  <r>
    <n v="2254002"/>
    <s v="Riso Kagaku Corp."/>
    <s v="RISO"/>
    <s v="ComColor black FW1230"/>
    <s v="ComColor black FW1230"/>
    <m/>
    <x v="1"/>
    <s v="Standard"/>
    <n v="340"/>
    <m/>
    <m/>
    <x v="1"/>
    <x v="0"/>
    <x v="51"/>
    <s v="Yes"/>
    <n v="4.0999999999999996"/>
    <n v="213.2"/>
    <s v="None, None"/>
    <x v="138"/>
    <d v="2015-11-30T00:00:00"/>
    <s v="United States, Australia, New Zealand, Switzerland, Europe, Taiwan, Canada"/>
    <s v="ES_1043190_ComColor black FW1230_12012015092303_1783142"/>
    <n v="55"/>
    <n v="7.2"/>
    <n v="43.8"/>
    <n v="9"/>
    <n v="32"/>
    <n v="710.20000000000016"/>
    <n v="4.0878633333333347"/>
    <n v="177.55000000000004"/>
    <n v="1.4546133333333338"/>
    <n v="75.639893333333362"/>
    <n v="36.599999999999994"/>
    <n v="60"/>
    <b v="1"/>
    <b v="1"/>
    <b v="0"/>
    <x v="1"/>
    <n v="28.400000000000002"/>
    <n v="492.26666666666671"/>
    <x v="701"/>
    <n v="3.972"/>
    <n v="4.0220000000000002"/>
    <x v="0"/>
    <x v="1"/>
  </r>
  <r>
    <n v="2254003"/>
    <s v="Riso Kagaku Corp."/>
    <s v="RISO"/>
    <s v="ComColor FW2230"/>
    <s v="ComColor FW2230"/>
    <m/>
    <x v="1"/>
    <s v="Standard"/>
    <n v="340"/>
    <m/>
    <m/>
    <x v="1"/>
    <x v="1"/>
    <x v="51"/>
    <s v="Yes"/>
    <n v="4.8"/>
    <n v="249.6"/>
    <s v="None, None"/>
    <x v="138"/>
    <d v="2015-11-30T00:00:00"/>
    <s v="United States, Australia, New Zealand, Switzerland, Europe, Taiwan, Canada"/>
    <s v="ES_1043190_ComColor FW2230_12012015101329_4809382"/>
    <n v="55"/>
    <n v="7.2"/>
    <n v="42"/>
    <n v="10.199999999999999"/>
    <n v="32"/>
    <n v="833.8"/>
    <n v="4.7930959999999994"/>
    <n v="208.45"/>
    <n v="1.7023459999999999"/>
    <n v="88.521991999999997"/>
    <n v="34.799999999999997"/>
    <n v="60"/>
    <b v="1"/>
    <b v="1"/>
    <b v="0"/>
    <x v="1"/>
    <n v="44.65"/>
    <n v="773.93333333333328"/>
    <x v="702"/>
    <n v="6.8550000000000004"/>
    <n v="6.9050000000000002"/>
    <x v="0"/>
    <x v="1"/>
  </r>
  <r>
    <n v="2254172"/>
    <s v="Riso Kagaku Corp."/>
    <s v="RISO"/>
    <s v="ComColor FW5000"/>
    <s v="ComColor FW5000"/>
    <m/>
    <x v="1"/>
    <s v="Standard"/>
    <n v="340"/>
    <m/>
    <m/>
    <x v="1"/>
    <x v="1"/>
    <x v="53"/>
    <s v="Yes"/>
    <n v="4.0999999999999996"/>
    <n v="213.2"/>
    <s v="None, None"/>
    <x v="83"/>
    <d v="2015-12-01T00:00:00"/>
    <s v="United States, Australia, New Zealand, Switzerland, Europe, Taiwan, Canada"/>
    <s v="ES_1043190_ComColor FW5000_12042015003956_9596896"/>
    <n v="55"/>
    <n v="7.2"/>
    <n v="45"/>
    <n v="7.8"/>
    <n v="32"/>
    <n v="693.60000000000014"/>
    <n v="4.061236000000001"/>
    <n v="173.40000000000003"/>
    <n v="1.4962359999999999"/>
    <n v="77.804271999999997"/>
    <n v="37.799999999999997"/>
    <n v="60"/>
    <b v="1"/>
    <b v="1"/>
    <b v="0"/>
    <x v="1"/>
    <n v="23.649999999999995"/>
    <n v="409.93333333333322"/>
    <x v="703"/>
    <n v="3.8550000000000004"/>
    <n v="3.9050000000000002"/>
    <x v="0"/>
    <x v="1"/>
  </r>
  <r>
    <n v="2285548"/>
    <s v="Riso Kagaku Corp."/>
    <s v="RISO"/>
    <s v="ComColor GD7330"/>
    <s v="ComColor GD7330"/>
    <m/>
    <x v="1"/>
    <s v="Standard"/>
    <n v="340"/>
    <m/>
    <m/>
    <x v="1"/>
    <x v="1"/>
    <x v="38"/>
    <s v="Yes"/>
    <n v="6.4"/>
    <n v="332.8"/>
    <s v="None, None"/>
    <x v="198"/>
    <d v="2016-07-07T00:00:00"/>
    <s v="United States, Australia, New Zealand, Switzerland, Europe, Taiwan, Canada"/>
    <s v="ES_1043190_ComColor GD7330_12072016003552_0952318"/>
    <n v="55"/>
    <n v="7.8"/>
    <n v="39"/>
    <n v="10.199999999999999"/>
    <n v="32"/>
    <n v="1122"/>
    <n v="6.4049283333333333"/>
    <n v="280.5"/>
    <n v="2.2274283333333331"/>
    <n v="115.82627333333332"/>
    <n v="31.2"/>
    <n v="60"/>
    <b v="1"/>
    <b v="1"/>
    <b v="0"/>
    <x v="1"/>
    <n v="51.65"/>
    <n v="895.26666666666654"/>
    <x v="704"/>
    <n v="7.8550000000000004"/>
    <n v="7.9050000000000002"/>
    <x v="0"/>
    <x v="1"/>
  </r>
  <r>
    <n v="2285549"/>
    <s v="Riso Kagaku Corp."/>
    <s v="RISO"/>
    <s v="ComColor GD9630"/>
    <s v="ComColor GD9630"/>
    <m/>
    <x v="1"/>
    <s v="Standard"/>
    <n v="340"/>
    <m/>
    <m/>
    <x v="1"/>
    <x v="1"/>
    <x v="69"/>
    <s v="Yes"/>
    <n v="7.2"/>
    <n v="374.4"/>
    <s v="None, None"/>
    <x v="198"/>
    <d v="2016-07-07T00:00:00"/>
    <s v="United States, Australia, New Zealand, Switzerland, Europe, Taiwan, Canada"/>
    <s v="ES_1043190_ComColor GD9630_12072016011029_3029876"/>
    <n v="55"/>
    <n v="7.8"/>
    <n v="39"/>
    <n v="10.199999999999999"/>
    <n v="32"/>
    <n v="1283"/>
    <n v="7.2077529999999994"/>
    <n v="320.75"/>
    <n v="2.4235029999999997"/>
    <n v="126.02215599999998"/>
    <n v="31.2"/>
    <n v="60"/>
    <b v="1"/>
    <b v="1"/>
    <b v="0"/>
    <x v="1"/>
    <n v="72.649999999999991"/>
    <n v="1259.2666666666667"/>
    <x v="705"/>
    <n v="10.855"/>
    <n v="10.905000000000001"/>
    <x v="0"/>
    <x v="1"/>
  </r>
  <r>
    <n v="2203867"/>
    <s v="Riso Kagaku Corp."/>
    <s v="RISO"/>
    <s v="ME9450U"/>
    <s v="ME9450U"/>
    <m/>
    <x v="2"/>
    <s v="Standard"/>
    <n v="320"/>
    <n v="432"/>
    <m/>
    <x v="2"/>
    <x v="1"/>
    <x v="39"/>
    <s v="No"/>
    <n v="2.923"/>
    <n v="151.99600000000001"/>
    <s v="None, None"/>
    <x v="5"/>
    <d v="2014-02-10T00:00:00"/>
    <s v="United States, Canada"/>
    <s v="ES_1105798_RISO KAGAKU CORP (1427360) | ME9450U_02122014023225_2345194"/>
    <n v="5"/>
    <n v="36"/>
    <n v="45"/>
    <n v="46.2"/>
    <n v="32"/>
    <n v="536"/>
    <n v="2.9232"/>
    <n v="134"/>
    <n v="0.97020000000000006"/>
    <n v="50.450400000000002"/>
    <n v="9"/>
    <n v="30"/>
    <b v="1"/>
    <b v="1"/>
    <b v="1"/>
    <x v="0"/>
    <n v="71.75"/>
    <n v="1243.6666666666667"/>
    <x v="706"/>
    <n v="13.577"/>
    <n v="13.627000000000001"/>
    <x v="0"/>
    <x v="0"/>
  </r>
  <r>
    <n v="2302318"/>
    <s v="Riso Kagaku Corp."/>
    <s v="RISO"/>
    <s v="MF9450U"/>
    <s v="MF9450U"/>
    <m/>
    <x v="2"/>
    <s v="Standard"/>
    <n v="310"/>
    <n v="432"/>
    <m/>
    <x v="2"/>
    <x v="1"/>
    <x v="39"/>
    <s v="No"/>
    <n v="3"/>
    <n v="156"/>
    <s v="None, None"/>
    <x v="199"/>
    <d v="2017-08-09T00:00:00"/>
    <s v="United States, Australia, New Zealand, Switzerland, Europe, Taiwan, Canada"/>
    <s v="ES_1043190_MF9450U_08212017045427_1267392"/>
    <n v="5"/>
    <n v="30"/>
    <n v="52.2"/>
    <n v="46.2"/>
    <n v="32"/>
    <n v="526.6"/>
    <n v="2.9914000000000001"/>
    <n v="131.65"/>
    <n v="1.1006500000000001"/>
    <n v="57.233800000000009"/>
    <n v="22.200000000000003"/>
    <n v="30"/>
    <b v="1"/>
    <b v="1"/>
    <b v="1"/>
    <x v="0"/>
    <n v="71.75"/>
    <n v="1243.6666666666667"/>
    <x v="707"/>
    <n v="13.577"/>
    <n v="13.627000000000001"/>
    <x v="0"/>
    <x v="0"/>
  </r>
  <r>
    <n v="2203868"/>
    <s v="Riso Kagaku Corp."/>
    <s v="RISO"/>
    <s v="SE9480U"/>
    <s v="SE9480U"/>
    <m/>
    <x v="2"/>
    <s v="Standard"/>
    <n v="320"/>
    <n v="432"/>
    <m/>
    <x v="2"/>
    <x v="0"/>
    <x v="70"/>
    <s v="No"/>
    <n v="3.8380000000000001"/>
    <n v="199.57599999999999"/>
    <s v="None, None"/>
    <x v="5"/>
    <d v="2014-02-10T00:00:00"/>
    <s v="United States, Canada"/>
    <s v="ES_1105798_RISO KAGAKU CORP (1427360) | SE9480U_02122014022549_1949125"/>
    <n v="5"/>
    <n v="33"/>
    <n v="46.2"/>
    <n v="46.2"/>
    <n v="32"/>
    <n v="710.8"/>
    <n v="3.8355999999999999"/>
    <n v="177.7"/>
    <n v="1.2361"/>
    <n v="64.277199999999993"/>
    <n v="13.200000000000003"/>
    <n v="30"/>
    <b v="1"/>
    <b v="1"/>
    <b v="1"/>
    <x v="0"/>
    <n v="75.149999999999991"/>
    <n v="1302.5999999999999"/>
    <x v="708"/>
    <n v="10.651"/>
    <n v="10.701000000000001"/>
    <x v="0"/>
    <x v="0"/>
  </r>
  <r>
    <n v="2265498"/>
    <s v="Riso Kagaku Corp."/>
    <s v="RISO"/>
    <s v="SF5130U"/>
    <s v="SF5130U"/>
    <m/>
    <x v="2"/>
    <s v="Standard"/>
    <n v="310"/>
    <n v="432"/>
    <m/>
    <x v="2"/>
    <x v="0"/>
    <x v="38"/>
    <s v="No"/>
    <n v="2.1"/>
    <n v="109.2"/>
    <s v="None, None"/>
    <x v="200"/>
    <d v="2016-04-03T00:00:00"/>
    <s v="United States, Australia, New Zealand, Switzerland, Europe, Taiwan, Canada"/>
    <s v="ES_1043190_SF5130U_04282016093252_5972222"/>
    <n v="5"/>
    <n v="22.8"/>
    <n v="40.200000000000003"/>
    <n v="48"/>
    <n v="32"/>
    <n v="300"/>
    <n v="2.0504000000000002"/>
    <n v="75"/>
    <n v="1.0544"/>
    <n v="54.828800000000001"/>
    <n v="17.400000000000002"/>
    <n v="30"/>
    <b v="1"/>
    <b v="1"/>
    <b v="1"/>
    <x v="0"/>
    <n v="42.15"/>
    <n v="730.59999999999991"/>
    <x v="709"/>
    <n v="5.8659999999999988"/>
    <n v="5.9159999999999986"/>
    <x v="0"/>
    <x v="0"/>
  </r>
  <r>
    <n v="2265501"/>
    <s v="Riso Kagaku Corp."/>
    <s v="RISO"/>
    <s v="SF5450U"/>
    <s v="SF5450U"/>
    <m/>
    <x v="2"/>
    <s v="Standard"/>
    <n v="310"/>
    <n v="432"/>
    <m/>
    <x v="2"/>
    <x v="0"/>
    <x v="39"/>
    <s v="No"/>
    <n v="2.2999999999999998"/>
    <n v="119.6"/>
    <s v="None, None"/>
    <x v="200"/>
    <d v="2016-04-03T00:00:00"/>
    <s v="United States, Australia, New Zealand, Switzerland, Europe, Taiwan, Canada"/>
    <s v="ES_1043190_SF5450U_04282016094743_6863263"/>
    <n v="5"/>
    <n v="37.200000000000003"/>
    <n v="40.200000000000003"/>
    <n v="48"/>
    <n v="32"/>
    <n v="376"/>
    <n v="2.2511999999999999"/>
    <n v="94"/>
    <n v="0.92820000000000003"/>
    <n v="48.266400000000004"/>
    <n v="3"/>
    <n v="30"/>
    <b v="1"/>
    <b v="1"/>
    <b v="1"/>
    <x v="0"/>
    <n v="54.15"/>
    <n v="938.59999999999991"/>
    <x v="710"/>
    <n v="7.605999999999999"/>
    <n v="7.6559999999999988"/>
    <x v="0"/>
    <x v="0"/>
  </r>
  <r>
    <n v="2302317"/>
    <s v="Riso Kagaku Corp."/>
    <s v="RISO"/>
    <s v="SF9490U"/>
    <s v="SF9490U"/>
    <m/>
    <x v="2"/>
    <s v="Standard"/>
    <n v="310"/>
    <n v="432"/>
    <m/>
    <x v="2"/>
    <x v="0"/>
    <x v="71"/>
    <s v="No"/>
    <n v="4.2"/>
    <n v="218.4"/>
    <s v="None, None"/>
    <x v="72"/>
    <d v="2017-08-09T00:00:00"/>
    <s v="United States, Australia, New Zealand, Switzerland, Europe, Taiwan, Canada"/>
    <s v="ES_1043190_SF9490U_08212017042007_9207080"/>
    <n v="5"/>
    <n v="30"/>
    <n v="46.2"/>
    <n v="37.799999999999997"/>
    <n v="32"/>
    <n v="762.2"/>
    <n v="4.1950000000000003"/>
    <n v="190.55"/>
    <n v="1.42675"/>
    <n v="74.191000000000003"/>
    <n v="16.200000000000003"/>
    <n v="30"/>
    <b v="1"/>
    <b v="1"/>
    <b v="1"/>
    <x v="0"/>
    <n v="78.149999999999991"/>
    <n v="1354.6"/>
    <x v="711"/>
    <n v="11.085999999999999"/>
    <n v="11.135999999999999"/>
    <x v="0"/>
    <x v="0"/>
  </r>
  <r>
    <n v="2195241"/>
    <s v="Sharp Electronics Corporation"/>
    <s v="Sharp"/>
    <s v="MX-2615N"/>
    <s v="MX-2615N"/>
    <m/>
    <x v="0"/>
    <s v="Standard"/>
    <n v="293"/>
    <n v="413"/>
    <m/>
    <x v="0"/>
    <x v="1"/>
    <x v="18"/>
    <s v="Yes"/>
    <n v="2.024"/>
    <n v="105.248"/>
    <s v="None, None"/>
    <x v="201"/>
    <d v="2013-11-08T00:00:00"/>
    <s v="United States, Canada"/>
    <s v="ES_1105798_SHARP ELECTRONICS CORP (121161) | MX-2615N_11082013190445_7485265"/>
    <n v="0"/>
    <n v="9.6"/>
    <n v="49.8"/>
    <n v="47.4"/>
    <n v="26"/>
    <n v="383"/>
    <n v="2.0234000000000001"/>
    <n v="95.75"/>
    <n v="0.60665000000000002"/>
    <n v="31.5458"/>
    <n v="40.199999999999996"/>
    <n v="15.92"/>
    <b v="0"/>
    <b v="1"/>
    <b v="1"/>
    <x v="0"/>
    <n v="3.7299999999999995"/>
    <n v="64.653333333333322"/>
    <x v="712"/>
    <n v="0.35900000000000004"/>
    <n v="0.40900000000000003"/>
    <x v="1"/>
    <x v="1"/>
  </r>
  <r>
    <n v="2306795"/>
    <s v="Sharp Electronics Corporation"/>
    <s v="Sharp"/>
    <s v="MX-2630N"/>
    <s v="MX-2630N"/>
    <m/>
    <x v="0"/>
    <s v="Standard"/>
    <n v="305"/>
    <n v="457"/>
    <m/>
    <x v="0"/>
    <x v="1"/>
    <x v="18"/>
    <s v="Yes"/>
    <n v="1.5"/>
    <n v="78"/>
    <s v="None, None"/>
    <x v="99"/>
    <d v="2017-10-23T00:00:00"/>
    <s v="United States, Canada"/>
    <s v="ES_41229_MX-2630N_11262017234529_9929168"/>
    <n v="0"/>
    <n v="12"/>
    <n v="32.4"/>
    <n v="29.4"/>
    <n v="26"/>
    <n v="282.2"/>
    <n v="1.5194000000000001"/>
    <n v="70.55"/>
    <n v="0.48064999999999997"/>
    <n v="24.993799999999997"/>
    <n v="20.399999999999999"/>
    <n v="15.92"/>
    <b v="0"/>
    <b v="1"/>
    <b v="1"/>
    <x v="0"/>
    <n v="3.7299999999999995"/>
    <n v="64.653333333333322"/>
    <x v="713"/>
    <n v="0.35900000000000004"/>
    <n v="0.40900000000000003"/>
    <x v="1"/>
    <x v="1"/>
  </r>
  <r>
    <n v="2197642"/>
    <s v="Sharp Electronics Corporation"/>
    <s v="Sharp"/>
    <s v="MX-2640N"/>
    <s v="MX-2640N"/>
    <m/>
    <x v="0"/>
    <s v="Standard"/>
    <n v="297"/>
    <n v="432"/>
    <m/>
    <x v="0"/>
    <x v="1"/>
    <x v="18"/>
    <s v="Yes"/>
    <n v="1.8260000000000001"/>
    <n v="94.951999999999998"/>
    <s v="None, None"/>
    <x v="202"/>
    <d v="2013-12-02T00:00:00"/>
    <s v="United States, Canada"/>
    <s v="ES_1105798_Sharp Electronics Corp (36192) | MX-2640N_12032013180434_3874143"/>
    <n v="0"/>
    <n v="9.6"/>
    <n v="48.6"/>
    <n v="43.8"/>
    <n v="26"/>
    <n v="343.4"/>
    <n v="1.8254000000000001"/>
    <n v="85.85"/>
    <n v="0.55714999999999992"/>
    <n v="28.971799999999995"/>
    <n v="39"/>
    <n v="15.92"/>
    <b v="0"/>
    <b v="1"/>
    <b v="1"/>
    <x v="0"/>
    <n v="3.7299999999999995"/>
    <n v="64.653333333333322"/>
    <x v="714"/>
    <n v="0.35900000000000004"/>
    <n v="0.40900000000000003"/>
    <x v="1"/>
    <x v="1"/>
  </r>
  <r>
    <n v="2252916"/>
    <s v="Sharp Electronics Corporation"/>
    <s v="Sharp"/>
    <s v="MX-3050N"/>
    <s v="MX-3050N"/>
    <m/>
    <x v="0"/>
    <s v="Standard"/>
    <n v="320"/>
    <n v="450"/>
    <m/>
    <x v="0"/>
    <x v="1"/>
    <x v="7"/>
    <s v="Yes"/>
    <n v="1.8"/>
    <n v="93.6"/>
    <s v="None, None"/>
    <x v="203"/>
    <d v="2015-11-09T00:00:00"/>
    <s v="United States, Canada"/>
    <s v="ES_41229_MX-3050N_11192015041508_6508296"/>
    <n v="0"/>
    <n v="13.2"/>
    <n v="31.8"/>
    <n v="29.4"/>
    <n v="30"/>
    <n v="336.46666666666675"/>
    <n v="1.7867333333333337"/>
    <n v="84.116666666666688"/>
    <n v="0.54748333333333343"/>
    <n v="28.469133333333339"/>
    <n v="18.600000000000001"/>
    <n v="17.600000000000001"/>
    <b v="0"/>
    <b v="1"/>
    <b v="1"/>
    <x v="0"/>
    <n v="4.25"/>
    <n v="73.666666666666671"/>
    <x v="715"/>
    <n v="0.443"/>
    <n v="0.49299999999999999"/>
    <x v="1"/>
    <x v="1"/>
  </r>
  <r>
    <n v="2307334"/>
    <s v="Sharp Electronics Corporation"/>
    <s v="Sharp"/>
    <s v="MX-3050V"/>
    <s v="MX-3050V"/>
    <m/>
    <x v="0"/>
    <s v="Standard"/>
    <n v="320"/>
    <n v="450"/>
    <m/>
    <x v="0"/>
    <x v="1"/>
    <x v="7"/>
    <s v="Yes"/>
    <n v="1.8"/>
    <n v="93.6"/>
    <s v="None, None"/>
    <x v="204"/>
    <d v="2017-10-23T00:00:00"/>
    <s v="United States, Canada"/>
    <s v="ES_41229_MX-3050V_12042017231704_9424208"/>
    <n v="0"/>
    <n v="13.2"/>
    <n v="31.8"/>
    <n v="29.4"/>
    <n v="30"/>
    <n v="335.86666666666673"/>
    <n v="1.7837333333333336"/>
    <n v="83.966666666666683"/>
    <n v="0.54673333333333352"/>
    <n v="28.430133333333345"/>
    <n v="18.600000000000001"/>
    <n v="17.600000000000001"/>
    <b v="0"/>
    <b v="1"/>
    <b v="1"/>
    <x v="0"/>
    <n v="4.25"/>
    <n v="73.666666666666671"/>
    <x v="716"/>
    <n v="0.443"/>
    <n v="0.49299999999999999"/>
    <x v="1"/>
    <x v="1"/>
  </r>
  <r>
    <n v="2248040"/>
    <s v="Sharp Electronics Corporation"/>
    <s v="Sharp"/>
    <s v="MX-3070N"/>
    <s v="MX-3070N"/>
    <m/>
    <x v="0"/>
    <s v="Standard"/>
    <n v="320"/>
    <n v="450"/>
    <m/>
    <x v="0"/>
    <x v="1"/>
    <x v="7"/>
    <s v="Yes"/>
    <n v="1.7"/>
    <n v="88.4"/>
    <s v="None, None"/>
    <x v="205"/>
    <d v="2015-09-10T00:00:00"/>
    <s v="United States, Canada"/>
    <s v="ES_41229_MX-3070N_09162015065235_6355809"/>
    <n v="0"/>
    <n v="7.8"/>
    <n v="33"/>
    <n v="30.6"/>
    <n v="30"/>
    <n v="324.39999999999998"/>
    <n v="1.7263999999999999"/>
    <n v="81.099999999999994"/>
    <n v="0.53239999999999998"/>
    <n v="27.684799999999999"/>
    <n v="25.2"/>
    <n v="17.600000000000001"/>
    <b v="0"/>
    <b v="1"/>
    <b v="1"/>
    <x v="0"/>
    <n v="4.25"/>
    <n v="73.666666666666671"/>
    <x v="717"/>
    <n v="0.443"/>
    <n v="0.49299999999999999"/>
    <x v="1"/>
    <x v="1"/>
  </r>
  <r>
    <n v="2307095"/>
    <s v="Sharp Electronics Corporation"/>
    <s v="Sharp"/>
    <s v="MX-3070V"/>
    <s v="MX-3070V"/>
    <m/>
    <x v="0"/>
    <s v="Standard"/>
    <n v="320"/>
    <n v="450"/>
    <m/>
    <x v="0"/>
    <x v="1"/>
    <x v="7"/>
    <s v="Yes"/>
    <n v="1.7"/>
    <n v="88.4"/>
    <s v="None, None"/>
    <x v="204"/>
    <d v="2017-10-23T00:00:00"/>
    <s v="United States, Canada"/>
    <s v="ES_41229_MX-3070V_11302017233816_5096517"/>
    <n v="0"/>
    <n v="7.8"/>
    <n v="33"/>
    <n v="30.6"/>
    <n v="30"/>
    <n v="323.46666666666675"/>
    <n v="1.7217333333333338"/>
    <n v="80.866666666666688"/>
    <n v="0.53123333333333345"/>
    <n v="27.62413333333334"/>
    <n v="25.2"/>
    <n v="17.600000000000001"/>
    <b v="0"/>
    <b v="1"/>
    <b v="1"/>
    <x v="0"/>
    <n v="4.25"/>
    <n v="73.666666666666671"/>
    <x v="718"/>
    <n v="0.443"/>
    <n v="0.49299999999999999"/>
    <x v="1"/>
    <x v="1"/>
  </r>
  <r>
    <n v="2195242"/>
    <s v="Sharp Electronics Corporation"/>
    <s v="Sharp"/>
    <s v="MX-3115N"/>
    <s v="MX-3115N"/>
    <m/>
    <x v="0"/>
    <s v="Standard"/>
    <n v="293"/>
    <n v="413"/>
    <m/>
    <x v="0"/>
    <x v="1"/>
    <x v="47"/>
    <s v="Yes"/>
    <n v="2.1619999999999999"/>
    <n v="112.42400000000001"/>
    <s v="None, None"/>
    <x v="201"/>
    <d v="2013-11-08T00:00:00"/>
    <s v="United States, Canada"/>
    <s v="ES_1105798_SHARP ELECTRONICS CORP (121161) | MX-3115N_11082013190522_7522372"/>
    <n v="0"/>
    <n v="9.6"/>
    <n v="46.8"/>
    <n v="45"/>
    <n v="31"/>
    <n v="412.66666666666663"/>
    <n v="2.1667333333333332"/>
    <n v="103.16666666666666"/>
    <n v="0.64248333333333318"/>
    <n v="33.409133333333322"/>
    <n v="37.199999999999996"/>
    <n v="18.02"/>
    <b v="0"/>
    <b v="1"/>
    <b v="1"/>
    <x v="0"/>
    <n v="4.45"/>
    <n v="77.13333333333334"/>
    <x v="719"/>
    <n v="0.46400000000000002"/>
    <n v="0.51400000000000001"/>
    <x v="1"/>
    <x v="1"/>
  </r>
  <r>
    <n v="2197643"/>
    <s v="Sharp Electronics Corporation"/>
    <s v="Sharp"/>
    <s v="MX-3140N"/>
    <s v="MX-3140N"/>
    <m/>
    <x v="0"/>
    <s v="Standard"/>
    <n v="297"/>
    <n v="432"/>
    <m/>
    <x v="0"/>
    <x v="1"/>
    <x v="47"/>
    <s v="Yes"/>
    <n v="2.2069999999999999"/>
    <n v="114.764"/>
    <s v="None, None"/>
    <x v="202"/>
    <d v="2013-12-02T00:00:00"/>
    <s v="United States, Canada"/>
    <s v="ES_1105798_Sharp Electronics Corp (36192) | MX-3140N_12032013180446_3886937"/>
    <n v="0"/>
    <n v="13.2"/>
    <n v="48.6"/>
    <n v="42"/>
    <n v="31"/>
    <n v="420.23333333333329"/>
    <n v="2.2045666666666666"/>
    <n v="105.05833333333332"/>
    <n v="0.65194166666666664"/>
    <n v="33.900966666666662"/>
    <n v="35.400000000000006"/>
    <n v="18.02"/>
    <b v="0"/>
    <b v="1"/>
    <b v="1"/>
    <x v="0"/>
    <n v="4.45"/>
    <n v="77.13333333333334"/>
    <x v="720"/>
    <n v="0.46400000000000002"/>
    <n v="0.51400000000000001"/>
    <x v="1"/>
    <x v="1"/>
  </r>
  <r>
    <n v="2252917"/>
    <s v="Sharp Electronics Corporation"/>
    <s v="Sharp"/>
    <s v="MX-3550N"/>
    <s v="MX-3550N"/>
    <m/>
    <x v="0"/>
    <s v="Standard"/>
    <n v="320"/>
    <n v="450"/>
    <m/>
    <x v="0"/>
    <x v="1"/>
    <x v="19"/>
    <s v="Yes"/>
    <n v="2"/>
    <n v="104"/>
    <s v="None, None"/>
    <x v="203"/>
    <d v="2015-11-09T00:00:00"/>
    <s v="United States, Canada"/>
    <s v="ES_41229_MX-3550N_11192015041541_6541862"/>
    <n v="0"/>
    <n v="12"/>
    <n v="36"/>
    <n v="29.4"/>
    <n v="32"/>
    <n v="388.4"/>
    <n v="2.0444"/>
    <n v="97.1"/>
    <n v="0.6119"/>
    <n v="31.8188"/>
    <n v="24"/>
    <n v="19.7"/>
    <b v="0"/>
    <b v="1"/>
    <b v="1"/>
    <x v="0"/>
    <n v="5.25"/>
    <n v="91"/>
    <x v="721"/>
    <n v="0.54800000000000004"/>
    <n v="0.59800000000000009"/>
    <x v="1"/>
    <x v="1"/>
  </r>
  <r>
    <n v="2307335"/>
    <s v="Sharp Electronics Corporation"/>
    <s v="Sharp"/>
    <s v="MX-3550V"/>
    <s v="MX-3550V"/>
    <m/>
    <x v="0"/>
    <s v="Standard"/>
    <n v="320"/>
    <n v="450"/>
    <m/>
    <x v="0"/>
    <x v="1"/>
    <x v="19"/>
    <s v="Yes"/>
    <n v="2"/>
    <n v="104"/>
    <s v="None, None"/>
    <x v="204"/>
    <d v="2017-10-23T00:00:00"/>
    <s v="United States, Canada"/>
    <s v="ES_41229_MX-3550V_12042017231808_9488260"/>
    <n v="0"/>
    <n v="12"/>
    <n v="36"/>
    <n v="29.4"/>
    <n v="32"/>
    <n v="388.4"/>
    <n v="2.0444"/>
    <n v="97.1"/>
    <n v="0.6119"/>
    <n v="31.8188"/>
    <n v="24"/>
    <n v="19.7"/>
    <b v="0"/>
    <b v="1"/>
    <b v="1"/>
    <x v="0"/>
    <n v="5.25"/>
    <n v="91"/>
    <x v="721"/>
    <n v="0.54800000000000004"/>
    <n v="0.59800000000000009"/>
    <x v="1"/>
    <x v="1"/>
  </r>
  <r>
    <n v="2248042"/>
    <s v="Sharp Electronics Corporation"/>
    <s v="Sharp"/>
    <s v="MX-3570N"/>
    <s v="MX-3570N"/>
    <m/>
    <x v="0"/>
    <s v="Standard"/>
    <n v="320"/>
    <n v="450"/>
    <m/>
    <x v="0"/>
    <x v="1"/>
    <x v="19"/>
    <s v="Yes"/>
    <n v="2"/>
    <n v="104"/>
    <s v="None, None"/>
    <x v="205"/>
    <d v="2015-09-10T00:00:00"/>
    <s v="United States, Canada"/>
    <s v="ES_41229_MX-3570N_09162015074025_9225217"/>
    <n v="0"/>
    <n v="7.8"/>
    <n v="32.4"/>
    <n v="30.6"/>
    <n v="32"/>
    <n v="371.2"/>
    <n v="1.9584000000000001"/>
    <n v="92.8"/>
    <n v="0.59039999999999992"/>
    <n v="30.700799999999997"/>
    <n v="24.599999999999998"/>
    <n v="19.7"/>
    <b v="0"/>
    <b v="1"/>
    <b v="1"/>
    <x v="0"/>
    <n v="5.25"/>
    <n v="91"/>
    <x v="722"/>
    <n v="0.54800000000000004"/>
    <n v="0.59800000000000009"/>
    <x v="0"/>
    <x v="1"/>
  </r>
  <r>
    <n v="2197644"/>
    <s v="Sharp Electronics Corporation"/>
    <s v="Sharp"/>
    <s v="MX-3640N"/>
    <s v="MX-3640N"/>
    <m/>
    <x v="0"/>
    <s v="Standard"/>
    <n v="297"/>
    <n v="432"/>
    <m/>
    <x v="0"/>
    <x v="1"/>
    <x v="9"/>
    <s v="Yes"/>
    <n v="3.1779999999999999"/>
    <n v="165.256"/>
    <s v="None, None"/>
    <x v="202"/>
    <d v="2013-12-02T00:00:00"/>
    <s v="United States, Canada"/>
    <s v="ES_1105798_Sharp Electronics Corp (36192) | MX-3640N_12032013180500_3900650"/>
    <n v="0"/>
    <n v="18"/>
    <n v="59.4"/>
    <n v="52.2"/>
    <n v="32"/>
    <n v="617"/>
    <n v="3.1745999999999999"/>
    <n v="154.25"/>
    <n v="0.88185000000000002"/>
    <n v="45.856200000000001"/>
    <n v="41.4"/>
    <n v="20.119999999999997"/>
    <b v="0"/>
    <b v="1"/>
    <b v="1"/>
    <x v="0"/>
    <n v="5.45"/>
    <n v="94.466666666666683"/>
    <x v="723"/>
    <n v="0.56899999999999995"/>
    <n v="0.61899999999999999"/>
    <x v="1"/>
    <x v="1"/>
  </r>
  <r>
    <n v="2252918"/>
    <s v="Sharp Electronics Corporation"/>
    <s v="Sharp"/>
    <s v="MX-4050N"/>
    <s v="MX-4050N"/>
    <m/>
    <x v="0"/>
    <s v="Standard"/>
    <n v="320"/>
    <n v="450"/>
    <m/>
    <x v="0"/>
    <x v="1"/>
    <x v="3"/>
    <s v="Yes"/>
    <n v="2.2999999999999998"/>
    <n v="119.6"/>
    <s v="None, None"/>
    <x v="203"/>
    <d v="2015-11-09T00:00:00"/>
    <s v="United States, Canada"/>
    <s v="ES_41229_MX-4050N_11192015041657_6617298"/>
    <n v="0"/>
    <n v="9.6"/>
    <n v="32.4"/>
    <n v="29.4"/>
    <n v="32"/>
    <n v="434"/>
    <n v="2.2724000000000002"/>
    <n v="108.5"/>
    <n v="0.66889999999999994"/>
    <n v="34.782799999999995"/>
    <n v="22.799999999999997"/>
    <n v="21.8"/>
    <b v="0"/>
    <b v="1"/>
    <b v="1"/>
    <x v="0"/>
    <n v="6.25"/>
    <n v="108.33333333333333"/>
    <x v="724"/>
    <n v="0.65300000000000002"/>
    <n v="0.70300000000000007"/>
    <x v="0"/>
    <x v="1"/>
  </r>
  <r>
    <n v="2307336"/>
    <s v="Sharp Electronics Corporation"/>
    <s v="Sharp"/>
    <s v="MX-4050V"/>
    <s v="MX-4050V"/>
    <m/>
    <x v="0"/>
    <s v="Standard"/>
    <n v="320"/>
    <n v="450"/>
    <m/>
    <x v="0"/>
    <x v="1"/>
    <x v="3"/>
    <s v="Yes"/>
    <n v="2.2999999999999998"/>
    <n v="119.6"/>
    <s v="None, None"/>
    <x v="204"/>
    <d v="2017-10-23T00:00:00"/>
    <s v="United States, Canada"/>
    <s v="ES_41229_MX-4050V_12042017231913_9553331"/>
    <n v="0"/>
    <n v="9.6"/>
    <n v="32.4"/>
    <n v="29.4"/>
    <n v="32"/>
    <n v="434"/>
    <n v="2.2724000000000002"/>
    <n v="108.5"/>
    <n v="0.66889999999999994"/>
    <n v="34.782799999999995"/>
    <n v="22.799999999999997"/>
    <n v="21.8"/>
    <b v="0"/>
    <b v="1"/>
    <b v="1"/>
    <x v="0"/>
    <n v="6.25"/>
    <n v="108.33333333333333"/>
    <x v="724"/>
    <n v="0.65300000000000002"/>
    <n v="0.70300000000000007"/>
    <x v="0"/>
    <x v="1"/>
  </r>
  <r>
    <n v="2248045"/>
    <s v="Sharp Electronics Corporation"/>
    <s v="Sharp"/>
    <s v="MX-4070N"/>
    <s v="MX-4070N"/>
    <m/>
    <x v="0"/>
    <s v="Standard"/>
    <n v="320"/>
    <n v="450"/>
    <m/>
    <x v="0"/>
    <x v="1"/>
    <x v="3"/>
    <s v="Yes"/>
    <n v="2.1"/>
    <n v="109.2"/>
    <s v="None, None"/>
    <x v="205"/>
    <d v="2015-09-10T00:00:00"/>
    <s v="United States, Canada"/>
    <s v="ES_41229_MX-4070N_09162015080001_0401092"/>
    <n v="0"/>
    <n v="8.4"/>
    <n v="31.2"/>
    <n v="30.6"/>
    <n v="32"/>
    <n v="404.4"/>
    <n v="2.1244000000000001"/>
    <n v="101.1"/>
    <n v="0.63190000000000002"/>
    <n v="32.858800000000002"/>
    <n v="22.799999999999997"/>
    <n v="21.8"/>
    <b v="0"/>
    <b v="1"/>
    <b v="1"/>
    <x v="0"/>
    <n v="6.25"/>
    <n v="108.33333333333333"/>
    <x v="725"/>
    <n v="0.65300000000000002"/>
    <n v="0.70300000000000007"/>
    <x v="0"/>
    <x v="1"/>
  </r>
  <r>
    <n v="2195673"/>
    <s v="Sharp Electronics Corporation"/>
    <s v="Sharp"/>
    <s v="MX-4140N"/>
    <s v="MX-4140N"/>
    <m/>
    <x v="0"/>
    <s v="Standard"/>
    <n v="297"/>
    <n v="432"/>
    <m/>
    <x v="0"/>
    <x v="1"/>
    <x v="44"/>
    <s v="Yes"/>
    <n v="3.347"/>
    <n v="174.04400000000001"/>
    <s v="None, None"/>
    <x v="206"/>
    <d v="2013-10-17T00:00:00"/>
    <s v="United States, Canada"/>
    <s v="ES_1105798_SHARP ELECTRONICS CORP (121161) | MX-4140N_10182013111854_5134131"/>
    <n v="0"/>
    <n v="8.4"/>
    <n v="70.8"/>
    <n v="54"/>
    <n v="32"/>
    <n v="648.79999999999995"/>
    <n v="3.3463999999999996"/>
    <n v="162.19999999999999"/>
    <n v="0.9373999999999999"/>
    <n v="48.744799999999998"/>
    <n v="62.4"/>
    <n v="22.22"/>
    <b v="0"/>
    <b v="1"/>
    <b v="1"/>
    <x v="0"/>
    <n v="6.4500000000000011"/>
    <n v="111.80000000000001"/>
    <x v="726"/>
    <n v="0.67400000000000004"/>
    <n v="0.72400000000000009"/>
    <x v="1"/>
    <x v="1"/>
  </r>
  <r>
    <n v="2195674"/>
    <s v="Sharp Electronics Corporation"/>
    <s v="Sharp"/>
    <s v="MX-4141N"/>
    <s v="MX-4141N"/>
    <m/>
    <x v="0"/>
    <s v="Standard"/>
    <n v="297"/>
    <n v="432"/>
    <m/>
    <x v="0"/>
    <x v="1"/>
    <x v="44"/>
    <s v="Yes"/>
    <n v="3.359"/>
    <n v="174.66800000000001"/>
    <s v="None, None"/>
    <x v="206"/>
    <d v="2013-10-17T00:00:00"/>
    <s v="United States, Canada"/>
    <s v="ES_1105798_SHARP ELECTRONICS CORP (121161) | MX-4141N_10182013111911_5151794"/>
    <n v="0"/>
    <n v="22.2"/>
    <n v="67.2"/>
    <n v="54.6"/>
    <n v="32"/>
    <n v="650.4"/>
    <n v="3.3672"/>
    <n v="162.6"/>
    <n v="0.95520000000000005"/>
    <n v="49.670400000000001"/>
    <n v="45"/>
    <n v="22.22"/>
    <b v="0"/>
    <b v="1"/>
    <b v="1"/>
    <x v="0"/>
    <n v="6.4500000000000011"/>
    <n v="111.80000000000001"/>
    <x v="727"/>
    <n v="0.67400000000000004"/>
    <n v="0.72400000000000009"/>
    <x v="1"/>
    <x v="1"/>
  </r>
  <r>
    <n v="2263964"/>
    <s v="Sharp Electronics Corporation"/>
    <s v="Sharp"/>
    <s v="MX-5050N"/>
    <s v="MX-5050N"/>
    <m/>
    <x v="0"/>
    <s v="Standard"/>
    <n v="320"/>
    <n v="450"/>
    <m/>
    <x v="0"/>
    <x v="1"/>
    <x v="31"/>
    <s v="Yes"/>
    <n v="3.4"/>
    <n v="176.8"/>
    <s v="None, None"/>
    <x v="70"/>
    <d v="2016-03-08T00:00:00"/>
    <s v="United States, Canada"/>
    <s v="ES_41229_MX-5050N_04132016012119_0479052"/>
    <n v="0"/>
    <n v="12"/>
    <n v="33.6"/>
    <n v="29.4"/>
    <n v="32"/>
    <n v="668"/>
    <n v="3.4424000000000001"/>
    <n v="167"/>
    <n v="0.96140000000000003"/>
    <n v="49.992800000000003"/>
    <n v="21.6"/>
    <n v="26"/>
    <b v="1"/>
    <b v="1"/>
    <b v="1"/>
    <x v="0"/>
    <n v="8.25"/>
    <n v="143"/>
    <x v="728"/>
    <n v="0.79100000000000004"/>
    <n v="0.84100000000000008"/>
    <x v="1"/>
    <x v="1"/>
  </r>
  <r>
    <n v="2307215"/>
    <s v="Sharp Electronics Corporation"/>
    <s v="Sharp"/>
    <s v="MX-5050V"/>
    <s v="MX-5050V"/>
    <m/>
    <x v="0"/>
    <s v="Standard"/>
    <n v="320"/>
    <n v="450"/>
    <m/>
    <x v="0"/>
    <x v="1"/>
    <x v="31"/>
    <s v="Yes"/>
    <n v="3.4"/>
    <n v="176.8"/>
    <s v="None, None"/>
    <x v="207"/>
    <d v="2017-10-23T00:00:00"/>
    <s v="United States, Canada"/>
    <s v="ES_41229_MX-5050V_12032017232804_3684172"/>
    <n v="0"/>
    <n v="12"/>
    <n v="33.6"/>
    <n v="29.4"/>
    <n v="32"/>
    <n v="668"/>
    <n v="3.4424000000000001"/>
    <n v="167"/>
    <n v="0.96140000000000003"/>
    <n v="49.992800000000003"/>
    <n v="21.6"/>
    <n v="26"/>
    <b v="1"/>
    <b v="1"/>
    <b v="1"/>
    <x v="0"/>
    <n v="8.25"/>
    <n v="143"/>
    <x v="728"/>
    <n v="0.79100000000000004"/>
    <n v="0.84100000000000008"/>
    <x v="1"/>
    <x v="1"/>
  </r>
  <r>
    <n v="2195675"/>
    <s v="Sharp Electronics Corporation"/>
    <s v="Sharp"/>
    <s v="MX-5140N"/>
    <s v="MX-5140N"/>
    <m/>
    <x v="0"/>
    <s v="Standard"/>
    <n v="297"/>
    <n v="432"/>
    <m/>
    <x v="0"/>
    <x v="1"/>
    <x v="27"/>
    <s v="Yes"/>
    <n v="4.1529999999999996"/>
    <n v="215.95599999999999"/>
    <s v="None, None"/>
    <x v="206"/>
    <d v="2013-10-17T00:00:00"/>
    <s v="United States, Canada"/>
    <s v="ES_1105798_SHARP ELECTRONICS CORP (121161) | MX-5140N_10182013111933_5173298"/>
    <n v="0"/>
    <n v="10.199999999999999"/>
    <n v="83.4"/>
    <n v="77.400000000000006"/>
    <n v="32"/>
    <n v="808.40000000000009"/>
    <n v="4.1571999999999996"/>
    <n v="202.10000000000002"/>
    <n v="1.1527000000000003"/>
    <n v="59.940400000000011"/>
    <n v="73.2"/>
    <n v="26.419999999999998"/>
    <b v="0"/>
    <b v="1"/>
    <b v="1"/>
    <x v="0"/>
    <n v="8.4500000000000028"/>
    <n v="146.46666666666673"/>
    <x v="729"/>
    <n v="0.80399999999999994"/>
    <n v="0.85399999999999998"/>
    <x v="1"/>
    <x v="1"/>
  </r>
  <r>
    <n v="2195676"/>
    <s v="Sharp Electronics Corporation"/>
    <s v="Sharp"/>
    <s v="MX-5141N"/>
    <s v="MX-5141N"/>
    <m/>
    <x v="0"/>
    <s v="Standard"/>
    <n v="297"/>
    <n v="432"/>
    <m/>
    <x v="0"/>
    <x v="1"/>
    <x v="27"/>
    <s v="Yes"/>
    <n v="4.1159999999999997"/>
    <n v="214.03200000000001"/>
    <s v="None, None"/>
    <x v="206"/>
    <d v="2013-10-17T00:00:00"/>
    <s v="United States, Canada"/>
    <s v="ES_1105798_SHARP ELECTRONICS CORP (121161) | MX-5141N_10182013111950_5190833"/>
    <n v="0"/>
    <n v="9"/>
    <n v="88.8"/>
    <n v="63.6"/>
    <n v="32"/>
    <n v="800.2"/>
    <n v="4.1162000000000001"/>
    <n v="200.05"/>
    <n v="1.14245"/>
    <n v="59.407399999999996"/>
    <n v="79.8"/>
    <n v="26.419999999999998"/>
    <b v="0"/>
    <b v="1"/>
    <b v="1"/>
    <x v="0"/>
    <n v="8.4500000000000028"/>
    <n v="146.46666666666673"/>
    <x v="730"/>
    <n v="0.80399999999999994"/>
    <n v="0.85399999999999998"/>
    <x v="1"/>
    <x v="1"/>
  </r>
  <r>
    <n v="2263966"/>
    <s v="Sharp Electronics Corporation"/>
    <s v="Sharp"/>
    <s v="MX-6050N"/>
    <s v="MX-6050N"/>
    <m/>
    <x v="0"/>
    <s v="Standard"/>
    <n v="320"/>
    <n v="450"/>
    <m/>
    <x v="0"/>
    <x v="1"/>
    <x v="32"/>
    <s v="Yes"/>
    <n v="4"/>
    <n v="208"/>
    <s v="None, None"/>
    <x v="70"/>
    <d v="2016-03-08T00:00:00"/>
    <s v="United States, Canada"/>
    <s v="ES_41229_MX-6050N_04132016012208_0528344"/>
    <n v="0"/>
    <n v="5.4"/>
    <n v="34.200000000000003"/>
    <n v="30"/>
    <n v="32"/>
    <n v="776.4"/>
    <n v="3.9843999999999995"/>
    <n v="194.1"/>
    <n v="1.0969"/>
    <n v="57.038800000000002"/>
    <n v="28.800000000000004"/>
    <n v="30"/>
    <b v="1"/>
    <b v="1"/>
    <b v="1"/>
    <x v="0"/>
    <n v="10.25"/>
    <n v="177.66666666666666"/>
    <x v="731"/>
    <n v="0.92099999999999993"/>
    <n v="0.97099999999999997"/>
    <x v="1"/>
    <x v="1"/>
  </r>
  <r>
    <n v="2307217"/>
    <s v="Sharp Electronics Corporation"/>
    <s v="Sharp"/>
    <s v="MX-6050V"/>
    <s v="MX-6050V"/>
    <m/>
    <x v="0"/>
    <s v="Standard"/>
    <n v="320"/>
    <n v="450"/>
    <m/>
    <x v="0"/>
    <x v="1"/>
    <x v="32"/>
    <s v="Yes"/>
    <n v="4"/>
    <n v="208"/>
    <s v="None, None"/>
    <x v="207"/>
    <d v="2017-10-23T00:00:00"/>
    <s v="United States, Canada"/>
    <s v="ES_41229_MX-6050V_12032017232902_3742030"/>
    <n v="0"/>
    <n v="5.4"/>
    <n v="34.200000000000003"/>
    <n v="30"/>
    <n v="32"/>
    <n v="776.4"/>
    <n v="3.9843999999999995"/>
    <n v="194.1"/>
    <n v="1.0969"/>
    <n v="57.038800000000002"/>
    <n v="28.800000000000004"/>
    <n v="30"/>
    <b v="1"/>
    <b v="1"/>
    <b v="1"/>
    <x v="0"/>
    <n v="10.25"/>
    <n v="177.66666666666666"/>
    <x v="731"/>
    <n v="0.92099999999999993"/>
    <n v="0.97099999999999997"/>
    <x v="1"/>
    <x v="1"/>
  </r>
  <r>
    <n v="2195231"/>
    <s v="Sharp Electronics Corporation"/>
    <s v="Sharp"/>
    <s v="MX-6240N"/>
    <s v="MX-6240N"/>
    <m/>
    <x v="0"/>
    <s v="Standard"/>
    <n v="297"/>
    <n v="432"/>
    <m/>
    <x v="0"/>
    <x v="1"/>
    <x v="54"/>
    <s v="Yes"/>
    <n v="7.0069999999999997"/>
    <n v="364.36399999999998"/>
    <s v="None, None"/>
    <x v="208"/>
    <d v="2013-10-17T00:00:00"/>
    <s v="United States, Canada"/>
    <s v="ES_1105798_SHARP ELECTRONICS CORP (121161) | MX-6240N_10182013141142_5502153"/>
    <n v="0"/>
    <n v="13.2"/>
    <n v="73.8"/>
    <n v="55.8"/>
    <n v="32"/>
    <n v="1370.9999999999998"/>
    <n v="7.0085999999999995"/>
    <n v="342.74999999999994"/>
    <n v="1.9033499999999994"/>
    <n v="98.974199999999968"/>
    <n v="60.599999999999994"/>
    <n v="30"/>
    <b v="0"/>
    <b v="1"/>
    <b v="1"/>
    <x v="0"/>
    <n v="10.650000000000002"/>
    <n v="184.60000000000002"/>
    <x v="732"/>
    <n v="0.98999999999999977"/>
    <n v="1.0399999999999998"/>
    <x v="1"/>
    <x v="1"/>
  </r>
  <r>
    <n v="2198404"/>
    <s v="Sharp Electronics Corporation"/>
    <s v="Sharp"/>
    <s v="MX-6500N"/>
    <s v="MX-6500N"/>
    <m/>
    <x v="0"/>
    <s v="Standard"/>
    <n v="297"/>
    <n v="432"/>
    <m/>
    <x v="0"/>
    <x v="1"/>
    <x v="22"/>
    <s v="Yes"/>
    <n v="8.3970000000000002"/>
    <n v="436.64400000000001"/>
    <s v="None, None"/>
    <x v="209"/>
    <d v="2013-12-11T00:00:00"/>
    <s v="United States, Canada"/>
    <s v="ES_1105798_Sharp Electronics Corp (36192) | MX-6500N_12122013154040_2840615"/>
    <n v="0"/>
    <n v="23.4"/>
    <n v="104.4"/>
    <n v="91.2"/>
    <n v="32"/>
    <n v="1651.4000000000003"/>
    <n v="8.3978000000000019"/>
    <n v="412.85000000000008"/>
    <n v="2.2380500000000008"/>
    <n v="116.37860000000003"/>
    <n v="81"/>
    <n v="30"/>
    <b v="0"/>
    <b v="1"/>
    <b v="1"/>
    <x v="0"/>
    <n v="11.25"/>
    <n v="195"/>
    <x v="733"/>
    <n v="1.1579999999999999"/>
    <n v="1.208"/>
    <x v="1"/>
    <x v="1"/>
  </r>
  <r>
    <n v="2287190"/>
    <s v="Sharp Electronics Corporation"/>
    <s v="Sharp"/>
    <s v="MX-6580N"/>
    <s v="MX-6580N"/>
    <m/>
    <x v="0"/>
    <s v="Standard"/>
    <n v="319"/>
    <n v="1292"/>
    <m/>
    <x v="0"/>
    <x v="1"/>
    <x v="22"/>
    <s v="Yes"/>
    <n v="6.8"/>
    <n v="353.6"/>
    <s v="None, None"/>
    <x v="210"/>
    <d v="2016-12-19T00:00:00"/>
    <s v="United States, Canada"/>
    <s v="ES_41229_MX-6580N_12282016064743_7663090"/>
    <n v="0"/>
    <n v="11.4"/>
    <n v="46.8"/>
    <n v="48.6"/>
    <n v="32"/>
    <n v="1441.6000000000001"/>
    <n v="7.3487999999999998"/>
    <n v="360.40000000000003"/>
    <n v="1.9758"/>
    <n v="102.74160000000001"/>
    <n v="35.4"/>
    <n v="30"/>
    <b v="0"/>
    <b v="1"/>
    <b v="1"/>
    <x v="0"/>
    <n v="11.25"/>
    <n v="195"/>
    <x v="734"/>
    <n v="1.1579999999999999"/>
    <n v="1.208"/>
    <x v="1"/>
    <x v="1"/>
  </r>
  <r>
    <n v="2195232"/>
    <s v="Sharp Electronics Corporation"/>
    <s v="Sharp"/>
    <s v="MX-7040N"/>
    <s v="MX-7040N"/>
    <m/>
    <x v="0"/>
    <s v="Standard"/>
    <n v="297"/>
    <n v="432"/>
    <m/>
    <x v="0"/>
    <x v="1"/>
    <x v="33"/>
    <s v="Yes"/>
    <n v="7.4710000000000001"/>
    <n v="388.49200000000002"/>
    <s v="None, None"/>
    <x v="208"/>
    <d v="2013-10-17T00:00:00"/>
    <s v="United States, Canada"/>
    <s v="ES_1105798_SHARP ELECTRONICS CORP (121161) | MX-7040N_10182013141243_5563198"/>
    <n v="0"/>
    <n v="8.4"/>
    <n v="72"/>
    <n v="57"/>
    <n v="32"/>
    <n v="1464.2000000000003"/>
    <n v="7.4746000000000024"/>
    <n v="366.05000000000007"/>
    <n v="2.0198499999999999"/>
    <n v="105.03219999999999"/>
    <n v="63.6"/>
    <n v="30"/>
    <b v="0"/>
    <b v="1"/>
    <b v="1"/>
    <x v="0"/>
    <n v="12.25"/>
    <n v="212.33333333333334"/>
    <x v="735"/>
    <n v="1.4379999999999997"/>
    <n v="1.4879999999999998"/>
    <x v="1"/>
    <x v="1"/>
  </r>
  <r>
    <n v="2302867"/>
    <s v="Sharp Electronics Corporation"/>
    <s v="Sharp"/>
    <s v="MX-7090N"/>
    <s v="MX-7090N"/>
    <m/>
    <x v="0"/>
    <s v="Standard"/>
    <n v="305"/>
    <n v="1300"/>
    <m/>
    <x v="0"/>
    <x v="1"/>
    <x v="33"/>
    <s v="Yes"/>
    <n v="7.9"/>
    <n v="410.8"/>
    <s v="None, None"/>
    <x v="101"/>
    <d v="2017-08-29T00:00:00"/>
    <s v="United States, Canada"/>
    <s v="ES_41229_MX-7090N_08282017082553_8753914"/>
    <n v="0"/>
    <n v="12"/>
    <n v="64.8"/>
    <n v="60.6"/>
    <n v="32"/>
    <n v="1547.4"/>
    <n v="7.8778000000000006"/>
    <n v="386.85"/>
    <n v="2.10805"/>
    <n v="109.6186"/>
    <n v="52.8"/>
    <n v="30"/>
    <b v="0"/>
    <b v="1"/>
    <b v="1"/>
    <x v="0"/>
    <n v="12.25"/>
    <n v="212.33333333333334"/>
    <x v="736"/>
    <n v="1.4379999999999997"/>
    <n v="1.4879999999999998"/>
    <x v="1"/>
    <x v="1"/>
  </r>
  <r>
    <n v="2198405"/>
    <s v="Sharp Electronics Corporation"/>
    <s v="Sharp"/>
    <s v="MX-7500N"/>
    <s v="MX-7500N"/>
    <m/>
    <x v="0"/>
    <s v="Standard"/>
    <n v="297"/>
    <n v="432"/>
    <m/>
    <x v="0"/>
    <x v="1"/>
    <x v="23"/>
    <s v="Yes"/>
    <n v="9.4949999999999992"/>
    <n v="493.74"/>
    <s v="None, None"/>
    <x v="209"/>
    <d v="2013-12-11T00:00:00"/>
    <s v="United States, Canada"/>
    <s v="ES_1105798_Sharp Electronics Corp (36192) | MX-7500N_12122013154110_2870280"/>
    <n v="0"/>
    <n v="15"/>
    <n v="109.8"/>
    <n v="93"/>
    <n v="32"/>
    <n v="1870.4"/>
    <n v="9.492799999999999"/>
    <n v="467.6"/>
    <n v="2.5118"/>
    <n v="130.61359999999999"/>
    <n v="94.8"/>
    <n v="30"/>
    <b v="0"/>
    <b v="1"/>
    <b v="1"/>
    <x v="0"/>
    <n v="15.750000000000004"/>
    <n v="273.00000000000006"/>
    <x v="737"/>
    <n v="1.718"/>
    <n v="1.768"/>
    <x v="1"/>
    <x v="1"/>
  </r>
  <r>
    <n v="2287191"/>
    <s v="Sharp Electronics Corporation"/>
    <s v="Sharp"/>
    <s v="MX-7580N"/>
    <s v="MX-7580N"/>
    <m/>
    <x v="0"/>
    <s v="Standard"/>
    <n v="319"/>
    <n v="1292"/>
    <m/>
    <x v="0"/>
    <x v="1"/>
    <x v="23"/>
    <s v="Yes"/>
    <n v="7.7"/>
    <n v="400.4"/>
    <s v="None, None"/>
    <x v="210"/>
    <d v="2016-12-19T00:00:00"/>
    <s v="United States, Canada"/>
    <s v="ES_41229_MX-7580N_12282016070232_8552710"/>
    <n v="0"/>
    <n v="12"/>
    <n v="48"/>
    <n v="60"/>
    <n v="32"/>
    <n v="1502.2"/>
    <n v="7.6518000000000006"/>
    <n v="375.55"/>
    <n v="2.0515500000000002"/>
    <n v="106.68060000000001"/>
    <n v="36"/>
    <n v="30"/>
    <b v="0"/>
    <b v="1"/>
    <b v="1"/>
    <x v="0"/>
    <n v="15.750000000000004"/>
    <n v="273.00000000000006"/>
    <x v="738"/>
    <n v="1.718"/>
    <n v="1.768"/>
    <x v="1"/>
    <x v="1"/>
  </r>
  <r>
    <n v="2302868"/>
    <s v="Sharp Electronics Corporation"/>
    <s v="Sharp"/>
    <s v="MX-8090N"/>
    <s v="MX-8090N"/>
    <m/>
    <x v="0"/>
    <s v="Standard"/>
    <n v="305"/>
    <n v="1300"/>
    <m/>
    <x v="0"/>
    <x v="1"/>
    <x v="34"/>
    <s v="Yes"/>
    <n v="8.6"/>
    <n v="447.2"/>
    <s v="None, None"/>
    <x v="101"/>
    <d v="2017-08-29T00:00:00"/>
    <s v="United States, Canada"/>
    <s v="ES_41229_MX-8090N_08282017082523_8723618"/>
    <n v="0"/>
    <n v="12.6"/>
    <n v="86.4"/>
    <n v="60.6"/>
    <n v="32"/>
    <n v="1682.2"/>
    <n v="8.5518000000000001"/>
    <n v="420.55"/>
    <n v="2.2765500000000003"/>
    <n v="118.38060000000002"/>
    <n v="73.800000000000011"/>
    <n v="30"/>
    <b v="0"/>
    <b v="1"/>
    <b v="1"/>
    <x v="0"/>
    <n v="19.250000000000004"/>
    <n v="333.66666666666674"/>
    <x v="739"/>
    <n v="1.9980000000000002"/>
    <n v="2.048"/>
    <x v="1"/>
    <x v="1"/>
  </r>
  <r>
    <n v="2306794"/>
    <s v="Sharp Electronics Corporation"/>
    <s v="Sharp"/>
    <s v="MX-B355W"/>
    <s v="MX-B355W"/>
    <m/>
    <x v="0"/>
    <s v="Standard"/>
    <n v="210"/>
    <n v="297"/>
    <m/>
    <x v="0"/>
    <x v="0"/>
    <x v="19"/>
    <s v="Yes"/>
    <n v="2"/>
    <n v="104"/>
    <s v="None, None"/>
    <x v="207"/>
    <d v="2017-10-23T00:00:00"/>
    <s v="United States, Canada"/>
    <s v="ES_41229_MX-B355W_11262017234615_9975914"/>
    <n v="0"/>
    <n v="9"/>
    <n v="40.200000000000003"/>
    <n v="37.200000000000003"/>
    <n v="32"/>
    <n v="370"/>
    <n v="1.978"/>
    <n v="92.5"/>
    <n v="0.62050000000000005"/>
    <n v="32.266000000000005"/>
    <n v="31.200000000000003"/>
    <n v="19.7"/>
    <b v="0"/>
    <b v="1"/>
    <b v="1"/>
    <x v="0"/>
    <n v="2.7"/>
    <n v="46.800000000000004"/>
    <x v="740"/>
    <n v="0.51500000000000001"/>
    <n v="0.51500000000000001"/>
    <x v="1"/>
    <x v="1"/>
  </r>
  <r>
    <n v="2306796"/>
    <s v="Sharp Electronics Corporation"/>
    <s v="Sharp"/>
    <s v="MX-B455W"/>
    <s v="MX-B455W"/>
    <m/>
    <x v="0"/>
    <s v="Standard"/>
    <n v="210"/>
    <n v="297"/>
    <m/>
    <x v="0"/>
    <x v="0"/>
    <x v="20"/>
    <s v="Yes"/>
    <n v="2.5"/>
    <n v="130"/>
    <s v="None, None"/>
    <x v="207"/>
    <d v="2017-10-23T00:00:00"/>
    <s v="United States, Canada"/>
    <s v="ES_41229_MX-B455W_11262017234724_0044578"/>
    <n v="0"/>
    <n v="8.4"/>
    <n v="41.4"/>
    <n v="37.200000000000003"/>
    <n v="32"/>
    <n v="469.6"/>
    <n v="2.476"/>
    <n v="117.4"/>
    <n v="0.745"/>
    <n v="38.74"/>
    <n v="33"/>
    <n v="23.9"/>
    <b v="0"/>
    <b v="1"/>
    <b v="1"/>
    <x v="0"/>
    <n v="3.8000000000000003"/>
    <n v="65.866666666666674"/>
    <x v="741"/>
    <n v="0.67499999999999993"/>
    <n v="0.67499999999999993"/>
    <x v="1"/>
    <x v="1"/>
  </r>
  <r>
    <n v="2195220"/>
    <s v="Sharp Electronics Corporation"/>
    <s v="Sharp"/>
    <s v="MX-C250"/>
    <s v="MX-C250"/>
    <m/>
    <x v="0"/>
    <s v="Standard"/>
    <n v="210"/>
    <n v="297"/>
    <m/>
    <x v="0"/>
    <x v="1"/>
    <x v="26"/>
    <s v="Yes"/>
    <n v="1.6779999999999999"/>
    <n v="87.256"/>
    <s v="None, None"/>
    <x v="211"/>
    <d v="2013-10-03T00:00:00"/>
    <s v="United States, Canada"/>
    <s v="ES_1105798_SHARP ELECTRONICS CORP (121161) | MX-C250_10042013182633_1193849"/>
    <n v="0"/>
    <n v="14.4"/>
    <n v="41.4"/>
    <n v="35.4"/>
    <n v="25"/>
    <n v="281.66666666666669"/>
    <n v="1.6818333333333335"/>
    <n v="70.416666666666671"/>
    <n v="0.67245833333333338"/>
    <n v="34.967833333333338"/>
    <n v="27"/>
    <n v="15.5"/>
    <b v="0"/>
    <b v="1"/>
    <b v="1"/>
    <x v="0"/>
    <n v="3.3"/>
    <n v="57.199999999999996"/>
    <x v="742"/>
    <n v="0.33800000000000002"/>
    <n v="0.33800000000000002"/>
    <x v="1"/>
    <x v="1"/>
  </r>
  <r>
    <n v="2204097"/>
    <s v="Sharp Electronics Corporation"/>
    <s v="Sharp"/>
    <s v="MX-C300P"/>
    <s v="MX-C300P"/>
    <m/>
    <x v="1"/>
    <s v="Standard"/>
    <n v="210"/>
    <n v="297"/>
    <m/>
    <x v="0"/>
    <x v="1"/>
    <x v="7"/>
    <s v="Yes"/>
    <n v="2.0289999999999999"/>
    <n v="105.508"/>
    <s v="None, None"/>
    <x v="212"/>
    <d v="2014-01-27T00:00:00"/>
    <s v="United States, Canada"/>
    <s v="ES_1105798_Sharp Electronics Corp (36192) | MX-C300P_01292014130804_0884880"/>
    <n v="0"/>
    <n v="10.199999999999999"/>
    <n v="40.799999999999997"/>
    <n v="34.799999999999997"/>
    <n v="30"/>
    <n v="355.20000000000005"/>
    <n v="2.0370000000000004"/>
    <n v="88.800000000000011"/>
    <n v="0.76124999999999998"/>
    <n v="39.585000000000001"/>
    <n v="30.599999999999998"/>
    <n v="17.600000000000001"/>
    <b v="0"/>
    <b v="1"/>
    <b v="1"/>
    <x v="1"/>
    <n v="3.85"/>
    <n v="66.733333333333334"/>
    <x v="743"/>
    <n v="0.56299999999999994"/>
    <n v="0.56299999999999994"/>
    <x v="1"/>
    <x v="1"/>
  </r>
  <r>
    <n v="2188182"/>
    <s v="Sharp Electronics Corporation"/>
    <s v="Sharp"/>
    <s v="MX-C300W"/>
    <s v="MX-C300W"/>
    <m/>
    <x v="0"/>
    <s v="Standard"/>
    <n v="210"/>
    <n v="297"/>
    <m/>
    <x v="0"/>
    <x v="1"/>
    <x v="7"/>
    <s v="Yes"/>
    <n v="2.048"/>
    <n v="106.496"/>
    <s v="None, None"/>
    <x v="213"/>
    <d v="2013-08-15T00:00:00"/>
    <s v="United States, Canada"/>
    <s v="ES_1105798_SHARP ELECTRONICS CORP (121161) | MX-C300W_08162013104642_0002940"/>
    <n v="0"/>
    <n v="20.399999999999999"/>
    <n v="41.4"/>
    <n v="35.4"/>
    <n v="30"/>
    <n v="355.73333333333335"/>
    <n v="2.0527166666666665"/>
    <n v="88.933333333333337"/>
    <n v="0.77777916666666669"/>
    <n v="40.444516666666665"/>
    <n v="21"/>
    <n v="17.600000000000001"/>
    <b v="0"/>
    <b v="1"/>
    <b v="1"/>
    <x v="0"/>
    <n v="3.95"/>
    <n v="68.466666666666669"/>
    <x v="744"/>
    <n v="0.443"/>
    <n v="0.443"/>
    <x v="1"/>
    <x v="1"/>
  </r>
  <r>
    <n v="2211017"/>
    <s v="Sharp Electronics Corporation"/>
    <s v="Sharp"/>
    <s v="MX-C301"/>
    <s v="MX-C301"/>
    <m/>
    <x v="0"/>
    <s v="Standard"/>
    <n v="210"/>
    <n v="297"/>
    <m/>
    <x v="0"/>
    <x v="1"/>
    <x v="7"/>
    <s v="Yes"/>
    <n v="2.1"/>
    <n v="109.2"/>
    <s v="None, None"/>
    <x v="214"/>
    <d v="2014-05-19T00:00:00"/>
    <s v="United States, Canada"/>
    <s v="ES_41229_MX-C301_05202014162744_3264674"/>
    <n v="0"/>
    <n v="9.6"/>
    <n v="61.2"/>
    <n v="56.4"/>
    <n v="30"/>
    <n v="407.73333333333329"/>
    <n v="2.1430666666666665"/>
    <n v="101.93333333333332"/>
    <n v="0.63656666666666661"/>
    <n v="33.101466666666667"/>
    <n v="51.6"/>
    <n v="17.600000000000001"/>
    <b v="0"/>
    <b v="1"/>
    <b v="1"/>
    <x v="0"/>
    <n v="3.95"/>
    <n v="68.466666666666669"/>
    <x v="745"/>
    <n v="0.443"/>
    <n v="0.443"/>
    <x v="1"/>
    <x v="1"/>
  </r>
  <r>
    <n v="2211018"/>
    <s v="Sharp Electronics Corporation"/>
    <s v="Sharp"/>
    <s v="MX-C301W"/>
    <s v="MX-C301W"/>
    <m/>
    <x v="0"/>
    <s v="Standard"/>
    <n v="210"/>
    <n v="297"/>
    <m/>
    <x v="0"/>
    <x v="1"/>
    <x v="7"/>
    <s v="Yes"/>
    <n v="2.1"/>
    <n v="109.2"/>
    <s v="None, None"/>
    <x v="214"/>
    <d v="2014-05-19T00:00:00"/>
    <s v="United States, Canada"/>
    <s v="ES_41229_MX-C301W_05202014162756_3276197"/>
    <n v="0"/>
    <n v="13.2"/>
    <n v="59.4"/>
    <n v="49.2"/>
    <n v="30"/>
    <n v="406.26666666666671"/>
    <n v="2.1487833333333333"/>
    <n v="101.56666666666668"/>
    <n v="0.65059583333333348"/>
    <n v="33.830983333333343"/>
    <n v="46.2"/>
    <n v="17.600000000000001"/>
    <b v="0"/>
    <b v="1"/>
    <b v="1"/>
    <x v="0"/>
    <n v="3.95"/>
    <n v="68.466666666666669"/>
    <x v="746"/>
    <n v="0.443"/>
    <n v="0.443"/>
    <x v="1"/>
    <x v="1"/>
  </r>
  <r>
    <n v="2198406"/>
    <s v="Sharp Electronics Corporation"/>
    <s v="Sharp"/>
    <s v="MX-M1054"/>
    <s v="MX-M1054"/>
    <m/>
    <x v="0"/>
    <s v="Standard"/>
    <n v="297"/>
    <n v="432"/>
    <m/>
    <x v="0"/>
    <x v="0"/>
    <x v="29"/>
    <s v="Yes"/>
    <n v="15.17"/>
    <n v="788.84"/>
    <s v="None, None"/>
    <x v="215"/>
    <d v="2013-12-11T00:00:00"/>
    <s v="United States, Canada"/>
    <s v="ES_1105798_Sharp Electronics Corp (36192) | MX-M1054_12122013141728_7848381"/>
    <n v="0"/>
    <n v="10.8"/>
    <n v="163.80000000000001"/>
    <n v="120"/>
    <n v="32"/>
    <n v="3005.4"/>
    <n v="15.1678"/>
    <n v="751.35"/>
    <n v="3.9305500000000007"/>
    <n v="204.38860000000003"/>
    <n v="153"/>
    <n v="30"/>
    <b v="0"/>
    <b v="1"/>
    <b v="1"/>
    <x v="0"/>
    <n v="27.150000000000002"/>
    <n v="470.60000000000008"/>
    <x v="747"/>
    <n v="3.6909999999999998"/>
    <n v="3.7409999999999997"/>
    <x v="1"/>
    <x v="1"/>
  </r>
  <r>
    <n v="2254148"/>
    <s v="Sharp Electronics Corporation"/>
    <s v="Sharp"/>
    <s v="MX-M1055"/>
    <s v="MX-M1055"/>
    <m/>
    <x v="0"/>
    <s v="Standard"/>
    <n v="310"/>
    <n v="462"/>
    <m/>
    <x v="0"/>
    <x v="0"/>
    <x v="29"/>
    <s v="Yes"/>
    <n v="15.1"/>
    <n v="785.2"/>
    <s v="None, None"/>
    <x v="216"/>
    <d v="2015-11-30T00:00:00"/>
    <s v="United States, Canada"/>
    <s v="ES_41229_MX-M1055_12032015060712_2832772"/>
    <n v="0"/>
    <n v="12"/>
    <n v="163.19999999999999"/>
    <n v="115.2"/>
    <n v="32"/>
    <n v="2981.6"/>
    <n v="15.0488"/>
    <n v="745.4"/>
    <n v="3.9008000000000003"/>
    <n v="202.84160000000003"/>
    <n v="151.19999999999999"/>
    <n v="30"/>
    <b v="0"/>
    <b v="1"/>
    <b v="1"/>
    <x v="0"/>
    <n v="27.150000000000002"/>
    <n v="470.60000000000008"/>
    <x v="748"/>
    <n v="3.6909999999999998"/>
    <n v="3.7409999999999997"/>
    <x v="1"/>
    <x v="1"/>
  </r>
  <r>
    <n v="2198469"/>
    <s v="Sharp Electronics Corporation"/>
    <s v="Sharp"/>
    <s v="MX-M1204"/>
    <s v="MX-M1204"/>
    <m/>
    <x v="0"/>
    <s v="Standard"/>
    <n v="297"/>
    <n v="432"/>
    <m/>
    <x v="0"/>
    <x v="0"/>
    <x v="51"/>
    <s v="Yes"/>
    <n v="16.832000000000001"/>
    <n v="875.26400000000001"/>
    <s v="None, None"/>
    <x v="215"/>
    <d v="2013-12-11T00:00:00"/>
    <s v="United States, Canada"/>
    <s v="ES_1105798_Sharp Electronics Corp (36192) | MX-M1204_12122013154005_2805939"/>
    <n v="0"/>
    <n v="12.6"/>
    <n v="177.6"/>
    <n v="130.80000000000001"/>
    <n v="32"/>
    <n v="3338.8"/>
    <n v="16.834799999999998"/>
    <n v="834.7"/>
    <n v="4.3473000000000006"/>
    <n v="226.05960000000005"/>
    <n v="165"/>
    <n v="30"/>
    <b v="0"/>
    <b v="1"/>
    <b v="1"/>
    <x v="0"/>
    <n v="36.15"/>
    <n v="626.6"/>
    <x v="749"/>
    <n v="4.9959999999999996"/>
    <n v="5.0459999999999994"/>
    <x v="0"/>
    <x v="1"/>
  </r>
  <r>
    <n v="2254149"/>
    <s v="Sharp Electronics Corporation"/>
    <s v="Sharp"/>
    <s v="MX-M1205"/>
    <s v="MX-M1205"/>
    <m/>
    <x v="0"/>
    <s v="Standard"/>
    <n v="310"/>
    <n v="462"/>
    <m/>
    <x v="0"/>
    <x v="0"/>
    <x v="51"/>
    <s v="Yes"/>
    <n v="16.7"/>
    <n v="868.4"/>
    <s v="None, None"/>
    <x v="216"/>
    <d v="2015-11-30T00:00:00"/>
    <s v="United States, Canada"/>
    <s v="ES_41229_MX-M1205_12032015060823_2903451"/>
    <n v="0"/>
    <n v="12"/>
    <n v="163.80000000000001"/>
    <n v="117"/>
    <n v="32"/>
    <n v="3282.2"/>
    <n v="16.667000000000002"/>
    <n v="820.55"/>
    <n v="4.4187500000000002"/>
    <n v="229.77500000000001"/>
    <n v="151.80000000000001"/>
    <n v="30"/>
    <b v="0"/>
    <b v="1"/>
    <b v="1"/>
    <x v="0"/>
    <n v="36.15"/>
    <n v="626.6"/>
    <x v="750"/>
    <n v="4.9959999999999996"/>
    <n v="5.0459999999999994"/>
    <x v="0"/>
    <x v="1"/>
  </r>
  <r>
    <n v="2197645"/>
    <s v="Sharp Electronics Corporation"/>
    <s v="Sharp"/>
    <s v="MX-M232D"/>
    <s v="MX-M232D"/>
    <m/>
    <x v="0"/>
    <s v="Standard"/>
    <n v="297"/>
    <n v="431"/>
    <m/>
    <x v="0"/>
    <x v="0"/>
    <x v="2"/>
    <s v="Yes"/>
    <n v="1.611"/>
    <n v="83.772000000000006"/>
    <s v="None, None"/>
    <x v="103"/>
    <d v="2013-12-02T00:00:00"/>
    <s v="United States, Canada"/>
    <s v="ES_1105798_Sharp Electronics Corp (36192) | MX-M232D_12032013180512_3912428"/>
    <n v="0"/>
    <n v="12.6"/>
    <n v="37.799999999999997"/>
    <n v="34.799999999999997"/>
    <n v="23"/>
    <n v="238.70000000000002"/>
    <n v="1.6112500000000003"/>
    <n v="59.675000000000004"/>
    <n v="0.78081250000000002"/>
    <n v="40.602249999999998"/>
    <n v="25.199999999999996"/>
    <n v="14.66"/>
    <b v="0"/>
    <b v="1"/>
    <b v="1"/>
    <x v="0"/>
    <n v="1.9600000000000002"/>
    <n v="33.973333333333336"/>
    <x v="751"/>
    <n v="0.29899999999999999"/>
    <n v="0.34899999999999998"/>
    <x v="1"/>
    <x v="1"/>
  </r>
  <r>
    <n v="2194570"/>
    <s v="Sharp Electronics Corporation"/>
    <s v="Sharp"/>
    <s v="MX-M264N"/>
    <s v="MX-M264N"/>
    <m/>
    <x v="0"/>
    <s v="Standard"/>
    <n v="297"/>
    <n v="432"/>
    <m/>
    <x v="0"/>
    <x v="0"/>
    <x v="18"/>
    <s v="Yes"/>
    <n v="1.7529999999999999"/>
    <n v="91.156000000000006"/>
    <s v="None, None"/>
    <x v="217"/>
    <d v="2013-11-15T00:00:00"/>
    <s v="United States, Canada"/>
    <s v="ES_1105798_SHARP ELECTRONICS CORP (121161) | MX-M264N_11152013212745_0865634"/>
    <n v="0"/>
    <n v="10.199999999999999"/>
    <n v="45.6"/>
    <n v="43.8"/>
    <n v="26"/>
    <n v="326"/>
    <n v="1.7519500000000001"/>
    <n v="81.5"/>
    <n v="0.55138750000000003"/>
    <n v="28.672150000000002"/>
    <n v="35.400000000000006"/>
    <n v="15.92"/>
    <b v="0"/>
    <b v="1"/>
    <b v="1"/>
    <x v="0"/>
    <n v="2.1700000000000004"/>
    <n v="37.613333333333337"/>
    <x v="752"/>
    <n v="0.35299999999999998"/>
    <n v="0.40299999999999997"/>
    <x v="1"/>
    <x v="1"/>
  </r>
  <r>
    <n v="2243883"/>
    <s v="Sharp Electronics Corporation"/>
    <s v="Sharp"/>
    <s v="MX-M266N"/>
    <s v="MX-M266N"/>
    <m/>
    <x v="0"/>
    <s v="Standard"/>
    <n v="293"/>
    <n v="413"/>
    <m/>
    <x v="0"/>
    <x v="0"/>
    <x v="18"/>
    <s v="Yes"/>
    <n v="1.8340000000000001"/>
    <n v="95.367999999999995"/>
    <s v="None, None"/>
    <x v="218"/>
    <d v="2015-07-21T00:00:00"/>
    <s v="United States, Canada"/>
    <s v="ES_41229_MX-M266N_07212015225536_9336083"/>
    <n v="0"/>
    <n v="8.4"/>
    <n v="40.200000000000003"/>
    <n v="40.200000000000003"/>
    <n v="26"/>
    <n v="343.2"/>
    <n v="1.83795"/>
    <n v="85.8"/>
    <n v="0.57288749999999999"/>
    <n v="29.790150000000001"/>
    <n v="31.800000000000004"/>
    <n v="15.92"/>
    <b v="0"/>
    <b v="1"/>
    <b v="1"/>
    <x v="0"/>
    <n v="2.1700000000000004"/>
    <n v="37.613333333333337"/>
    <x v="753"/>
    <n v="0.35299999999999998"/>
    <n v="0.40299999999999997"/>
    <x v="1"/>
    <x v="1"/>
  </r>
  <r>
    <n v="2307337"/>
    <s v="Sharp Electronics Corporation"/>
    <s v="Sharp"/>
    <s v="MX-M266NV"/>
    <s v="MX-M266NV"/>
    <m/>
    <x v="0"/>
    <s v="Standard"/>
    <n v="293"/>
    <n v="413"/>
    <m/>
    <x v="0"/>
    <x v="0"/>
    <x v="18"/>
    <s v="Yes"/>
    <n v="1.8"/>
    <n v="93.6"/>
    <s v="None, None"/>
    <x v="219"/>
    <d v="2017-10-23T00:00:00"/>
    <s v="United States, Canada"/>
    <s v="ES_41229_MX-M266NV_12042017234614_1174517"/>
    <n v="0"/>
    <n v="8.4"/>
    <n v="40.200000000000003"/>
    <n v="40.200000000000003"/>
    <n v="26"/>
    <n v="343.2"/>
    <n v="1.83795"/>
    <n v="85.8"/>
    <n v="0.57288749999999999"/>
    <n v="29.790150000000001"/>
    <n v="31.800000000000004"/>
    <n v="15.92"/>
    <b v="0"/>
    <b v="1"/>
    <b v="1"/>
    <x v="0"/>
    <n v="2.1700000000000004"/>
    <n v="37.613333333333337"/>
    <x v="753"/>
    <n v="0.35299999999999998"/>
    <n v="0.40299999999999997"/>
    <x v="1"/>
    <x v="1"/>
  </r>
  <r>
    <n v="2305160"/>
    <s v="Sharp Electronics Corporation"/>
    <s v="Sharp"/>
    <s v="MX-M3050"/>
    <s v="MX-M3050"/>
    <m/>
    <x v="0"/>
    <s v="Standard"/>
    <n v="305"/>
    <n v="457"/>
    <m/>
    <x v="0"/>
    <x v="0"/>
    <x v="7"/>
    <s v="Yes"/>
    <n v="1.8"/>
    <n v="93.6"/>
    <s v="None, None"/>
    <x v="204"/>
    <d v="2017-10-18T00:00:00"/>
    <s v="United States, Canada"/>
    <s v="ES_41229_MX-M3050_10192017055654_2614346"/>
    <n v="0"/>
    <n v="9.6"/>
    <n v="33.6"/>
    <n v="32.4"/>
    <n v="30"/>
    <n v="349.2"/>
    <n v="1.8504"/>
    <n v="87.3"/>
    <n v="0.56340000000000001"/>
    <n v="29.296800000000001"/>
    <n v="24"/>
    <n v="17.600000000000001"/>
    <b v="0"/>
    <b v="1"/>
    <b v="1"/>
    <x v="0"/>
    <n v="2.4499999999999997"/>
    <n v="42.466666666666661"/>
    <x v="754"/>
    <n v="0.42499999999999993"/>
    <n v="0.47499999999999992"/>
    <x v="1"/>
    <x v="1"/>
  </r>
  <r>
    <n v="2194572"/>
    <s v="Sharp Electronics Corporation"/>
    <s v="Sharp"/>
    <s v="MX-M314N"/>
    <s v="MX-M314N"/>
    <m/>
    <x v="0"/>
    <s v="Standard"/>
    <n v="297"/>
    <n v="432"/>
    <m/>
    <x v="0"/>
    <x v="0"/>
    <x v="47"/>
    <s v="Yes"/>
    <n v="2.0710000000000002"/>
    <n v="107.69199999999999"/>
    <s v="None, None"/>
    <x v="217"/>
    <d v="2013-11-15T00:00:00"/>
    <s v="United States, Canada"/>
    <s v="ES_1105798_SHARP ELECTRONICS CORP (121161) | MX-M314N_11152013212901_0941473"/>
    <n v="0"/>
    <n v="9.6"/>
    <n v="43.2"/>
    <n v="37.799999999999997"/>
    <n v="31"/>
    <n v="390.33333333333337"/>
    <n v="2.0679916666666669"/>
    <n v="97.583333333333343"/>
    <n v="0.63039791666666678"/>
    <n v="32.780691666666669"/>
    <n v="33.6"/>
    <n v="18.02"/>
    <b v="0"/>
    <b v="1"/>
    <b v="1"/>
    <x v="0"/>
    <n v="2.56"/>
    <n v="44.373333333333335"/>
    <x v="755"/>
    <n v="0.44299999999999995"/>
    <n v="0.49299999999999994"/>
    <x v="1"/>
    <x v="1"/>
  </r>
  <r>
    <n v="2243879"/>
    <s v="Sharp Electronics Corporation"/>
    <s v="Sharp"/>
    <s v="MX-M316N"/>
    <s v="MX-M316N"/>
    <m/>
    <x v="0"/>
    <s v="Standard"/>
    <n v="293"/>
    <n v="413"/>
    <m/>
    <x v="0"/>
    <x v="0"/>
    <x v="47"/>
    <s v="Yes"/>
    <n v="2.1509999999999998"/>
    <n v="111.852"/>
    <s v="None, None"/>
    <x v="218"/>
    <d v="2015-07-21T00:00:00"/>
    <s v="United States, Canada"/>
    <s v="ES_41229_MX-M316N_07212015225212_9132847"/>
    <n v="0"/>
    <n v="8.4"/>
    <n v="40.200000000000003"/>
    <n v="39.6"/>
    <n v="31"/>
    <n v="407.16666666666669"/>
    <n v="2.1521583333333334"/>
    <n v="101.79166666666667"/>
    <n v="0.65143958333333341"/>
    <n v="33.874858333333336"/>
    <n v="31.800000000000004"/>
    <n v="18.02"/>
    <b v="0"/>
    <b v="1"/>
    <b v="1"/>
    <x v="0"/>
    <n v="2.56"/>
    <n v="44.373333333333335"/>
    <x v="756"/>
    <n v="0.44299999999999995"/>
    <n v="0.49299999999999994"/>
    <x v="1"/>
    <x v="1"/>
  </r>
  <r>
    <n v="2307338"/>
    <s v="Sharp Electronics Corporation"/>
    <s v="Sharp"/>
    <s v="MX-M316NV"/>
    <s v="MX-M316NV"/>
    <m/>
    <x v="0"/>
    <s v="Standard"/>
    <n v="293"/>
    <n v="413"/>
    <m/>
    <x v="0"/>
    <x v="0"/>
    <x v="47"/>
    <s v="Yes"/>
    <n v="2.2000000000000002"/>
    <n v="114.4"/>
    <s v="None, None"/>
    <x v="219"/>
    <d v="2017-10-23T00:00:00"/>
    <s v="United States, Canada"/>
    <s v="ES_41229_MX-M316NV_12042017234707_1227739"/>
    <n v="0"/>
    <n v="8.4"/>
    <n v="40.200000000000003"/>
    <n v="39.6"/>
    <n v="31"/>
    <n v="407.16666666666669"/>
    <n v="2.1521583333333334"/>
    <n v="101.79166666666667"/>
    <n v="0.65143958333333341"/>
    <n v="33.874858333333336"/>
    <n v="31.800000000000004"/>
    <n v="18.02"/>
    <b v="0"/>
    <b v="1"/>
    <b v="1"/>
    <x v="0"/>
    <n v="2.56"/>
    <n v="44.373333333333335"/>
    <x v="756"/>
    <n v="0.44299999999999995"/>
    <n v="0.49299999999999994"/>
    <x v="1"/>
    <x v="1"/>
  </r>
  <r>
    <n v="2194574"/>
    <s v="Sharp Electronics Corporation"/>
    <s v="Sharp"/>
    <s v="MX-M354N"/>
    <s v="MX-M354N"/>
    <m/>
    <x v="0"/>
    <s v="Standard"/>
    <n v="297"/>
    <n v="432"/>
    <m/>
    <x v="0"/>
    <x v="0"/>
    <x v="19"/>
    <s v="Yes"/>
    <n v="2.2829999999999999"/>
    <n v="118.71599999999999"/>
    <s v="None, None"/>
    <x v="217"/>
    <d v="2013-11-15T00:00:00"/>
    <s v="United States, Canada"/>
    <s v="ES_1105798_SHARP ELECTRONICS CORP (121161) | MX-M354N_11152013213010_1010196"/>
    <n v="0"/>
    <n v="9"/>
    <n v="42.6"/>
    <n v="36.6"/>
    <n v="32"/>
    <n v="432.6"/>
    <n v="2.2782"/>
    <n v="108.15"/>
    <n v="0.68295000000000006"/>
    <n v="35.513400000000004"/>
    <n v="33.6"/>
    <n v="19.7"/>
    <b v="0"/>
    <b v="1"/>
    <b v="1"/>
    <x v="0"/>
    <n v="3"/>
    <n v="52"/>
    <x v="757"/>
    <n v="0.51500000000000001"/>
    <n v="0.56500000000000006"/>
    <x v="1"/>
    <x v="1"/>
  </r>
  <r>
    <n v="2305162"/>
    <s v="Sharp Electronics Corporation"/>
    <s v="Sharp"/>
    <s v="MX-M3550"/>
    <s v="MX-M3550"/>
    <m/>
    <x v="0"/>
    <s v="Standard"/>
    <n v="305"/>
    <n v="457"/>
    <m/>
    <x v="0"/>
    <x v="0"/>
    <x v="19"/>
    <s v="Yes"/>
    <n v="2.1"/>
    <n v="109.2"/>
    <s v="None, None"/>
    <x v="204"/>
    <d v="2017-10-18T00:00:00"/>
    <s v="United States, Canada"/>
    <s v="ES_41229_MX-M3550_10192017055548_2548778"/>
    <n v="0"/>
    <n v="8.4"/>
    <n v="33.6"/>
    <n v="31.2"/>
    <n v="32"/>
    <n v="395.2"/>
    <n v="2.0784000000000002"/>
    <n v="98.8"/>
    <n v="0.62039999999999995"/>
    <n v="32.260799999999996"/>
    <n v="25.200000000000003"/>
    <n v="19.7"/>
    <b v="0"/>
    <b v="1"/>
    <b v="1"/>
    <x v="0"/>
    <n v="3"/>
    <n v="52"/>
    <x v="758"/>
    <n v="0.51500000000000001"/>
    <n v="0.56500000000000006"/>
    <x v="1"/>
    <x v="1"/>
  </r>
  <r>
    <n v="2243876"/>
    <s v="Sharp Electronics Corporation"/>
    <s v="Sharp"/>
    <s v="MX-M356N"/>
    <s v="MX-M356N"/>
    <m/>
    <x v="0"/>
    <s v="Standard"/>
    <n v="293"/>
    <n v="413"/>
    <m/>
    <x v="0"/>
    <x v="0"/>
    <x v="19"/>
    <s v="Yes"/>
    <n v="2.1680000000000001"/>
    <n v="112.736"/>
    <s v="None, None"/>
    <x v="218"/>
    <d v="2015-07-21T00:00:00"/>
    <s v="United States, Canada"/>
    <s v="ES_41229_MX-M356N_07212015221037_6637105"/>
    <n v="0"/>
    <n v="8.4"/>
    <n v="42.6"/>
    <n v="39.6"/>
    <n v="32"/>
    <n v="410.6"/>
    <n v="2.1681999999999997"/>
    <n v="102.65"/>
    <n v="0.65545000000000009"/>
    <n v="34.083400000000005"/>
    <n v="34.200000000000003"/>
    <n v="19.7"/>
    <b v="0"/>
    <b v="1"/>
    <b v="1"/>
    <x v="0"/>
    <n v="3"/>
    <n v="52"/>
    <x v="759"/>
    <n v="0.51500000000000001"/>
    <n v="0.56500000000000006"/>
    <x v="1"/>
    <x v="1"/>
  </r>
  <r>
    <n v="2307339"/>
    <s v="Sharp Electronics Corporation"/>
    <s v="Sharp"/>
    <s v="MX-M356NV"/>
    <s v="MX-M356NV"/>
    <m/>
    <x v="0"/>
    <s v="Standard"/>
    <n v="293"/>
    <n v="413"/>
    <m/>
    <x v="0"/>
    <x v="0"/>
    <x v="19"/>
    <s v="Yes"/>
    <n v="2.2000000000000002"/>
    <n v="114.4"/>
    <s v="None, None"/>
    <x v="219"/>
    <d v="2017-10-23T00:00:00"/>
    <s v="United States, Canada"/>
    <s v="ES_41229_MX-M356NV_12042017234807_1287767"/>
    <n v="0"/>
    <n v="8.4"/>
    <n v="42.6"/>
    <n v="39.6"/>
    <n v="32"/>
    <n v="410.6"/>
    <n v="2.1681999999999997"/>
    <n v="102.65"/>
    <n v="0.65545000000000009"/>
    <n v="34.083400000000005"/>
    <n v="34.200000000000003"/>
    <n v="19.7"/>
    <b v="0"/>
    <b v="1"/>
    <b v="1"/>
    <x v="0"/>
    <n v="3"/>
    <n v="52"/>
    <x v="759"/>
    <n v="0.51500000000000001"/>
    <n v="0.56500000000000006"/>
    <x v="1"/>
    <x v="1"/>
  </r>
  <r>
    <n v="2195233"/>
    <s v="Sharp Electronics Corporation"/>
    <s v="Sharp"/>
    <s v="MX-M364N"/>
    <s v="MX-M364N"/>
    <m/>
    <x v="0"/>
    <s v="Standard"/>
    <n v="297"/>
    <n v="432"/>
    <m/>
    <x v="0"/>
    <x v="0"/>
    <x v="9"/>
    <s v="Yes"/>
    <n v="2.0489999999999999"/>
    <n v="106.548"/>
    <s v="None, None"/>
    <x v="220"/>
    <d v="2013-10-17T00:00:00"/>
    <s v="United States, Canada"/>
    <s v="ES_1105798_SHARP ELECTRONICS CORP (121161) | MX-M364N_10202013150759_1679077"/>
    <n v="0"/>
    <n v="10.8"/>
    <n v="34.799999999999997"/>
    <n v="41.4"/>
    <n v="32"/>
    <n v="390.99999999999994"/>
    <n v="2.0445999999999995"/>
    <n v="97.749999999999986"/>
    <n v="0.59934999999999994"/>
    <n v="31.166199999999996"/>
    <n v="23.999999999999996"/>
    <n v="20.119999999999997"/>
    <b v="0"/>
    <b v="1"/>
    <b v="1"/>
    <x v="0"/>
    <n v="3.11"/>
    <n v="53.906666666666666"/>
    <x v="760"/>
    <n v="0.53299999999999992"/>
    <n v="0.58299999999999996"/>
    <x v="1"/>
    <x v="1"/>
  </r>
  <r>
    <n v="2187227"/>
    <s v="Sharp Electronics Corporation"/>
    <s v="Sharp"/>
    <s v="MX-M365N"/>
    <s v="MX-M365N"/>
    <m/>
    <x v="0"/>
    <s v="Standard"/>
    <n v="293"/>
    <n v="413"/>
    <m/>
    <x v="0"/>
    <x v="0"/>
    <x v="9"/>
    <s v="Yes"/>
    <n v="2.194"/>
    <n v="114.08799999999999"/>
    <s v="None, None"/>
    <x v="221"/>
    <d v="2013-08-06T00:00:00"/>
    <s v="United States, Canada"/>
    <s v="ES_1105798_SHARP ELECTRONICS CORP (121161) | MX-M365N_08062013184416_4656574"/>
    <n v="0"/>
    <n v="11.4"/>
    <n v="28.8"/>
    <n v="36.6"/>
    <n v="32"/>
    <n v="421.4"/>
    <n v="2.1966000000000001"/>
    <n v="105.35"/>
    <n v="0.63734999999999997"/>
    <n v="33.142199999999995"/>
    <n v="17.399999999999999"/>
    <n v="20.119999999999997"/>
    <b v="1"/>
    <b v="1"/>
    <b v="1"/>
    <x v="0"/>
    <n v="3.11"/>
    <n v="53.906666666666666"/>
    <x v="761"/>
    <n v="0.53299999999999992"/>
    <n v="0.58299999999999996"/>
    <x v="1"/>
    <x v="1"/>
  </r>
  <r>
    <n v="2302869"/>
    <s v="Sharp Electronics Corporation"/>
    <s v="Sharp"/>
    <s v="MX-M4050"/>
    <s v="MX-M4050"/>
    <m/>
    <x v="0"/>
    <s v="Standard"/>
    <n v="305"/>
    <n v="1300"/>
    <m/>
    <x v="0"/>
    <x v="0"/>
    <x v="3"/>
    <s v="Yes"/>
    <n v="2.2999999999999998"/>
    <n v="119.6"/>
    <s v="None, None"/>
    <x v="101"/>
    <d v="2017-08-28T00:00:00"/>
    <s v="United States, Canada"/>
    <s v="ES_41229_MX-M4050_08292017002538_6338474"/>
    <n v="0"/>
    <n v="7.8"/>
    <n v="31.2"/>
    <n v="44.4"/>
    <n v="32"/>
    <n v="436.2"/>
    <n v="2.2833999999999999"/>
    <n v="109.05"/>
    <n v="0.67164999999999997"/>
    <n v="34.925799999999995"/>
    <n v="23.4"/>
    <n v="21.8"/>
    <b v="0"/>
    <b v="1"/>
    <b v="1"/>
    <x v="0"/>
    <n v="3.5500000000000003"/>
    <n v="61.533333333333339"/>
    <x v="762"/>
    <n v="0.60499999999999998"/>
    <n v="0.65500000000000003"/>
    <x v="1"/>
    <x v="1"/>
  </r>
  <r>
    <n v="2195234"/>
    <s v="Sharp Electronics Corporation"/>
    <s v="Sharp"/>
    <s v="MX-M464N"/>
    <s v="MX-M464N"/>
    <m/>
    <x v="0"/>
    <s v="Standard"/>
    <n v="297"/>
    <n v="432"/>
    <m/>
    <x v="0"/>
    <x v="0"/>
    <x v="40"/>
    <s v="Yes"/>
    <n v="2.4940000000000002"/>
    <n v="129.68799999999999"/>
    <s v="None, None"/>
    <x v="220"/>
    <d v="2013-10-17T00:00:00"/>
    <s v="United States, Canada"/>
    <s v="ES_1105798_SHARP ELECTRONICS CORP (121161) | MX-M464N_10202013150935_1775520"/>
    <n v="0"/>
    <n v="13.8"/>
    <n v="33.6"/>
    <n v="34.799999999999997"/>
    <n v="32"/>
    <n v="480.4"/>
    <n v="2.4916"/>
    <n v="120.1"/>
    <n v="0.71110000000000007"/>
    <n v="36.977200000000003"/>
    <n v="19.8"/>
    <n v="24.32"/>
    <b v="1"/>
    <b v="1"/>
    <b v="1"/>
    <x v="0"/>
    <n v="4.21"/>
    <n v="72.973333333333329"/>
    <x v="763"/>
    <n v="0.68799999999999994"/>
    <n v="0.73799999999999999"/>
    <x v="0"/>
    <x v="0"/>
  </r>
  <r>
    <n v="2187228"/>
    <s v="Sharp Electronics Corporation"/>
    <s v="Sharp"/>
    <s v="MX-M465N"/>
    <s v="MX-M465N"/>
    <m/>
    <x v="0"/>
    <s v="Standard"/>
    <n v="293"/>
    <n v="413"/>
    <m/>
    <x v="0"/>
    <x v="0"/>
    <x v="40"/>
    <s v="Yes"/>
    <n v="2.5489999999999999"/>
    <n v="132.548"/>
    <s v="None, None"/>
    <x v="221"/>
    <d v="2013-11-26T00:00:00"/>
    <s v="United States, Canada"/>
    <s v="ES_1105798_SHARP ELECTRONICS CORP (121161) | MX-M465N_08062013184426_4666095"/>
    <n v="0"/>
    <n v="10.199999999999999"/>
    <n v="35.4"/>
    <n v="30.6"/>
    <n v="32"/>
    <n v="492"/>
    <n v="2.5495999999999999"/>
    <n v="123"/>
    <n v="0.72560000000000002"/>
    <n v="37.731200000000001"/>
    <n v="25.2"/>
    <n v="24.32"/>
    <b v="0"/>
    <b v="1"/>
    <b v="1"/>
    <x v="0"/>
    <n v="4.21"/>
    <n v="72.973333333333329"/>
    <x v="764"/>
    <n v="0.68799999999999994"/>
    <n v="0.73799999999999999"/>
    <x v="0"/>
    <x v="1"/>
  </r>
  <r>
    <n v="2302871"/>
    <s v="Sharp Electronics Corporation"/>
    <s v="Sharp"/>
    <s v="MX-M5050"/>
    <s v="MX-M5050"/>
    <m/>
    <x v="0"/>
    <s v="Standard"/>
    <n v="305"/>
    <n v="1300"/>
    <m/>
    <x v="0"/>
    <x v="0"/>
    <x v="31"/>
    <s v="Yes"/>
    <n v="2.9"/>
    <n v="150.80000000000001"/>
    <s v="None, None"/>
    <x v="101"/>
    <d v="2017-08-28T00:00:00"/>
    <s v="United States, Canada"/>
    <s v="ES_41229_MX-M5050_08292017002653_6413841"/>
    <n v="0"/>
    <n v="7.8"/>
    <n v="31.2"/>
    <n v="43.2"/>
    <n v="32"/>
    <n v="561.4"/>
    <n v="2.9093999999999998"/>
    <n v="140.35"/>
    <n v="0.82814999999999994"/>
    <n v="43.063800000000001"/>
    <n v="23.4"/>
    <n v="26"/>
    <b v="1"/>
    <b v="1"/>
    <b v="1"/>
    <x v="0"/>
    <n v="4.6499999999999995"/>
    <n v="80.599999999999994"/>
    <x v="765"/>
    <n v="0.74"/>
    <n v="0.79"/>
    <x v="1"/>
    <x v="1"/>
  </r>
  <r>
    <n v="2195235"/>
    <s v="Sharp Electronics Corporation"/>
    <s v="Sharp"/>
    <s v="MX-M564N"/>
    <s v="MX-M564N"/>
    <m/>
    <x v="0"/>
    <s v="Standard"/>
    <n v="297"/>
    <n v="432"/>
    <m/>
    <x v="0"/>
    <x v="0"/>
    <x v="41"/>
    <s v="Yes"/>
    <n v="3.476"/>
    <n v="180.75200000000001"/>
    <s v="None, None"/>
    <x v="220"/>
    <d v="2013-10-17T00:00:00"/>
    <s v="United States, Canada"/>
    <s v="ES_1105798_SHARP ELECTRONICS CORP (121161) | MX-M564N_10202013151201_1921111"/>
    <n v="0"/>
    <n v="13.2"/>
    <n v="38.4"/>
    <n v="35.4"/>
    <n v="32"/>
    <n v="676.20000000000016"/>
    <n v="3.470600000000001"/>
    <n v="169.05000000000004"/>
    <n v="0.9558500000000002"/>
    <n v="49.704200000000007"/>
    <n v="25.2"/>
    <n v="28.52"/>
    <b v="1"/>
    <b v="1"/>
    <b v="1"/>
    <x v="0"/>
    <n v="6.1499999999999995"/>
    <n v="106.59999999999998"/>
    <x v="766"/>
    <n v="0.81799999999999995"/>
    <n v="0.86799999999999999"/>
    <x v="1"/>
    <x v="1"/>
  </r>
  <r>
    <n v="2187229"/>
    <s v="Sharp Electronics Corporation"/>
    <s v="Sharp"/>
    <s v="MX-M565N"/>
    <s v="MX-M565N"/>
    <m/>
    <x v="0"/>
    <s v="Standard"/>
    <n v="293"/>
    <n v="413"/>
    <m/>
    <x v="0"/>
    <x v="0"/>
    <x v="41"/>
    <s v="Yes"/>
    <n v="3.4870000000000001"/>
    <n v="181.32400000000001"/>
    <s v="None, None"/>
    <x v="221"/>
    <d v="2013-08-06T00:00:00"/>
    <s v="United States, Canada"/>
    <s v="ES_1105798_SHARP ELECTRONICS CORP (121161) | MX-M565N_08062013184437_4677040"/>
    <n v="0"/>
    <n v="10.199999999999999"/>
    <n v="37.799999999999997"/>
    <n v="35.4"/>
    <n v="32"/>
    <n v="676.4"/>
    <n v="3.4843999999999995"/>
    <n v="169.1"/>
    <n v="0.97189999999999999"/>
    <n v="50.538800000000002"/>
    <n v="27.599999999999998"/>
    <n v="28.52"/>
    <b v="1"/>
    <b v="1"/>
    <b v="1"/>
    <x v="0"/>
    <n v="6.1499999999999995"/>
    <n v="106.59999999999998"/>
    <x v="767"/>
    <n v="0.81799999999999995"/>
    <n v="0.86799999999999999"/>
    <x v="1"/>
    <x v="1"/>
  </r>
  <r>
    <n v="2302873"/>
    <s v="Sharp Electronics Corporation"/>
    <s v="Sharp"/>
    <s v="MX-M6050"/>
    <s v="MX-M6050"/>
    <m/>
    <x v="0"/>
    <s v="Standard"/>
    <n v="305"/>
    <n v="1300"/>
    <m/>
    <x v="0"/>
    <x v="0"/>
    <x v="32"/>
    <s v="Yes"/>
    <n v="3.4"/>
    <n v="176.8"/>
    <s v="None, None"/>
    <x v="101"/>
    <d v="2017-08-28T00:00:00"/>
    <s v="United States, Canada"/>
    <s v="ES_41229_MX-M6050_08292017002851_6531905"/>
    <n v="0"/>
    <n v="7.8"/>
    <n v="31.2"/>
    <n v="44.4"/>
    <n v="32"/>
    <n v="665.6"/>
    <n v="3.4304000000000001"/>
    <n v="166.4"/>
    <n v="0.95840000000000003"/>
    <n v="49.836800000000004"/>
    <n v="23.4"/>
    <n v="30"/>
    <b v="1"/>
    <b v="1"/>
    <b v="1"/>
    <x v="0"/>
    <n v="7.1499999999999995"/>
    <n v="123.93333333333332"/>
    <x v="768"/>
    <n v="0.86999999999999988"/>
    <n v="0.91999999999999993"/>
    <x v="1"/>
    <x v="1"/>
  </r>
  <r>
    <n v="2199605"/>
    <s v="Sharp Electronics Corporation"/>
    <s v="Sharp"/>
    <s v="MX-M623N"/>
    <s v="MX-M623N"/>
    <m/>
    <x v="0"/>
    <s v="Standard"/>
    <n v="297"/>
    <n v="432"/>
    <m/>
    <x v="0"/>
    <x v="0"/>
    <x v="54"/>
    <s v="Yes"/>
    <n v="7.3029999999999999"/>
    <n v="379.75599999999997"/>
    <s v="None, None"/>
    <x v="222"/>
    <d v="2013-12-17T00:00:00"/>
    <s v="United States, Canada"/>
    <s v="ES_1105798_Sharp Electronics Corp (36192) | MX-M623N_12192013160308_8988562"/>
    <n v="1"/>
    <n v="21"/>
    <n v="51.6"/>
    <n v="43.8"/>
    <n v="32"/>
    <n v="1275.2"/>
    <n v="7.2976000000000001"/>
    <n v="318.8"/>
    <n v="2.7315999999999998"/>
    <n v="142.04319999999998"/>
    <n v="30.6"/>
    <n v="30"/>
    <b v="0"/>
    <b v="1"/>
    <b v="1"/>
    <x v="0"/>
    <n v="7.6499999999999995"/>
    <n v="132.6"/>
    <x v="769"/>
    <n v="0.91899999999999982"/>
    <n v="0.96899999999999986"/>
    <x v="1"/>
    <x v="1"/>
  </r>
  <r>
    <n v="2217151"/>
    <s v="Sharp Electronics Corporation"/>
    <s v="Sharp"/>
    <s v="MX-M654N"/>
    <s v="MX-M654N"/>
    <m/>
    <x v="0"/>
    <s v="Standard"/>
    <n v="297"/>
    <n v="432"/>
    <m/>
    <x v="0"/>
    <x v="0"/>
    <x v="22"/>
    <s v="Yes"/>
    <n v="4.8579999999999997"/>
    <n v="252.61600000000001"/>
    <s v="None, None"/>
    <x v="223"/>
    <d v="2014-08-06T00:00:00"/>
    <s v="United States, Canada"/>
    <s v="ES_41229_MX-M654N_08072014201642_2602835"/>
    <n v="0"/>
    <n v="9.6"/>
    <n v="43.8"/>
    <n v="40.799999999999997"/>
    <n v="32"/>
    <n v="952.8"/>
    <n v="4.8536000000000001"/>
    <n v="238.2"/>
    <n v="1.3015999999999999"/>
    <n v="67.683199999999999"/>
    <n v="34.199999999999996"/>
    <n v="30"/>
    <b v="0"/>
    <b v="1"/>
    <b v="1"/>
    <x v="0"/>
    <n v="8.4"/>
    <n v="145.6"/>
    <x v="142"/>
    <n v="1.0269999999999999"/>
    <n v="1.077"/>
    <x v="1"/>
    <x v="1"/>
  </r>
  <r>
    <n v="2199607"/>
    <s v="Sharp Electronics Corporation"/>
    <s v="Sharp"/>
    <s v="MX-M753N"/>
    <s v="MX-M753N"/>
    <m/>
    <x v="0"/>
    <s v="Standard"/>
    <n v="297"/>
    <n v="432"/>
    <m/>
    <x v="0"/>
    <x v="0"/>
    <x v="23"/>
    <s v="Yes"/>
    <n v="8.1630000000000003"/>
    <n v="424.476"/>
    <s v="None, None"/>
    <x v="222"/>
    <d v="2013-12-17T00:00:00"/>
    <s v="United States, Canada"/>
    <s v="ES_1105798_Sharp Electronics Corp (36192) | MX-M753N_12192013160710_9230943"/>
    <n v="1"/>
    <n v="9.6"/>
    <n v="52.2"/>
    <n v="43.8"/>
    <n v="32"/>
    <n v="1448.2"/>
    <n v="8.1626000000000012"/>
    <n v="362.05"/>
    <n v="2.9478499999999999"/>
    <n v="153.28819999999999"/>
    <n v="42.6"/>
    <n v="30"/>
    <b v="0"/>
    <b v="1"/>
    <b v="1"/>
    <x v="0"/>
    <n v="10.9"/>
    <n v="188.93333333333337"/>
    <x v="770"/>
    <n v="1.3869999999999998"/>
    <n v="1.4369999999999998"/>
    <x v="1"/>
    <x v="1"/>
  </r>
  <r>
    <n v="2217152"/>
    <s v="Sharp Electronics Corporation"/>
    <s v="Sharp"/>
    <s v="MX-M754N"/>
    <s v="MX-M754N"/>
    <m/>
    <x v="0"/>
    <s v="Standard"/>
    <n v="297"/>
    <n v="432"/>
    <m/>
    <x v="0"/>
    <x v="0"/>
    <x v="23"/>
    <s v="Yes"/>
    <n v="5.5259999999999998"/>
    <n v="287.35199999999998"/>
    <s v="None, None"/>
    <x v="223"/>
    <d v="2014-08-06T00:00:00"/>
    <s v="United States, Canada"/>
    <s v="ES_41229_MX-M754N_08072014201704_2624925"/>
    <n v="0"/>
    <n v="9.6"/>
    <n v="43.8"/>
    <n v="40.799999999999997"/>
    <n v="32"/>
    <n v="1086.8000000000002"/>
    <n v="5.523600000000001"/>
    <n v="271.70000000000005"/>
    <n v="1.4690999999999999"/>
    <n v="76.393199999999993"/>
    <n v="34.199999999999996"/>
    <n v="30"/>
    <b v="0"/>
    <b v="1"/>
    <b v="1"/>
    <x v="0"/>
    <n v="10.9"/>
    <n v="188.93333333333337"/>
    <x v="143"/>
    <n v="1.3869999999999998"/>
    <n v="1.4369999999999998"/>
    <x v="1"/>
    <x v="1"/>
  </r>
  <r>
    <n v="2198407"/>
    <s v="Sharp Electronics Corporation"/>
    <s v="Sharp"/>
    <s v="MX-M904"/>
    <s v="MX-M904"/>
    <m/>
    <x v="0"/>
    <s v="Standard"/>
    <n v="297"/>
    <n v="432"/>
    <m/>
    <x v="0"/>
    <x v="0"/>
    <x v="53"/>
    <s v="Yes"/>
    <n v="12.696"/>
    <n v="660.19200000000001"/>
    <s v="None, None"/>
    <x v="215"/>
    <d v="2013-12-11T00:00:00"/>
    <s v="United States, Canada"/>
    <s v="ES_1105798_Sharp Electronics Corp (36192) | MX-M904_12122013141640_7800955"/>
    <n v="0"/>
    <n v="10.8"/>
    <n v="159"/>
    <n v="123"/>
    <n v="32"/>
    <n v="2510"/>
    <n v="12.7036"/>
    <n v="627.5"/>
    <n v="3.3270999999999997"/>
    <n v="173.00919999999999"/>
    <n v="148.19999999999999"/>
    <n v="30"/>
    <b v="0"/>
    <b v="1"/>
    <b v="1"/>
    <x v="0"/>
    <n v="18.150000000000002"/>
    <n v="314.60000000000002"/>
    <x v="771"/>
    <n v="2.3859999999999992"/>
    <n v="2.4359999999999991"/>
    <x v="1"/>
    <x v="1"/>
  </r>
  <r>
    <n v="2282185"/>
    <s v="Sharp Electronics Corporation"/>
    <s v="Sharp"/>
    <s v="MX-M905"/>
    <s v="MX-M905"/>
    <m/>
    <x v="0"/>
    <s v="Standard"/>
    <n v="310"/>
    <n v="462"/>
    <m/>
    <x v="0"/>
    <x v="0"/>
    <x v="53"/>
    <s v="Yes"/>
    <n v="12.2"/>
    <n v="634.4"/>
    <s v="None, None"/>
    <x v="37"/>
    <d v="2016-10-20T00:00:00"/>
    <s v="United States, Canada"/>
    <s v="ES_41229_MX-M905_10212016084130_9290195"/>
    <n v="0"/>
    <n v="14.4"/>
    <n v="114"/>
    <n v="103.2"/>
    <n v="32"/>
    <n v="2419.6"/>
    <n v="12.238799999999999"/>
    <n v="604.9"/>
    <n v="3.1983000000000001"/>
    <n v="166.3116"/>
    <n v="99.6"/>
    <n v="30"/>
    <b v="0"/>
    <b v="1"/>
    <b v="1"/>
    <x v="0"/>
    <n v="18.150000000000002"/>
    <n v="314.60000000000002"/>
    <x v="772"/>
    <n v="2.3859999999999992"/>
    <n v="2.4359999999999991"/>
    <x v="1"/>
    <x v="1"/>
  </r>
  <r>
    <n v="2209679"/>
    <s v="SINDOH Co., Ltd."/>
    <s v="Sindoh"/>
    <s v="A610dn"/>
    <s v="A610dn"/>
    <m/>
    <x v="1"/>
    <s v="Standard"/>
    <n v="216"/>
    <m/>
    <m/>
    <x v="0"/>
    <x v="0"/>
    <x v="4"/>
    <s v="Yes"/>
    <n v="2.6"/>
    <n v="135.19999999999999"/>
    <s v="Wired &gt; 20 MHz and &lt; 500 MHz - 100/10 Mb/s Ethernet, None"/>
    <x v="188"/>
    <d v="2014-04-29T00:00:00"/>
    <s v="United States"/>
    <s v="ES_1119230_A610dn_04292014053051_9451631"/>
    <n v="0"/>
    <n v="6"/>
    <n v="28.2"/>
    <n v="25.8"/>
    <n v="32"/>
    <n v="428.8"/>
    <n v="2.5535999999999999"/>
    <n v="107.2"/>
    <n v="1.0416000000000001"/>
    <n v="54.163200000000003"/>
    <n v="22.2"/>
    <n v="22.64"/>
    <b v="1"/>
    <b v="1"/>
    <b v="1"/>
    <x v="1"/>
    <n v="2.92"/>
    <n v="50.613333333333337"/>
    <x v="773"/>
    <n v="0.60399999999999987"/>
    <n v="0.60399999999999987"/>
    <x v="1"/>
    <x v="1"/>
  </r>
  <r>
    <n v="2241530"/>
    <s v="SINDOH Co., Ltd."/>
    <s v="Sindoh"/>
    <s v="M412"/>
    <s v="M412"/>
    <s v="M412,M412,; M417,M417,"/>
    <x v="0"/>
    <s v="Standard"/>
    <n v="216"/>
    <n v="279"/>
    <m/>
    <x v="0"/>
    <x v="0"/>
    <x v="15"/>
    <s v="Yes"/>
    <n v="2.2000000000000002"/>
    <n v="114.4"/>
    <s v="None, None"/>
    <x v="79"/>
    <d v="2015-06-12T00:00:00"/>
    <s v="United States"/>
    <s v="ES_1119230_M412_06152015074646_4406125"/>
    <n v="1"/>
    <n v="9"/>
    <n v="27"/>
    <n v="25.8"/>
    <n v="32"/>
    <n v="340.8"/>
    <n v="2.1648000000000001"/>
    <n v="85.2"/>
    <n v="0.99479999999999991"/>
    <n v="51.729599999999998"/>
    <n v="18"/>
    <n v="20.96"/>
    <b v="1"/>
    <b v="1"/>
    <b v="1"/>
    <x v="0"/>
    <n v="3.03"/>
    <n v="52.52"/>
    <x v="774"/>
    <n v="0.56899999999999995"/>
    <n v="0.56899999999999995"/>
    <x v="1"/>
    <x v="1"/>
  </r>
  <r>
    <n v="2214638"/>
    <s v="SINDOH Co., Ltd."/>
    <s v="Sindoh"/>
    <s v="M611"/>
    <s v="M611"/>
    <m/>
    <x v="0"/>
    <s v="Standard"/>
    <n v="216"/>
    <n v="356"/>
    <m/>
    <x v="0"/>
    <x v="0"/>
    <x v="4"/>
    <s v="No"/>
    <n v="3.2"/>
    <n v="166.4"/>
    <s v="None, None"/>
    <x v="224"/>
    <d v="2014-07-03T00:00:00"/>
    <s v="United States"/>
    <s v="ES_1119230_M611_07042014073736_9456285"/>
    <n v="1"/>
    <n v="6.6"/>
    <n v="27"/>
    <n v="25.2"/>
    <n v="32"/>
    <n v="466"/>
    <n v="3.1875999999999998"/>
    <n v="116.5"/>
    <n v="1.6411"/>
    <n v="85.337199999999996"/>
    <n v="20.399999999999999"/>
    <n v="22.64"/>
    <b v="1"/>
    <b v="1"/>
    <b v="1"/>
    <x v="0"/>
    <n v="3.47"/>
    <n v="60.146666666666668"/>
    <x v="775"/>
    <n v="0.6359999999999999"/>
    <n v="0.6359999999999999"/>
    <x v="1"/>
    <x v="1"/>
  </r>
  <r>
    <n v="2200256"/>
    <s v="Source Technologies, LLC"/>
    <s v="Source Technologies"/>
    <s v="ST9712"/>
    <s v="ST9712"/>
    <m/>
    <x v="1"/>
    <s v="Standard"/>
    <n v="356"/>
    <n v="216"/>
    <m/>
    <x v="0"/>
    <x v="0"/>
    <x v="19"/>
    <s v="Yes"/>
    <n v="1.7569999999999999"/>
    <n v="91.364000000000004"/>
    <s v="None, None"/>
    <x v="225"/>
    <d v="2014-01-16T00:00:00"/>
    <s v="United States, Switzerland, Canada"/>
    <s v="ES_1044195_1162014000000_0005619"/>
    <n v="30"/>
    <n v="9.6"/>
    <n v="10.8"/>
    <n v="8.4"/>
    <n v="32"/>
    <n v="280"/>
    <n v="1.7654400000000001"/>
    <n v="70"/>
    <n v="0.79943999999999993"/>
    <n v="41.570879999999995"/>
    <n v="1.2000000000000011"/>
    <n v="32.85"/>
    <b v="1"/>
    <b v="1"/>
    <b v="1"/>
    <x v="1"/>
    <n v="2.3499999999999996"/>
    <n v="40.733333333333327"/>
    <x v="776"/>
    <n v="0.48000000000000009"/>
    <n v="0.53000000000000014"/>
    <x v="1"/>
    <x v="1"/>
  </r>
  <r>
    <n v="2208776"/>
    <s v="Source Technologies, LLC"/>
    <s v="Source Technologies"/>
    <s v="ST9715"/>
    <s v="ST9715"/>
    <m/>
    <x v="1"/>
    <s v="Standard"/>
    <n v="216"/>
    <n v="356"/>
    <m/>
    <x v="0"/>
    <x v="0"/>
    <x v="19"/>
    <s v="Yes"/>
    <n v="1.653"/>
    <n v="85.956000000000003"/>
    <s v="None, None"/>
    <x v="162"/>
    <d v="2014-04-10T00:00:00"/>
    <s v="United States, Switzerland, Canada"/>
    <s v="ES_1044195_4102014000000_0005783"/>
    <n v="30"/>
    <n v="7.8"/>
    <n v="9.6"/>
    <n v="7.8"/>
    <n v="32"/>
    <n v="266.20000000000005"/>
    <n v="1.659"/>
    <n v="66.550000000000011"/>
    <n v="0.73575000000000002"/>
    <n v="38.259"/>
    <n v="1.7999999999999998"/>
    <n v="32.85"/>
    <b v="1"/>
    <b v="1"/>
    <b v="1"/>
    <x v="1"/>
    <n v="2.0499999999999998"/>
    <n v="35.533333333333331"/>
    <x v="777"/>
    <n v="0.48000000000000009"/>
    <n v="0.48000000000000009"/>
    <x v="1"/>
    <x v="1"/>
  </r>
  <r>
    <n v="2209810"/>
    <s v="Source Technologies, LLC"/>
    <s v="Source Technologies"/>
    <s v="ST9717"/>
    <s v="ST9717"/>
    <m/>
    <x v="1"/>
    <s v="Standard"/>
    <n v="216"/>
    <n v="356"/>
    <m/>
    <x v="0"/>
    <x v="0"/>
    <x v="25"/>
    <s v="Yes"/>
    <n v="1.716"/>
    <n v="89.231999999999999"/>
    <s v="None, None"/>
    <x v="226"/>
    <d v="2014-04-10T00:00:00"/>
    <s v="United States, Switzerland, Canada"/>
    <s v="ES_1044195_5012014000000_0005784"/>
    <n v="30"/>
    <n v="7.2"/>
    <n v="8.4"/>
    <n v="7.2"/>
    <n v="32"/>
    <n v="280"/>
    <n v="1.7175199999999999"/>
    <n v="70"/>
    <n v="0.73951999999999996"/>
    <n v="38.455039999999997"/>
    <n v="1.2000000000000002"/>
    <n v="33.870000000000005"/>
    <b v="1"/>
    <b v="1"/>
    <b v="1"/>
    <x v="1"/>
    <n v="2.2700000000000005"/>
    <n v="39.346666666666671"/>
    <x v="778"/>
    <n v="0.51400000000000001"/>
    <n v="0.51400000000000001"/>
    <x v="1"/>
    <x v="1"/>
  </r>
  <r>
    <n v="2200253"/>
    <s v="Source Technologies, LLC"/>
    <s v="Source Technologies"/>
    <s v="ST9720"/>
    <s v="ST9720"/>
    <m/>
    <x v="1"/>
    <s v="Standard"/>
    <n v="356"/>
    <n v="216"/>
    <m/>
    <x v="0"/>
    <x v="0"/>
    <x v="31"/>
    <s v="Yes"/>
    <n v="2.1800000000000002"/>
    <n v="113.36"/>
    <s v="None, None"/>
    <x v="225"/>
    <d v="2014-01-16T00:00:00"/>
    <s v="United States, Canada"/>
    <s v="ES_1044195_1162014000000_0005620"/>
    <n v="30"/>
    <n v="7.2"/>
    <n v="13.2"/>
    <n v="7.8"/>
    <n v="32"/>
    <n v="379.4"/>
    <n v="2.1760799999999998"/>
    <n v="94.85"/>
    <n v="0.81632999999999989"/>
    <n v="42.449159999999992"/>
    <n v="5.9999999999999991"/>
    <n v="40.5"/>
    <b v="1"/>
    <b v="1"/>
    <b v="1"/>
    <x v="1"/>
    <n v="4.5"/>
    <n v="78"/>
    <x v="779"/>
    <n v="0.7799999999999998"/>
    <n v="0.82999999999999985"/>
    <x v="0"/>
    <x v="0"/>
  </r>
  <r>
    <n v="2200255"/>
    <s v="Source Technologies, LLC"/>
    <s v="Source Technologies"/>
    <s v="ST9722"/>
    <s v="ST9722"/>
    <m/>
    <x v="0"/>
    <s v="Standard"/>
    <n v="356"/>
    <n v="216"/>
    <m/>
    <x v="0"/>
    <x v="0"/>
    <x v="31"/>
    <s v="Yes"/>
    <n v="2.5920000000000001"/>
    <n v="134.78399999999999"/>
    <s v="None, None"/>
    <x v="225"/>
    <d v="2014-01-16T00:00:00"/>
    <s v="United States, Canada"/>
    <s v="ES_1044195_1162014000000_0005622"/>
    <n v="30"/>
    <n v="7.2"/>
    <n v="15"/>
    <n v="8.4"/>
    <n v="32"/>
    <n v="437.6"/>
    <n v="2.5889199999999999"/>
    <n v="109.4"/>
    <n v="1.0349200000000001"/>
    <n v="53.815840000000001"/>
    <n v="7.8"/>
    <n v="40.5"/>
    <b v="1"/>
    <b v="1"/>
    <b v="1"/>
    <x v="0"/>
    <n v="4.6499999999999995"/>
    <n v="80.599999999999994"/>
    <x v="780"/>
    <n v="0.74"/>
    <n v="0.79"/>
    <x v="1"/>
    <x v="1"/>
  </r>
  <r>
    <n v="2200254"/>
    <s v="Source Technologies, LLC"/>
    <s v="Source Technologies"/>
    <s v="ST9730"/>
    <s v="ST9730"/>
    <m/>
    <x v="1"/>
    <s v="Standard"/>
    <n v="356"/>
    <n v="216"/>
    <m/>
    <x v="0"/>
    <x v="0"/>
    <x v="28"/>
    <s v="Yes"/>
    <n v="3.427"/>
    <n v="178.20400000000001"/>
    <s v="None, None"/>
    <x v="225"/>
    <d v="2014-01-16T00:00:00"/>
    <s v="United States, Canada"/>
    <s v="ES_1044195_1162014000000_0005621"/>
    <n v="30"/>
    <n v="6.6"/>
    <n v="15"/>
    <n v="10.8"/>
    <n v="32"/>
    <n v="612"/>
    <n v="3.4275199999999999"/>
    <n v="153"/>
    <n v="1.20452"/>
    <n v="62.635040000000004"/>
    <n v="8.4"/>
    <n v="43.05"/>
    <b v="1"/>
    <b v="1"/>
    <b v="1"/>
    <x v="1"/>
    <n v="5.3000000000000007"/>
    <n v="91.866666666666674"/>
    <x v="781"/>
    <n v="0.8899999999999999"/>
    <n v="0.94"/>
    <x v="1"/>
    <x v="1"/>
  </r>
  <r>
    <n v="2186175"/>
    <s v="Toshiba America Business Solutions, Inc."/>
    <s v="TOHSHIBA"/>
    <s v="e-STUDIO287CS"/>
    <s v="FC-287CS"/>
    <m/>
    <x v="0"/>
    <s v="Standard"/>
    <n v="216"/>
    <n v="1320"/>
    <m/>
    <x v="0"/>
    <x v="1"/>
    <x v="7"/>
    <s v="Yes"/>
    <n v="2.5299999999999998"/>
    <n v="131.56"/>
    <s v="Wired &gt; 20 MHz and &lt; 500 MHz - 100/10 Mb/s Ethernet,Wired &gt; 20 MHz and &lt; 500 MHz - USB 2.x, Internal Disk Drive - Hard-Disk,Scanners with non-CCFL Lamps - Light-Emitting Diodes (LED)"/>
    <x v="163"/>
    <d v="2013-07-22T00:00:00"/>
    <s v="United States"/>
    <s v="ES_1105798_OKI DATA AMERICAS INC (283614) | FC-287CS_07222013070654_6814132"/>
    <n v="1"/>
    <n v="48"/>
    <n v="45"/>
    <n v="40.799999999999997"/>
    <n v="30"/>
    <n v="442.73333333333335"/>
    <n v="2.5268666666666668"/>
    <n v="110.68333333333334"/>
    <n v="0.9341166666666666"/>
    <n v="48.57406666666666"/>
    <n v="-3"/>
    <n v="17.600000000000001"/>
    <b v="1"/>
    <b v="1"/>
    <b v="1"/>
    <x v="0"/>
    <n v="3.95"/>
    <n v="68.466666666666669"/>
    <x v="782"/>
    <n v="0.443"/>
    <n v="0.443"/>
    <x v="1"/>
    <x v="1"/>
  </r>
  <r>
    <n v="2186157"/>
    <s v="Toshiba America Business Solutions, Inc."/>
    <s v="TOHSHIBA"/>
    <s v="e-STUDIO347CS"/>
    <s v="FC-347CS"/>
    <m/>
    <x v="0"/>
    <s v="Standard"/>
    <n v="216"/>
    <n v="1320"/>
    <m/>
    <x v="0"/>
    <x v="1"/>
    <x v="19"/>
    <s v="Yes"/>
    <n v="2.98"/>
    <n v="154.96"/>
    <s v="Wired &gt; 20 MHz and &lt; 500 MHz - 100/10 Mb/s Ethernet,Wired &gt; 20 MHz and &lt; 500 MHz - USB 2.x, Internal Disk Drive - Hard-Disk,Scanners with non-CCFL Lamps - Light-Emitting Diodes (LED)"/>
    <x v="163"/>
    <d v="2013-07-22T00:00:00"/>
    <s v="United States"/>
    <s v="ES_1105798_OKI DATA AMERICAS INC (283614) | FC-347CS_07222013070716_6836433"/>
    <n v="1"/>
    <n v="49.8"/>
    <n v="52.2"/>
    <n v="46.8"/>
    <n v="32"/>
    <n v="527.80000000000007"/>
    <n v="2.9846000000000004"/>
    <n v="131.95000000000002"/>
    <n v="1.0863500000000001"/>
    <n v="56.490200000000009"/>
    <n v="2.4000000000000057"/>
    <n v="19.7"/>
    <b v="1"/>
    <b v="1"/>
    <b v="1"/>
    <x v="0"/>
    <n v="4.95"/>
    <n v="85.800000000000011"/>
    <x v="577"/>
    <n v="0.54800000000000004"/>
    <n v="0.54800000000000004"/>
    <x v="1"/>
    <x v="1"/>
  </r>
  <r>
    <n v="2257531"/>
    <s v="Toshiba America Business Solutions, Inc."/>
    <s v="Toshiba"/>
    <s v="e-STUDIO2008A"/>
    <s v="DP-2008A"/>
    <m/>
    <x v="0"/>
    <s v="Standard"/>
    <n v="432"/>
    <n v="279"/>
    <m/>
    <x v="0"/>
    <x v="0"/>
    <x v="43"/>
    <s v="Yes"/>
    <n v="0.97"/>
    <n v="50.44"/>
    <s v="Wired &gt; 500 MHz - 1 Gb/s Ethernet, Scanners with non-CCFL Lamps - Light-Emitting Diodes (LED)"/>
    <x v="227"/>
    <d v="2016-01-29T00:00:00"/>
    <s v="United States, Canada"/>
    <s v="ES_13705_DP-2008A_12292015190500_2266809"/>
    <n v="1"/>
    <n v="39"/>
    <n v="32.4"/>
    <n v="31.2"/>
    <n v="20"/>
    <n v="176.60000000000002"/>
    <n v="0.96880000000000011"/>
    <n v="44.150000000000006"/>
    <n v="0.31780000000000003"/>
    <n v="16.525600000000001"/>
    <n v="-6.6000000000000014"/>
    <n v="13.4"/>
    <b v="1"/>
    <b v="1"/>
    <b v="1"/>
    <x v="0"/>
    <n v="1.7500000000000002"/>
    <n v="30.333333333333339"/>
    <x v="783"/>
    <n v="0.26300000000000001"/>
    <n v="0.313"/>
    <x v="1"/>
    <x v="1"/>
  </r>
  <r>
    <n v="2241814"/>
    <s v="Toshiba America Business Solutions, Inc."/>
    <s v="Toshiba"/>
    <s v="e-STUDIO2309A"/>
    <s v="DP-2309A"/>
    <m/>
    <x v="0"/>
    <s v="Standard"/>
    <n v="432"/>
    <n v="279"/>
    <m/>
    <x v="0"/>
    <x v="0"/>
    <x v="2"/>
    <s v="Yes"/>
    <n v="1.093"/>
    <n v="56.835999999999999"/>
    <s v="Wired &gt; 20 MHz and &lt; 500 MHz - 100/10 Mb/s Ethernet, Scanners with non-CCFL Lamps - Light-Emitting Diodes (LED)"/>
    <x v="228"/>
    <d v="2015-06-19T00:00:00"/>
    <s v="United States, Australia, New Zealand, Switzerland, Europe, Japan, Canada"/>
    <s v="ES_13705_DP-2309A_06072015202427_815240"/>
    <n v="1"/>
    <n v="39.6"/>
    <n v="31.2"/>
    <n v="30"/>
    <n v="23"/>
    <n v="185.79999999999998"/>
    <n v="1.0960999999999999"/>
    <n v="46.449999999999996"/>
    <n v="0.42522499999999991"/>
    <n v="22.111699999999995"/>
    <n v="-8.4000000000000021"/>
    <n v="14.66"/>
    <b v="1"/>
    <b v="1"/>
    <b v="1"/>
    <x v="0"/>
    <n v="1.9600000000000002"/>
    <n v="33.973333333333336"/>
    <x v="784"/>
    <n v="0.29899999999999999"/>
    <n v="0.34899999999999998"/>
    <x v="1"/>
    <x v="1"/>
  </r>
  <r>
    <n v="2257533"/>
    <s v="Toshiba America Business Solutions, Inc."/>
    <s v="Toshiba"/>
    <s v="e-STUDIO2508A"/>
    <s v="DP-2508A"/>
    <m/>
    <x v="0"/>
    <s v="Standard"/>
    <n v="432"/>
    <n v="279"/>
    <m/>
    <x v="0"/>
    <x v="0"/>
    <x v="26"/>
    <s v="Yes"/>
    <n v="1.2170000000000001"/>
    <n v="63.283999999999999"/>
    <s v="Wired &gt; 500 MHz - 1 Gb/s Ethernet, Scanners with non-CCFL Lamps - Light-Emitting Diodes (LED)"/>
    <x v="227"/>
    <d v="2016-01-29T00:00:00"/>
    <s v="United States, Canada"/>
    <s v="ES_13705_DP-2508A_12292015201714_8710290"/>
    <n v="1"/>
    <n v="33.6"/>
    <n v="32.4"/>
    <n v="30"/>
    <n v="25"/>
    <n v="228.29999999999998"/>
    <n v="1.209875"/>
    <n v="57.074999999999996"/>
    <n v="0.36546874999999995"/>
    <n v="19.004374999999996"/>
    <n v="-1.2000000000000028"/>
    <n v="15.5"/>
    <b v="1"/>
    <b v="1"/>
    <b v="1"/>
    <x v="0"/>
    <n v="2.1"/>
    <n v="36.4"/>
    <x v="785"/>
    <n v="0.33499999999999996"/>
    <n v="0.38499999999999995"/>
    <x v="0"/>
    <x v="0"/>
  </r>
  <r>
    <n v="2255185"/>
    <s v="Toshiba America Business Solutions, Inc."/>
    <s v="Toshiba"/>
    <s v="e-STUDIO2803AM"/>
    <s v="DP-2803AM"/>
    <m/>
    <x v="0"/>
    <s v="Standard"/>
    <n v="432"/>
    <n v="279"/>
    <m/>
    <x v="0"/>
    <x v="0"/>
    <x v="6"/>
    <s v="Yes"/>
    <n v="1.3580000000000001"/>
    <n v="70.616"/>
    <s v="Wired &gt; 20 MHz and &lt; 500 MHz - 100/10 Mb/s Ethernet, Scanners with non-CCFL Lamps - Light-Emitting Diodes (LED)"/>
    <x v="23"/>
    <d v="2015-12-18T00:00:00"/>
    <s v="United States"/>
    <s v="ES_13705_DP-2803AM_12052015150113_4879114"/>
    <n v="1"/>
    <n v="20.399999999999999"/>
    <n v="36.6"/>
    <n v="30"/>
    <n v="28"/>
    <n v="246.73333333333332"/>
    <n v="1.3533666666666666"/>
    <n v="61.68333333333333"/>
    <n v="0.4517416666666666"/>
    <n v="23.490566666666663"/>
    <n v="16.200000000000003"/>
    <n v="16.759999999999998"/>
    <b v="1"/>
    <b v="1"/>
    <b v="1"/>
    <x v="0"/>
    <n v="2.31"/>
    <n v="40.04"/>
    <x v="786"/>
    <n v="0.38900000000000001"/>
    <n v="0.439"/>
    <x v="1"/>
    <x v="1"/>
  </r>
  <r>
    <n v="2241815"/>
    <s v="Toshiba America Business Solutions, Inc."/>
    <s v="Toshiba"/>
    <s v="e-STUDIO2809A"/>
    <s v="DP-2809A"/>
    <m/>
    <x v="0"/>
    <s v="Standard"/>
    <n v="432"/>
    <n v="279"/>
    <m/>
    <x v="0"/>
    <x v="0"/>
    <x v="6"/>
    <s v="Yes"/>
    <n v="1.2629999999999999"/>
    <n v="65.676000000000002"/>
    <s v="Wired &gt; 20 MHz and &lt; 500 MHz - 100/10 Mb/s Ethernet, Scanners with non-CCFL Lamps - Light-Emitting Diodes (LED)"/>
    <x v="228"/>
    <d v="2015-06-19T00:00:00"/>
    <s v="United States, Switzerland, Europe, Taiwan, Canada"/>
    <s v="ES_13705_DP-2809A_06072015205734_809594"/>
    <n v="1"/>
    <n v="20.399999999999999"/>
    <n v="30.6"/>
    <n v="30"/>
    <n v="28"/>
    <n v="225.6"/>
    <n v="1.2609999999999999"/>
    <n v="56.4"/>
    <n v="0.44124999999999998"/>
    <n v="22.945"/>
    <n v="10.200000000000003"/>
    <n v="16.759999999999998"/>
    <b v="1"/>
    <b v="1"/>
    <b v="1"/>
    <x v="0"/>
    <n v="2.31"/>
    <n v="40.04"/>
    <x v="787"/>
    <n v="0.38900000000000001"/>
    <n v="0.439"/>
    <x v="1"/>
    <x v="1"/>
  </r>
  <r>
    <n v="2289435"/>
    <s v="Toshiba America Business Solutions, Inc."/>
    <s v="Toshiba"/>
    <s v="e-STUDIO3008A"/>
    <s v="DP-3008A"/>
    <m/>
    <x v="0"/>
    <s v="Standard"/>
    <n v="432"/>
    <n v="279"/>
    <m/>
    <x v="0"/>
    <x v="0"/>
    <x v="7"/>
    <s v="Yes"/>
    <n v="1.5169999999999999"/>
    <n v="78.884"/>
    <s v="Wired &gt; 500 MHz - 1 Gb/s Ethernet, Scanners with non-CCFL Lamps - Light-Emitting Diodes (LED)"/>
    <x v="227"/>
    <d v="2017-01-26T00:00:00"/>
    <s v="United States, Taiwan, Canada"/>
    <s v="ES_13705_DP-3008A_01252017153509_3023797"/>
    <n v="1"/>
    <n v="42"/>
    <n v="31.8"/>
    <n v="30"/>
    <n v="30"/>
    <n v="289.59999999999997"/>
    <n v="1.5132499999999998"/>
    <n v="72.399999999999991"/>
    <n v="0.44131249999999994"/>
    <n v="22.948249999999998"/>
    <n v="-10.199999999999999"/>
    <n v="17.600000000000001"/>
    <b v="1"/>
    <b v="1"/>
    <b v="1"/>
    <x v="0"/>
    <n v="2.4499999999999997"/>
    <n v="42.466666666666661"/>
    <x v="788"/>
    <n v="0.42499999999999993"/>
    <n v="0.47499999999999992"/>
    <x v="0"/>
    <x v="0"/>
  </r>
  <r>
    <n v="2257535"/>
    <s v="Toshiba America Business Solutions, Inc."/>
    <s v="Toshiba"/>
    <s v="e-STUDIO3508A"/>
    <s v="DP-3508A"/>
    <m/>
    <x v="0"/>
    <s v="Standard"/>
    <n v="432"/>
    <n v="279"/>
    <m/>
    <x v="0"/>
    <x v="0"/>
    <x v="19"/>
    <s v="Yes"/>
    <n v="1.974"/>
    <n v="102.648"/>
    <s v="Wired &gt; 500 MHz - 1 Gb/s Ethernet, Scanners with non-CCFL Lamps - Light-Emitting Diodes (LED)"/>
    <x v="227"/>
    <d v="2016-01-29T00:00:00"/>
    <s v="United States, Taiwan, Canada"/>
    <s v="ES_13705_DP-3508A_12292015233932_9792901"/>
    <n v="1"/>
    <n v="44.4"/>
    <n v="31.8"/>
    <n v="30"/>
    <n v="32"/>
    <n v="381.4"/>
    <n v="1.9710000000000001"/>
    <n v="95.35"/>
    <n v="0.55574999999999997"/>
    <n v="28.898999999999997"/>
    <n v="-12.599999999999998"/>
    <n v="19.7"/>
    <b v="1"/>
    <b v="1"/>
    <b v="1"/>
    <x v="0"/>
    <n v="3"/>
    <n v="52"/>
    <x v="789"/>
    <n v="0.51500000000000001"/>
    <n v="0.56500000000000006"/>
    <x v="0"/>
    <x v="0"/>
  </r>
  <r>
    <n v="2293800"/>
    <s v="Toshiba America Business Solutions, Inc."/>
    <s v="Toshiba"/>
    <s v="e-STUDIO3508LP"/>
    <s v="DP-3535"/>
    <m/>
    <x v="0"/>
    <s v="Standard"/>
    <n v="279"/>
    <n v="432"/>
    <m/>
    <x v="0"/>
    <x v="0"/>
    <x v="19"/>
    <s v="Yes"/>
    <n v="1.9610000000000001"/>
    <n v="101.97199999999999"/>
    <s v="Wired &gt; 500 MHz - 1 Gb/s Ethernet, Scanners with non-CCFL Lamps - Light-Emitting Diodes (LED)"/>
    <x v="71"/>
    <d v="2017-04-07T00:00:00"/>
    <s v="United States, Canada"/>
    <s v="ES_13705_DP-3535_04052017095831_4897729"/>
    <n v="1"/>
    <n v="29.4"/>
    <n v="40.200000000000003"/>
    <n v="33.6"/>
    <n v="32"/>
    <n v="378.2"/>
    <n v="1.9678"/>
    <n v="94.55"/>
    <n v="0.56755"/>
    <n v="29.512599999999999"/>
    <n v="10.800000000000004"/>
    <n v="19.7"/>
    <b v="1"/>
    <b v="1"/>
    <b v="1"/>
    <x v="0"/>
    <n v="3"/>
    <n v="52"/>
    <x v="790"/>
    <n v="0.51500000000000001"/>
    <n v="0.56500000000000006"/>
    <x v="1"/>
    <x v="1"/>
  </r>
  <r>
    <n v="2257536"/>
    <s v="Toshiba America Business Solutions, Inc."/>
    <s v="Toshiba"/>
    <s v="e-STUDIO4508A"/>
    <s v="DP-4508A"/>
    <m/>
    <x v="0"/>
    <s v="Standard"/>
    <n v="432"/>
    <n v="279"/>
    <m/>
    <x v="0"/>
    <x v="0"/>
    <x v="20"/>
    <s v="Yes"/>
    <n v="2.2450000000000001"/>
    <n v="116.74"/>
    <s v="Wired &gt; 500 MHz - 1 Gb/s Ethernet, Scanners with non-CCFL Lamps - Light-Emitting Diodes (LED)"/>
    <x v="227"/>
    <d v="2016-01-29T00:00:00"/>
    <s v="United States, Taiwan, Canada"/>
    <s v="ES_13705_DP-4508A_12302015000804_5654107"/>
    <n v="1"/>
    <n v="39"/>
    <n v="33.6"/>
    <n v="30.6"/>
    <n v="32"/>
    <n v="435.4"/>
    <n v="2.2410000000000001"/>
    <n v="108.85"/>
    <n v="0.62324999999999997"/>
    <n v="32.408999999999999"/>
    <n v="-5.3999999999999986"/>
    <n v="23.9"/>
    <b v="1"/>
    <b v="1"/>
    <b v="1"/>
    <x v="0"/>
    <n v="4.1000000000000005"/>
    <n v="71.066666666666677"/>
    <x v="791"/>
    <n v="0.67499999999999993"/>
    <n v="0.72499999999999998"/>
    <x v="0"/>
    <x v="0"/>
  </r>
  <r>
    <n v="2293802"/>
    <s v="Toshiba America Business Solutions, Inc."/>
    <s v="Toshiba"/>
    <s v="e-STUDIO4508LP"/>
    <s v="DP-4535"/>
    <m/>
    <x v="0"/>
    <s v="Standard"/>
    <n v="279"/>
    <n v="432"/>
    <m/>
    <x v="0"/>
    <x v="0"/>
    <x v="20"/>
    <s v="Yes"/>
    <n v="2.72"/>
    <n v="141.44"/>
    <s v="Wired &gt; 500 MHz - 1 Gb/s Ethernet, Scanners with non-CCFL Lamps - Light-Emitting Diodes (LED)"/>
    <x v="71"/>
    <d v="2017-04-07T00:00:00"/>
    <s v="United States, Canada"/>
    <s v="ES_13705_DP-4535_03212017140457_4866296"/>
    <n v="1"/>
    <n v="25.8"/>
    <n v="45.6"/>
    <n v="40.799999999999997"/>
    <n v="32"/>
    <n v="528.6"/>
    <n v="2.7198000000000002"/>
    <n v="132.15"/>
    <n v="0.75554999999999994"/>
    <n v="39.288599999999995"/>
    <n v="19.8"/>
    <n v="23.9"/>
    <b v="1"/>
    <b v="1"/>
    <b v="1"/>
    <x v="0"/>
    <n v="4.1000000000000005"/>
    <n v="71.066666666666677"/>
    <x v="792"/>
    <n v="0.67499999999999993"/>
    <n v="0.72499999999999998"/>
    <x v="1"/>
    <x v="1"/>
  </r>
  <r>
    <n v="2289436"/>
    <s v="Toshiba America Business Solutions, Inc."/>
    <s v="Toshiba"/>
    <s v="e-STUDIO5008A"/>
    <s v="DP-5008A"/>
    <m/>
    <x v="0"/>
    <s v="Standard"/>
    <n v="432"/>
    <n v="279"/>
    <m/>
    <x v="0"/>
    <x v="0"/>
    <x v="31"/>
    <s v="Yes"/>
    <n v="2.9020000000000001"/>
    <n v="150.904"/>
    <s v="Wired &gt; 500 MHz - 1 Gb/s Ethernet, Scanners with non-CCFL Lamps - Light-Emitting Diodes (LED)"/>
    <x v="227"/>
    <d v="2017-01-26T00:00:00"/>
    <s v="United States, Taiwan, Canada"/>
    <s v="ES_13705_DP-5008A_01252017154323_9591180"/>
    <n v="1"/>
    <n v="36"/>
    <n v="34.799999999999997"/>
    <n v="31.8"/>
    <n v="32"/>
    <n v="567"/>
    <n v="2.899"/>
    <n v="141.75"/>
    <n v="0.78774999999999995"/>
    <n v="40.962999999999994"/>
    <n v="-1.2000000000000028"/>
    <n v="26"/>
    <b v="1"/>
    <b v="1"/>
    <b v="1"/>
    <x v="0"/>
    <n v="4.6499999999999995"/>
    <n v="80.599999999999994"/>
    <x v="793"/>
    <n v="0.74"/>
    <n v="0.79"/>
    <x v="0"/>
    <x v="0"/>
  </r>
  <r>
    <n v="2263440"/>
    <s v="Toshiba America Business Solutions, Inc."/>
    <s v="Toshiba"/>
    <s v="e-STUDIO5508A"/>
    <s v="DP-5508A"/>
    <m/>
    <x v="0"/>
    <s v="Standard"/>
    <n v="313"/>
    <n v="460"/>
    <m/>
    <x v="0"/>
    <x v="0"/>
    <x v="28"/>
    <s v="Yes"/>
    <n v="3.242"/>
    <n v="168.584"/>
    <s v="Wired &gt; 500 MHz - 1 Gb/s Ethernet, Scanners with non-CCFL Lamps - Light-Emitting Diodes (LED)"/>
    <x v="229"/>
    <d v="2016-03-29T00:00:00"/>
    <s v="United States, Taiwan, Canada"/>
    <s v="ES_13705_DP-5508A_03172016154605_6311914"/>
    <n v="1"/>
    <n v="10.8"/>
    <n v="32.4"/>
    <n v="31.2"/>
    <n v="32"/>
    <n v="634.39999999999986"/>
    <n v="3.2487999999999997"/>
    <n v="158.59999999999997"/>
    <n v="0.8877999999999997"/>
    <n v="46.165599999999984"/>
    <n v="21.599999999999998"/>
    <n v="28.099999999999998"/>
    <b v="1"/>
    <b v="1"/>
    <b v="1"/>
    <x v="0"/>
    <n v="5.8999999999999995"/>
    <n v="102.26666666666665"/>
    <x v="794"/>
    <n v="0.80499999999999994"/>
    <n v="0.85499999999999998"/>
    <x v="1"/>
    <x v="1"/>
  </r>
  <r>
    <n v="2289438"/>
    <s v="Toshiba America Business Solutions, Inc."/>
    <s v="Toshiba"/>
    <s v="e-STUDIO6508A"/>
    <s v="DP-6508A"/>
    <m/>
    <x v="0"/>
    <s v="Standard"/>
    <n v="313"/>
    <n v="460"/>
    <m/>
    <x v="0"/>
    <x v="0"/>
    <x v="22"/>
    <s v="Yes"/>
    <n v="3.8490000000000002"/>
    <n v="200.148"/>
    <s v="Wired &gt; 500 MHz - 1 Gb/s Ethernet, Scanners with non-CCFL Lamps - Light-Emitting Diodes (LED)"/>
    <x v="229"/>
    <d v="2017-01-26T00:00:00"/>
    <s v="United States, Taiwan, Canada"/>
    <s v="ES_13705_DP-6508A_01252017160409_7839166"/>
    <n v="1"/>
    <n v="10.8"/>
    <n v="31.8"/>
    <n v="30.6"/>
    <n v="32"/>
    <n v="754.6"/>
    <n v="3.8498000000000001"/>
    <n v="188.65"/>
    <n v="1.0380499999999999"/>
    <n v="53.978599999999993"/>
    <n v="21"/>
    <n v="30"/>
    <b v="1"/>
    <b v="1"/>
    <b v="1"/>
    <x v="0"/>
    <n v="8.4"/>
    <n v="145.6"/>
    <x v="795"/>
    <n v="1.0269999999999999"/>
    <n v="1.077"/>
    <x v="0"/>
    <x v="0"/>
  </r>
  <r>
    <n v="2263444"/>
    <s v="Toshiba America Business Solutions, Inc."/>
    <s v="Toshiba"/>
    <s v="e-STUDIO7508A"/>
    <s v="DP-7508A"/>
    <m/>
    <x v="0"/>
    <s v="Standard"/>
    <n v="313"/>
    <n v="460"/>
    <m/>
    <x v="0"/>
    <x v="0"/>
    <x v="23"/>
    <s v="Yes"/>
    <n v="4.609"/>
    <n v="239.66800000000001"/>
    <s v="Wired &gt; 500 MHz - 1 Gb/s Ethernet, Scanners with non-CCFL Lamps - Light-Emitting Diodes (LED)"/>
    <x v="229"/>
    <d v="2016-03-29T00:00:00"/>
    <s v="United States, Taiwan, Canada"/>
    <s v="ES_13705_DP-7508A_03182016110421_4802667"/>
    <n v="1"/>
    <n v="11.4"/>
    <n v="28.2"/>
    <n v="27.6"/>
    <n v="32"/>
    <n v="907.6"/>
    <n v="4.6147999999999998"/>
    <n v="226.9"/>
    <n v="1.2293000000000001"/>
    <n v="63.9236"/>
    <n v="16.799999999999997"/>
    <n v="30"/>
    <b v="1"/>
    <b v="1"/>
    <b v="1"/>
    <x v="0"/>
    <n v="10.9"/>
    <n v="188.93333333333337"/>
    <x v="796"/>
    <n v="1.3869999999999998"/>
    <n v="1.4369999999999998"/>
    <x v="0"/>
    <x v="0"/>
  </r>
  <r>
    <n v="2289589"/>
    <s v="Toshiba America Business Solutions, Inc."/>
    <s v="Toshiba"/>
    <s v="e-STUDIO8508A"/>
    <s v="DP-8508A"/>
    <m/>
    <x v="0"/>
    <s v="Standard"/>
    <n v="313"/>
    <n v="460"/>
    <m/>
    <x v="0"/>
    <x v="0"/>
    <x v="24"/>
    <s v="Yes"/>
    <n v="5.8070000000000004"/>
    <n v="301.964"/>
    <s v="Wired &gt; 500 MHz - 1 Gb/s Ethernet, Scanners with non-CCFL Lamps - Light-Emitting Diodes (LED)"/>
    <x v="229"/>
    <d v="2017-01-26T00:00:00"/>
    <s v="United States, Taiwan, Canada"/>
    <s v="ES_13705_DP-8508A_01252017171812_5030023"/>
    <n v="1"/>
    <n v="10.8"/>
    <n v="33.6"/>
    <n v="33.6"/>
    <n v="32"/>
    <n v="1148"/>
    <n v="5.8040000000000003"/>
    <n v="287"/>
    <n v="1.514"/>
    <n v="78.727999999999994"/>
    <n v="22.8"/>
    <n v="30"/>
    <b v="1"/>
    <b v="1"/>
    <b v="1"/>
    <x v="0"/>
    <n v="15.150000000000002"/>
    <n v="262.60000000000002"/>
    <x v="797"/>
    <n v="1.9509999999999996"/>
    <n v="2.0009999999999994"/>
    <x v="0"/>
    <x v="0"/>
  </r>
  <r>
    <n v="2257724"/>
    <s v="Toshiba America Business Solutions, Inc."/>
    <s v="Toshiba"/>
    <s v="e-STUDIO2000AC"/>
    <s v="FC-2000AC"/>
    <m/>
    <x v="0"/>
    <s v="Standard"/>
    <n v="297"/>
    <n v="420"/>
    <m/>
    <x v="0"/>
    <x v="1"/>
    <x v="43"/>
    <s v="Yes"/>
    <n v="0.92"/>
    <n v="47.84"/>
    <s v="Wired &gt; 500 MHz - 1 Gb/s Ethernet, Scanners with non-CCFL Lamps - Light-Emitting Diodes (LED)"/>
    <x v="230"/>
    <d v="2016-02-03T00:00:00"/>
    <s v="United States, Taiwan, Canada"/>
    <s v="ES_13705_FC-2000AC_11032015141023_3558771"/>
    <n v="1"/>
    <n v="25.8"/>
    <n v="30.6"/>
    <n v="27"/>
    <n v="20"/>
    <n v="168.6"/>
    <n v="0.91449999999999998"/>
    <n v="42.15"/>
    <n v="0.29162500000000002"/>
    <n v="15.1645"/>
    <n v="4.8000000000000007"/>
    <n v="13.4"/>
    <b v="1"/>
    <b v="1"/>
    <b v="1"/>
    <x v="0"/>
    <n v="2.9499999999999997"/>
    <n v="51.133333333333326"/>
    <x v="798"/>
    <n v="0.254"/>
    <n v="0.30399999999999999"/>
    <x v="0"/>
    <x v="0"/>
  </r>
  <r>
    <n v="2257725"/>
    <s v="Toshiba America Business Solutions, Inc."/>
    <s v="Toshiba"/>
    <s v="e-STUDIO2500AC"/>
    <s v="FC-2500AC"/>
    <m/>
    <x v="0"/>
    <s v="Standard"/>
    <n v="297"/>
    <n v="420"/>
    <m/>
    <x v="0"/>
    <x v="1"/>
    <x v="26"/>
    <s v="Yes"/>
    <n v="1.1080000000000001"/>
    <n v="57.616"/>
    <s v="Wired &gt; 500 MHz - 1 Gb/s Ethernet, Scanners with non-CCFL Lamps - Light-Emitting Diodes (LED)"/>
    <x v="230"/>
    <d v="2016-02-03T00:00:00"/>
    <s v="United States, Taiwan, Canada"/>
    <s v="ES_13705_FC-2500AC_12302015024212_9934808"/>
    <n v="1"/>
    <n v="50.4"/>
    <n v="30.6"/>
    <n v="28.8"/>
    <n v="25"/>
    <n v="205.63333333333335"/>
    <n v="1.1102166666666666"/>
    <n v="51.408333333333339"/>
    <n v="0.35315416666666671"/>
    <n v="18.364016666666668"/>
    <n v="-19.799999999999997"/>
    <n v="15.5"/>
    <b v="1"/>
    <b v="1"/>
    <b v="1"/>
    <x v="0"/>
    <n v="3.5999999999999996"/>
    <n v="62.4"/>
    <x v="799"/>
    <n v="0.33800000000000002"/>
    <n v="0.38800000000000001"/>
    <x v="0"/>
    <x v="0"/>
  </r>
  <r>
    <n v="2257730"/>
    <s v="Toshiba America Business Solutions, Inc."/>
    <s v="Toshiba"/>
    <s v="e-STUDIO2505AC"/>
    <s v="FC-2505AC"/>
    <m/>
    <x v="0"/>
    <s v="Standard"/>
    <n v="297"/>
    <n v="420"/>
    <m/>
    <x v="0"/>
    <x v="1"/>
    <x v="26"/>
    <s v="Yes"/>
    <n v="1.1579999999999999"/>
    <n v="60.216000000000001"/>
    <s v="Wired &gt; 500 MHz - 1 Gb/s Ethernet, Scanners with non-CCFL Lamps - Light-Emitting Diodes (LED)"/>
    <x v="230"/>
    <d v="2016-02-03T00:00:00"/>
    <s v="United States, Taiwan, Canada"/>
    <s v="ES_13705_FC-2505AC_12302015174504_7886011"/>
    <n v="1"/>
    <n v="25.2"/>
    <n v="24.6"/>
    <n v="24.6"/>
    <n v="25"/>
    <n v="216.76666666666662"/>
    <n v="1.1522083333333331"/>
    <n v="54.191666666666656"/>
    <n v="0.35105208333333332"/>
    <n v="18.254708333333333"/>
    <n v="-0.59999999999999787"/>
    <n v="15.5"/>
    <b v="1"/>
    <b v="1"/>
    <b v="1"/>
    <x v="0"/>
    <n v="3.5999999999999996"/>
    <n v="62.4"/>
    <x v="800"/>
    <n v="0.33800000000000002"/>
    <n v="0.38800000000000001"/>
    <x v="0"/>
    <x v="0"/>
  </r>
  <r>
    <n v="2206818"/>
    <s v="Toshiba America Business Solutions, Inc."/>
    <s v="Toshiba"/>
    <s v="e-STUDIO287CSL"/>
    <s v="FC-287CSL"/>
    <m/>
    <x v="0"/>
    <s v="Standard"/>
    <n v="216"/>
    <n v="1320"/>
    <m/>
    <x v="0"/>
    <x v="1"/>
    <x v="7"/>
    <s v="Yes"/>
    <n v="2.5299999999999998"/>
    <n v="131.56"/>
    <s v="Wired &gt; 20 MHz and &lt; 500 MHz - USB 2.x, Internal Disk Drive - Hard-Disk,Scanners with non-CCFL Lamps - Light-Emitting Diodes (LED)"/>
    <x v="13"/>
    <d v="2014-03-26T00:00:00"/>
    <s v="United States"/>
    <s v="ES_13705_FC-287CSL_03262014062732_5252196"/>
    <n v="1"/>
    <n v="48"/>
    <n v="45"/>
    <n v="40.799999999999997"/>
    <n v="30"/>
    <n v="442.73333333333335"/>
    <n v="2.5268666666666668"/>
    <n v="110.68333333333334"/>
    <n v="0.9341166666666666"/>
    <n v="48.57406666666666"/>
    <n v="-3"/>
    <n v="17.600000000000001"/>
    <b v="1"/>
    <b v="1"/>
    <b v="1"/>
    <x v="0"/>
    <n v="3.95"/>
    <n v="68.466666666666669"/>
    <x v="782"/>
    <n v="0.443"/>
    <n v="0.443"/>
    <x v="1"/>
    <x v="1"/>
  </r>
  <r>
    <n v="2289421"/>
    <s v="Toshiba America Business Solutions, Inc."/>
    <s v="Toshiba"/>
    <s v="e-STUDIO3005AC"/>
    <s v="FC-3005AC"/>
    <m/>
    <x v="0"/>
    <s v="Standard"/>
    <n v="297"/>
    <n v="420"/>
    <m/>
    <x v="0"/>
    <x v="1"/>
    <x v="7"/>
    <s v="Yes"/>
    <n v="1.4039999999999999"/>
    <n v="73.007999999999996"/>
    <s v="Wired &gt; 500 MHz - 1 Gb/s Ethernet, Scanners with non-CCFL Lamps - Light-Emitting Diodes (LED)"/>
    <x v="230"/>
    <d v="2017-01-26T00:00:00"/>
    <s v="United States, Taiwan, Canada"/>
    <s v="ES_13705_FC-3005AC_01252017144031_9918786"/>
    <n v="1"/>
    <n v="28.8"/>
    <n v="25.2"/>
    <n v="24"/>
    <n v="30"/>
    <n v="265.93333333333334"/>
    <n v="1.4079666666666664"/>
    <n v="66.483333333333334"/>
    <n v="0.4275916666666667"/>
    <n v="22.234766666666669"/>
    <n v="-3.6000000000000014"/>
    <n v="17.600000000000001"/>
    <b v="1"/>
    <b v="1"/>
    <b v="1"/>
    <x v="0"/>
    <n v="4.25"/>
    <n v="73.666666666666671"/>
    <x v="801"/>
    <n v="0.443"/>
    <n v="0.49299999999999999"/>
    <x v="0"/>
    <x v="0"/>
  </r>
  <r>
    <n v="2257727"/>
    <s v="Toshiba America Business Solutions, Inc."/>
    <s v="Toshiba"/>
    <s v="e-STUDIO3505AC"/>
    <s v="FC-3505AC"/>
    <m/>
    <x v="0"/>
    <s v="Standard"/>
    <n v="297"/>
    <n v="420"/>
    <m/>
    <x v="0"/>
    <x v="1"/>
    <x v="19"/>
    <s v="Yes"/>
    <n v="1.6859999999999999"/>
    <n v="87.671999999999997"/>
    <s v="Wired &gt; 500 MHz - 1 Gb/s Ethernet, Scanners with non-CCFL Lamps - Light-Emitting Diodes (LED)"/>
    <x v="230"/>
    <d v="2016-02-03T00:00:00"/>
    <s v="United States, Taiwan, Canada"/>
    <s v="ES_13705_FC-3505AC_12302015153810_902673"/>
    <n v="1"/>
    <n v="26.4"/>
    <n v="25.2"/>
    <n v="24.6"/>
    <n v="32"/>
    <n v="323.99999999999994"/>
    <n v="1.6839999999999997"/>
    <n v="80.999999999999986"/>
    <n v="0.48399999999999993"/>
    <n v="25.167999999999996"/>
    <n v="-1.1999999999999993"/>
    <n v="19.7"/>
    <b v="1"/>
    <b v="1"/>
    <b v="1"/>
    <x v="0"/>
    <n v="5.25"/>
    <n v="91"/>
    <x v="802"/>
    <n v="0.54800000000000004"/>
    <n v="0.59800000000000009"/>
    <x v="0"/>
    <x v="0"/>
  </r>
  <r>
    <n v="2257728"/>
    <s v="Toshiba America Business Solutions, Inc."/>
    <s v="Toshiba"/>
    <s v="e-STUDIO4505AC"/>
    <s v="FC-4505AC"/>
    <m/>
    <x v="0"/>
    <s v="Standard"/>
    <n v="297"/>
    <n v="420"/>
    <m/>
    <x v="0"/>
    <x v="1"/>
    <x v="20"/>
    <s v="Yes"/>
    <n v="2.1970000000000001"/>
    <n v="114.244"/>
    <s v="Wired &gt; 500 MHz - 1 Gb/s Ethernet, Scanners with non-CCFL Lamps - Light-Emitting Diodes (LED)"/>
    <x v="230"/>
    <d v="2016-02-03T00:00:00"/>
    <s v="United States, Taiwan, Canada"/>
    <s v="ES_13705_FC-4505AC_12302015161222_7661706"/>
    <n v="1"/>
    <n v="43.2"/>
    <n v="24.6"/>
    <n v="21.6"/>
    <n v="32"/>
    <n v="425.2"/>
    <n v="2.2028000000000003"/>
    <n v="106.3"/>
    <n v="0.62629999999999997"/>
    <n v="32.567599999999999"/>
    <n v="-18.600000000000001"/>
    <n v="23.9"/>
    <b v="1"/>
    <b v="1"/>
    <b v="1"/>
    <x v="0"/>
    <n v="7.25"/>
    <n v="125.66666666666667"/>
    <x v="803"/>
    <n v="0.72599999999999998"/>
    <n v="0.77600000000000002"/>
    <x v="0"/>
    <x v="0"/>
  </r>
  <r>
    <n v="2289434"/>
    <s v="Toshiba America Business Solutions, Inc."/>
    <s v="Toshiba"/>
    <s v="e-STUDIO5005AC"/>
    <s v="FC-5005AC"/>
    <m/>
    <x v="0"/>
    <s v="Standard"/>
    <n v="297"/>
    <n v="420"/>
    <m/>
    <x v="0"/>
    <x v="1"/>
    <x v="31"/>
    <s v="Yes"/>
    <n v="2.492"/>
    <n v="129.584"/>
    <s v="Wired &gt; 500 MHz - 1 Gb/s Ethernet, Scanners with non-CCFL Lamps - Light-Emitting Diodes (LED)"/>
    <x v="230"/>
    <d v="2017-01-26T00:00:00"/>
    <s v="United States, Taiwan, Canada"/>
    <s v="ES_13705_FC-5005AC_01252017152411_7468683"/>
    <n v="1"/>
    <n v="51.6"/>
    <n v="25.2"/>
    <n v="23.4"/>
    <n v="32"/>
    <n v="485"/>
    <n v="2.4889999999999999"/>
    <n v="121.25"/>
    <n v="0.68525000000000003"/>
    <n v="35.633000000000003"/>
    <n v="-26.400000000000002"/>
    <n v="26"/>
    <b v="1"/>
    <b v="1"/>
    <b v="1"/>
    <x v="0"/>
    <n v="8.25"/>
    <n v="143"/>
    <x v="804"/>
    <n v="0.79100000000000004"/>
    <n v="0.84100000000000008"/>
    <x v="0"/>
    <x v="0"/>
  </r>
  <r>
    <n v="2289437"/>
    <s v="Toshiba America Business Solutions, Inc."/>
    <s v="Toshiba"/>
    <s v="e-STUDIO5506AC"/>
    <s v="FC-5506AC"/>
    <m/>
    <x v="0"/>
    <s v="Standard"/>
    <n v="313"/>
    <n v="460"/>
    <m/>
    <x v="0"/>
    <x v="1"/>
    <x v="22"/>
    <s v="Yes"/>
    <n v="3.8559999999999999"/>
    <n v="200.512"/>
    <s v="Wired &gt; 500 MHz - 1 Gb/s Ethernet, Scanners with non-CCFL Lamps - Light-Emitting Diodes (LED)"/>
    <x v="229"/>
    <d v="2017-01-26T00:00:00"/>
    <s v="United States, Taiwan, Canada"/>
    <s v="ES_13705_FC-5506AC_01252017155243_7452203"/>
    <n v="1"/>
    <n v="11.4"/>
    <n v="30"/>
    <n v="28.8"/>
    <n v="32"/>
    <n v="757"/>
    <n v="3.8490000000000002"/>
    <n v="189.25"/>
    <n v="1.02525"/>
    <n v="53.313000000000002"/>
    <n v="18.600000000000001"/>
    <n v="30"/>
    <b v="1"/>
    <b v="1"/>
    <b v="1"/>
    <x v="0"/>
    <n v="11.25"/>
    <n v="195"/>
    <x v="805"/>
    <n v="1.1579999999999999"/>
    <n v="1.208"/>
    <x v="0"/>
    <x v="0"/>
  </r>
  <r>
    <n v="2263441"/>
    <s v="Toshiba America Business Solutions, Inc."/>
    <s v="Toshiba"/>
    <s v="e-STUDIO6506AC"/>
    <s v="FC-6506AC"/>
    <m/>
    <x v="0"/>
    <s v="Standard"/>
    <n v="313"/>
    <n v="460"/>
    <m/>
    <x v="0"/>
    <x v="1"/>
    <x v="23"/>
    <s v="Yes"/>
    <n v="4.82"/>
    <n v="250.64"/>
    <s v="Wired &gt; 500 MHz - 1 Gb/s Ethernet, Scanners with non-CCFL Lamps - Light-Emitting Diodes (LED)"/>
    <x v="229"/>
    <d v="2016-03-29T00:00:00"/>
    <s v="United States, Taiwan, Canada"/>
    <s v="ES_13705_FC-6506AC_03182016100024_6616784"/>
    <n v="1"/>
    <n v="13.8"/>
    <n v="31.8"/>
    <n v="30.6"/>
    <n v="32"/>
    <n v="949.6"/>
    <n v="4.8247999999999998"/>
    <n v="237.4"/>
    <n v="1.2818000000000001"/>
    <n v="66.653599999999997"/>
    <n v="18"/>
    <n v="30"/>
    <b v="1"/>
    <b v="1"/>
    <b v="1"/>
    <x v="0"/>
    <n v="15.750000000000004"/>
    <n v="273.00000000000006"/>
    <x v="806"/>
    <n v="1.718"/>
    <n v="1.768"/>
    <x v="0"/>
    <x v="0"/>
  </r>
  <r>
    <n v="2289588"/>
    <s v="Toshiba America Business Solutions, Inc."/>
    <s v="Toshiba"/>
    <s v="e-STUDIO7506AC"/>
    <s v="FC-7506AC"/>
    <m/>
    <x v="0"/>
    <s v="Standard"/>
    <n v="313"/>
    <n v="460"/>
    <m/>
    <x v="0"/>
    <x v="1"/>
    <x v="24"/>
    <s v="Yes"/>
    <n v="5.9370000000000003"/>
    <n v="308.72399999999999"/>
    <s v="Wired &gt; 500 MHz - 1 Gb/s Ethernet, Scanners with non-CCFL Lamps - Light-Emitting Diodes (LED)"/>
    <x v="229"/>
    <d v="2017-01-26T00:00:00"/>
    <s v="United States, Taiwan, Canada"/>
    <s v="ES_13705_FC-7506AC_01252017165605_297510"/>
    <n v="1"/>
    <n v="14.4"/>
    <n v="38.4"/>
    <n v="37.799999999999997"/>
    <n v="32"/>
    <n v="1173.2"/>
    <n v="5.9428000000000001"/>
    <n v="293.3"/>
    <n v="1.5612999999999999"/>
    <n v="81.187599999999989"/>
    <n v="24"/>
    <n v="30"/>
    <b v="1"/>
    <b v="1"/>
    <b v="1"/>
    <x v="0"/>
    <n v="23.000000000000004"/>
    <n v="398.66666666666674"/>
    <x v="807"/>
    <n v="2.7219999999999995"/>
    <n v="2.7719999999999994"/>
    <x v="0"/>
    <x v="0"/>
  </r>
  <r>
    <n v="2217498"/>
    <s v="Xerox Corporation"/>
    <s v="Xerox"/>
    <s v="ColorQube"/>
    <s v="8580 / 8880"/>
    <m/>
    <x v="1"/>
    <s v="Standard"/>
    <n v="216"/>
    <n v="356"/>
    <m/>
    <x v="3"/>
    <x v="1"/>
    <x v="27"/>
    <s v="No"/>
    <n v="7.42"/>
    <n v="385.84"/>
    <s v="None, None"/>
    <x v="231"/>
    <d v="2014-08-11T00:00:00"/>
    <s v="United States, Australia, New Zealand, Europe, Taiwan, Canada"/>
    <s v="ES_21198_8580  8880_08152014120950_8705757"/>
    <n v="1"/>
    <n v="7.2"/>
    <n v="114"/>
    <n v="30"/>
    <n v="32"/>
    <n v="686.80000000000007"/>
    <n v="7.4258200000000008"/>
    <n v="171.70000000000002"/>
    <n v="5.768320000000001"/>
    <n v="299.95264000000003"/>
    <n v="106.8"/>
    <n v="26.419999999999998"/>
    <b v="0"/>
    <b v="1"/>
    <b v="1"/>
    <x v="1"/>
    <n v="8.0500000000000007"/>
    <n v="139.53333333333333"/>
    <x v="808"/>
    <n v="0.93499999999999994"/>
    <n v="0.93499999999999994"/>
    <x v="1"/>
    <x v="1"/>
  </r>
  <r>
    <n v="2293180"/>
    <s v="Xerox Corporation"/>
    <s v="Xerox"/>
    <s v="AltaLink C8030 MFP"/>
    <s v="AltaLink C8030 MFP"/>
    <m/>
    <x v="0"/>
    <s v="Standard"/>
    <n v="320"/>
    <n v="483"/>
    <m/>
    <x v="0"/>
    <x v="1"/>
    <x v="7"/>
    <s v="Yes"/>
    <n v="2.6819999999999999"/>
    <n v="139.464"/>
    <s v="None, None"/>
    <x v="232"/>
    <d v="2017-03-13T00:00:00"/>
    <s v="United States, Switzerland, Europe, Canada"/>
    <s v="ES_21198_AltaLink C8030 MFP_03232017145501_9429775"/>
    <n v="0"/>
    <n v="31.8"/>
    <n v="58.2"/>
    <n v="34.200000000000003"/>
    <n v="30"/>
    <n v="444.06666666666666"/>
    <n v="2.6770833333333335"/>
    <n v="111.01666666666667"/>
    <n v="1.1102708333333333"/>
    <n v="57.734083333333331"/>
    <n v="26.400000000000002"/>
    <n v="17.600000000000001"/>
    <b v="0"/>
    <b v="1"/>
    <b v="1"/>
    <x v="0"/>
    <n v="4.25"/>
    <n v="73.666666666666671"/>
    <x v="809"/>
    <n v="0.443"/>
    <n v="0.49299999999999999"/>
    <x v="1"/>
    <x v="1"/>
  </r>
  <r>
    <n v="2293181"/>
    <s v="Xerox Corporation"/>
    <s v="Xerox"/>
    <s v="AltaLink C8035 MFP"/>
    <s v="AltaLink C8035 MFP"/>
    <m/>
    <x v="0"/>
    <s v="Standard"/>
    <n v="320"/>
    <n v="483"/>
    <m/>
    <x v="0"/>
    <x v="1"/>
    <x v="19"/>
    <s v="Yes"/>
    <n v="2.9940000000000002"/>
    <n v="155.68799999999999"/>
    <s v="None, None"/>
    <x v="232"/>
    <d v="2017-03-13T00:00:00"/>
    <s v="United States, Switzerland, Europe, Canada"/>
    <s v="ES_21198_AltaLink C8035 MFP _03272017112940_2737592"/>
    <n v="0"/>
    <n v="36"/>
    <n v="49.2"/>
    <n v="43.2"/>
    <n v="32"/>
    <n v="508.4"/>
    <n v="2.99"/>
    <n v="127.1"/>
    <n v="1.1884999999999999"/>
    <n v="61.801999999999992"/>
    <n v="13.200000000000003"/>
    <n v="19.7"/>
    <b v="1"/>
    <b v="1"/>
    <b v="1"/>
    <x v="0"/>
    <n v="5.25"/>
    <n v="91"/>
    <x v="810"/>
    <n v="0.54800000000000004"/>
    <n v="0.59800000000000009"/>
    <x v="1"/>
    <x v="1"/>
  </r>
  <r>
    <n v="2293182"/>
    <s v="Xerox Corporation"/>
    <s v="Xerox"/>
    <s v="AltaLink C8045 MFP"/>
    <s v="AltaLink C8045 MFP"/>
    <m/>
    <x v="0"/>
    <s v="Standard"/>
    <n v="320"/>
    <n v="483"/>
    <m/>
    <x v="0"/>
    <x v="1"/>
    <x v="20"/>
    <s v="Yes"/>
    <n v="3.7429999999999999"/>
    <n v="194.636"/>
    <s v="None, None"/>
    <x v="71"/>
    <d v="2017-03-13T00:00:00"/>
    <s v="United States, Switzerland, Europe, Canada"/>
    <s v="ES_21198_AltaLink C8045 MFP _03272017194231_8615355"/>
    <n v="0"/>
    <n v="31.2"/>
    <n v="37.799999999999997"/>
    <n v="31.8"/>
    <n v="32"/>
    <n v="652.00000000000011"/>
    <n v="3.7464000000000004"/>
    <n v="163.00000000000003"/>
    <n v="1.4154"/>
    <n v="73.600799999999992"/>
    <n v="6.5999999999999979"/>
    <n v="23.9"/>
    <b v="1"/>
    <b v="1"/>
    <b v="1"/>
    <x v="0"/>
    <n v="7.25"/>
    <n v="125.66666666666667"/>
    <x v="811"/>
    <n v="0.72599999999999998"/>
    <n v="0.77600000000000002"/>
    <x v="1"/>
    <x v="1"/>
  </r>
  <r>
    <n v="2293183"/>
    <s v="Xerox Corporation"/>
    <s v="Xerox"/>
    <s v="AltaLink C8055 MFP"/>
    <s v="AltaLink C8055 MFP"/>
    <m/>
    <x v="0"/>
    <s v="Standard"/>
    <n v="320"/>
    <n v="483"/>
    <m/>
    <x v="0"/>
    <x v="1"/>
    <x v="28"/>
    <s v="Yes"/>
    <n v="4.3940000000000001"/>
    <n v="228.488"/>
    <s v="None, None"/>
    <x v="71"/>
    <d v="2017-03-13T00:00:00"/>
    <s v="United States, Switzerland, Europe, Canada"/>
    <s v="ES_21198_AltaLink C8055 MFP_03272017194243_2182192"/>
    <n v="0"/>
    <n v="30"/>
    <n v="46.2"/>
    <n v="42"/>
    <n v="32"/>
    <n v="793"/>
    <n v="4.3873999999999995"/>
    <n v="198.25"/>
    <n v="1.5126500000000001"/>
    <n v="78.657800000000009"/>
    <n v="16.200000000000003"/>
    <n v="28.099999999999998"/>
    <b v="1"/>
    <b v="1"/>
    <b v="1"/>
    <x v="0"/>
    <n v="9.25"/>
    <n v="160.33333333333334"/>
    <x v="484"/>
    <n v="0.85599999999999998"/>
    <n v="0.90600000000000003"/>
    <x v="1"/>
    <x v="1"/>
  </r>
  <r>
    <n v="2293184"/>
    <s v="Xerox Corporation"/>
    <s v="Xerox"/>
    <s v="Altalink C8070 MFP"/>
    <s v="Altalink C8070 MFP"/>
    <m/>
    <x v="0"/>
    <s v="Standard"/>
    <n v="320"/>
    <n v="483"/>
    <m/>
    <x v="0"/>
    <x v="1"/>
    <x v="33"/>
    <s v="Yes"/>
    <n v="5.657"/>
    <n v="294.16399999999999"/>
    <s v="None, None"/>
    <x v="71"/>
    <d v="2017-03-13T00:00:00"/>
    <s v="United States, Switzerland, Europe, Canada"/>
    <s v="ES_21198_Altalink C8070 MFP _03272017194303_7229338"/>
    <n v="0"/>
    <n v="22.2"/>
    <n v="43.8"/>
    <n v="45"/>
    <n v="32"/>
    <n v="1040.3999999999999"/>
    <n v="5.6627999999999989"/>
    <n v="260.09999999999997"/>
    <n v="1.8692999999999997"/>
    <n v="97.20359999999998"/>
    <n v="21.599999999999998"/>
    <n v="30"/>
    <b v="1"/>
    <b v="1"/>
    <b v="1"/>
    <x v="0"/>
    <n v="12.25"/>
    <n v="212.33333333333334"/>
    <x v="812"/>
    <n v="1.4379999999999997"/>
    <n v="1.4879999999999998"/>
    <x v="1"/>
    <x v="1"/>
  </r>
  <r>
    <n v="2312488"/>
    <s v="Xerox Corporation"/>
    <s v="Xerox"/>
    <s v="B1022"/>
    <s v="B1022"/>
    <m/>
    <x v="0"/>
    <s v="Standard"/>
    <n v="297"/>
    <n v="420"/>
    <m/>
    <x v="0"/>
    <x v="0"/>
    <x v="46"/>
    <s v="Yes"/>
    <n v="1.1000000000000001"/>
    <n v="57.2"/>
    <s v="None, None"/>
    <x v="233"/>
    <d v="2018-03-07T00:00:00"/>
    <s v="United States, Australia, New Zealand, Switzerland, Europe, Taiwan, Canada"/>
    <s v="ES_21198_B1022_03082018045607_4967790"/>
    <n v="2"/>
    <n v="7.2"/>
    <n v="24.6"/>
    <n v="22.8"/>
    <n v="22"/>
    <n v="195.2"/>
    <n v="1.0603"/>
    <n v="48.8"/>
    <n v="0.34067500000000001"/>
    <n v="17.7151"/>
    <n v="17.400000000000002"/>
    <n v="14.24"/>
    <b v="0"/>
    <b v="1"/>
    <b v="1"/>
    <x v="0"/>
    <n v="1.8900000000000001"/>
    <n v="32.76"/>
    <x v="813"/>
    <n v="0.28099999999999997"/>
    <n v="0.33099999999999996"/>
    <x v="1"/>
    <x v="1"/>
  </r>
  <r>
    <n v="2312489"/>
    <s v="Xerox Corporation"/>
    <s v="Xerox"/>
    <s v="B1025"/>
    <s v="B1025"/>
    <m/>
    <x v="0"/>
    <s v="Standard"/>
    <n v="297"/>
    <n v="420"/>
    <m/>
    <x v="0"/>
    <x v="0"/>
    <x v="26"/>
    <s v="Yes"/>
    <n v="1.5"/>
    <n v="78"/>
    <s v="None, None"/>
    <x v="233"/>
    <d v="2018-03-07T00:00:00"/>
    <s v="United States, Australia, New Zealand, Switzerland, Europe, Taiwan, Canada"/>
    <s v="ES_21198_B1025_03082018045514_4914765"/>
    <n v="2"/>
    <n v="15.6"/>
    <n v="29.4"/>
    <n v="27.6"/>
    <n v="25"/>
    <n v="264.7"/>
    <n v="1.5012750000000001"/>
    <n v="66.174999999999997"/>
    <n v="0.53911874999999998"/>
    <n v="28.034174999999998"/>
    <n v="13.799999999999999"/>
    <n v="15.5"/>
    <b v="1"/>
    <b v="1"/>
    <b v="1"/>
    <x v="0"/>
    <n v="2.1"/>
    <n v="36.4"/>
    <x v="814"/>
    <n v="0.33499999999999996"/>
    <n v="0.38499999999999995"/>
    <x v="1"/>
    <x v="1"/>
  </r>
  <r>
    <n v="2218497"/>
    <s v="Xerox Corporation"/>
    <s v="Xerox"/>
    <s v="C60"/>
    <s v="C60"/>
    <m/>
    <x v="0"/>
    <s v="Standard"/>
    <n v="320"/>
    <n v="483"/>
    <m/>
    <x v="0"/>
    <x v="1"/>
    <x v="22"/>
    <s v="Yes"/>
    <n v="7.3090000000000002"/>
    <n v="380.06799999999998"/>
    <s v="None, None"/>
    <x v="21"/>
    <d v="2014-09-02T00:00:00"/>
    <s v="United States, Switzerland, Europe, Canada"/>
    <s v="ES_21198_C60_09032014101118_2230985"/>
    <n v="1"/>
    <n v="10.199999999999999"/>
    <n v="78"/>
    <n v="58.2"/>
    <n v="32"/>
    <n v="1436.6"/>
    <n v="7.3109999999999999"/>
    <n v="359.15"/>
    <n v="1.9537500000000001"/>
    <n v="101.595"/>
    <n v="67.8"/>
    <n v="30"/>
    <b v="0"/>
    <b v="1"/>
    <b v="1"/>
    <x v="0"/>
    <n v="11.25"/>
    <n v="195"/>
    <x v="815"/>
    <n v="1.1579999999999999"/>
    <n v="1.208"/>
    <x v="1"/>
    <x v="1"/>
  </r>
  <r>
    <n v="2217799"/>
    <s v="Xerox Corporation"/>
    <s v="Xerox"/>
    <s v="C70"/>
    <s v="C70"/>
    <m/>
    <x v="0"/>
    <s v="Standard"/>
    <n v="320"/>
    <n v="483"/>
    <m/>
    <x v="0"/>
    <x v="1"/>
    <x v="23"/>
    <s v="Yes"/>
    <n v="7.7190000000000003"/>
    <n v="401.38799999999998"/>
    <s v="None, None"/>
    <x v="21"/>
    <d v="2014-08-21T00:00:00"/>
    <s v="United States, Switzerland, Europe, Canada"/>
    <s v="ES_21198_C70_08252014110137_5751690"/>
    <n v="1"/>
    <n v="10.199999999999999"/>
    <n v="76.2"/>
    <n v="57"/>
    <n v="32"/>
    <n v="1519.6"/>
    <n v="7.726"/>
    <n v="379.9"/>
    <n v="2.0575000000000001"/>
    <n v="106.99000000000001"/>
    <n v="66"/>
    <n v="30"/>
    <b v="0"/>
    <b v="1"/>
    <b v="1"/>
    <x v="0"/>
    <n v="15.750000000000004"/>
    <n v="273.00000000000006"/>
    <x v="816"/>
    <n v="1.718"/>
    <n v="1.768"/>
    <x v="1"/>
    <x v="1"/>
  </r>
  <r>
    <n v="2198409"/>
    <s v="Xerox Corporation"/>
    <s v="Xerox"/>
    <s v="ColorCube 9301"/>
    <s v="ColorCube 9301"/>
    <m/>
    <x v="0"/>
    <s v="Standard"/>
    <n v="320"/>
    <n v="450"/>
    <m/>
    <x v="3"/>
    <x v="1"/>
    <x v="30"/>
    <s v="Yes"/>
    <n v="23.6"/>
    <n v="1227.2"/>
    <s v="None, None"/>
    <x v="59"/>
    <d v="2013-12-12T00:00:00"/>
    <s v="United States, Australia, New Zealand, Switzerland, Europe, Canada"/>
    <s v="ES_21198_ColorCube 9301_12052013085929_9627038"/>
    <n v="2"/>
    <n v="6.6"/>
    <n v="159"/>
    <n v="13.2"/>
    <n v="32"/>
    <n v="2645.6"/>
    <n v="23.637289999999997"/>
    <n v="661.4"/>
    <n v="16.13429"/>
    <n v="838.98307999999997"/>
    <n v="152.4"/>
    <n v="30"/>
    <b v="0"/>
    <b v="1"/>
    <b v="1"/>
    <x v="0"/>
    <n v="30.500000000000004"/>
    <n v="528.66666666666674"/>
    <x v="817"/>
    <n v="4.3919999999999995"/>
    <n v="4.4419999999999993"/>
    <x v="1"/>
    <x v="1"/>
  </r>
  <r>
    <n v="2198410"/>
    <s v="Xerox Corporation"/>
    <s v="Xerox"/>
    <s v="ColorCube 9302"/>
    <s v="ColorCube 9302"/>
    <m/>
    <x v="0"/>
    <s v="Standard"/>
    <n v="320"/>
    <n v="450"/>
    <m/>
    <x v="3"/>
    <x v="1"/>
    <x v="30"/>
    <s v="Yes"/>
    <n v="23.4"/>
    <n v="1216.8"/>
    <s v="None, None"/>
    <x v="59"/>
    <d v="2013-12-12T00:00:00"/>
    <s v="United States, Australia, New Zealand, Switzerland, Europe, Canada"/>
    <s v="ES_21198_ColorCube 9302_12052013093155_5991479"/>
    <n v="2"/>
    <n v="6"/>
    <n v="161.4"/>
    <n v="13.2"/>
    <n v="32"/>
    <n v="2612.8000000000002"/>
    <n v="23.406714999999998"/>
    <n v="653.20000000000005"/>
    <n v="16.011714999999999"/>
    <n v="832.60917999999992"/>
    <n v="155.4"/>
    <n v="30"/>
    <b v="0"/>
    <b v="1"/>
    <b v="1"/>
    <x v="0"/>
    <n v="30.500000000000004"/>
    <n v="528.66666666666674"/>
    <x v="818"/>
    <n v="4.3919999999999995"/>
    <n v="4.4419999999999993"/>
    <x v="1"/>
    <x v="1"/>
  </r>
  <r>
    <n v="2198411"/>
    <s v="Xerox Corporation"/>
    <s v="Xerox"/>
    <s v="ColorCube 9303"/>
    <s v="ColorCube 9303"/>
    <m/>
    <x v="0"/>
    <s v="Standard"/>
    <n v="320"/>
    <n v="450"/>
    <m/>
    <x v="3"/>
    <x v="1"/>
    <x v="30"/>
    <s v="Yes"/>
    <n v="23.3"/>
    <n v="1211.5999999999999"/>
    <s v="None, None"/>
    <x v="59"/>
    <d v="2013-12-12T00:00:00"/>
    <s v="United States, Australia, New Zealand, Switzerland, Europe, Canada"/>
    <s v="ES_21198_ColorCube 9303_12052013094715_4603082"/>
    <n v="2"/>
    <n v="6"/>
    <n v="158.4"/>
    <n v="13.2"/>
    <n v="32"/>
    <n v="2592.4"/>
    <n v="23.30743"/>
    <n v="648.1"/>
    <n v="15.99193"/>
    <n v="831.58036000000004"/>
    <n v="152.4"/>
    <n v="30"/>
    <b v="0"/>
    <b v="1"/>
    <b v="1"/>
    <x v="0"/>
    <n v="30.500000000000004"/>
    <n v="528.66666666666674"/>
    <x v="819"/>
    <n v="4.3919999999999995"/>
    <n v="4.4419999999999993"/>
    <x v="1"/>
    <x v="1"/>
  </r>
  <r>
    <n v="2205013"/>
    <s v="Xerox Corporation"/>
    <s v="Xerox"/>
    <s v="ColorQube 8570DNES"/>
    <s v="ColorQube 8570DNES"/>
    <m/>
    <x v="1"/>
    <s v="Standard"/>
    <n v="216"/>
    <n v="356"/>
    <m/>
    <x v="3"/>
    <x v="1"/>
    <x v="3"/>
    <s v="Yes"/>
    <n v="5.0999999999999996"/>
    <n v="265.2"/>
    <s v="None, None"/>
    <x v="59"/>
    <d v="2014-02-25T00:00:00"/>
    <s v="United States, Switzerland, Europe, Canada"/>
    <s v="ES_21198_ColorQube 8570DNES_02212014093341_9172174"/>
    <n v="1"/>
    <n v="6"/>
    <n v="480"/>
    <n v="16.2"/>
    <n v="32"/>
    <n v="693"/>
    <n v="5.109"/>
    <n v="173.25"/>
    <n v="2.8642500000000006"/>
    <n v="148.94100000000003"/>
    <n v="474"/>
    <n v="21.8"/>
    <b v="0"/>
    <b v="1"/>
    <b v="1"/>
    <x v="1"/>
    <n v="5.85"/>
    <n v="101.39999999999999"/>
    <x v="820"/>
    <n v="0.88300000000000001"/>
    <n v="0.88300000000000001"/>
    <x v="1"/>
    <x v="1"/>
  </r>
  <r>
    <n v="2213485"/>
    <s v="Xerox Corporation"/>
    <s v="Xerox"/>
    <s v="ColorQube 9300 series Solid Ink Color Multifunction Printer"/>
    <s v="ColorQube 9302, ColorQube 9303"/>
    <m/>
    <x v="0"/>
    <s v="Standard"/>
    <n v="297"/>
    <n v="420"/>
    <m/>
    <x v="3"/>
    <x v="1"/>
    <x v="30"/>
    <s v="Yes"/>
    <n v="28.765999999999998"/>
    <n v="1495.8320000000001"/>
    <s v="None, None"/>
    <x v="234"/>
    <d v="2014-06-19T00:00:00"/>
    <s v="United States, Australia, New Zealand, Europe, Taiwan, Canada"/>
    <s v="ES_21198_ColorQube 9302 ColorQube_06202014092915_8017071"/>
    <n v="1"/>
    <n v="600"/>
    <n v="9240"/>
    <n v="2100"/>
    <n v="32"/>
    <n v="2691.3999999999996"/>
    <n v="28.765613333333334"/>
    <n v="672.84999999999991"/>
    <n v="22.248863333333336"/>
    <n v="1156.9408933333334"/>
    <n v="8640"/>
    <n v="30"/>
    <b v="0"/>
    <b v="1"/>
    <b v="1"/>
    <x v="0"/>
    <n v="30.500000000000004"/>
    <n v="528.66666666666674"/>
    <x v="821"/>
    <n v="4.3919999999999995"/>
    <n v="4.4419999999999993"/>
    <x v="1"/>
    <x v="1"/>
  </r>
  <r>
    <n v="2193020"/>
    <s v="Xerox Corporation"/>
    <s v="Xerox"/>
    <s v="D136 Copier/Printer"/>
    <s v="D136 Copier/Printer"/>
    <m/>
    <x v="0"/>
    <s v="Standard"/>
    <n v="330"/>
    <n v="488"/>
    <m/>
    <x v="0"/>
    <x v="0"/>
    <x v="52"/>
    <s v="Yes"/>
    <n v="28.8"/>
    <n v="1497.6"/>
    <s v="None, None"/>
    <x v="235"/>
    <d v="2013-10-21T00:00:00"/>
    <s v="United States, Switzerland, Europe, Canada"/>
    <s v="ES_21198_D136 Copier/Printer_10212013091635_2141534"/>
    <n v="60"/>
    <n v="360"/>
    <n v="180"/>
    <n v="6"/>
    <n v="32"/>
    <n v="5264.3999999999987"/>
    <n v="28.821473333333323"/>
    <n v="1316.0999999999997"/>
    <n v="9.2929733333333289"/>
    <n v="483.23461333333307"/>
    <n v="-180"/>
    <n v="60"/>
    <b v="1"/>
    <b v="1"/>
    <b v="0"/>
    <x v="0"/>
    <n v="45.749999999999993"/>
    <n v="792.99999999999989"/>
    <x v="822"/>
    <n v="6.387999999999999"/>
    <n v="6.4379999999999988"/>
    <x v="1"/>
    <x v="1"/>
  </r>
  <r>
    <n v="2205548"/>
    <s v="Xerox Corporation"/>
    <s v="Xerox"/>
    <s v="Xerox Nuvera 144 EA Production System"/>
    <s v="MFD"/>
    <m/>
    <x v="0"/>
    <s v="Standard"/>
    <n v="330"/>
    <n v="488"/>
    <m/>
    <x v="0"/>
    <x v="0"/>
    <x v="72"/>
    <s v="Yes"/>
    <n v="47"/>
    <n v="2444"/>
    <s v="None, None"/>
    <x v="236"/>
    <d v="2014-03-04T00:00:00"/>
    <s v="United States, Switzerland, Europe, Canada"/>
    <s v="ES_21198_MFD_02102014144553_3582422"/>
    <n v="30"/>
    <n v="18.600000000000001"/>
    <n v="289.8"/>
    <n v="39.6"/>
    <n v="32"/>
    <n v="8324.7999999999993"/>
    <n v="47.136699999999998"/>
    <n v="2081.1999999999998"/>
    <n v="17.0047"/>
    <n v="884.24440000000004"/>
    <n v="271.2"/>
    <n v="60"/>
    <b v="0"/>
    <b v="1"/>
    <b v="1"/>
    <x v="0"/>
    <n v="50.54999999999999"/>
    <n v="876.19999999999982"/>
    <x v="823"/>
    <n v="7.0839999999999987"/>
    <n v="7.1339999999999986"/>
    <x v="1"/>
    <x v="1"/>
  </r>
  <r>
    <n v="2198408"/>
    <s v="Xerox Corporation"/>
    <s v="Xerox"/>
    <s v="Nuvera 157 EA Production System"/>
    <s v="Nuvera 157 EA Production System"/>
    <m/>
    <x v="0"/>
    <s v="Standard"/>
    <n v="330"/>
    <n v="488"/>
    <m/>
    <x v="0"/>
    <x v="0"/>
    <x v="73"/>
    <s v="Yes"/>
    <m/>
    <m/>
    <s v="None, None"/>
    <x v="151"/>
    <d v="2013-12-12T00:00:00"/>
    <s v="United States, Switzerland, Europe, Canada"/>
    <s v="ES_21198_Nuvera 157 EA Production System_12032013101730_6629449"/>
    <n v="30"/>
    <n v="16.2"/>
    <n v="285"/>
    <n v="45"/>
    <n v="32"/>
    <n v="9879.9999999999982"/>
    <n v="55.473399999999984"/>
    <n v="2469.9999999999995"/>
    <n v="19.515399999999996"/>
    <n v="1014.8007999999998"/>
    <n v="268.8"/>
    <n v="60"/>
    <b v="0"/>
    <b v="1"/>
    <b v="1"/>
    <x v="0"/>
    <n v="58.35"/>
    <n v="1011.4000000000001"/>
    <x v="824"/>
    <n v="8.2149999999999999"/>
    <n v="8.2650000000000006"/>
    <x v="1"/>
    <x v="1"/>
  </r>
  <r>
    <n v="2205009"/>
    <s v="Xerox Corporation"/>
    <s v="Xerox"/>
    <s v="Nuvera 288 EA Production System"/>
    <s v="Nuvera 288 EA Production System"/>
    <m/>
    <x v="1"/>
    <s v="Standard"/>
    <n v="330"/>
    <n v="488"/>
    <m/>
    <x v="0"/>
    <x v="0"/>
    <x v="74"/>
    <s v="Yes"/>
    <n v="114.5"/>
    <n v="5954"/>
    <s v="None, None"/>
    <x v="236"/>
    <d v="2014-02-25T00:00:00"/>
    <s v="United States, Switzerland, Europe, Canada"/>
    <s v="ES_21198_Nuvera 288 EA Production System_02102014154556_783349"/>
    <n v="30"/>
    <n v="39.6"/>
    <n v="324.60000000000002"/>
    <n v="24"/>
    <n v="32"/>
    <n v="21684.799999999999"/>
    <n v="114.47500000000001"/>
    <n v="5421.2"/>
    <n v="34.299999999999997"/>
    <n v="1783.6"/>
    <n v="285"/>
    <n v="60"/>
    <b v="0"/>
    <b v="1"/>
    <b v="1"/>
    <x v="1"/>
    <n v="120.8"/>
    <n v="2093.8666666666663"/>
    <x v="825"/>
    <n v="32.588000000000001"/>
    <n v="32.637999999999998"/>
    <x v="1"/>
    <x v="1"/>
  </r>
  <r>
    <n v="2205010"/>
    <s v="Xerox Corporation"/>
    <s v="Xerox"/>
    <s v="Nuvera 314 EA Production System"/>
    <s v="Nuvera 314 EA Production System"/>
    <m/>
    <x v="1"/>
    <s v="Standard"/>
    <n v="330"/>
    <n v="488"/>
    <m/>
    <x v="0"/>
    <x v="0"/>
    <x v="75"/>
    <s v="Yes"/>
    <n v="130.80000000000001"/>
    <n v="6801.6"/>
    <s v="None, None"/>
    <x v="236"/>
    <d v="2014-02-25T00:00:00"/>
    <s v="United States, Switzerland, Europe, Canada"/>
    <s v="ES_21198_Nuvera 314 EA Production System_02102014163808_6656152"/>
    <n v="30"/>
    <n v="39.6"/>
    <n v="324.60000000000002"/>
    <n v="24"/>
    <n v="32"/>
    <n v="24854.2"/>
    <n v="130.81200000000001"/>
    <n v="6213.55"/>
    <n v="38.733750000000001"/>
    <n v="2014.155"/>
    <n v="285"/>
    <n v="60"/>
    <b v="0"/>
    <b v="1"/>
    <b v="1"/>
    <x v="1"/>
    <n v="135.10000000000002"/>
    <n v="2341.7333333333336"/>
    <x v="826"/>
    <n v="37.345999999999997"/>
    <n v="37.395999999999994"/>
    <x v="1"/>
    <x v="1"/>
  </r>
  <r>
    <n v="2210999"/>
    <s v="Xerox Corporation"/>
    <s v="Xerox"/>
    <s v="Phaser 3260"/>
    <s v="Phaser 3260"/>
    <m/>
    <x v="1"/>
    <s v="Standard"/>
    <n v="216"/>
    <n v="356"/>
    <m/>
    <x v="0"/>
    <x v="0"/>
    <x v="36"/>
    <s v="Yes"/>
    <n v="1.3"/>
    <n v="67.599999999999994"/>
    <s v="None, None"/>
    <x v="237"/>
    <d v="2016-08-24T00:00:00"/>
    <s v="United States, Australia, New Zealand, Switzerland, Europe, Taiwan, Canada"/>
    <s v="ES_21198_Phaser 3260_05082014081908_7148758"/>
    <n v="1"/>
    <n v="13.2"/>
    <n v="16.8"/>
    <n v="16.2"/>
    <n v="29"/>
    <n v="208.7"/>
    <n v="1.2543"/>
    <n v="52.174999999999997"/>
    <n v="0.51517499999999994"/>
    <n v="26.789099999999998"/>
    <n v="3.6000000000000014"/>
    <n v="17.18"/>
    <b v="1"/>
    <b v="1"/>
    <b v="1"/>
    <x v="1"/>
    <n v="1.44"/>
    <n v="24.959999999999997"/>
    <x v="827"/>
    <n v="0.37800000000000006"/>
    <n v="0.37800000000000006"/>
    <x v="1"/>
    <x v="1"/>
  </r>
  <r>
    <n v="2273209"/>
    <s v="Xerox Corporation"/>
    <s v="Xerox"/>
    <s v="Phaser 3330"/>
    <s v="Phaser 3330"/>
    <m/>
    <x v="1"/>
    <s v="Standard"/>
    <n v="216"/>
    <n v="356"/>
    <m/>
    <x v="0"/>
    <x v="0"/>
    <x v="4"/>
    <s v="Yes"/>
    <n v="2.1"/>
    <n v="109.2"/>
    <s v="None, None"/>
    <x v="238"/>
    <d v="2016-07-25T00:00:00"/>
    <s v="United States, Australia, New Zealand, Switzerland, Europe, Taiwan, Canada"/>
    <s v="ES_21198_Phaser 3330_07252016080526_3926947"/>
    <n v="1"/>
    <n v="12"/>
    <n v="19.8"/>
    <n v="19.8"/>
    <n v="32"/>
    <n v="375.39999999999992"/>
    <n v="2.1329999999999996"/>
    <n v="93.84999999999998"/>
    <n v="0.78524999999999978"/>
    <n v="40.832999999999991"/>
    <n v="7.8000000000000007"/>
    <n v="22.64"/>
    <b v="1"/>
    <b v="1"/>
    <b v="1"/>
    <x v="1"/>
    <n v="2.92"/>
    <n v="50.613333333333337"/>
    <x v="828"/>
    <n v="0.60399999999999987"/>
    <n v="0.60399999999999987"/>
    <x v="1"/>
    <x v="1"/>
  </r>
  <r>
    <n v="2203572"/>
    <s v="Xerox Corporation"/>
    <s v="Xerox"/>
    <s v="Phaser 4622"/>
    <s v="Phaser 4622"/>
    <m/>
    <x v="1"/>
    <s v="Standard"/>
    <n v="216"/>
    <n v="356"/>
    <m/>
    <x v="0"/>
    <x v="0"/>
    <x v="22"/>
    <s v="Yes"/>
    <n v="4.8"/>
    <n v="249.6"/>
    <s v="None, None"/>
    <x v="239"/>
    <d v="2014-01-31T00:00:00"/>
    <s v="United States, Europe, Canada"/>
    <s v="ES_21198_Phaser 4622_01272014125726_4859277"/>
    <n v="1"/>
    <n v="3.6"/>
    <n v="32.4"/>
    <n v="30"/>
    <n v="32"/>
    <n v="903.8"/>
    <n v="4.7750000000000004"/>
    <n v="225.95"/>
    <n v="1.4457500000000001"/>
    <n v="75.179000000000002"/>
    <n v="28.799999999999997"/>
    <n v="30"/>
    <b v="1"/>
    <b v="1"/>
    <b v="1"/>
    <x v="1"/>
    <n v="6.6000000000000005"/>
    <n v="114.40000000000002"/>
    <x v="829"/>
    <n v="1.222"/>
    <n v="1.222"/>
    <x v="1"/>
    <x v="1"/>
  </r>
  <r>
    <n v="2198416"/>
    <s v="Xerox Corporation"/>
    <s v="Xerox"/>
    <s v="Phaser 6010N"/>
    <s v="Phaser 6010N"/>
    <m/>
    <x v="1"/>
    <s v="Standard"/>
    <n v="216"/>
    <n v="356"/>
    <m/>
    <x v="0"/>
    <x v="1"/>
    <x v="17"/>
    <s v="No"/>
    <n v="1.5"/>
    <n v="78"/>
    <s v="None, None"/>
    <x v="59"/>
    <d v="2013-12-12T00:00:00"/>
    <s v="United States, Switzerland, Europe, Canada"/>
    <s v="ES_21198_Phaser 6010N_12052013101345_6085168"/>
    <n v="1"/>
    <n v="19.2"/>
    <n v="31.2"/>
    <n v="23.4"/>
    <n v="15"/>
    <n v="186.7"/>
    <n v="1.5305"/>
    <n v="46.674999999999997"/>
    <n v="0.886625"/>
    <n v="46.104500000000002"/>
    <n v="12"/>
    <n v="11.3"/>
    <b v="0"/>
    <b v="1"/>
    <b v="1"/>
    <x v="1"/>
    <n v="1.5999999999999999"/>
    <n v="27.733333333333331"/>
    <x v="830"/>
    <n v="0.27500000000000002"/>
    <n v="0.27500000000000002"/>
    <x v="1"/>
    <x v="1"/>
  </r>
  <r>
    <n v="2229548"/>
    <s v="Xerox Corporation"/>
    <s v="Xerox"/>
    <s v="Phaser 6020"/>
    <s v="Phaser 6020"/>
    <m/>
    <x v="1"/>
    <s v="Standard"/>
    <n v="216"/>
    <n v="356"/>
    <m/>
    <x v="0"/>
    <x v="1"/>
    <x v="76"/>
    <s v="No"/>
    <n v="0.91400000000000003"/>
    <n v="47.527999999999999"/>
    <s v="None, None"/>
    <x v="240"/>
    <d v="2014-12-16T00:00:00"/>
    <s v="United States, Australia, New Zealand, Europe, Taiwan, Canada"/>
    <s v="ES_21198_Phaser 6020_12172014140416_3968555"/>
    <n v="6"/>
    <n v="18"/>
    <n v="37.799999999999997"/>
    <n v="36"/>
    <n v="10"/>
    <n v="90.333333333333329"/>
    <n v="0.84041666666666648"/>
    <n v="22.583333333333332"/>
    <n v="0.52510416666666659"/>
    <n v="27.305416666666662"/>
    <n v="19.799999999999997"/>
    <n v="9.1999999999999993"/>
    <b v="0"/>
    <b v="1"/>
    <b v="0"/>
    <x v="1"/>
    <n v="1.3"/>
    <n v="22.533333333333335"/>
    <x v="831"/>
    <n v="0.27500000000000002"/>
    <n v="0.27500000000000002"/>
    <x v="1"/>
    <x v="1"/>
  </r>
  <r>
    <n v="2229549"/>
    <s v="Xerox Corporation"/>
    <s v="Xerox"/>
    <s v="Phaser 6022"/>
    <s v="Phaser 6022"/>
    <m/>
    <x v="1"/>
    <s v="Standard"/>
    <n v="216"/>
    <n v="356"/>
    <m/>
    <x v="0"/>
    <x v="1"/>
    <x v="37"/>
    <s v="No"/>
    <n v="1.1080000000000001"/>
    <n v="57.616"/>
    <s v="None, None"/>
    <x v="240"/>
    <d v="2014-12-16T00:00:00"/>
    <s v="United States, Australia, New Zealand, Europe, Taiwan, Canada"/>
    <s v="ES_21198_Phaser 6022_12172014141031_8692458"/>
    <n v="6"/>
    <n v="10.199999999999999"/>
    <n v="27"/>
    <n v="30"/>
    <n v="18"/>
    <n v="171.53333333333333"/>
    <n v="1.1050166666666668"/>
    <n v="42.883333333333333"/>
    <n v="0.49045416666666664"/>
    <n v="25.503616666666666"/>
    <n v="16.8"/>
    <n v="12.559999999999999"/>
    <b v="0"/>
    <b v="1"/>
    <b v="1"/>
    <x v="1"/>
    <n v="2.0499999999999998"/>
    <n v="35.533333333333331"/>
    <x v="832"/>
    <n v="0.27500000000000002"/>
    <n v="0.27500000000000002"/>
    <x v="1"/>
    <x v="1"/>
  </r>
  <r>
    <n v="2198413"/>
    <s v="Xerox Corporation"/>
    <s v="Xerox"/>
    <s v="Phaser 6500DN"/>
    <s v="Phaser 6500DN"/>
    <m/>
    <x v="1"/>
    <s v="Standard"/>
    <n v="216"/>
    <n v="356"/>
    <m/>
    <x v="0"/>
    <x v="1"/>
    <x v="5"/>
    <s v="Yes"/>
    <n v="2.7"/>
    <n v="140.4"/>
    <s v="None, None"/>
    <x v="59"/>
    <d v="2013-12-12T00:00:00"/>
    <s v="United States, Switzerland, Europe, Canada"/>
    <s v="ES_21198_Phaser 6500DN_12052013101839_9031640"/>
    <n v="30"/>
    <n v="14.4"/>
    <n v="24"/>
    <n v="9.6"/>
    <n v="24"/>
    <n v="343.4666666666667"/>
    <n v="2.7316250000000002"/>
    <n v="85.866666666666674"/>
    <n v="1.5943750000000001"/>
    <n v="82.907499999999999"/>
    <n v="9.6"/>
    <n v="27.240000000000002"/>
    <b v="1"/>
    <b v="1"/>
    <b v="1"/>
    <x v="1"/>
    <n v="2.9499999999999997"/>
    <n v="51.133333333333326"/>
    <x v="833"/>
    <n v="0.371"/>
    <n v="0.371"/>
    <x v="1"/>
    <x v="1"/>
  </r>
  <r>
    <n v="2197764"/>
    <s v="Xerox Corporation"/>
    <s v="Xerox"/>
    <s v="Phaser 6600DN"/>
    <s v="Phaser 6600DN"/>
    <m/>
    <x v="1"/>
    <s v="Standard"/>
    <n v="216"/>
    <n v="356"/>
    <m/>
    <x v="0"/>
    <x v="1"/>
    <x v="9"/>
    <s v="Yes"/>
    <n v="3.7"/>
    <n v="192.4"/>
    <s v="None, None"/>
    <x v="241"/>
    <d v="2013-12-05T00:00:00"/>
    <s v="United States, Europe, Canada"/>
    <s v="ES_21198_Phaser 6600DN_11192013133705_6843072"/>
    <n v="10"/>
    <n v="6"/>
    <n v="20.399999999999999"/>
    <n v="18"/>
    <n v="32"/>
    <n v="642.79999999999995"/>
    <n v="3.7003999999999997"/>
    <n v="160.69999999999999"/>
    <n v="1.4039000000000001"/>
    <n v="73.002800000000008"/>
    <n v="14.399999999999999"/>
    <n v="20.119999999999997"/>
    <b v="1"/>
    <b v="1"/>
    <b v="1"/>
    <x v="1"/>
    <n v="5.0500000000000007"/>
    <n v="87.533333333333346"/>
    <x v="834"/>
    <n v="0.75500000000000012"/>
    <n v="0.75500000000000012"/>
    <x v="1"/>
    <x v="1"/>
  </r>
  <r>
    <n v="2198414"/>
    <s v="Xerox Corporation"/>
    <s v="Xerox"/>
    <s v="Phaser 6700DX"/>
    <s v="Phaser 6700DX"/>
    <s v="Phaser 6700DN,,2 paper trays; Phaser 6700DT,,3 Paper trays; Phaser 6700DX,,3 paper trays + 160Gb hard drive"/>
    <x v="1"/>
    <s v="Standard"/>
    <n v="216"/>
    <n v="356"/>
    <m/>
    <x v="0"/>
    <x v="1"/>
    <x v="48"/>
    <s v="Yes"/>
    <n v="6.6"/>
    <n v="343.2"/>
    <s v="None, None"/>
    <x v="59"/>
    <d v="2013-12-12T00:00:00"/>
    <s v="United States, Switzerland, Europe, Canada"/>
    <s v="ES_21198_Phaser 6700DX_12052013102415_7565423"/>
    <n v="15"/>
    <n v="8.4"/>
    <n v="28.2"/>
    <n v="9"/>
    <n v="32"/>
    <n v="1123.5999999999999"/>
    <n v="6.6433333333333318"/>
    <n v="280.89999999999998"/>
    <n v="2.6398333333333328"/>
    <n v="137.2713333333333"/>
    <n v="19.799999999999997"/>
    <n v="24.74"/>
    <b v="1"/>
    <b v="1"/>
    <b v="1"/>
    <x v="1"/>
    <n v="7.25"/>
    <n v="125.66666666666667"/>
    <x v="835"/>
    <n v="0.92699999999999994"/>
    <n v="0.92699999999999994"/>
    <x v="1"/>
    <x v="1"/>
  </r>
  <r>
    <n v="2197794"/>
    <s v="Xerox Corporation"/>
    <s v="Xerox"/>
    <s v="Phaser 7100DN"/>
    <s v="Phaser 7100DN"/>
    <s v="Phaser 7100N,,"/>
    <x v="1"/>
    <s v="Standard"/>
    <n v="216"/>
    <n v="356"/>
    <m/>
    <x v="0"/>
    <x v="1"/>
    <x v="7"/>
    <s v="Yes"/>
    <n v="2.8"/>
    <n v="145.6"/>
    <s v="None, None"/>
    <x v="241"/>
    <d v="2013-12-05T00:00:00"/>
    <s v="United States, Europe, Canada"/>
    <s v="ES_21198_Phaser 7100DN_11202013113215_1295282"/>
    <n v="10"/>
    <n v="6"/>
    <n v="21"/>
    <n v="16.2"/>
    <n v="30"/>
    <n v="529.33333333333326"/>
    <n v="2.7510666666666665"/>
    <n v="132.33333333333331"/>
    <n v="0.78856666666666653"/>
    <n v="41.005466666666656"/>
    <n v="15"/>
    <n v="17.600000000000001"/>
    <b v="1"/>
    <b v="1"/>
    <b v="1"/>
    <x v="1"/>
    <n v="3.85"/>
    <n v="66.733333333333334"/>
    <x v="836"/>
    <n v="0.56299999999999994"/>
    <n v="0.56299999999999994"/>
    <x v="1"/>
    <x v="1"/>
  </r>
  <r>
    <n v="2203613"/>
    <s v="Xerox Corporation"/>
    <s v="Xerox"/>
    <s v="Phaser 7500DX"/>
    <s v="Phaser 7500DX"/>
    <s v="7500N,,; Dell 7130cdn,,; Phaser 7500 DT,,; Phaser 7500DN,,"/>
    <x v="1"/>
    <s v="Standard"/>
    <n v="330"/>
    <n v="457"/>
    <m/>
    <x v="0"/>
    <x v="1"/>
    <x v="19"/>
    <s v="Yes"/>
    <n v="4.4000000000000004"/>
    <n v="228.8"/>
    <s v="None, None"/>
    <x v="59"/>
    <d v="2014-01-31T00:00:00"/>
    <s v="United States, Switzerland, Europe, Canada"/>
    <s v="ES_21198_Phaser 7500DX_01312014103309_8391382"/>
    <n v="3"/>
    <n v="18"/>
    <n v="80.400000000000006"/>
    <n v="73.8"/>
    <n v="32"/>
    <n v="630.20000000000005"/>
    <n v="4.4438000000000004"/>
    <n v="157.55000000000001"/>
    <n v="2.3835500000000001"/>
    <n v="123.94460000000001"/>
    <n v="62.400000000000006"/>
    <n v="19.7"/>
    <b v="0"/>
    <b v="1"/>
    <b v="1"/>
    <x v="1"/>
    <n v="5.1499999999999995"/>
    <n v="89.266666666666652"/>
    <x v="105"/>
    <n v="0.72300000000000009"/>
    <n v="0.77300000000000013"/>
    <x v="1"/>
    <x v="1"/>
  </r>
  <r>
    <n v="2197796"/>
    <s v="Xerox Corporation"/>
    <s v="Xerox"/>
    <s v="Phaser 7800GX"/>
    <s v="Phaser 7800GX"/>
    <s v="Phaser 7800DN,,; Phaser 7800DX,,"/>
    <x v="1"/>
    <s v="Standard"/>
    <n v="279"/>
    <n v="432"/>
    <m/>
    <x v="0"/>
    <x v="1"/>
    <x v="20"/>
    <s v="Yes"/>
    <n v="6"/>
    <n v="312"/>
    <s v="None, None"/>
    <x v="242"/>
    <d v="2013-12-05T00:00:00"/>
    <s v="United States, Switzerland, Europe, Canada"/>
    <s v="ES_21198_Phaser 7800GX_11202013141738_5105401"/>
    <n v="45"/>
    <n v="21"/>
    <n v="40.799999999999997"/>
    <n v="7.8"/>
    <n v="32"/>
    <n v="979"/>
    <n v="6.0020666666666669"/>
    <n v="244.75"/>
    <n v="2.6068166666666661"/>
    <n v="135.55446666666663"/>
    <n v="19.799999999999997"/>
    <n v="37.950000000000003"/>
    <b v="1"/>
    <b v="1"/>
    <b v="1"/>
    <x v="1"/>
    <n v="7.1499999999999995"/>
    <n v="123.93333333333332"/>
    <x v="837"/>
    <n v="0.92299999999999993"/>
    <n v="0.97299999999999998"/>
    <x v="1"/>
    <x v="1"/>
  </r>
  <r>
    <n v="2295094"/>
    <s v="Xerox Corporation"/>
    <s v="Xerox"/>
    <s v="VersaLink B7025"/>
    <s v="VersaLink B7025"/>
    <m/>
    <x v="0"/>
    <s v="Standard"/>
    <n v="297"/>
    <n v="432"/>
    <m/>
    <x v="0"/>
    <x v="0"/>
    <x v="26"/>
    <s v="Yes"/>
    <n v="1.62"/>
    <n v="84.24"/>
    <s v="Wired &gt; 20 MHz and &lt; 500 MHz - Other, Internal Disk Drive - Hard-Disk,Power-supply Size &gt; 10W,Scanners with non-CCFL Lamps - Light-Emitting Diodes (LED),Touch Panel Display - Color"/>
    <x v="71"/>
    <d v="2017-04-27T00:00:00"/>
    <s v="United States, Switzerland, Europe, Canada"/>
    <s v="ES_21198_VersaLink B7025_04272017102324_6225613"/>
    <n v="5"/>
    <n v="13.8"/>
    <n v="28.8"/>
    <n v="28.2"/>
    <n v="25"/>
    <n v="230.49999999999997"/>
    <n v="1.6174499999999998"/>
    <n v="57.624999999999993"/>
    <n v="0.83276250000000007"/>
    <n v="43.303650000000005"/>
    <n v="15"/>
    <n v="15.5"/>
    <b v="1"/>
    <b v="1"/>
    <b v="1"/>
    <x v="0"/>
    <n v="2.1"/>
    <n v="36.4"/>
    <x v="838"/>
    <n v="0.33499999999999996"/>
    <n v="0.38499999999999995"/>
    <x v="1"/>
    <x v="1"/>
  </r>
  <r>
    <n v="2295096"/>
    <s v="Xerox Corporation"/>
    <s v="Xerox"/>
    <s v="VersaLink B7030"/>
    <s v="VersaLink B7030"/>
    <m/>
    <x v="0"/>
    <s v="Standard"/>
    <n v="297"/>
    <n v="432"/>
    <m/>
    <x v="0"/>
    <x v="0"/>
    <x v="7"/>
    <s v="Yes"/>
    <n v="2.1080000000000001"/>
    <n v="109.616"/>
    <s v="Wired &gt; 20 MHz and &lt; 500 MHz - Other, Internal Disk Drive - Hard-Disk,Power-supply Size &gt; 10W,Scanners with non-CCFL Lamps - Light-Emitting Diodes (LED),Touch Panel Display - Color"/>
    <x v="71"/>
    <d v="2017-04-26T00:00:00"/>
    <s v="United States, Switzerland, Europe, Canada"/>
    <s v="ES_21198_VersaLink B7030  _04272017104957_1809051"/>
    <n v="5"/>
    <n v="9"/>
    <n v="30"/>
    <n v="22.8"/>
    <n v="30"/>
    <n v="323.93333333333334"/>
    <n v="2.1025166666666668"/>
    <n v="80.983333333333334"/>
    <n v="0.99182916666666665"/>
    <n v="51.575116666666666"/>
    <n v="21"/>
    <n v="17.600000000000001"/>
    <b v="0"/>
    <b v="1"/>
    <b v="1"/>
    <x v="0"/>
    <n v="2.4499999999999997"/>
    <n v="42.466666666666661"/>
    <x v="839"/>
    <n v="0.42499999999999993"/>
    <n v="0.47499999999999992"/>
    <x v="1"/>
    <x v="1"/>
  </r>
  <r>
    <n v="2295098"/>
    <s v="Xerox Corporation"/>
    <s v="Xerox"/>
    <s v="VersaLink B7035"/>
    <s v="VersaLink B7035"/>
    <m/>
    <x v="0"/>
    <s v="Standard"/>
    <n v="297"/>
    <n v="432"/>
    <m/>
    <x v="0"/>
    <x v="0"/>
    <x v="19"/>
    <s v="Yes"/>
    <n v="2.2400000000000002"/>
    <n v="116.48"/>
    <s v="Wired &gt; 20 MHz and &lt; 500 MHz - Other, Internal Disk Drive - Hard-Disk,Power-supply Size &gt; 10W,Scanners with non-CCFL Lamps - Light-Emitting Diodes (LED),Touch Panel Display - Color"/>
    <x v="71"/>
    <d v="2017-04-26T00:00:00"/>
    <s v="United States, Switzerland, Europe, Canada"/>
    <s v="ES_21198_VersaLink B7035_04272017112201_2257077"/>
    <n v="5"/>
    <n v="12"/>
    <n v="30"/>
    <n v="25.2"/>
    <n v="32"/>
    <n v="340.6"/>
    <n v="2.2405999999999997"/>
    <n v="85.15"/>
    <n v="1.0893499999999998"/>
    <n v="56.646199999999993"/>
    <n v="18"/>
    <n v="19.7"/>
    <b v="1"/>
    <b v="1"/>
    <b v="1"/>
    <x v="0"/>
    <n v="3"/>
    <n v="52"/>
    <x v="840"/>
    <n v="0.51500000000000001"/>
    <n v="0.56500000000000006"/>
    <x v="1"/>
    <x v="1"/>
  </r>
  <r>
    <n v="2296748"/>
    <s v="Xerox Corporation"/>
    <s v="Xerox"/>
    <s v="VersaLink C7000"/>
    <s v="VersaLink C7000"/>
    <m/>
    <x v="1"/>
    <s v="Standard"/>
    <n v="297"/>
    <n v="432"/>
    <m/>
    <x v="0"/>
    <x v="1"/>
    <x v="19"/>
    <s v="Yes"/>
    <n v="1.804"/>
    <n v="93.808000000000007"/>
    <s v="Other, Internal Disk Drive - Hard-Disk,Power-supply Size &gt; 10W,Touch Panel Display - Color"/>
    <x v="140"/>
    <d v="2017-05-30T00:00:00"/>
    <s v="United States, Switzerland, Europe, Canada"/>
    <s v="ES_21198_VersaLink C7000_05302017143639_5021772"/>
    <n v="1"/>
    <n v="10.8"/>
    <n v="25.8"/>
    <n v="22.8"/>
    <n v="32"/>
    <n v="342.4"/>
    <n v="1.8015999999999996"/>
    <n v="85.6"/>
    <n v="0.53859999999999997"/>
    <n v="28.007199999999997"/>
    <n v="15"/>
    <n v="19.7"/>
    <b v="1"/>
    <b v="1"/>
    <b v="1"/>
    <x v="1"/>
    <n v="5.1499999999999995"/>
    <n v="89.266666666666652"/>
    <x v="841"/>
    <n v="0.72300000000000009"/>
    <n v="0.77300000000000013"/>
    <x v="0"/>
    <x v="0"/>
  </r>
  <r>
    <n v="2296745"/>
    <s v="Xerox Corporation"/>
    <s v="Xerox"/>
    <s v="VersaLink C7020"/>
    <s v="VersaLink C7020"/>
    <m/>
    <x v="0"/>
    <s v="Standard"/>
    <n v="297"/>
    <n v="432"/>
    <m/>
    <x v="0"/>
    <x v="1"/>
    <x v="43"/>
    <s v="Yes"/>
    <n v="0.93"/>
    <n v="48.36"/>
    <s v="Other, Internal Disk Drive - Hard-Disk,Power-supply Size &gt; 10W,Scanners with non-CCFL Lamps - Light-Emitting Diodes (LED),Touch Panel Display - Color"/>
    <x v="140"/>
    <d v="2017-05-30T00:00:00"/>
    <s v="United States, Switzerland, Europe, Canada"/>
    <s v="ES_21198_VersaLink C7020_05302017143510_2977368"/>
    <n v="5"/>
    <n v="9"/>
    <n v="21"/>
    <n v="19.2"/>
    <n v="20"/>
    <n v="160.4"/>
    <n v="0.93070000000000008"/>
    <n v="40.1"/>
    <n v="0.34607499999999997"/>
    <n v="17.995899999999999"/>
    <n v="12"/>
    <n v="13.4"/>
    <b v="1"/>
    <b v="1"/>
    <b v="1"/>
    <x v="0"/>
    <n v="2.9499999999999997"/>
    <n v="51.133333333333326"/>
    <x v="842"/>
    <n v="0.254"/>
    <n v="0.30399999999999999"/>
    <x v="1"/>
    <x v="1"/>
  </r>
  <r>
    <n v="2296746"/>
    <s v="Xerox Corporation"/>
    <s v="Xerox"/>
    <s v="VersaLink C7025"/>
    <s v="VersaLink C7025"/>
    <m/>
    <x v="0"/>
    <s v="Standard"/>
    <n v="297"/>
    <n v="432"/>
    <m/>
    <x v="0"/>
    <x v="1"/>
    <x v="26"/>
    <s v="Yes"/>
    <n v="1.1000000000000001"/>
    <n v="57.2"/>
    <s v="Other, Internal Disk Drive - Hard-Disk,Power-supply Size &gt; 10W,Scanners with non-CCFL Lamps - Light-Emitting Diodes (LED),Touch Panel Display - Color"/>
    <x v="140"/>
    <d v="2017-05-30T00:00:00"/>
    <s v="United States, Switzerland, Europe, Canada"/>
    <s v="ES_21198_VersaLink C7025_05302017143533_7000228"/>
    <n v="5"/>
    <n v="12"/>
    <n v="24"/>
    <n v="22.2"/>
    <n v="25"/>
    <n v="194.3"/>
    <n v="1.0945750000000001"/>
    <n v="48.575000000000003"/>
    <n v="0.38704375000000002"/>
    <n v="20.126275"/>
    <n v="12"/>
    <n v="15.5"/>
    <b v="1"/>
    <b v="1"/>
    <b v="1"/>
    <x v="0"/>
    <n v="3.5999999999999996"/>
    <n v="62.4"/>
    <x v="843"/>
    <n v="0.33800000000000002"/>
    <n v="0.38800000000000001"/>
    <x v="0"/>
    <x v="0"/>
  </r>
  <r>
    <n v="2296747"/>
    <s v="Xerox Corporation"/>
    <s v="Xerox"/>
    <s v="VersaLink C7030"/>
    <s v="VersaLink C7030"/>
    <m/>
    <x v="0"/>
    <s v="Standard"/>
    <n v="297"/>
    <n v="432"/>
    <m/>
    <x v="0"/>
    <x v="1"/>
    <x v="7"/>
    <s v="Yes"/>
    <n v="1.6220000000000001"/>
    <n v="84.343999999999994"/>
    <s v="Other, Internal Disk Drive - Hard-Disk,Power-supply Size &gt; 10W,Scanners with non-CCFL Lamps - Light-Emitting Diodes (LED),Touch Panel Display - Color"/>
    <x v="140"/>
    <d v="2017-05-30T00:00:00"/>
    <s v="United States, Switzerland, Europe, Canada"/>
    <s v="ES_21198_VersaLink C7030_05302017143629_8601915"/>
    <n v="5"/>
    <n v="13.8"/>
    <n v="25.2"/>
    <n v="22.8"/>
    <n v="30"/>
    <n v="301.06666666666666"/>
    <n v="1.6227833333333335"/>
    <n v="75.266666666666666"/>
    <n v="0.51909583333333342"/>
    <n v="26.992983333333338"/>
    <n v="11.399999999999999"/>
    <n v="17.600000000000001"/>
    <b v="1"/>
    <b v="1"/>
    <b v="1"/>
    <x v="0"/>
    <n v="4.25"/>
    <n v="73.666666666666671"/>
    <x v="844"/>
    <n v="0.443"/>
    <n v="0.49299999999999999"/>
    <x v="1"/>
    <x v="1"/>
  </r>
  <r>
    <n v="2310989"/>
    <s v="Xerox Corporation"/>
    <s v="Xerox"/>
    <s v="VersaLink C8000"/>
    <s v="VersaLink C8000"/>
    <m/>
    <x v="1"/>
    <s v="Standard"/>
    <n v="320"/>
    <n v="483"/>
    <m/>
    <x v="0"/>
    <x v="1"/>
    <x v="20"/>
    <s v="Yes"/>
    <n v="2.42"/>
    <n v="125.84"/>
    <s v="Other, Internal Disk Drive - Hard-Disk,Power-supply Size &gt; 10W,Touch Panel Display - Color"/>
    <x v="137"/>
    <d v="2018-02-23T00:00:00"/>
    <s v="United States, Switzerland, Europe, Canada"/>
    <s v="ES_21198_VersaLink C8000_02232018160435_6749386"/>
    <n v="1"/>
    <n v="10.199999999999999"/>
    <n v="19.8"/>
    <n v="18"/>
    <n v="32"/>
    <n v="467.2"/>
    <n v="2.4255999999999998"/>
    <n v="116.8"/>
    <n v="0.6946"/>
    <n v="36.119199999999999"/>
    <n v="9.6000000000000014"/>
    <n v="23.9"/>
    <b v="1"/>
    <b v="1"/>
    <b v="1"/>
    <x v="1"/>
    <n v="7.1499999999999995"/>
    <n v="123.93333333333332"/>
    <x v="845"/>
    <n v="0.92299999999999993"/>
    <n v="0.97299999999999998"/>
    <x v="0"/>
    <x v="0"/>
  </r>
  <r>
    <n v="2310990"/>
    <s v="Xerox Corporation"/>
    <s v="Xerox"/>
    <s v="VersaLink C9000"/>
    <s v="VersaLink C9000"/>
    <m/>
    <x v="1"/>
    <s v="Standard"/>
    <n v="320"/>
    <n v="483"/>
    <m/>
    <x v="0"/>
    <x v="1"/>
    <x v="28"/>
    <s v="Yes"/>
    <n v="2.9910000000000001"/>
    <n v="155.53200000000001"/>
    <s v="Other, Internal Disk Drive - Hard-Disk,Power-supply Size &gt; 10W,Touch Panel Display - Color"/>
    <x v="137"/>
    <d v="2018-02-23T00:00:00"/>
    <s v="United States, Switzerland, Europe, Canada"/>
    <s v="ES_21198_VersaLink C9000_02232018161437_7129729"/>
    <n v="1"/>
    <n v="7.8"/>
    <n v="22.2"/>
    <n v="19.2"/>
    <n v="32"/>
    <n v="579.59999999999991"/>
    <n v="2.9876"/>
    <n v="144.89999999999998"/>
    <n v="0.83509999999999995"/>
    <n v="43.425199999999997"/>
    <n v="14.399999999999999"/>
    <n v="28.099999999999998"/>
    <b v="1"/>
    <b v="1"/>
    <b v="1"/>
    <x v="1"/>
    <n v="9.15"/>
    <n v="158.6"/>
    <x v="846"/>
    <n v="0.94299999999999995"/>
    <n v="0.99299999999999999"/>
    <x v="0"/>
    <x v="0"/>
  </r>
  <r>
    <n v="2210377"/>
    <s v="Xerox Corporation"/>
    <s v="Xerox"/>
    <s v="Versant 2100 Press"/>
    <s v="Versant 2100 Press"/>
    <m/>
    <x v="1"/>
    <s v="Standard"/>
    <n v="330"/>
    <n v="488"/>
    <m/>
    <x v="0"/>
    <x v="1"/>
    <x v="13"/>
    <s v="Yes"/>
    <n v="26.140999999999998"/>
    <n v="1359.3320000000001"/>
    <s v="None, None"/>
    <x v="243"/>
    <d v="2014-05-13T00:00:00"/>
    <s v="United States, Switzerland, Europe, Canada"/>
    <s v="ES_21198_Versant 2100 Press_05142014121832_8340756"/>
    <n v="60"/>
    <n v="34.200000000000003"/>
    <n v="103.2"/>
    <n v="49.8"/>
    <n v="32"/>
    <n v="4753.1999999999989"/>
    <n v="26.14074316666666"/>
    <n v="1188.2999999999997"/>
    <n v="8.6072431666666649"/>
    <n v="447.5766446666666"/>
    <n v="69"/>
    <n v="60"/>
    <b v="0"/>
    <b v="1"/>
    <b v="0"/>
    <x v="1"/>
    <n v="30.650000000000002"/>
    <n v="531.26666666666677"/>
    <x v="847"/>
    <n v="4.8550000000000004"/>
    <n v="4.9050000000000002"/>
    <x v="1"/>
    <x v="1"/>
  </r>
  <r>
    <n v="2229154"/>
    <s v="Xerox Corporation"/>
    <s v="Xerox"/>
    <s v="Versant 80"/>
    <s v="Versant 80"/>
    <m/>
    <x v="0"/>
    <s v="Standard"/>
    <n v="330"/>
    <n v="488"/>
    <m/>
    <x v="0"/>
    <x v="1"/>
    <x v="34"/>
    <s v="Yes"/>
    <n v="16.795000000000002"/>
    <n v="873.34"/>
    <s v="None, None"/>
    <x v="74"/>
    <d v="2014-12-10T00:00:00"/>
    <s v="United States, Switzerland, Europe, Canada"/>
    <s v="ES_21198_Versant 80_12122014114024_7628155"/>
    <n v="1"/>
    <n v="10.8"/>
    <n v="192"/>
    <n v="156"/>
    <n v="32"/>
    <n v="3315.2"/>
    <n v="16.793599999999998"/>
    <n v="828.8"/>
    <n v="4.4126000000000003"/>
    <n v="229.45520000000002"/>
    <n v="181.2"/>
    <n v="30"/>
    <b v="0"/>
    <b v="1"/>
    <b v="1"/>
    <x v="0"/>
    <n v="19.250000000000004"/>
    <n v="333.66666666666674"/>
    <x v="848"/>
    <n v="1.9980000000000002"/>
    <n v="2.048"/>
    <x v="1"/>
    <x v="1"/>
  </r>
  <r>
    <n v="2197785"/>
    <s v="Xerox Corporation"/>
    <s v="Xerox"/>
    <s v="WC5325"/>
    <s v="WC5325"/>
    <m/>
    <x v="0"/>
    <s v="Standard"/>
    <n v="279"/>
    <n v="432"/>
    <m/>
    <x v="0"/>
    <x v="0"/>
    <x v="26"/>
    <s v="Yes"/>
    <n v="1.7"/>
    <n v="88.4"/>
    <s v="None, None"/>
    <x v="244"/>
    <d v="2013-12-05T00:00:00"/>
    <s v="United States, Switzerland, Europe, Canada"/>
    <s v="ES_21198_WC5325_11152013111359_2076990"/>
    <n v="1"/>
    <n v="7.8"/>
    <n v="19.2"/>
    <n v="17.399999999999999"/>
    <n v="25"/>
    <n v="288.56666666666666"/>
    <n v="1.7026583333333336"/>
    <n v="72.141666666666666"/>
    <n v="0.66506458333333329"/>
    <n v="34.583358333333329"/>
    <n v="11.399999999999999"/>
    <n v="15.5"/>
    <b v="1"/>
    <b v="1"/>
    <b v="1"/>
    <x v="0"/>
    <n v="2.1"/>
    <n v="36.4"/>
    <x v="849"/>
    <n v="0.33499999999999996"/>
    <n v="0.38499999999999995"/>
    <x v="1"/>
    <x v="1"/>
  </r>
  <r>
    <n v="2197788"/>
    <s v="Xerox Corporation"/>
    <s v="Xerox"/>
    <s v="WC5330"/>
    <s v="WC5330"/>
    <m/>
    <x v="0"/>
    <s v="Standard"/>
    <n v="280"/>
    <n v="432"/>
    <m/>
    <x v="0"/>
    <x v="0"/>
    <x v="7"/>
    <s v="Yes"/>
    <n v="2.1"/>
    <n v="109.2"/>
    <s v="None, None"/>
    <x v="244"/>
    <d v="2013-12-05T00:00:00"/>
    <s v="United States, Switzerland, Europe, Canada"/>
    <s v="ES_21198_WC5330_11152013121741_363427"/>
    <n v="1"/>
    <n v="6"/>
    <n v="15"/>
    <n v="14.4"/>
    <n v="30"/>
    <n v="369.33333333333337"/>
    <n v="2.0946166666666666"/>
    <n v="92.333333333333343"/>
    <n v="0.76305416666666681"/>
    <n v="39.678816666666677"/>
    <n v="9"/>
    <n v="17.600000000000001"/>
    <b v="1"/>
    <b v="1"/>
    <b v="1"/>
    <x v="0"/>
    <n v="2.4499999999999997"/>
    <n v="42.466666666666661"/>
    <x v="850"/>
    <n v="0.42499999999999993"/>
    <n v="0.47499999999999992"/>
    <x v="1"/>
    <x v="1"/>
  </r>
  <r>
    <n v="2197789"/>
    <s v="Xerox Corporation"/>
    <s v="Xerox"/>
    <s v="WC5335"/>
    <s v="WC5335"/>
    <m/>
    <x v="0"/>
    <s v="Standard"/>
    <n v="280"/>
    <n v="432"/>
    <m/>
    <x v="0"/>
    <x v="0"/>
    <x v="19"/>
    <s v="Yes"/>
    <n v="2.2999999999999998"/>
    <n v="119.6"/>
    <s v="None, None"/>
    <x v="244"/>
    <d v="2013-12-05T00:00:00"/>
    <s v="United States, Switzerland, Europe, Canada"/>
    <s v="ES_21198_WC5335_11152013122428_2107507"/>
    <n v="1"/>
    <n v="10.199999999999999"/>
    <n v="20.399999999999999"/>
    <n v="18"/>
    <n v="32"/>
    <n v="417.4"/>
    <n v="2.343"/>
    <n v="104.35"/>
    <n v="0.83774999999999999"/>
    <n v="43.563000000000002"/>
    <n v="10.199999999999999"/>
    <n v="19.7"/>
    <b v="1"/>
    <b v="1"/>
    <b v="1"/>
    <x v="0"/>
    <n v="3"/>
    <n v="52"/>
    <x v="851"/>
    <n v="0.51500000000000001"/>
    <n v="0.56500000000000006"/>
    <x v="1"/>
    <x v="1"/>
  </r>
  <r>
    <n v="2197766"/>
    <s v="Xerox Corporation"/>
    <s v="Xerox"/>
    <s v="WC7220 MFP"/>
    <s v="WC7220 MFP"/>
    <s v=",WorkCentre 7220i,"/>
    <x v="0"/>
    <s v="Standard"/>
    <n v="279"/>
    <n v="432"/>
    <m/>
    <x v="0"/>
    <x v="1"/>
    <x v="43"/>
    <s v="Yes"/>
    <n v="2.2000000000000002"/>
    <n v="114.4"/>
    <s v="None, None"/>
    <x v="245"/>
    <d v="2013-11-21T00:00:00"/>
    <s v="United States, Australia, New Zealand, Europe, Canada"/>
    <s v="ES_21198_WC7220 MFP_11212013141842_8080102"/>
    <n v="2"/>
    <n v="20.399999999999999"/>
    <n v="34.200000000000003"/>
    <n v="27"/>
    <n v="20"/>
    <n v="320.60000000000002"/>
    <n v="2.2322000000000002"/>
    <n v="80.150000000000006"/>
    <n v="1.1124499999999999"/>
    <n v="57.847399999999993"/>
    <n v="13.800000000000004"/>
    <n v="13.4"/>
    <b v="0"/>
    <b v="1"/>
    <b v="1"/>
    <x v="0"/>
    <n v="2.9499999999999997"/>
    <n v="51.133333333333326"/>
    <x v="852"/>
    <n v="0.254"/>
    <n v="0.30399999999999999"/>
    <x v="1"/>
    <x v="1"/>
  </r>
  <r>
    <n v="2197767"/>
    <s v="Xerox Corporation"/>
    <s v="Xerox"/>
    <s v="WC7225 MFP"/>
    <s v="WC7225 MFP"/>
    <s v=",WorkCentre 7225i,"/>
    <x v="0"/>
    <s v="Standard"/>
    <n v="279"/>
    <n v="432"/>
    <m/>
    <x v="0"/>
    <x v="1"/>
    <x v="26"/>
    <s v="Yes"/>
    <n v="2.7"/>
    <n v="140.4"/>
    <s v="None, None"/>
    <x v="245"/>
    <d v="2013-11-21T00:00:00"/>
    <s v="United States, Australia, New Zealand, Europe, Canada"/>
    <s v="ES_21198_WC7225 MFP_11212013142821_5367090"/>
    <n v="2"/>
    <n v="21"/>
    <n v="31.2"/>
    <n v="25.8"/>
    <n v="25"/>
    <n v="416.5"/>
    <n v="2.6841999999999997"/>
    <n v="104.125"/>
    <n v="1.2254500000000002"/>
    <n v="63.723400000000005"/>
    <n v="10.199999999999999"/>
    <n v="15.5"/>
    <b v="1"/>
    <b v="1"/>
    <b v="1"/>
    <x v="0"/>
    <n v="3.5999999999999996"/>
    <n v="62.4"/>
    <x v="853"/>
    <n v="0.33800000000000002"/>
    <n v="0.38800000000000001"/>
    <x v="1"/>
    <x v="1"/>
  </r>
  <r>
    <n v="2197790"/>
    <s v="Xerox Corporation"/>
    <s v="Xerox"/>
    <s v="WC7830 MFP"/>
    <s v="WC7830 MFP"/>
    <s v=",WorkCentre 7830i,"/>
    <x v="0"/>
    <s v="Standard"/>
    <n v="279"/>
    <n v="432"/>
    <m/>
    <x v="0"/>
    <x v="1"/>
    <x v="7"/>
    <s v="Yes"/>
    <n v="2.4"/>
    <n v="124.8"/>
    <s v="None, None"/>
    <x v="245"/>
    <d v="2013-11-18T00:00:00"/>
    <s v="United States, Australia, New Zealand, Europe, Canada"/>
    <s v="ES_21198_WC7830 MFP_11182013153318_4768640"/>
    <n v="2"/>
    <n v="19.2"/>
    <n v="21"/>
    <n v="21"/>
    <n v="30"/>
    <n v="363.19999999999993"/>
    <n v="2.3640999999999996"/>
    <n v="90.799999999999983"/>
    <n v="1.1202249999999998"/>
    <n v="58.251699999999992"/>
    <n v="1.8000000000000007"/>
    <n v="17.600000000000001"/>
    <b v="1"/>
    <b v="1"/>
    <b v="1"/>
    <x v="0"/>
    <n v="4.25"/>
    <n v="73.666666666666671"/>
    <x v="854"/>
    <n v="0.443"/>
    <n v="0.49299999999999999"/>
    <x v="1"/>
    <x v="1"/>
  </r>
  <r>
    <n v="2197791"/>
    <s v="Xerox Corporation"/>
    <s v="Xerox"/>
    <s v="WC7835 MFP"/>
    <s v="WC7835 MFP"/>
    <s v=",EC7836,; ,WorkCentre 7835i,"/>
    <x v="0"/>
    <s v="Standard"/>
    <n v="279"/>
    <n v="432"/>
    <m/>
    <x v="0"/>
    <x v="1"/>
    <x v="19"/>
    <s v="Yes"/>
    <n v="2.6"/>
    <n v="135.19999999999999"/>
    <s v="None, None"/>
    <x v="86"/>
    <d v="2013-11-18T00:00:00"/>
    <s v="United States, Australia, New Zealand, Europe, Canada"/>
    <s v="ES_21198_WC7835 MFP_11182013154456_1015588"/>
    <n v="2"/>
    <n v="17.399999999999999"/>
    <n v="21"/>
    <n v="21"/>
    <n v="32"/>
    <n v="420"/>
    <n v="2.6375999999999999"/>
    <n v="105"/>
    <n v="1.1885999999999999"/>
    <n v="61.807199999999995"/>
    <n v="3.6000000000000014"/>
    <n v="19.7"/>
    <b v="1"/>
    <b v="1"/>
    <b v="1"/>
    <x v="0"/>
    <n v="5.25"/>
    <n v="91"/>
    <x v="855"/>
    <n v="0.54800000000000004"/>
    <n v="0.59800000000000009"/>
    <x v="1"/>
    <x v="1"/>
  </r>
  <r>
    <n v="2197792"/>
    <s v="Xerox Corporation"/>
    <s v="Xerox"/>
    <s v="WC7845 MFP"/>
    <s v="WC7845 MFP"/>
    <s v=",WorkCentre 7845i,"/>
    <x v="0"/>
    <s v="Standard"/>
    <n v="279"/>
    <n v="432"/>
    <m/>
    <x v="0"/>
    <x v="1"/>
    <x v="20"/>
    <s v="Yes"/>
    <n v="3.7"/>
    <n v="192.4"/>
    <s v="None, None"/>
    <x v="245"/>
    <d v="2013-11-19T00:00:00"/>
    <s v="United States, Australia, New Zealand, Europe, Canada"/>
    <s v="ES_21198_WC7845 MFP_11192013081625_3991052"/>
    <n v="2"/>
    <n v="24"/>
    <n v="23.4"/>
    <n v="1224"/>
    <n v="32"/>
    <n v="633.19999999999993"/>
    <n v="3.7163999999999997"/>
    <n v="158.29999999999998"/>
    <n v="1.4709000000000001"/>
    <n v="76.486800000000002"/>
    <n v="-0.60000000000000142"/>
    <n v="23.9"/>
    <b v="1"/>
    <b v="1"/>
    <b v="1"/>
    <x v="0"/>
    <n v="7.25"/>
    <n v="125.66666666666667"/>
    <x v="856"/>
    <n v="0.72599999999999998"/>
    <n v="0.77600000000000002"/>
    <x v="1"/>
    <x v="1"/>
  </r>
  <r>
    <n v="2197793"/>
    <s v="Xerox Corporation"/>
    <s v="Xerox"/>
    <s v="WC7855 MFP"/>
    <s v="WC7855 MFP"/>
    <s v=",EC 7856,; ,WorkCentre 7855i,"/>
    <x v="0"/>
    <s v="Standard"/>
    <n v="279"/>
    <n v="432"/>
    <m/>
    <x v="0"/>
    <x v="1"/>
    <x v="28"/>
    <s v="Yes"/>
    <n v="4.2"/>
    <n v="218.4"/>
    <s v="None, None"/>
    <x v="86"/>
    <d v="2013-11-19T00:00:00"/>
    <s v="United States, Australia, New Zealand, Europe, Canada"/>
    <s v="ES_21198_WC7855 MFP_11192013083730_5645868"/>
    <n v="2"/>
    <n v="19.2"/>
    <n v="25.2"/>
    <n v="21"/>
    <n v="32"/>
    <n v="724.6"/>
    <n v="4.1734"/>
    <n v="181.15"/>
    <n v="1.5851500000000001"/>
    <n v="82.427800000000005"/>
    <n v="6"/>
    <n v="28.099999999999998"/>
    <b v="1"/>
    <b v="1"/>
    <b v="1"/>
    <x v="0"/>
    <n v="9.25"/>
    <n v="160.33333333333334"/>
    <x v="857"/>
    <n v="0.85599999999999998"/>
    <n v="0.90600000000000003"/>
    <x v="1"/>
    <x v="1"/>
  </r>
  <r>
    <n v="2197797"/>
    <s v="Xerox Corporation"/>
    <s v="Xerox"/>
    <s v="WorkCentre 3045NI"/>
    <s v="WorkCentre 3045NI"/>
    <s v="WorkCentre 3045B,,"/>
    <x v="0"/>
    <s v="Standard"/>
    <n v="216"/>
    <n v="356"/>
    <m/>
    <x v="0"/>
    <x v="0"/>
    <x v="5"/>
    <s v="No"/>
    <m/>
    <m/>
    <s v="None, None"/>
    <x v="244"/>
    <d v="2013-12-05T00:00:00"/>
    <s v="United States, Switzerland, Europe, Canada"/>
    <s v="ES_21198_WorkCentre 3045NI_11202013151214_7818414"/>
    <n v="10"/>
    <n v="7.2"/>
    <n v="27"/>
    <n v="24"/>
    <n v="24"/>
    <n v="195.59999999999997"/>
    <n v="1.3919999999999997"/>
    <n v="48.899999999999991"/>
    <n v="0.72599999999999998"/>
    <n v="37.751999999999995"/>
    <n v="19.8"/>
    <n v="15.08"/>
    <b v="0"/>
    <b v="1"/>
    <b v="1"/>
    <x v="0"/>
    <n v="1.7300000000000002"/>
    <n v="29.986666666666668"/>
    <x v="858"/>
    <n v="0.31699999999999995"/>
    <n v="0.31699999999999995"/>
    <x v="1"/>
    <x v="1"/>
  </r>
  <r>
    <n v="2211001"/>
    <s v="Xerox Corporation"/>
    <s v="Xerox"/>
    <s v="WorkCentre 3225"/>
    <s v="WorkCentre 3225"/>
    <m/>
    <x v="0"/>
    <s v="Standard"/>
    <n v="216"/>
    <n v="356"/>
    <m/>
    <x v="0"/>
    <x v="0"/>
    <x v="36"/>
    <s v="Yes"/>
    <n v="1.3"/>
    <n v="67.599999999999994"/>
    <s v="None, None"/>
    <x v="237"/>
    <d v="2016-08-24T00:00:00"/>
    <s v="United States, Australia, New Zealand, Switzerland, Europe, Taiwan, Canada"/>
    <s v="ES_21198_WorkCentre 3225_05082014082233_7353419"/>
    <n v="1"/>
    <n v="10.8"/>
    <n v="18"/>
    <n v="16.8"/>
    <n v="29"/>
    <n v="212.9"/>
    <n v="1.3016500000000002"/>
    <n v="53.225000000000001"/>
    <n v="0.5522125"/>
    <n v="28.715049999999998"/>
    <n v="7.1999999999999993"/>
    <n v="17.18"/>
    <b v="1"/>
    <b v="1"/>
    <b v="1"/>
    <x v="0"/>
    <n v="2.08"/>
    <n v="36.053333333333335"/>
    <x v="859"/>
    <n v="0.40699999999999992"/>
    <n v="0.40699999999999992"/>
    <x v="1"/>
    <x v="1"/>
  </r>
  <r>
    <n v="2213104"/>
    <s v="Xerox Corporation"/>
    <s v="Xerox"/>
    <s v="WorkCentre 3325"/>
    <s v="WorkCentre 3325"/>
    <m/>
    <x v="0"/>
    <s v="Standard"/>
    <n v="216"/>
    <n v="356"/>
    <m/>
    <x v="0"/>
    <x v="0"/>
    <x v="25"/>
    <s v="Yes"/>
    <n v="2.1"/>
    <n v="109.2"/>
    <s v="None, None"/>
    <x v="59"/>
    <d v="2016-08-23T00:00:00"/>
    <s v="United States, Australia, New Zealand, Switzerland, Europe, Taiwan, Canada"/>
    <s v="ES_21198_WorkCentre 3325_06172014060732_5252060"/>
    <n v="1"/>
    <n v="13.8"/>
    <n v="25.8"/>
    <n v="25.8"/>
    <n v="32"/>
    <n v="321.39999999999998"/>
    <n v="2.0806"/>
    <n v="80.349999999999994"/>
    <n v="0.98635000000000006"/>
    <n v="51.290200000000006"/>
    <n v="12"/>
    <n v="20.54"/>
    <b v="1"/>
    <b v="1"/>
    <b v="1"/>
    <x v="0"/>
    <n v="2.9200000000000004"/>
    <n v="50.613333333333344"/>
    <x v="860"/>
    <n v="0.55099999999999993"/>
    <n v="0.55099999999999993"/>
    <x v="1"/>
    <x v="1"/>
  </r>
  <r>
    <n v="2273302"/>
    <s v="Xerox Corporation"/>
    <s v="Xerox"/>
    <s v="WorkCentre 3335"/>
    <s v="WorkCentre 3335"/>
    <m/>
    <x v="0"/>
    <s v="Standard"/>
    <n v="216"/>
    <n v="356"/>
    <m/>
    <x v="0"/>
    <x v="0"/>
    <x v="19"/>
    <s v="Yes"/>
    <n v="1.9"/>
    <n v="98.8"/>
    <s v="None, None"/>
    <x v="238"/>
    <d v="2016-07-25T00:00:00"/>
    <s v="United States, Australia, New Zealand, Switzerland, Europe, Taiwan, Canada"/>
    <s v="ES_21198_WorkCentre 3335_07262016050203_9323339"/>
    <n v="1"/>
    <n v="12"/>
    <n v="19.8"/>
    <n v="19.8"/>
    <n v="32"/>
    <n v="331.6"/>
    <n v="1.9139999999999999"/>
    <n v="82.9"/>
    <n v="0.73050000000000004"/>
    <n v="37.986000000000004"/>
    <n v="7.8000000000000007"/>
    <n v="19.7"/>
    <b v="1"/>
    <b v="1"/>
    <b v="1"/>
    <x v="0"/>
    <n v="2.7"/>
    <n v="46.800000000000004"/>
    <x v="861"/>
    <n v="0.51500000000000001"/>
    <n v="0.51500000000000001"/>
    <x v="1"/>
    <x v="1"/>
  </r>
  <r>
    <n v="2273210"/>
    <s v="Xerox Corporation"/>
    <s v="Xerox"/>
    <s v="WorkCentre 3345"/>
    <s v="WorkCentre 3345"/>
    <m/>
    <x v="0"/>
    <s v="Standard"/>
    <n v="216"/>
    <n v="356"/>
    <m/>
    <x v="0"/>
    <x v="0"/>
    <x v="4"/>
    <s v="Yes"/>
    <n v="2.2000000000000002"/>
    <n v="114.4"/>
    <s v="None, None"/>
    <x v="238"/>
    <d v="2016-07-25T00:00:00"/>
    <s v="United States, Australia, New Zealand, Switzerland, Europe, Taiwan, Canada"/>
    <s v="ES_21198_WorkCentre 3345_07252016080547_3947669"/>
    <n v="1"/>
    <n v="13.2"/>
    <n v="19.8"/>
    <n v="19.8"/>
    <n v="32"/>
    <n v="378.40000000000003"/>
    <n v="2.1736"/>
    <n v="94.600000000000009"/>
    <n v="0.8206"/>
    <n v="42.671199999999999"/>
    <n v="6.6000000000000014"/>
    <n v="22.64"/>
    <b v="1"/>
    <b v="1"/>
    <b v="1"/>
    <x v="0"/>
    <n v="3.47"/>
    <n v="60.146666666666668"/>
    <x v="862"/>
    <n v="0.6359999999999999"/>
    <n v="0.6359999999999999"/>
    <x v="1"/>
    <x v="1"/>
  </r>
  <r>
    <n v="2256243"/>
    <s v="Xerox Corporation"/>
    <s v="Xerox"/>
    <s v="WorkCentre 3655i/X"/>
    <s v="WorkCentre 3655i/X"/>
    <s v="WorkCentre 3655i/S,WorkCentre 3655i/S,"/>
    <x v="0"/>
    <s v="Standard"/>
    <n v="216"/>
    <n v="356"/>
    <m/>
    <x v="0"/>
    <x v="0"/>
    <x v="48"/>
    <s v="Yes"/>
    <n v="2.802"/>
    <n v="145.70400000000001"/>
    <s v="None, None"/>
    <x v="246"/>
    <d v="2016-01-08T00:00:00"/>
    <s v="United States, Switzerland, Europe, Canada"/>
    <s v="ES_21198_WorkCentre 3655iX_01082016112921_8328946"/>
    <n v="0"/>
    <n v="7.2"/>
    <n v="22.8"/>
    <n v="22.2"/>
    <n v="32"/>
    <n v="462.2"/>
    <n v="2.7974000000000001"/>
    <n v="115.55"/>
    <n v="1.1781499999999998"/>
    <n v="61.263799999999989"/>
    <n v="15.600000000000001"/>
    <n v="24.74"/>
    <b v="1"/>
    <b v="1"/>
    <b v="1"/>
    <x v="0"/>
    <n v="4.0199999999999996"/>
    <n v="69.679999999999993"/>
    <x v="863"/>
    <n v="0.70099999999999996"/>
    <n v="0.70099999999999996"/>
    <x v="1"/>
    <x v="1"/>
  </r>
  <r>
    <n v="2214526"/>
    <s v="Xerox Corporation"/>
    <s v="Xerox"/>
    <s v="WorkCentre 4265"/>
    <s v="WorkCentre 4265"/>
    <m/>
    <x v="0"/>
    <s v="Standard"/>
    <n v="216"/>
    <n v="356"/>
    <m/>
    <x v="0"/>
    <x v="0"/>
    <x v="28"/>
    <s v="Yes"/>
    <n v="3.9"/>
    <n v="202.8"/>
    <s v="None, None"/>
    <x v="231"/>
    <d v="2014-07-03T00:00:00"/>
    <s v="United States"/>
    <s v="ES_21198_WorkCentre 4265_07032014060322_7402034"/>
    <n v="1"/>
    <n v="7.8"/>
    <n v="34.200000000000003"/>
    <n v="33"/>
    <n v="32"/>
    <n v="736.2"/>
    <n v="3.8858000000000006"/>
    <n v="184.05"/>
    <n v="1.1730499999999999"/>
    <n v="60.998599999999996"/>
    <n v="26.400000000000002"/>
    <n v="28.099999999999998"/>
    <b v="1"/>
    <b v="1"/>
    <b v="1"/>
    <x v="0"/>
    <n v="5.6"/>
    <n v="97.066666666666663"/>
    <x v="864"/>
    <n v="0.80499999999999994"/>
    <n v="0.80499999999999994"/>
    <x v="1"/>
    <x v="1"/>
  </r>
  <r>
    <n v="2199193"/>
    <s v="Xerox Corporation"/>
    <s v="Xerox"/>
    <s v="WorkCentre 5845"/>
    <s v="WorkCentre 5845"/>
    <s v=",WorkCentre 5855,; ,WorkCentre 5855i,"/>
    <x v="0"/>
    <s v="Standard"/>
    <n v="330"/>
    <n v="488"/>
    <m/>
    <x v="0"/>
    <x v="0"/>
    <x v="28"/>
    <s v="Yes"/>
    <n v="5.8"/>
    <n v="301.60000000000002"/>
    <s v="None, None"/>
    <x v="245"/>
    <d v="2013-12-19T00:00:00"/>
    <s v="United States, Switzerland, Europe, Canada"/>
    <s v="ES_21198_WorkCentre 5845_12192013155822_7598535"/>
    <n v="0"/>
    <n v="10.199999999999999"/>
    <n v="39"/>
    <n v="38.4"/>
    <n v="32"/>
    <n v="1021.2"/>
    <n v="5.7843999999999998"/>
    <n v="255.3"/>
    <n v="2.1139000000000001"/>
    <n v="109.92280000000001"/>
    <n v="28.8"/>
    <n v="28.099999999999998"/>
    <b v="0"/>
    <b v="1"/>
    <b v="1"/>
    <x v="0"/>
    <n v="5.8999999999999995"/>
    <n v="102.26666666666665"/>
    <x v="865"/>
    <n v="0.80499999999999994"/>
    <n v="0.85499999999999998"/>
    <x v="1"/>
    <x v="1"/>
  </r>
  <r>
    <n v="2199194"/>
    <s v="Xerox Corporation"/>
    <s v="Xerox"/>
    <s v="WorkCentre 5865"/>
    <s v="WorkCentre 5865"/>
    <s v=",WorkCentre 5865i,; ,WorkCentre 5875,; ,WorkCentre 5875i,"/>
    <x v="0"/>
    <s v="Standard"/>
    <n v="330"/>
    <n v="488"/>
    <m/>
    <x v="0"/>
    <x v="0"/>
    <x v="23"/>
    <s v="Yes"/>
    <n v="8.1999999999999993"/>
    <n v="426.4"/>
    <s v="None, None"/>
    <x v="245"/>
    <d v="2013-12-19T00:00:00"/>
    <s v="United States, Switzerland, Europe, Canada"/>
    <s v="ES_21198_WorkCentre 5865_12192013171541_5333215"/>
    <n v="0"/>
    <n v="10.199999999999999"/>
    <n v="40.200000000000003"/>
    <n v="30"/>
    <n v="32"/>
    <n v="1505.5999999999997"/>
    <n v="8.219199999999999"/>
    <n v="376.39999999999992"/>
    <n v="2.7351999999999999"/>
    <n v="142.2304"/>
    <n v="30.000000000000004"/>
    <n v="30"/>
    <b v="1"/>
    <b v="1"/>
    <b v="1"/>
    <x v="0"/>
    <n v="10.9"/>
    <n v="188.93333333333337"/>
    <x v="866"/>
    <n v="1.3869999999999998"/>
    <n v="1.4369999999999998"/>
    <x v="1"/>
    <x v="1"/>
  </r>
  <r>
    <n v="2199195"/>
    <s v="Xerox Corporation"/>
    <s v="Xerox"/>
    <s v="WorkCentre 5890"/>
    <s v="WorkCentre 5890"/>
    <s v=",WorkCentre 5890i,"/>
    <x v="0"/>
    <s v="Standard"/>
    <n v="330"/>
    <n v="488"/>
    <m/>
    <x v="0"/>
    <x v="0"/>
    <x v="53"/>
    <s v="Yes"/>
    <n v="9.6"/>
    <n v="499.2"/>
    <s v="None, None"/>
    <x v="245"/>
    <d v="2013-12-19T00:00:00"/>
    <s v="United States, Switzerland, Europe, Canada"/>
    <s v="ES_21198_WorkCentre 5890_12192013183442_9190942"/>
    <n v="0"/>
    <n v="9"/>
    <n v="43.2"/>
    <n v="34.200000000000003"/>
    <n v="32"/>
    <n v="1784.6"/>
    <n v="9.6142000000000003"/>
    <n v="446.15"/>
    <n v="3.0839499999999997"/>
    <n v="160.36539999999999"/>
    <n v="34.200000000000003"/>
    <n v="30"/>
    <b v="0"/>
    <b v="1"/>
    <b v="1"/>
    <x v="0"/>
    <n v="18.150000000000002"/>
    <n v="314.60000000000002"/>
    <x v="867"/>
    <n v="2.3859999999999992"/>
    <n v="2.4359999999999991"/>
    <x v="1"/>
    <x v="1"/>
  </r>
  <r>
    <n v="2212192"/>
    <s v="Xerox Corporation"/>
    <s v="Xerox"/>
    <s v="WorkCentre 5955"/>
    <s v="WorkCentre 5955"/>
    <s v="WorkCentre 5945,WorkCentre 5945,"/>
    <x v="0"/>
    <s v="Standard"/>
    <n v="297"/>
    <n v="432"/>
    <m/>
    <x v="0"/>
    <x v="0"/>
    <x v="28"/>
    <s v="Yes"/>
    <n v="5.19"/>
    <n v="269.88"/>
    <s v="None, None"/>
    <x v="247"/>
    <d v="2014-05-29T00:00:00"/>
    <s v="United States, Europe, Canada"/>
    <s v="ES_21198_WorkCentre 5955_06022014113035_8370144"/>
    <n v="1"/>
    <n v="37.200000000000003"/>
    <n v="64.8"/>
    <n v="64.2"/>
    <n v="32"/>
    <n v="904.2"/>
    <n v="5.1993999999999998"/>
    <n v="226.05"/>
    <n v="1.9676500000000001"/>
    <n v="102.31780000000001"/>
    <n v="27.599999999999994"/>
    <n v="28.099999999999998"/>
    <b v="1"/>
    <b v="1"/>
    <b v="1"/>
    <x v="0"/>
    <n v="5.8999999999999995"/>
    <n v="102.26666666666665"/>
    <x v="868"/>
    <n v="0.80499999999999994"/>
    <n v="0.85499999999999998"/>
    <x v="1"/>
    <x v="1"/>
  </r>
  <r>
    <n v="2197795"/>
    <s v="Xerox Corporation"/>
    <s v="Xerox"/>
    <s v="Work Centre 6015NI"/>
    <s v="Work Centre 6015NI"/>
    <s v="Work Centre 6015B,,; Work Centre 6015N,,"/>
    <x v="0"/>
    <s v="Standard"/>
    <n v="216"/>
    <n v="356"/>
    <m/>
    <x v="0"/>
    <x v="1"/>
    <x v="17"/>
    <s v="No"/>
    <n v="1.9"/>
    <n v="98.8"/>
    <s v="None, None"/>
    <x v="248"/>
    <d v="2013-12-05T00:00:00"/>
    <s v="United States, Switzerland, Europe, Canada"/>
    <s v="ES_21198_Work Centre 6015NI_11202013132716_961114"/>
    <n v="60"/>
    <n v="14.4"/>
    <n v="30"/>
    <n v="18"/>
    <n v="15"/>
    <n v="194.1333333333333"/>
    <n v="1.9177499999999998"/>
    <n v="48.533333333333324"/>
    <n v="1.2600625000000001"/>
    <n v="65.523250000000004"/>
    <n v="15.6"/>
    <s v="No Requirement"/>
    <b v="1"/>
    <b v="1"/>
    <b v="0"/>
    <x v="0"/>
    <n v="2"/>
    <n v="34.666666666666664"/>
    <x v="869"/>
    <n v="0.254"/>
    <n v="0.254"/>
    <x v="1"/>
    <x v="1"/>
  </r>
  <r>
    <n v="2229550"/>
    <s v="Xerox Corporation"/>
    <s v="Xerox"/>
    <s v="Workcentre 6025"/>
    <s v="Workcentre 6025"/>
    <m/>
    <x v="0"/>
    <s v="Standard"/>
    <n v="216"/>
    <n v="356"/>
    <m/>
    <x v="0"/>
    <x v="1"/>
    <x v="76"/>
    <s v="No"/>
    <n v="0.91700000000000004"/>
    <n v="47.683999999999997"/>
    <s v="None, None"/>
    <x v="240"/>
    <d v="2014-12-16T00:00:00"/>
    <s v="United States, Australia, New Zealand, Europe, Taiwan, Canada"/>
    <s v="ES_21198_Workcentre 6025_12172014141041_1201381"/>
    <n v="6"/>
    <n v="18"/>
    <n v="36"/>
    <n v="36"/>
    <n v="10"/>
    <n v="88.73333333333332"/>
    <n v="0.84796666666666665"/>
    <n v="22.18333333333333"/>
    <n v="0.53959166666666669"/>
    <n v="28.058766666666667"/>
    <n v="18"/>
    <n v="9.1999999999999993"/>
    <b v="0"/>
    <b v="1"/>
    <b v="1"/>
    <x v="0"/>
    <n v="1.5"/>
    <n v="26"/>
    <x v="870"/>
    <n v="0.254"/>
    <n v="0.254"/>
    <x v="1"/>
    <x v="1"/>
  </r>
  <r>
    <n v="2229551"/>
    <s v="Xerox Corporation"/>
    <s v="Xerox"/>
    <s v="Workcentre 6027"/>
    <s v="Workcentre 6027"/>
    <m/>
    <x v="0"/>
    <s v="Standard"/>
    <n v="216"/>
    <n v="356"/>
    <m/>
    <x v="0"/>
    <x v="1"/>
    <x v="37"/>
    <s v="No"/>
    <n v="1.2669999999999999"/>
    <n v="65.884"/>
    <s v="None, None"/>
    <x v="240"/>
    <d v="2014-12-16T00:00:00"/>
    <s v="United States, Australia, New Zealand, Europe, Taiwan, Canada"/>
    <s v="ES_21198_Workcentre 6027_12172014141051_1577813"/>
    <n v="6"/>
    <n v="13.8"/>
    <n v="33"/>
    <n v="30"/>
    <n v="18"/>
    <n v="179.46666666666667"/>
    <n v="1.2610833333333333"/>
    <n v="44.866666666666667"/>
    <n v="0.63027083333333334"/>
    <n v="32.774083333333337"/>
    <n v="19.2"/>
    <n v="12.559999999999999"/>
    <b v="0"/>
    <b v="1"/>
    <b v="1"/>
    <x v="0"/>
    <n v="2.3899999999999997"/>
    <n v="41.426666666666662"/>
    <x v="871"/>
    <n v="0.254"/>
    <n v="0.254"/>
    <x v="1"/>
    <x v="1"/>
  </r>
  <r>
    <n v="2198415"/>
    <s v="Xerox Corporation"/>
    <s v="Xerox"/>
    <s v="WorkCentre 6505DN"/>
    <s v="WorkCentre 6505DN"/>
    <s v="WorkCentre 6505DN,,Inclucdes duplex; WorkCentre 6505N,,Duplex optional"/>
    <x v="0"/>
    <s v="Standard"/>
    <n v="216"/>
    <n v="356"/>
    <m/>
    <x v="0"/>
    <x v="1"/>
    <x v="5"/>
    <s v="Yes"/>
    <n v="3"/>
    <n v="156"/>
    <s v="None, None"/>
    <x v="59"/>
    <d v="2013-12-12T00:00:00"/>
    <s v="United States, Switzerland, Europe, Canada"/>
    <s v="ES_21198_WorkCentre 6505DN_12052013112332_1345941"/>
    <n v="1"/>
    <n v="16.2"/>
    <n v="22.8"/>
    <n v="22.2"/>
    <n v="24"/>
    <n v="262.86666666666667"/>
    <n v="2.9565333333333337"/>
    <n v="65.716666666666669"/>
    <n v="2.2385333333333337"/>
    <n v="116.40373333333335"/>
    <n v="6.6000000000000014"/>
    <n v="15.08"/>
    <b v="1"/>
    <b v="1"/>
    <b v="1"/>
    <x v="0"/>
    <n v="3.17"/>
    <n v="54.946666666666665"/>
    <x v="872"/>
    <n v="0.317"/>
    <n v="0.317"/>
    <x v="1"/>
    <x v="1"/>
  </r>
  <r>
    <n v="2197765"/>
    <s v="Xerox Corporation"/>
    <s v="Xerox"/>
    <s v="WorkCentre 6605DN"/>
    <s v="WorkCentre 6605DN"/>
    <m/>
    <x v="0"/>
    <s v="Standard"/>
    <n v="216"/>
    <n v="356"/>
    <m/>
    <x v="0"/>
    <x v="1"/>
    <x v="9"/>
    <s v="Yes"/>
    <n v="3.6"/>
    <n v="187.2"/>
    <s v="None, None"/>
    <x v="241"/>
    <d v="2013-12-05T00:00:00"/>
    <s v="United States, Europe, Canada"/>
    <s v="ES_21198_WorkCentre 6605DN_11212013082423_8445245"/>
    <n v="5"/>
    <n v="13.2"/>
    <n v="46.8"/>
    <n v="42"/>
    <n v="32"/>
    <n v="567.20000000000005"/>
    <n v="3.6040000000000001"/>
    <n v="141.80000000000001"/>
    <n v="1.657"/>
    <n v="86.164000000000001"/>
    <n v="33.599999999999994"/>
    <n v="20.119999999999997"/>
    <b v="0"/>
    <b v="1"/>
    <b v="1"/>
    <x v="0"/>
    <n v="5.15"/>
    <n v="89.266666666666666"/>
    <x v="873"/>
    <n v="0.56899999999999995"/>
    <n v="0.56899999999999995"/>
    <x v="1"/>
    <x v="1"/>
  </r>
  <r>
    <n v="2212696"/>
    <s v="Xerox Corporation"/>
    <s v="Xerox"/>
    <s v="WorkCentre  6655"/>
    <s v="WorkCentre  6655"/>
    <m/>
    <x v="0"/>
    <s v="Standard"/>
    <n v="216"/>
    <n v="356"/>
    <m/>
    <x v="0"/>
    <x v="1"/>
    <x v="9"/>
    <s v="Yes"/>
    <n v="2.4630000000000001"/>
    <n v="128.07599999999999"/>
    <s v="None, None"/>
    <x v="249"/>
    <d v="2014-06-11T00:00:00"/>
    <s v="United States, Europe, Canada"/>
    <s v="ES_21198_WorkCentre  6655_06122014092242_9931576"/>
    <n v="0"/>
    <n v="10.199999999999999"/>
    <n v="25.8"/>
    <n v="21"/>
    <n v="32"/>
    <n v="426"/>
    <n v="2.4628000000000001"/>
    <n v="106.5"/>
    <n v="0.94329999999999992"/>
    <n v="49.051599999999993"/>
    <n v="15.600000000000001"/>
    <n v="20.119999999999997"/>
    <b v="1"/>
    <b v="1"/>
    <b v="1"/>
    <x v="0"/>
    <n v="5.15"/>
    <n v="89.266666666666666"/>
    <x v="874"/>
    <n v="0.56899999999999995"/>
    <n v="0.56899999999999995"/>
    <x v="1"/>
    <x v="1"/>
  </r>
  <r>
    <n v="2203574"/>
    <s v="Xerox Corporation"/>
    <s v="Xerox"/>
    <s v="WorkCentre 7556"/>
    <s v="WorkCentre 7556"/>
    <m/>
    <x v="0"/>
    <s v="Standard"/>
    <n v="330"/>
    <n v="457"/>
    <m/>
    <x v="0"/>
    <x v="1"/>
    <x v="28"/>
    <s v="Yes"/>
    <n v="5.6"/>
    <n v="291.2"/>
    <s v="None, None"/>
    <x v="59"/>
    <d v="2014-01-31T00:00:00"/>
    <s v="United States, Canada"/>
    <s v="ES_21198_WorkCentre 7556_01272014142302_2969629"/>
    <n v="2"/>
    <n v="10.8"/>
    <n v="28.2"/>
    <n v="24"/>
    <n v="32"/>
    <n v="816.8"/>
    <n v="5.6456"/>
    <n v="204.2"/>
    <n v="2.9485999999999999"/>
    <n v="153.3272"/>
    <n v="17.399999999999999"/>
    <n v="28.099999999999998"/>
    <b v="1"/>
    <b v="1"/>
    <b v="1"/>
    <x v="0"/>
    <n v="9.25"/>
    <n v="160.33333333333334"/>
    <x v="875"/>
    <n v="0.85599999999999998"/>
    <n v="0.90600000000000003"/>
    <x v="1"/>
    <x v="1"/>
  </r>
  <r>
    <n v="2186156"/>
    <s v="Xerox Corporation"/>
    <s v="Xerox"/>
    <s v="WorkCentre 7775"/>
    <s v="WorkCentre 7775"/>
    <m/>
    <x v="0"/>
    <s v="Standard"/>
    <n v="279"/>
    <n v="432"/>
    <m/>
    <x v="0"/>
    <x v="1"/>
    <x v="23"/>
    <s v="Yes"/>
    <n v="12.5"/>
    <n v="650"/>
    <s v="None, None"/>
    <x v="250"/>
    <d v="2013-07-19T00:00:00"/>
    <s v="United States, Australia, New Zealand, Switzerland, Europe, Canada"/>
    <s v="ES_21198_WorkCentre 7775_07172013114629_3299676"/>
    <n v="1"/>
    <n v="37.200000000000003"/>
    <n v="140.4"/>
    <n v="6960"/>
    <n v="32"/>
    <n v="1732.2"/>
    <n v="12.5266"/>
    <n v="433.05"/>
    <n v="6.9368500000000006"/>
    <n v="360.71620000000001"/>
    <n v="103.2"/>
    <n v="30"/>
    <b v="0"/>
    <b v="1"/>
    <b v="1"/>
    <x v="0"/>
    <n v="15.750000000000004"/>
    <n v="273.00000000000006"/>
    <x v="876"/>
    <n v="1.718"/>
    <n v="1.768"/>
    <x v="1"/>
    <x v="1"/>
  </r>
  <r>
    <n v="2212628"/>
    <s v="Xerox Corporation"/>
    <s v="Xerox"/>
    <s v="WorkCentre 7970"/>
    <s v="WorkCentre 7970"/>
    <m/>
    <x v="0"/>
    <s v="Standard"/>
    <n v="320"/>
    <n v="483"/>
    <m/>
    <x v="0"/>
    <x v="1"/>
    <x v="33"/>
    <s v="Yes"/>
    <n v="5.6619999999999999"/>
    <n v="294.42399999999998"/>
    <s v="None, None"/>
    <x v="21"/>
    <d v="2014-06-09T00:00:00"/>
    <s v="United States, Switzerland, Europe, Canada"/>
    <s v="ES_21198_WorkCentre 7970_06102014083433_3468457"/>
    <n v="0"/>
    <n v="9"/>
    <n v="33"/>
    <n v="27"/>
    <n v="32"/>
    <n v="1055"/>
    <n v="5.6718000000000002"/>
    <n v="263.75"/>
    <n v="1.8085499999999999"/>
    <n v="94.044599999999988"/>
    <n v="24"/>
    <n v="30"/>
    <b v="1"/>
    <b v="1"/>
    <b v="1"/>
    <x v="0"/>
    <n v="12.25"/>
    <n v="212.33333333333334"/>
    <x v="877"/>
    <n v="1.4379999999999997"/>
    <n v="1.4879999999999998"/>
    <x v="1"/>
    <x v="1"/>
  </r>
  <r>
    <n v="2203573"/>
    <s v="Xerox Corporation"/>
    <s v="Xerox"/>
    <s v="WorkCetnre 7535"/>
    <s v="WorkCetnre 7535"/>
    <m/>
    <x v="0"/>
    <s v="Standard"/>
    <n v="330"/>
    <n v="457"/>
    <m/>
    <x v="0"/>
    <x v="1"/>
    <x v="28"/>
    <s v="Yes"/>
    <n v="3.9"/>
    <n v="202.8"/>
    <s v="None, None"/>
    <x v="59"/>
    <d v="2014-01-31T00:00:00"/>
    <s v="United States, Canada"/>
    <s v="ES_21198_WorkCetnre 7535_01272014140855_8798028"/>
    <n v="2"/>
    <n v="10.8"/>
    <n v="21"/>
    <n v="21"/>
    <n v="32"/>
    <n v="484.2"/>
    <n v="3.8801999999999999"/>
    <n v="121.05"/>
    <n v="2.40645"/>
    <n v="125.1354"/>
    <n v="10.199999999999999"/>
    <n v="28.099999999999998"/>
    <b v="1"/>
    <b v="1"/>
    <b v="1"/>
    <x v="0"/>
    <n v="9.25"/>
    <n v="160.33333333333334"/>
    <x v="878"/>
    <n v="0.85599999999999998"/>
    <n v="0.90600000000000003"/>
    <x v="1"/>
    <x v="1"/>
  </r>
  <r>
    <n v="2184695"/>
    <s v="Xerox Corporation"/>
    <s v="Xerox"/>
    <s v="Xerox Color 550"/>
    <s v="Xerox Color 550"/>
    <m/>
    <x v="0"/>
    <s v="Standard"/>
    <n v="279"/>
    <n v="432"/>
    <m/>
    <x v="0"/>
    <x v="1"/>
    <x v="28"/>
    <s v="Yes"/>
    <n v="5.8"/>
    <n v="301.60000000000002"/>
    <s v="None, None"/>
    <x v="236"/>
    <d v="2013-07-01T00:00:00"/>
    <s v="United States, Australia, New Zealand, Europe, Canada"/>
    <s v="ES_21198_Xerox Color 550_06102013153101_216791"/>
    <n v="1"/>
    <n v="40.200000000000003"/>
    <n v="85.2"/>
    <n v="57"/>
    <n v="32"/>
    <n v="1130"/>
    <n v="5.7779999999999996"/>
    <n v="282.5"/>
    <n v="1.5705"/>
    <n v="81.665999999999997"/>
    <n v="45"/>
    <n v="28.099999999999998"/>
    <b v="0"/>
    <b v="1"/>
    <b v="1"/>
    <x v="0"/>
    <n v="9.25"/>
    <n v="160.33333333333334"/>
    <x v="879"/>
    <n v="0.85599999999999998"/>
    <n v="0.90600000000000003"/>
    <x v="1"/>
    <x v="1"/>
  </r>
  <r>
    <n v="2184694"/>
    <s v="Xerox Corporation"/>
    <s v="Xerox"/>
    <s v="Xerox Color 560"/>
    <s v="Xerox Color 560"/>
    <m/>
    <x v="0"/>
    <s v="Standard"/>
    <n v="279"/>
    <n v="432"/>
    <m/>
    <x v="0"/>
    <x v="1"/>
    <x v="22"/>
    <s v="Yes"/>
    <n v="6.6"/>
    <n v="343.2"/>
    <s v="None, None"/>
    <x v="236"/>
    <d v="2013-07-01T00:00:00"/>
    <s v="United States, Australia, New Zealand, Europe, Canada"/>
    <s v="ES_21198_Xerox Color 560_06122013102329_4324762"/>
    <n v="1"/>
    <n v="24"/>
    <n v="90"/>
    <n v="60"/>
    <n v="32"/>
    <n v="1299"/>
    <n v="6.6230000000000002"/>
    <n v="324.75"/>
    <n v="1.7817499999999999"/>
    <n v="92.650999999999996"/>
    <n v="66"/>
    <n v="30"/>
    <b v="0"/>
    <b v="1"/>
    <b v="1"/>
    <x v="0"/>
    <n v="11.25"/>
    <n v="195"/>
    <x v="880"/>
    <n v="1.1579999999999999"/>
    <n v="1.208"/>
    <x v="1"/>
    <x v="1"/>
  </r>
  <r>
    <n v="2184696"/>
    <s v="Xerox Corporation"/>
    <s v="Xerox"/>
    <s v="Xerox Color 570"/>
    <s v="Xerox Color 570"/>
    <m/>
    <x v="0"/>
    <s v="Standard"/>
    <n v="279"/>
    <n v="432"/>
    <m/>
    <x v="0"/>
    <x v="1"/>
    <x v="23"/>
    <s v="Yes"/>
    <n v="6.3"/>
    <n v="327.60000000000002"/>
    <s v="None, None"/>
    <x v="157"/>
    <d v="2013-07-01T00:00:00"/>
    <s v="United States, Australia, New Zealand, Europe, Canada"/>
    <s v="ES_21198_Xerox Color 570_06122013114341_5360681"/>
    <n v="1"/>
    <n v="15.6"/>
    <n v="79.2"/>
    <n v="52.2"/>
    <n v="32"/>
    <n v="1234.8"/>
    <n v="6.3276000000000003"/>
    <n v="308.7"/>
    <n v="1.7330999999999996"/>
    <n v="90.121199999999988"/>
    <n v="63.6"/>
    <n v="30"/>
    <b v="0"/>
    <b v="1"/>
    <b v="1"/>
    <x v="0"/>
    <n v="15.750000000000004"/>
    <n v="273.00000000000006"/>
    <x v="881"/>
    <n v="1.718"/>
    <n v="1.768"/>
    <x v="0"/>
    <x v="1"/>
  </r>
  <r>
    <n v="2205011"/>
    <s v="Xerox Corporation"/>
    <s v="Xerox"/>
    <s v="Xerox Color C75 Press"/>
    <s v="Xerox Color C75 Press"/>
    <m/>
    <x v="0"/>
    <s v="Standard"/>
    <n v="330"/>
    <n v="488"/>
    <m/>
    <x v="0"/>
    <x v="1"/>
    <x v="23"/>
    <s v="Yes"/>
    <n v="14.6"/>
    <n v="759.2"/>
    <s v="None, None"/>
    <x v="236"/>
    <d v="2014-02-25T00:00:00"/>
    <s v="United States, Switzerland, Europe, Canada"/>
    <s v="ES_21198_Xerox Color C75 Press_02202014112309_2970697"/>
    <n v="15"/>
    <n v="9.6"/>
    <n v="79.8"/>
    <n v="12"/>
    <n v="32"/>
    <n v="2676.4"/>
    <n v="14.611433333333334"/>
    <n v="669.1"/>
    <n v="4.6529333333333334"/>
    <n v="241.95253333333335"/>
    <n v="70.2"/>
    <n v="30"/>
    <b v="0"/>
    <b v="1"/>
    <b v="1"/>
    <x v="0"/>
    <n v="15.750000000000004"/>
    <n v="273.00000000000006"/>
    <x v="882"/>
    <n v="1.718"/>
    <n v="1.768"/>
    <x v="1"/>
    <x v="1"/>
  </r>
  <r>
    <n v="2205012"/>
    <s v="Xerox Corporation"/>
    <s v="Xerox"/>
    <s v="Xerox Color J75 Press"/>
    <s v="Xerox Color J75 Press"/>
    <m/>
    <x v="0"/>
    <s v="Standard"/>
    <n v="330"/>
    <n v="488"/>
    <m/>
    <x v="0"/>
    <x v="1"/>
    <x v="23"/>
    <s v="Yes"/>
    <n v="14.7"/>
    <n v="764.4"/>
    <s v="None, None"/>
    <x v="236"/>
    <d v="2014-02-25T00:00:00"/>
    <s v="United States, Switzerland, Europe, Canada"/>
    <s v="ES_21198_Xerox Color J75 Press_02202014113204_99603"/>
    <n v="15"/>
    <n v="9.6"/>
    <n v="78.599999999999994"/>
    <n v="16.8"/>
    <n v="32"/>
    <n v="2690.0000000000005"/>
    <n v="14.691650000000003"/>
    <n v="672.50000000000011"/>
    <n v="4.6821500000000009"/>
    <n v="243.47180000000006"/>
    <n v="69"/>
    <n v="30"/>
    <b v="0"/>
    <b v="1"/>
    <b v="1"/>
    <x v="0"/>
    <n v="15.750000000000004"/>
    <n v="273.00000000000006"/>
    <x v="883"/>
    <n v="1.718"/>
    <n v="1.768"/>
    <x v="1"/>
    <x v="1"/>
  </r>
  <r>
    <n v="2203563"/>
    <s v="Xerox Corporation"/>
    <s v="Xerox"/>
    <s v="Xerox D110 MFD"/>
    <s v="Xerox D110 MFD"/>
    <m/>
    <x v="0"/>
    <s v="Standard"/>
    <n v="330"/>
    <n v="488"/>
    <m/>
    <x v="0"/>
    <x v="0"/>
    <x v="57"/>
    <s v="Yes"/>
    <n v="25.6"/>
    <n v="1331.2"/>
    <s v="None, None"/>
    <x v="251"/>
    <d v="2014-01-30T00:00:00"/>
    <s v="United States, Switzerland, Europe, Canada"/>
    <s v="ES_21198_Xerox D110 MFD_01222014101633_7391015"/>
    <n v="15"/>
    <n v="84"/>
    <n v="225"/>
    <n v="4.8"/>
    <n v="32"/>
    <n v="4584.6000000000004"/>
    <n v="25.6187"/>
    <n v="1146.1500000000001"/>
    <n v="8.73245"/>
    <n v="454.0874"/>
    <n v="141"/>
    <n v="30"/>
    <b v="0"/>
    <b v="1"/>
    <b v="1"/>
    <x v="0"/>
    <n v="30.150000000000002"/>
    <n v="522.6"/>
    <x v="884"/>
    <n v="4.1259999999999986"/>
    <n v="4.1759999999999984"/>
    <x v="1"/>
    <x v="1"/>
  </r>
  <r>
    <n v="2203571"/>
    <s v="Xerox Corporation"/>
    <s v="Xerox"/>
    <s v="Xerox D110 Printer"/>
    <s v="Xerox D110 Printer"/>
    <m/>
    <x v="1"/>
    <s v="Standard"/>
    <n v="330"/>
    <n v="488"/>
    <m/>
    <x v="0"/>
    <x v="0"/>
    <x v="57"/>
    <s v="Yes"/>
    <n v="22.3"/>
    <n v="1159.5999999999999"/>
    <s v="None, None"/>
    <x v="251"/>
    <d v="2014-01-31T00:00:00"/>
    <s v="United States, Switzerland, Europe, Canada"/>
    <s v="ES_21198_Xerox D110 Printer_01232014083706_3347436"/>
    <n v="15"/>
    <n v="9"/>
    <n v="190.2"/>
    <n v="6"/>
    <n v="32"/>
    <n v="4098.2"/>
    <n v="22.323566666666668"/>
    <n v="1024.55"/>
    <n v="7.0573166666666669"/>
    <n v="366.9804666666667"/>
    <n v="181.2"/>
    <n v="30"/>
    <b v="0"/>
    <b v="1"/>
    <b v="1"/>
    <x v="1"/>
    <n v="22.900000000000009"/>
    <n v="396.93333333333345"/>
    <x v="885"/>
    <n v="3.472"/>
    <n v="3.5219999999999998"/>
    <x v="1"/>
    <x v="1"/>
  </r>
  <r>
    <n v="2203564"/>
    <s v="Xerox Corporation"/>
    <s v="Xerox"/>
    <s v="Xerox D125 MFD"/>
    <s v="Xerox D125 MFD"/>
    <m/>
    <x v="0"/>
    <s v="Standard"/>
    <n v="330"/>
    <n v="488"/>
    <m/>
    <x v="0"/>
    <x v="0"/>
    <x v="49"/>
    <s v="Yes"/>
    <n v="26.5"/>
    <n v="1378"/>
    <s v="None, None"/>
    <x v="251"/>
    <d v="2014-01-30T00:00:00"/>
    <s v="United States, Switzerland, Europe, Canada"/>
    <s v="ES_21198_Xerox D125 MFD_01222014152720_3460657"/>
    <n v="15"/>
    <n v="6"/>
    <n v="213"/>
    <n v="6"/>
    <n v="32"/>
    <n v="4757"/>
    <n v="26.500700000000002"/>
    <n v="1189.25"/>
    <n v="8.9679500000000001"/>
    <n v="466.33339999999998"/>
    <n v="207"/>
    <n v="30"/>
    <b v="0"/>
    <b v="1"/>
    <b v="1"/>
    <x v="0"/>
    <n v="39.15"/>
    <n v="678.6"/>
    <x v="886"/>
    <n v="5.431"/>
    <n v="5.4809999999999999"/>
    <x v="1"/>
    <x v="1"/>
  </r>
  <r>
    <n v="2203566"/>
    <s v="Xerox Corporation"/>
    <s v="Xerox"/>
    <s v="Xerox D125 Printer"/>
    <s v="Xerox D125 Printer"/>
    <m/>
    <x v="1"/>
    <s v="Standard"/>
    <n v="330"/>
    <n v="488"/>
    <m/>
    <x v="0"/>
    <x v="0"/>
    <x v="49"/>
    <s v="Yes"/>
    <n v="23.7"/>
    <n v="1232.4000000000001"/>
    <s v="None, None"/>
    <x v="251"/>
    <d v="2014-01-30T00:00:00"/>
    <s v="United States, Switzerland, Europe, Canada"/>
    <s v="ES_21198_Xerox D125 Printer_01222014155824_8998529"/>
    <n v="15"/>
    <n v="9.6"/>
    <n v="187.2"/>
    <n v="6"/>
    <n v="32"/>
    <n v="4371.2000000000007"/>
    <n v="23.701550000000008"/>
    <n v="1092.8000000000002"/>
    <n v="7.4085500000000009"/>
    <n v="385.24460000000005"/>
    <n v="177.6"/>
    <n v="30"/>
    <b v="0"/>
    <b v="1"/>
    <b v="1"/>
    <x v="1"/>
    <n v="31.150000000000002"/>
    <n v="539.93333333333339"/>
    <x v="887"/>
    <n v="4.2219999999999995"/>
    <n v="4.2719999999999994"/>
    <x v="1"/>
    <x v="1"/>
  </r>
  <r>
    <n v="2203562"/>
    <s v="Xerox Corporation"/>
    <s v="Xerox"/>
    <s v="Xerox D95A MFD"/>
    <s v="Xerox D95A MFD"/>
    <m/>
    <x v="0"/>
    <s v="Standard"/>
    <n v="330"/>
    <n v="488"/>
    <m/>
    <x v="0"/>
    <x v="0"/>
    <x v="13"/>
    <s v="Yes"/>
    <n v="19.8"/>
    <n v="1029.5999999999999"/>
    <s v="None, None"/>
    <x v="251"/>
    <d v="2014-01-30T00:00:00"/>
    <s v="United States, Switzerland, Europe, Canada"/>
    <s v="ES_21198_Xerox D95A MFD_01172014174227_3574792"/>
    <n v="5"/>
    <n v="6"/>
    <n v="204"/>
    <n v="42"/>
    <n v="32"/>
    <n v="3764.2"/>
    <n v="19.829000000000001"/>
    <n v="941.05"/>
    <n v="5.8932500000000001"/>
    <n v="306.44900000000001"/>
    <n v="198"/>
    <n v="30"/>
    <b v="0"/>
    <b v="1"/>
    <b v="1"/>
    <x v="0"/>
    <n v="24.150000000000002"/>
    <n v="418.60000000000008"/>
    <x v="888"/>
    <n v="3.2559999999999993"/>
    <n v="3.3059999999999992"/>
    <x v="1"/>
    <x v="1"/>
  </r>
  <r>
    <n v="2203561"/>
    <s v="Xerox Corporation"/>
    <s v="Xerox"/>
    <s v="Xerox D95 MFD"/>
    <s v="Xerox D95 MFD"/>
    <m/>
    <x v="0"/>
    <s v="Standard"/>
    <n v="330"/>
    <n v="488"/>
    <m/>
    <x v="0"/>
    <x v="0"/>
    <x v="30"/>
    <s v="Yes"/>
    <n v="19.5"/>
    <n v="1014"/>
    <s v="None, None"/>
    <x v="251"/>
    <d v="2014-01-30T00:00:00"/>
    <s v="United States, Switzerland, Europe, Canada"/>
    <s v="ES_21198_Xerox D95 MFD_01232014083901_5377618"/>
    <n v="5"/>
    <n v="7.2"/>
    <n v="202.2"/>
    <n v="42"/>
    <n v="32"/>
    <n v="3698.4"/>
    <n v="19.501800000000003"/>
    <n v="924.6"/>
    <n v="5.8128000000000002"/>
    <n v="302.26560000000001"/>
    <n v="195"/>
    <n v="30"/>
    <b v="0"/>
    <b v="1"/>
    <b v="1"/>
    <x v="0"/>
    <n v="21.150000000000002"/>
    <n v="366.60000000000008"/>
    <x v="889"/>
    <n v="2.8209999999999988"/>
    <n v="2.8709999999999987"/>
    <x v="1"/>
    <x v="1"/>
  </r>
  <r>
    <n v="2200119"/>
    <s v="Zebra Technologies Corporation"/>
    <s v="Zebra"/>
    <s v="Xi4 Series"/>
    <s v="140Xi4; 170Xi4; 220Xi4"/>
    <m/>
    <x v="1"/>
    <s v="Standard"/>
    <n v="224"/>
    <m/>
    <m/>
    <x v="4"/>
    <x v="0"/>
    <x v="77"/>
    <s v="No"/>
    <n v="2.86"/>
    <n v="148.72"/>
    <s v="None, None"/>
    <x v="252"/>
    <d v="2013-11-26T00:00:00"/>
    <s v="United States, Australia, New Zealand, Switzerland, Europe, Taiwan, Japan, Canada"/>
    <s v="ES_1032537_140Xi4 170Xi4 220Xi4_01132014135853_8302519"/>
    <n v="0"/>
    <n v="15"/>
    <n v="0"/>
    <n v="0"/>
    <n v="32"/>
    <n v="229.4"/>
    <n v="2.8621999999999996"/>
    <n v="57.35"/>
    <n v="2.40395"/>
    <n v="125.00540000000001"/>
    <n v="-15"/>
    <n v="27.68"/>
    <b v="1"/>
    <b v="1"/>
    <b v="1"/>
    <x v="1"/>
    <n v="4.8400000000000007"/>
    <n v="83.893333333333345"/>
    <x v="890"/>
    <n v="0.86799999999999988"/>
    <n v="0.86799999999999988"/>
    <x v="1"/>
    <x v="1"/>
  </r>
  <r>
    <n v="2240512"/>
    <s v="Zhuhai Pantum Electronics Co.,Ltd"/>
    <s v="Pantum"/>
    <s v="M6200W"/>
    <s v="M6200W"/>
    <s v="M6200We,,"/>
    <x v="1"/>
    <s v="Standard"/>
    <n v="216"/>
    <n v="356"/>
    <m/>
    <x v="0"/>
    <x v="0"/>
    <x v="43"/>
    <s v="No"/>
    <n v="1.044"/>
    <n v="54.287999999999997"/>
    <s v="Wireless - WiFi,Wired &gt; 20 MHz and &lt; 500 MHz - USB 2.x, None"/>
    <x v="253"/>
    <d v="2015-05-28T00:00:00"/>
    <s v="United States, Europe"/>
    <s v="ES_1131531_M6200W_05222015150323_9787256"/>
    <n v="1"/>
    <n v="13.8"/>
    <n v="24"/>
    <n v="21.6"/>
    <n v="20"/>
    <n v="130.39999999999998"/>
    <n v="1.0456500000000002"/>
    <n v="32.599999999999994"/>
    <n v="0.60727500000000001"/>
    <n v="31.578299999999999"/>
    <n v="10.199999999999999"/>
    <n v="13.4"/>
    <b v="1"/>
    <b v="1"/>
    <b v="1"/>
    <x v="1"/>
    <n v="1.8"/>
    <n v="31.200000000000003"/>
    <x v="891"/>
    <n v="0.24199999999999999"/>
    <n v="0.34199999999999997"/>
    <x v="1"/>
    <x v="1"/>
  </r>
  <r>
    <n v="2255224"/>
    <s v="Zhuhai Pantum Electronics Co.,Ltd"/>
    <s v="Pantum"/>
    <s v="M6203"/>
    <s v="M6203"/>
    <s v=",M6203W,; ,M6203We,; ,M6500,; ,M6500N,; ,M6500NW,; ,M6500NWe,; ,M6500W,; ,M6500We,; ,M6501,; ,M6501W,; ,M6502,; ,M6502N,; ,M6502NW,; ,M6502W,; ,M6502We,; ,M6503,; ,M6503N,; ,M6503NW,; ,M6503W,; ,M6503We,; ,M6504,; ,M6504N,; ,M6504NW,; ,M6504W,; ,M6505,; ,M6505N,; ,M6505NW,; ,M6505W,; ,M6506,; ,M6506N,; ,M6506NW,; ,M6506W,; ,M6507,; ,M6507N,; ,M6507NW,; ,M6507W,; ,M6507We,; ,M6508,; ,M6508N,; ,M6508NW,; ,M6508W,; ,M6509,; ,M6509W,; ,M6550,; ,M6550N,; ,M6550NW,; ,M6550NWe,; ,M6550W,; ,M6552,; ,M6552N,; ,M6552NW,; ,M6552NWe,; ,M6552W,; ,M6554,; ,M6554N,; ,M6554NW,; ,M6554W,; ,M6555,; ,M6555N,; ,M6556,; ,M6556N,; ,M6556NW,; ,M6556W,; ,M6557,; ,M6557N,; ,M6557NW,; ,M6557W,; ,M6557We,; ,M6558,; ,M6558N,; ,M6558NW,; ,M6558W,; ,M6559,; ,M6559N,; ,M6559NW,; ,M6559W,; ,M6600,; ,M6600N,; ,M6600NW,; ,M6600W,; ,M6601NW,; ,M6602,; ,M6602N,; ,M6602NW,; ,M6603,; ,M6603N,; ,M6603NW,; ,M6603W,; ,M6604,; ,M6604N,; ,M6604NW,; ,M6604W,; ,M6605,; ,M6605N,; ,M6605NW,; ,M6605W,; ,M6606,; ,M6606N,; ,M6606NW,; ,M6606W,; ,M6607,; ,M6607N,; ,M6607NW,; ,M6607W,; ,M6608,; ,M6608N,; ,M6608NW,; ,M6608W,; ,M6609,; ,M6609N,; ,M6609NW,; ,M6609W,; ,M6610,; ,M6610N,; ,M6610NW,; ,M6610W,"/>
    <x v="0"/>
    <s v="Standard"/>
    <n v="216"/>
    <n v="356"/>
    <m/>
    <x v="0"/>
    <x v="0"/>
    <x v="46"/>
    <s v="No"/>
    <n v="1.2130000000000001"/>
    <n v="63.076000000000001"/>
    <s v="None, None"/>
    <x v="158"/>
    <d v="2015-12-17T00:00:00"/>
    <s v="United States, Australia, New Zealand, Switzerland, Europe, Taiwan, Canada"/>
    <s v="ES_1131531_M6203_12172015172610_2625543"/>
    <n v="1"/>
    <n v="34.200000000000003"/>
    <n v="55.8"/>
    <n v="54"/>
    <n v="22"/>
    <n v="146.19999999999999"/>
    <n v="1.2131333333333332"/>
    <n v="36.549999999999997"/>
    <n v="0.73500833333333326"/>
    <n v="38.220433333333332"/>
    <n v="21.599999999999994"/>
    <n v="14.24"/>
    <b v="0"/>
    <b v="1"/>
    <b v="1"/>
    <x v="0"/>
    <n v="1.59"/>
    <n v="27.560000000000002"/>
    <x v="892"/>
    <n v="0.28099999999999997"/>
    <n v="0.28099999999999997"/>
    <x v="1"/>
    <x v="1"/>
  </r>
  <r>
    <n v="2240496"/>
    <s v="Zhuhai Pantum Electronics Co.,Ltd"/>
    <s v="Pantum"/>
    <s v="M6500NW"/>
    <s v="M6500NW"/>
    <s v=",M6203,; ,M6203W,; ,M6203We,; ,M6500,; ,M6500N,; ,M6500NWe,; ,M6500W,; ,M6500We,; ,M6502W,; ,M6502We,; ,M6503,; ,M6503W,; ,M6503We,; ,M6505,; ,M6505N,; ,M6506,; ,M6506N,; ,M6506NW,; ,M6507,; ,M6507W,; ,M6507We,; ,M6508,; ,M6508N,"/>
    <x v="0"/>
    <s v="Standard"/>
    <n v="216"/>
    <n v="356"/>
    <m/>
    <x v="0"/>
    <x v="0"/>
    <x v="46"/>
    <s v="No"/>
    <n v="1.069"/>
    <n v="55.588000000000001"/>
    <s v="Wireless - WiFi,Wired &gt; 20 MHz and &lt; 500 MHz - Other, None"/>
    <x v="254"/>
    <d v="2015-05-22T00:00:00"/>
    <s v="United States, Europe"/>
    <s v="ES_1131531_M6500NW_05222015163357_521051"/>
    <n v="1"/>
    <n v="7.8"/>
    <n v="19.8"/>
    <n v="19.8"/>
    <n v="22"/>
    <n v="134.46666666666667"/>
    <n v="1.0702666666666665"/>
    <n v="33.616666666666667"/>
    <n v="0.62376666666666669"/>
    <n v="32.435866666666669"/>
    <n v="12"/>
    <n v="14.24"/>
    <b v="1"/>
    <b v="1"/>
    <b v="1"/>
    <x v="0"/>
    <n v="1.59"/>
    <n v="27.560000000000002"/>
    <x v="893"/>
    <n v="0.28099999999999997"/>
    <n v="0.38100000000000001"/>
    <x v="1"/>
    <x v="1"/>
  </r>
  <r>
    <n v="2240511"/>
    <s v="Zhuhai Pantum Electronics Co.,Ltd"/>
    <s v="Pantum"/>
    <s v="M6550NW"/>
    <s v="M6550NW"/>
    <s v=",M6550,; ,M6550N,; ,M6550NWe,; ,M6552NW,; ,M6552NWe,; ,M6555,; ,M6555N,; ,M6557,; ,M6557N,; ,M6557W,; ,M6557We,"/>
    <x v="0"/>
    <s v="Standard"/>
    <n v="216"/>
    <n v="356"/>
    <m/>
    <x v="0"/>
    <x v="0"/>
    <x v="46"/>
    <s v="No"/>
    <n v="1.1679999999999999"/>
    <n v="60.735999999999997"/>
    <s v="Wireless - WiFi,Wired &gt; 20 MHz and &lt; 500 MHz - Other, None"/>
    <x v="255"/>
    <d v="2015-05-28T00:00:00"/>
    <s v="United States, Europe"/>
    <s v="ES_1131531_M6550NW_05222015165607_8633081"/>
    <n v="1"/>
    <n v="28.8"/>
    <n v="37.799999999999997"/>
    <n v="37.200000000000003"/>
    <n v="22"/>
    <n v="145.73333333333335"/>
    <n v="1.1677"/>
    <n v="36.433333333333337"/>
    <n v="0.68513750000000007"/>
    <n v="35.62715"/>
    <n v="8.9999999999999964"/>
    <n v="14.24"/>
    <b v="1"/>
    <b v="1"/>
    <b v="1"/>
    <x v="0"/>
    <n v="1.59"/>
    <n v="27.560000000000002"/>
    <x v="894"/>
    <n v="0.28099999999999997"/>
    <n v="0.38100000000000001"/>
    <x v="1"/>
    <x v="1"/>
  </r>
  <r>
    <n v="2238535"/>
    <s v="Zhuhai Pantum Electronics Co.,Ltd"/>
    <s v="Pantum"/>
    <s v="M6602W"/>
    <s v="M6602W"/>
    <m/>
    <x v="0"/>
    <s v="Standard"/>
    <n v="216"/>
    <n v="356"/>
    <m/>
    <x v="0"/>
    <x v="0"/>
    <x v="43"/>
    <s v="No"/>
    <n v="1.0780000000000001"/>
    <n v="56.055999999999997"/>
    <s v="None, None"/>
    <x v="158"/>
    <d v="2015-05-04T00:00:00"/>
    <s v="United States, Europe"/>
    <s v="ES_1131531_M6602W_04292015144658_1007196"/>
    <n v="1"/>
    <n v="16.2"/>
    <n v="23.4"/>
    <n v="24.6"/>
    <n v="20"/>
    <n v="117.39999999999999"/>
    <n v="1.0776333333333332"/>
    <n v="29.349999999999998"/>
    <n v="0.70113333333333316"/>
    <n v="36.458933333333327"/>
    <n v="7.1999999999999993"/>
    <n v="13.4"/>
    <b v="1"/>
    <b v="1"/>
    <b v="1"/>
    <x v="0"/>
    <n v="1.4500000000000002"/>
    <n v="25.133333333333336"/>
    <x v="895"/>
    <n v="0.26300000000000001"/>
    <n v="0.26300000000000001"/>
    <x v="1"/>
    <x v="1"/>
  </r>
  <r>
    <n v="2304211"/>
    <s v="Zhuhai Pantum Electronics Co.,Ltd"/>
    <s v="Pantum"/>
    <s v="M6602W"/>
    <s v="M6602W"/>
    <m/>
    <x v="0"/>
    <s v="Standard"/>
    <n v="216"/>
    <n v="356"/>
    <m/>
    <x v="0"/>
    <x v="0"/>
    <x v="43"/>
    <s v="No"/>
    <n v="1.0820000000000001"/>
    <n v="56.264000000000003"/>
    <s v="None, None"/>
    <x v="158"/>
    <d v="2017-09-28T00:00:00"/>
    <s v="United States, Australia, New Zealand, Switzerland, Europe, Taiwan, Canada"/>
    <s v="ES_1131531_M6602W_09072017113402_9483148"/>
    <n v="1"/>
    <n v="13.8"/>
    <n v="22.8"/>
    <n v="22.2"/>
    <n v="20"/>
    <n v="130.80000000000001"/>
    <n v="1.0834999999999999"/>
    <n v="32.700000000000003"/>
    <n v="0.64924999999999999"/>
    <n v="33.761000000000003"/>
    <n v="9"/>
    <n v="13.4"/>
    <b v="1"/>
    <b v="1"/>
    <b v="1"/>
    <x v="0"/>
    <n v="1.4500000000000002"/>
    <n v="25.133333333333336"/>
    <x v="896"/>
    <n v="0.26300000000000001"/>
    <n v="0.26300000000000001"/>
    <x v="1"/>
    <x v="1"/>
  </r>
  <r>
    <n v="2287386"/>
    <s v="Zhuhai Pantum Electronics Co.,Ltd"/>
    <s v="Pantum"/>
    <s v="M6700D"/>
    <s v="M6700D"/>
    <s v=",M6700DN,; ,M6700DW,; ,M6702D,; ,M6702DN,; ,M6702DW,; ,M6705D,; ,M6705DN,; ,M6705DW,; ,M6706D,; ,M6706DN,; ,M6706DW,; ,M6707D,; ,M6707DN,; ,M6707DW,; ,M6708D,; ,M6708DN,; ,M6708DW,"/>
    <x v="0"/>
    <s v="Standard"/>
    <n v="216"/>
    <n v="356"/>
    <m/>
    <x v="0"/>
    <x v="0"/>
    <x v="7"/>
    <s v="No"/>
    <n v="1.2"/>
    <n v="62.4"/>
    <s v="None, None"/>
    <x v="256"/>
    <d v="2016-12-29T00:00:00"/>
    <s v="United States, Australia, New Zealand, Switzerland, Europe, Taiwan, Canada"/>
    <s v="ES_1131531_M6700D_12282016165741_3305169"/>
    <n v="1"/>
    <n v="24"/>
    <n v="25.8"/>
    <n v="25.8"/>
    <n v="30"/>
    <n v="195.46666666666667"/>
    <n v="1.1999"/>
    <n v="48.866666666666667"/>
    <n v="0.51471250000000002"/>
    <n v="26.765050000000002"/>
    <n v="1.8000000000000007"/>
    <n v="17.600000000000001"/>
    <b v="1"/>
    <b v="1"/>
    <b v="1"/>
    <x v="0"/>
    <n v="2.15"/>
    <n v="37.266666666666666"/>
    <x v="897"/>
    <n v="0.42499999999999993"/>
    <n v="0.42499999999999993"/>
    <x v="1"/>
    <x v="1"/>
  </r>
  <r>
    <n v="2287389"/>
    <s v="Zhuhai Pantum Electronics Co.,Ltd"/>
    <s v="Pantum"/>
    <s v="M6800FD"/>
    <s v="M6800FD"/>
    <s v=",M6800FDN,; ,M6800FDW,; ,M6802FD,; ,M6802FDN,; ,M6802FDW,; ,M6805FD,; ,M6805FDN,; ,M6805FDW,; ,M6806FD,; ,M6806FDN,; ,M6806FDW,; ,M6807FD,; ,M6807FDN,; ,M6807FDW,; ,M6808FD,; ,M6808FDN,; ,M6808FDW,"/>
    <x v="0"/>
    <s v="Standard"/>
    <n v="216"/>
    <n v="356"/>
    <m/>
    <x v="0"/>
    <x v="0"/>
    <x v="7"/>
    <s v="No"/>
    <n v="1.5489999999999999"/>
    <n v="80.548000000000002"/>
    <s v="None, None"/>
    <x v="256"/>
    <d v="2016-12-29T00:00:00"/>
    <s v="United States, Australia, New Zealand, Switzerland, Europe, Taiwan, Canada"/>
    <s v="ES_1131531_M6800FD_12282016164908_4241907"/>
    <n v="1"/>
    <n v="21"/>
    <n v="28.2"/>
    <n v="31.2"/>
    <n v="30"/>
    <n v="249.59999999999997"/>
    <n v="1.5487666666666664"/>
    <n v="62.399999999999991"/>
    <n v="0.67745416666666669"/>
    <n v="35.22761666666667"/>
    <n v="7.1999999999999993"/>
    <n v="17.600000000000001"/>
    <b v="1"/>
    <b v="1"/>
    <b v="1"/>
    <x v="0"/>
    <n v="2.15"/>
    <n v="37.266666666666666"/>
    <x v="898"/>
    <n v="0.42499999999999993"/>
    <n v="0.42499999999999993"/>
    <x v="1"/>
    <x v="1"/>
  </r>
  <r>
    <n v="2287388"/>
    <s v="Zhuhai Pantum Electronics Co.,Ltd"/>
    <s v="Pantum"/>
    <s v="M7100D"/>
    <s v="M7100D"/>
    <s v=",M7100DN,; ,M7100DW,; ,M7102D,; ,M7102DN,; ,M7102DW,; ,M7105D,; ,M7105DN,; ,M7105DW,; ,M7106D,; ,M7106DN,; ,M7106DW,; ,M7107D,; ,M7107DN,; ,M7107DW,; ,M7108D,; ,M7108DN,; ,M7108DW,"/>
    <x v="0"/>
    <s v="Standard"/>
    <n v="216"/>
    <n v="356"/>
    <m/>
    <x v="0"/>
    <x v="0"/>
    <x v="12"/>
    <s v="No"/>
    <n v="1.6020000000000001"/>
    <n v="83.304000000000002"/>
    <s v="None, None"/>
    <x v="256"/>
    <d v="2016-12-29T00:00:00"/>
    <s v="United States, Australia, New Zealand, Switzerland, Europe, Taiwan, Canada"/>
    <s v="ES_1131531_M7100D_12282016165401_210840"/>
    <n v="1"/>
    <n v="10.199999999999999"/>
    <n v="19.8"/>
    <n v="18"/>
    <n v="32"/>
    <n v="276.8"/>
    <n v="1.6023166666666666"/>
    <n v="69.2"/>
    <n v="0.61531666666666673"/>
    <n v="31.99646666666667"/>
    <n v="9.6000000000000014"/>
    <n v="18.86"/>
    <b v="1"/>
    <b v="1"/>
    <b v="1"/>
    <x v="0"/>
    <n v="2.48"/>
    <n v="42.986666666666672"/>
    <x v="899"/>
    <n v="0.47899999999999998"/>
    <n v="0.47899999999999998"/>
    <x v="1"/>
    <x v="1"/>
  </r>
  <r>
    <n v="2287391"/>
    <s v="Zhuhai Pantum Electronics Co.,Ltd"/>
    <s v="Pantum"/>
    <s v="M7200FD"/>
    <s v="M7200FD"/>
    <s v=",M7200FDN,; ,M7200FDW,; ,M7202FD,; ,M7202FDN,; ,M7202FDW,; ,M7205FD,; ,M7205FDN,; ,M7205FDW,; ,M7206FD,; ,M7206FDN,; ,M7206FDW,; ,M7207FD,; ,M7207FDN,; ,M7207FDW,; ,M7208FD,; ,M7208FDN,; ,M7208FDW,"/>
    <x v="0"/>
    <s v="Standard"/>
    <n v="216"/>
    <n v="356"/>
    <m/>
    <x v="0"/>
    <x v="0"/>
    <x v="12"/>
    <s v="No"/>
    <n v="1.8009999999999999"/>
    <n v="93.652000000000001"/>
    <s v="None, None"/>
    <x v="256"/>
    <d v="2016-12-29T00:00:00"/>
    <s v="United States, Australia, New Zealand, Switzerland, Europe, Taiwan, Canada"/>
    <s v="ES_1131531_M7200FD_12252016142618_324365"/>
    <n v="1"/>
    <n v="10.8"/>
    <n v="33"/>
    <n v="34.200000000000003"/>
    <n v="32"/>
    <n v="301.19999999999993"/>
    <n v="1.8010166666666663"/>
    <n v="75.299999999999983"/>
    <n v="0.74051666666666649"/>
    <n v="38.50686666666666"/>
    <n v="22.2"/>
    <n v="18.86"/>
    <b v="0"/>
    <b v="1"/>
    <b v="1"/>
    <x v="0"/>
    <n v="2.48"/>
    <n v="42.986666666666672"/>
    <x v="900"/>
    <n v="0.47899999999999998"/>
    <n v="0.47899999999999998"/>
    <x v="1"/>
    <x v="1"/>
  </r>
  <r>
    <n v="2240514"/>
    <s v="Zhuhai Pantum Electronics Co.,Ltd"/>
    <s v="Pantum"/>
    <s v="P2200W"/>
    <s v="P2200W"/>
    <s v="P2200We,,"/>
    <x v="1"/>
    <s v="Standard"/>
    <n v="216"/>
    <n v="356"/>
    <m/>
    <x v="0"/>
    <x v="0"/>
    <x v="43"/>
    <s v="No"/>
    <n v="0.872"/>
    <n v="45.344000000000001"/>
    <s v="Wireless - WiFi,Wired &gt; 20 MHz and &lt; 500 MHz - USB 2.x, None"/>
    <x v="257"/>
    <d v="2015-05-28T00:00:00"/>
    <s v="United States, Europe"/>
    <s v="ES_1131531_P2200W_05222015153705_3774835"/>
    <n v="1"/>
    <n v="16.8"/>
    <n v="18"/>
    <n v="27"/>
    <n v="20"/>
    <n v="121.99999999999999"/>
    <n v="0.87209999999999988"/>
    <n v="30.499999999999996"/>
    <n v="0.44835000000000003"/>
    <n v="23.3142"/>
    <n v="1.1999999999999993"/>
    <n v="13.4"/>
    <b v="1"/>
    <b v="1"/>
    <b v="1"/>
    <x v="1"/>
    <n v="1.8"/>
    <n v="31.200000000000003"/>
    <x v="901"/>
    <n v="0.24199999999999999"/>
    <n v="0.34199999999999997"/>
    <x v="1"/>
    <x v="1"/>
  </r>
  <r>
    <n v="2189086"/>
    <s v="HP Inc."/>
    <s v="Hewlett Packard"/>
    <s v="HP LaserJet Enterprise 700 color MFP M775z+"/>
    <s v="CF304A"/>
    <m/>
    <x v="0"/>
    <s v="Standard"/>
    <s v="297"/>
    <s v="432"/>
    <m/>
    <x v="0"/>
    <x v="1"/>
    <x v="7"/>
    <s v="Yes"/>
    <n v="3.6219999999999999"/>
    <n v="188.34399999999999"/>
    <s v="None, None"/>
    <x v="75"/>
    <d v="2013-08-27T00:00:00"/>
    <s v="United States, Australia, New Zealand, Switzerland, Europe, Taiwan, Japan, Canada"/>
    <s v="ES_1105798_HEWLETT-PACKARD CO BOISE DIV-MS 160 (275812) | CF304A_08282013002218_9338207"/>
    <n v="1"/>
    <n v="25.2"/>
    <n v="19.8"/>
    <n v="19.8"/>
    <n v="30"/>
    <n v="428.13333333333333"/>
    <n v="3.628366666666667"/>
    <n v="107.03333333333333"/>
    <n v="2.343491666666667"/>
    <n v="121.86156666666668"/>
    <n v="-5.3999999999999986"/>
    <n v="17.600000000000001"/>
    <b v="1"/>
    <b v="1"/>
    <b v="1"/>
    <x v="0"/>
    <n v="4.25"/>
    <n v="73.666666666666671"/>
    <x v="141"/>
    <n v="0.443"/>
    <n v="0.49299999999999999"/>
    <x v="1"/>
    <x v="1"/>
  </r>
  <r>
    <n v="2194993"/>
    <s v="HP Inc."/>
    <s v="Hewlett-Packard"/>
    <s v="HP LaserJet Pro MFP M126nw"/>
    <s v="CZ175A"/>
    <m/>
    <x v="0"/>
    <s v="Standard"/>
    <s v="220"/>
    <s v="300"/>
    <m/>
    <x v="0"/>
    <x v="0"/>
    <x v="14"/>
    <s v="No"/>
    <n v="0.48599999999999999"/>
    <n v="25.271999999999998"/>
    <s v="None, None"/>
    <x v="168"/>
    <d v="2013-11-19T00:00:00"/>
    <s v="Australia, New Zealand, Switzerland, Europe, Taiwan, Canada"/>
    <s v="ES_1105798_HEWLETT-PACKARD (127887) | CZ175A_11192013062317_2197407"/>
    <n v="15"/>
    <n v="9"/>
    <n v="10.8"/>
    <n v="12"/>
    <n v="21"/>
    <n v="77"/>
    <n v="0.48422500000000002"/>
    <n v="19.25"/>
    <n v="0.20925625"/>
    <n v="10.881325"/>
    <n v="1.8000000000000007"/>
    <n v="25.71"/>
    <b v="1"/>
    <b v="1"/>
    <b v="1"/>
    <x v="0"/>
    <n v="1.8200000000000003"/>
    <n v="31.54666666666667"/>
    <x v="902"/>
    <n v="0.26299999999999996"/>
    <n v="0.31299999999999994"/>
    <x v="0"/>
    <x v="0"/>
  </r>
  <r>
    <n v="2224310"/>
    <s v="HP Inc."/>
    <s v="Hewlett-Packard"/>
    <s v="HP LaserJet Pro MFP M128fn"/>
    <s v="CZ184A"/>
    <m/>
    <x v="0"/>
    <s v="Standard"/>
    <s v="220"/>
    <s v="300"/>
    <m/>
    <x v="0"/>
    <x v="0"/>
    <x v="14"/>
    <s v="No"/>
    <n v="0.60699999999999998"/>
    <n v="31.564"/>
    <s v="None, None"/>
    <x v="168"/>
    <d v="2013-10-14T00:00:00"/>
    <s v="Australia, New Zealand, Switzerland, Europe, Taiwan, Canada"/>
    <s v="ES_1105798_HEWLETT-PACKARD (127887) | CZ184A_10142013074112_6472208"/>
    <n v="15"/>
    <n v="13.2"/>
    <n v="13.8"/>
    <n v="13.8"/>
    <n v="21"/>
    <n v="96.766666666666666"/>
    <n v="0.63975833333333332"/>
    <n v="24.191666666666666"/>
    <n v="0.2985395833333333"/>
    <n v="15.524058333333333"/>
    <n v="0.60000000000000142"/>
    <n v="25.71"/>
    <b v="1"/>
    <b v="1"/>
    <b v="1"/>
    <x v="0"/>
    <n v="1.8200000000000003"/>
    <n v="31.54666666666667"/>
    <x v="903"/>
    <n v="0.26299999999999996"/>
    <n v="0.31299999999999994"/>
    <x v="0"/>
    <x v="0"/>
  </r>
  <r>
    <n v="2224311"/>
    <s v="HP Inc."/>
    <s v="Hewlett-Packard"/>
    <s v="HP LaserJet Pro MFP M128fp"/>
    <s v="CZ185A"/>
    <m/>
    <x v="0"/>
    <s v="Standard"/>
    <s v="220"/>
    <s v="300"/>
    <m/>
    <x v="0"/>
    <x v="0"/>
    <x v="14"/>
    <s v="No"/>
    <n v="0.60699999999999998"/>
    <n v="31.564"/>
    <s v="None, None"/>
    <x v="168"/>
    <d v="2013-10-14T00:00:00"/>
    <s v="Australia, New Zealand, Switzerland, Europe, Taiwan, Canada"/>
    <s v="ES_1105798_HEWLETT-PACKARD (127887) | CZ185A_10142013073731_6251977"/>
    <n v="15"/>
    <n v="13.2"/>
    <n v="13.8"/>
    <n v="13.8"/>
    <n v="21"/>
    <n v="96.766666666666666"/>
    <n v="0.63975833333333332"/>
    <n v="24.191666666666666"/>
    <n v="0.2985395833333333"/>
    <n v="15.524058333333333"/>
    <n v="0.60000000000000142"/>
    <n v="25.71"/>
    <b v="1"/>
    <b v="1"/>
    <b v="1"/>
    <x v="0"/>
    <n v="1.8200000000000003"/>
    <n v="31.54666666666667"/>
    <x v="903"/>
    <n v="0.26299999999999996"/>
    <n v="0.31299999999999994"/>
    <x v="0"/>
    <x v="0"/>
  </r>
  <r>
    <n v="2224312"/>
    <s v="HP Inc."/>
    <s v="Hewlett-Packard"/>
    <s v="HP LaserJet Pro MFP M128fw"/>
    <s v="CZ186A"/>
    <m/>
    <x v="0"/>
    <s v="Standard"/>
    <s v="220"/>
    <s v="300"/>
    <m/>
    <x v="0"/>
    <x v="0"/>
    <x v="14"/>
    <s v="No"/>
    <n v="0.60699999999999998"/>
    <n v="31.564"/>
    <s v="None, None"/>
    <x v="168"/>
    <d v="2013-10-14T00:00:00"/>
    <s v="Australia, New Zealand, Switzerland, Europe, Taiwan, Canada"/>
    <s v="ES_1105798_HEWLETT-PACKARD (127887) | CZ186A_10142013073614_6174901"/>
    <n v="15"/>
    <n v="13.2"/>
    <n v="13.8"/>
    <n v="13.8"/>
    <n v="21"/>
    <n v="96.766666666666666"/>
    <n v="0.63975833333333332"/>
    <n v="24.191666666666666"/>
    <n v="0.2985395833333333"/>
    <n v="15.524058333333333"/>
    <n v="0.60000000000000142"/>
    <n v="25.71"/>
    <b v="1"/>
    <b v="1"/>
    <b v="1"/>
    <x v="0"/>
    <n v="1.8200000000000003"/>
    <n v="31.54666666666667"/>
    <x v="903"/>
    <n v="0.26299999999999996"/>
    <n v="0.31299999999999994"/>
    <x v="0"/>
    <x v="0"/>
  </r>
  <r>
    <n v="2191117"/>
    <s v="HP Inc."/>
    <s v="Hewlett-Packard Company"/>
    <s v="HP LaserJet Enterprise 700 MFP M725z+"/>
    <s v="CF069A"/>
    <m/>
    <x v="0"/>
    <s v="Standard"/>
    <s v="297"/>
    <s v="420"/>
    <m/>
    <x v="0"/>
    <x v="0"/>
    <x v="44"/>
    <s v="Yes"/>
    <n v="3.472"/>
    <n v="180.54400000000001"/>
    <s v="None, None"/>
    <x v="75"/>
    <d v="2013-09-11T00:00:00"/>
    <s v="United States, Australia, New Zealand, Switzerland, Europe, Taiwan, Japan, Canada"/>
    <s v="ES_1105798_HEWLETT-PACKARD CO BOISE DIV-MS 160 (275812) | CF069A_09142013034544_0344183"/>
    <n v="5"/>
    <n v="24"/>
    <n v="31.8"/>
    <n v="31.8"/>
    <n v="32"/>
    <n v="531.6"/>
    <n v="3.4771999999999998"/>
    <n v="132.9"/>
    <n v="1.6757000000000002"/>
    <n v="87.136400000000009"/>
    <n v="7.8000000000000007"/>
    <n v="22.22"/>
    <b v="1"/>
    <b v="1"/>
    <b v="1"/>
    <x v="0"/>
    <n v="3.6599999999999997"/>
    <n v="63.44"/>
    <x v="163"/>
    <n v="0.623"/>
    <n v="0.67300000000000004"/>
    <x v="1"/>
    <x v="1"/>
  </r>
  <r>
    <n v="2191891"/>
    <s v="HP Inc."/>
    <s v="Hewlett-Packard Company"/>
    <s v="HP LaserJet Enterprise 700 M712xh"/>
    <s v="CF238A"/>
    <m/>
    <x v="1"/>
    <s v="Standard"/>
    <s v="297"/>
    <s v="420"/>
    <m/>
    <x v="0"/>
    <x v="0"/>
    <x v="44"/>
    <s v="Yes"/>
    <n v="2.992"/>
    <n v="155.584"/>
    <s v="None, None"/>
    <x v="75"/>
    <d v="2013-09-24T00:00:00"/>
    <s v="United States, Taiwan, Japan, Canada"/>
    <s v="ES_1105798_HEWLETT-PACKARD CO BOISE DIV-MS 160 (275812) | CF238A_09252013143539_9739244"/>
    <n v="1"/>
    <n v="19.8"/>
    <n v="25.2"/>
    <n v="24"/>
    <n v="32"/>
    <n v="475.8"/>
    <n v="2.9805999999999999"/>
    <n v="118.95"/>
    <n v="1.3373499999999998"/>
    <n v="69.542199999999994"/>
    <n v="5.3999999999999986"/>
    <n v="22.22"/>
    <b v="1"/>
    <b v="1"/>
    <b v="1"/>
    <x v="1"/>
    <n v="3.0600000000000005"/>
    <n v="53.040000000000013"/>
    <x v="164"/>
    <n v="0.58199999999999985"/>
    <n v="0.6319999999999999"/>
    <x v="1"/>
    <x v="1"/>
  </r>
  <r>
    <n v="2190933"/>
    <s v="HP Inc."/>
    <s v="Hewlett-Packard Company"/>
    <s v="HP LaserJet Pro 500 color MFP M570dw"/>
    <s v="CZ272A"/>
    <m/>
    <x v="0"/>
    <s v="Standard"/>
    <s v="216"/>
    <s v="356"/>
    <m/>
    <x v="0"/>
    <x v="1"/>
    <x v="47"/>
    <s v="Yes"/>
    <n v="3.113"/>
    <n v="161.876"/>
    <s v="None, None"/>
    <x v="75"/>
    <d v="2013-09-11T00:00:00"/>
    <s v="United States, Australia, New Zealand, Switzerland, Europe, Taiwan, Japan, Canada"/>
    <s v="ES_1105798_HEWLETT-PACKARD CO BOISE DIV-MS 160 (275812) | CZ272A_09132013194814_1694405"/>
    <n v="15"/>
    <n v="16.2"/>
    <n v="19.2"/>
    <n v="16.2"/>
    <n v="31"/>
    <n v="431.30000000000007"/>
    <n v="3.1142033333333337"/>
    <n v="107.82500000000002"/>
    <n v="1.7118908333333334"/>
    <n v="89.018323333333342"/>
    <n v="3"/>
    <n v="30.810000000000002"/>
    <b v="1"/>
    <b v="1"/>
    <b v="1"/>
    <x v="0"/>
    <n v="4.45"/>
    <n v="77.13333333333334"/>
    <x v="904"/>
    <n v="0.46400000000000002"/>
    <n v="0.51400000000000001"/>
    <x v="1"/>
    <x v="1"/>
  </r>
  <r>
    <n v="2257253"/>
    <s v="Lexmark International, Inc."/>
    <s v="Lexmark"/>
    <s v="CS725dte"/>
    <s v="CS725dte"/>
    <s v="C4150,,BSD model of base MFD; CS725de,,Base MFD, no 550 sheet paper tray; CS725dte,,Tested Model with 550 sheet tray"/>
    <x v="1"/>
    <s v="Standard"/>
    <s v="216"/>
    <s v="360"/>
    <m/>
    <x v="0"/>
    <x v="1"/>
    <x v="31"/>
    <s v="Yes"/>
    <n v="2.31"/>
    <n v="120.12"/>
    <s v="None, None"/>
    <x v="143"/>
    <d v="2015-09-24T00:00:00"/>
    <s v="United States, Australia, New Zealand, Switzerland, Europe, Taiwan, Japan, Canada"/>
    <s v="ES_20290_1252016000000_0006823"/>
    <n v="1"/>
    <n v="6.6"/>
    <n v="19.2"/>
    <n v="19.2"/>
    <n v="32"/>
    <n v="406"/>
    <n v="2.3118666666666665"/>
    <n v="101.5"/>
    <n v="0.85536666666666683"/>
    <n v="44.479066666666675"/>
    <n v="12.6"/>
    <n v="26"/>
    <b v="1"/>
    <b v="1"/>
    <b v="1"/>
    <x v="1"/>
    <n v="8.15"/>
    <n v="141.26666666666668"/>
    <x v="905"/>
    <n v="0.93299999999999994"/>
    <n v="0.98299999999999998"/>
    <x v="0"/>
    <x v="0"/>
  </r>
  <r>
    <n v="2200158"/>
    <s v="Lexmark International, Inc."/>
    <s v="Lexmark"/>
    <s v="MS415dn"/>
    <s v="MS415dn"/>
    <s v="M1140+,,Copier Dealer version of MS415dn; MS415dn,,Tested Model; MS417dn,,Electrically and Mechanically Equivalent to MS415dn but will be priced and sold into Channel Market (Small-Medium Business)"/>
    <x v="1"/>
    <s v="Standard"/>
    <s v="216"/>
    <s v="356"/>
    <m/>
    <x v="0"/>
    <x v="0"/>
    <x v="3"/>
    <s v="Yes"/>
    <n v="1.8440000000000001"/>
    <n v="95.888000000000005"/>
    <s v="None, None"/>
    <x v="146"/>
    <d v="2014-01-14T00:00:00"/>
    <s v="United States, Australia, New Zealand, Switzerland, Europe, Taiwan, Japan, Canada"/>
    <s v="ES_20290_1142014000000_0005610"/>
    <n v="30"/>
    <n v="8.4"/>
    <n v="9"/>
    <n v="7.8"/>
    <n v="32"/>
    <n v="300.60000000000002"/>
    <n v="1.8464800000000001"/>
    <n v="75.150000000000006"/>
    <n v="0.79722999999999999"/>
    <n v="41.455959999999997"/>
    <n v="0.59999999999999964"/>
    <n v="35.4"/>
    <b v="1"/>
    <b v="1"/>
    <b v="1"/>
    <x v="1"/>
    <n v="2.9000000000000004"/>
    <n v="50.266666666666673"/>
    <x v="906"/>
    <n v="0.56500000000000006"/>
    <n v="0.6150000000000001"/>
    <x v="1"/>
    <x v="1"/>
  </r>
  <r>
    <m/>
    <s v="HP Inc."/>
    <s v="HP"/>
    <s v=" HP LaserJet P1109w Printer"/>
    <s v="CE662A"/>
    <m/>
    <x v="1"/>
    <s v="Standard"/>
    <m/>
    <m/>
    <m/>
    <x v="0"/>
    <x v="0"/>
    <x v="1"/>
    <s v="No"/>
    <m/>
    <m/>
    <m/>
    <x v="258"/>
    <m/>
    <m/>
    <m/>
    <m/>
    <m/>
    <m/>
    <m/>
    <n v="19"/>
    <s v="N/A"/>
    <n v="10000"/>
    <s v="N/A"/>
    <n v="10000"/>
    <n v="520000"/>
    <n v="0"/>
    <s v="Default Delay Time Missing"/>
    <s v="Unknown"/>
    <b v="1"/>
    <s v="Default Delay Time Missing"/>
    <x v="1"/>
    <n v="1.76"/>
    <n v="30.506666666666664"/>
    <x v="907"/>
    <n v="0.24199999999999999"/>
    <n v="0.24199999999999999"/>
    <x v="1"/>
    <x v="1"/>
  </r>
  <r>
    <m/>
    <s v="HP Inc."/>
    <s v="HP"/>
    <s v=" HP LaserJet Pro M402n Printer"/>
    <s v="C5F93A"/>
    <m/>
    <x v="1"/>
    <s v="Standard"/>
    <m/>
    <m/>
    <m/>
    <x v="0"/>
    <x v="0"/>
    <x v="3"/>
    <s v="No"/>
    <m/>
    <m/>
    <m/>
    <x v="258"/>
    <m/>
    <m/>
    <m/>
    <m/>
    <m/>
    <m/>
    <m/>
    <n v="32"/>
    <s v="N/A"/>
    <n v="10000"/>
    <s v="N/A"/>
    <n v="10000"/>
    <n v="520000"/>
    <n v="0"/>
    <s v="Default Delay Time Missing"/>
    <s v="Unknown"/>
    <b v="1"/>
    <s v="Default Delay Time Missing"/>
    <x v="1"/>
    <n v="2.6000000000000005"/>
    <n v="45.06666666666667"/>
    <x v="907"/>
    <n v="0.56500000000000006"/>
    <n v="0.56500000000000006"/>
    <x v="1"/>
    <x v="1"/>
  </r>
  <r>
    <m/>
    <s v="HP Inc."/>
    <s v="HP"/>
    <s v=" HP LaserJet P2035 Printer"/>
    <s v="CE461A"/>
    <m/>
    <x v="1"/>
    <s v="Standard"/>
    <m/>
    <m/>
    <m/>
    <x v="0"/>
    <x v="0"/>
    <x v="7"/>
    <s v="No"/>
    <m/>
    <m/>
    <m/>
    <x v="258"/>
    <m/>
    <m/>
    <m/>
    <m/>
    <m/>
    <m/>
    <m/>
    <n v="30"/>
    <s v="N/A"/>
    <n v="10000"/>
    <s v="N/A"/>
    <n v="10000"/>
    <n v="520000"/>
    <n v="0"/>
    <s v="Default Delay Time Missing"/>
    <s v="Unknown"/>
    <b v="1"/>
    <s v="Default Delay Time Missing"/>
    <x v="1"/>
    <n v="1.4999999999999998"/>
    <n v="25.999999999999996"/>
    <x v="907"/>
    <n v="0.39500000000000002"/>
    <n v="0.39500000000000002"/>
    <x v="1"/>
    <x v="1"/>
  </r>
  <r>
    <m/>
    <s v="HP Inc."/>
    <s v="HP"/>
    <s v=" HP Color LaserJet Pro M452 Printer"/>
    <s v="CF388A"/>
    <m/>
    <x v="1"/>
    <s v="Standard"/>
    <m/>
    <m/>
    <m/>
    <x v="0"/>
    <x v="1"/>
    <x v="6"/>
    <s v="No"/>
    <m/>
    <m/>
    <m/>
    <x v="258"/>
    <m/>
    <m/>
    <m/>
    <m/>
    <m/>
    <m/>
    <m/>
    <n v="28"/>
    <s v="N/A"/>
    <n v="10000"/>
    <s v="N/A"/>
    <n v="10000"/>
    <n v="520000"/>
    <n v="0"/>
    <s v="Default Delay Time Missing"/>
    <s v="Unknown"/>
    <b v="1"/>
    <s v="Default Delay Time Missing"/>
    <x v="1"/>
    <n v="3.5500000000000003"/>
    <n v="61.533333333333339"/>
    <x v="907"/>
    <n v="0.499"/>
    <n v="0.499"/>
    <x v="1"/>
    <x v="1"/>
  </r>
  <r>
    <m/>
    <s v="HP Inc."/>
    <s v="HP"/>
    <s v=" HP LaserJet M4555h MFP Printer"/>
    <s v="CE738A"/>
    <m/>
    <x v="0"/>
    <s v="Standard"/>
    <m/>
    <m/>
    <m/>
    <x v="0"/>
    <x v="0"/>
    <x v="28"/>
    <s v="Yes"/>
    <m/>
    <m/>
    <m/>
    <x v="258"/>
    <m/>
    <m/>
    <m/>
    <m/>
    <m/>
    <m/>
    <m/>
    <n v="32"/>
    <s v="N/A"/>
    <n v="10000"/>
    <s v="N/A"/>
    <n v="10000"/>
    <n v="520000"/>
    <n v="0"/>
    <s v="Default Delay Time Missing"/>
    <s v="Unknown"/>
    <b v="1"/>
    <s v="Default Delay Time Missing"/>
    <x v="0"/>
    <n v="5.6"/>
    <n v="97.066666666666663"/>
    <x v="907"/>
    <n v="0.80499999999999994"/>
    <n v="0.80499999999999994"/>
    <x v="1"/>
    <x v="1"/>
  </r>
  <r>
    <m/>
    <s v="HP Inc."/>
    <s v="HP"/>
    <s v=" HP LaserJet MFP M436n Printer"/>
    <s v="W7U01A"/>
    <m/>
    <x v="0"/>
    <s v="Standard"/>
    <m/>
    <m/>
    <m/>
    <x v="0"/>
    <x v="0"/>
    <x v="2"/>
    <s v="No"/>
    <m/>
    <m/>
    <m/>
    <x v="258"/>
    <m/>
    <m/>
    <m/>
    <m/>
    <m/>
    <m/>
    <m/>
    <n v="23"/>
    <s v="N/A"/>
    <n v="10000"/>
    <s v="N/A"/>
    <n v="10000"/>
    <n v="520000"/>
    <n v="0"/>
    <s v="Default Delay Time Missing"/>
    <s v="Unknown"/>
    <b v="1"/>
    <s v="Default Delay Time Missing"/>
    <x v="0"/>
    <n v="1.6600000000000001"/>
    <n v="28.773333333333337"/>
    <x v="907"/>
    <n v="0.29899999999999999"/>
    <n v="0.29899999999999999"/>
    <x v="1"/>
    <x v="1"/>
  </r>
  <r>
    <m/>
    <s v="HP Inc."/>
    <s v="HP"/>
    <s v=" HP PageWide Managed MFP P77760z Printer"/>
    <s v="W1B38A"/>
    <m/>
    <x v="0"/>
    <s v="Standard"/>
    <m/>
    <m/>
    <m/>
    <x v="1"/>
    <x v="1"/>
    <x v="32"/>
    <s v="Yes"/>
    <m/>
    <m/>
    <m/>
    <x v="258"/>
    <m/>
    <m/>
    <m/>
    <m/>
    <m/>
    <m/>
    <m/>
    <n v="32"/>
    <s v="N/A"/>
    <n v="10000"/>
    <s v="N/A"/>
    <n v="10000"/>
    <n v="520000"/>
    <n v="0"/>
    <s v="Default Delay Time Missing"/>
    <s v="Unknown"/>
    <b v="1"/>
    <s v="Default Delay Time Missing"/>
    <x v="0"/>
    <n v="9.9499999999999993"/>
    <n v="172.46666666666667"/>
    <x v="907"/>
    <n v="0.92099999999999993"/>
    <n v="0.92099999999999993"/>
    <x v="1"/>
    <x v="1"/>
  </r>
  <r>
    <m/>
    <s v="HP Inc."/>
    <s v="HP"/>
    <s v=" HP LaserJet Enterprise 700 M712n Printer"/>
    <s v="CF235A"/>
    <m/>
    <x v="1"/>
    <s v="Standard"/>
    <m/>
    <m/>
    <m/>
    <x v="0"/>
    <x v="0"/>
    <x v="3"/>
    <s v="No"/>
    <m/>
    <m/>
    <m/>
    <x v="258"/>
    <m/>
    <m/>
    <m/>
    <m/>
    <m/>
    <m/>
    <m/>
    <n v="32"/>
    <s v="N/A"/>
    <n v="10000"/>
    <s v="N/A"/>
    <n v="10000"/>
    <n v="520000"/>
    <n v="0"/>
    <s v="Default Delay Time Missing"/>
    <s v="Unknown"/>
    <b v="1"/>
    <s v="Default Delay Time Missing"/>
    <x v="1"/>
    <n v="2.6000000000000005"/>
    <n v="45.06666666666667"/>
    <x v="907"/>
    <n v="0.56500000000000006"/>
    <n v="0.56500000000000006"/>
    <x v="1"/>
    <x v="1"/>
  </r>
  <r>
    <m/>
    <s v="HP Inc."/>
    <s v="HP"/>
    <s v=" HP LaserJet 9050dn Printer"/>
    <s v="Q3723A"/>
    <m/>
    <x v="1"/>
    <s v="Standard"/>
    <m/>
    <m/>
    <m/>
    <x v="0"/>
    <x v="0"/>
    <x v="31"/>
    <s v="Yes"/>
    <m/>
    <m/>
    <m/>
    <x v="258"/>
    <m/>
    <m/>
    <m/>
    <m/>
    <m/>
    <m/>
    <m/>
    <n v="32"/>
    <s v="N/A"/>
    <n v="10000"/>
    <s v="N/A"/>
    <n v="10000"/>
    <n v="520000"/>
    <n v="0"/>
    <s v="Default Delay Time Missing"/>
    <s v="Unknown"/>
    <b v="1"/>
    <s v="Default Delay Time Missing"/>
    <x v="1"/>
    <n v="4.2"/>
    <n v="72.8"/>
    <x v="907"/>
    <n v="0.7799999999999998"/>
    <n v="0.7799999999999998"/>
    <x v="1"/>
    <x v="1"/>
  </r>
  <r>
    <m/>
    <s v="HP Inc."/>
    <s v="HP"/>
    <s v=" HP LaserJet Color MFP M477fnw Printer"/>
    <s v="CF377A"/>
    <m/>
    <x v="0"/>
    <s v="Standard"/>
    <m/>
    <m/>
    <m/>
    <x v="0"/>
    <x v="1"/>
    <x v="6"/>
    <s v="Yes"/>
    <m/>
    <m/>
    <m/>
    <x v="258"/>
    <m/>
    <m/>
    <m/>
    <m/>
    <m/>
    <m/>
    <m/>
    <n v="28"/>
    <s v="N/A"/>
    <n v="10000"/>
    <s v="N/A"/>
    <n v="10000"/>
    <n v="520000"/>
    <n v="0"/>
    <s v="Default Delay Time Missing"/>
    <s v="Unknown"/>
    <b v="1"/>
    <s v="Default Delay Time Missing"/>
    <x v="0"/>
    <n v="3.69"/>
    <n v="63.96"/>
    <x v="907"/>
    <n v="0.40100000000000008"/>
    <n v="0.40100000000000008"/>
    <x v="1"/>
    <x v="1"/>
  </r>
  <r>
    <m/>
    <s v="HP Inc."/>
    <s v="HP"/>
    <s v=" HP Color LaserJet Enterprise M553dn Prnt"/>
    <s v="B5L24A"/>
    <m/>
    <x v="1"/>
    <s v="Standard"/>
    <m/>
    <m/>
    <m/>
    <x v="0"/>
    <x v="1"/>
    <x v="3"/>
    <s v="Yes"/>
    <m/>
    <m/>
    <m/>
    <x v="258"/>
    <m/>
    <m/>
    <m/>
    <m/>
    <m/>
    <m/>
    <m/>
    <n v="32"/>
    <s v="N/A"/>
    <n v="10000"/>
    <s v="N/A"/>
    <n v="10000"/>
    <n v="520000"/>
    <n v="0"/>
    <s v="Default Delay Time Missing"/>
    <s v="Unknown"/>
    <b v="1"/>
    <s v="Default Delay Time Missing"/>
    <x v="1"/>
    <n v="5.85"/>
    <n v="101.39999999999999"/>
    <x v="907"/>
    <n v="0.88300000000000001"/>
    <n v="0.88300000000000001"/>
    <x v="1"/>
    <x v="1"/>
  </r>
  <r>
    <m/>
    <s v="HP Inc."/>
    <s v="HP"/>
    <s v=" HP Color LaserJet CP4025N Printer"/>
    <s v="CC489A"/>
    <m/>
    <x v="1"/>
    <s v="Standard"/>
    <m/>
    <m/>
    <m/>
    <x v="0"/>
    <x v="1"/>
    <x v="19"/>
    <s v="No"/>
    <m/>
    <m/>
    <m/>
    <x v="258"/>
    <m/>
    <m/>
    <m/>
    <m/>
    <m/>
    <m/>
    <m/>
    <n v="32"/>
    <s v="N/A"/>
    <n v="10000"/>
    <s v="N/A"/>
    <n v="10000"/>
    <n v="520000"/>
    <n v="0"/>
    <s v="Default Delay Time Missing"/>
    <s v="Unknown"/>
    <b v="1"/>
    <s v="Default Delay Time Missing"/>
    <x v="1"/>
    <n v="4.8499999999999996"/>
    <n v="84.066666666666663"/>
    <x v="907"/>
    <n v="0.72300000000000009"/>
    <n v="0.72300000000000009"/>
    <x v="1"/>
    <x v="1"/>
  </r>
  <r>
    <m/>
    <s v="HP Inc."/>
    <s v="HP"/>
    <s v="HP Color LaserJet Ent M652 Printer"/>
    <s v="J7Z98A"/>
    <m/>
    <x v="1"/>
    <s v="Standard"/>
    <m/>
    <m/>
    <m/>
    <x v="0"/>
    <x v="1"/>
    <x v="31"/>
    <s v="No"/>
    <m/>
    <m/>
    <m/>
    <x v="258"/>
    <m/>
    <m/>
    <m/>
    <m/>
    <m/>
    <m/>
    <m/>
    <n v="32"/>
    <s v="N/A"/>
    <n v="10000"/>
    <s v="N/A"/>
    <n v="10000"/>
    <n v="520000"/>
    <n v="0"/>
    <s v="Default Delay Time Missing"/>
    <s v="Unknown"/>
    <b v="1"/>
    <s v="Default Delay Time Missing"/>
    <x v="1"/>
    <n v="7.85"/>
    <n v="136.06666666666666"/>
    <x v="907"/>
    <n v="0.93299999999999994"/>
    <n v="0.93299999999999994"/>
    <x v="1"/>
    <x v="1"/>
  </r>
  <r>
    <m/>
    <s v="HP Inc."/>
    <s v="HP"/>
    <s v=" HP LaserJet M607n Printer"/>
    <s v="K0Q14A"/>
    <m/>
    <x v="1"/>
    <s v="Standard"/>
    <m/>
    <m/>
    <m/>
    <x v="0"/>
    <x v="0"/>
    <x v="28"/>
    <s v="No"/>
    <m/>
    <m/>
    <m/>
    <x v="258"/>
    <m/>
    <m/>
    <m/>
    <m/>
    <m/>
    <m/>
    <m/>
    <n v="32"/>
    <s v="N/A"/>
    <n v="10000"/>
    <s v="N/A"/>
    <n v="10000"/>
    <n v="520000"/>
    <n v="0"/>
    <s v="Default Delay Time Missing"/>
    <s v="Unknown"/>
    <b v="1"/>
    <s v="Default Delay Time Missing"/>
    <x v="1"/>
    <n v="5.0000000000000009"/>
    <n v="86.666666666666686"/>
    <x v="907"/>
    <n v="0.8899999999999999"/>
    <n v="0.8899999999999999"/>
    <x v="1"/>
    <x v="1"/>
  </r>
  <r>
    <m/>
    <s v="HP Inc."/>
    <s v="HP"/>
    <s v=" HP LaserJet M608n Printer"/>
    <s v="K0Q17A"/>
    <m/>
    <x v="1"/>
    <s v="Standard"/>
    <m/>
    <m/>
    <m/>
    <x v="0"/>
    <x v="0"/>
    <x v="22"/>
    <s v="No"/>
    <m/>
    <m/>
    <m/>
    <x v="258"/>
    <m/>
    <m/>
    <m/>
    <m/>
    <m/>
    <m/>
    <m/>
    <n v="32"/>
    <s v="N/A"/>
    <n v="10000"/>
    <s v="N/A"/>
    <n v="10000"/>
    <n v="520000"/>
    <n v="0"/>
    <s v="Default Delay Time Missing"/>
    <s v="Unknown"/>
    <b v="1"/>
    <s v="Default Delay Time Missing"/>
    <x v="1"/>
    <n v="6.6000000000000005"/>
    <n v="114.40000000000002"/>
    <x v="907"/>
    <n v="1.222"/>
    <n v="1.222"/>
    <x v="1"/>
    <x v="1"/>
  </r>
  <r>
    <m/>
    <s v="Lexmark International, Inc."/>
    <s v="Lexmark"/>
    <s v="MS310dn"/>
    <s v="MS310dn"/>
    <s v="See report number 20130712-070-ES"/>
    <x v="1"/>
    <s v="Standard"/>
    <m/>
    <m/>
    <m/>
    <x v="0"/>
    <x v="0"/>
    <x v="19"/>
    <s v="Yes"/>
    <m/>
    <m/>
    <m/>
    <x v="258"/>
    <m/>
    <m/>
    <m/>
    <m/>
    <m/>
    <m/>
    <m/>
    <n v="32"/>
    <n v="258.39999999999998"/>
    <n v="1.6560440000000001"/>
    <n v="64.599999999999994"/>
    <n v="0.77044399999999991"/>
    <n v="40.063087999999993"/>
    <n v="0"/>
    <s v="Default Delay Time Missing"/>
    <s v="Unknown"/>
    <b v="1"/>
    <s v="Default Delay Time Missing"/>
    <x v="1"/>
    <n v="2.0499999999999998"/>
    <n v="35.533333333333331"/>
    <x v="908"/>
    <n v="0.48000000000000009"/>
    <n v="0.48000000000000009"/>
    <x v="1"/>
    <x v="1"/>
  </r>
  <r>
    <m/>
    <s v="Lexmark International, Inc."/>
    <s v="Lexmark"/>
    <s v="MS710dn"/>
    <s v="MS710dn"/>
    <s v="See report number 2012091065-Esb"/>
    <x v="1"/>
    <s v="Standard"/>
    <m/>
    <m/>
    <m/>
    <x v="0"/>
    <x v="0"/>
    <x v="31"/>
    <s v="Yes"/>
    <m/>
    <m/>
    <m/>
    <x v="258"/>
    <m/>
    <m/>
    <m/>
    <m/>
    <m/>
    <m/>
    <m/>
    <n v="32"/>
    <n v="917.8"/>
    <n v="5.3078570000000003"/>
    <n v="229.45"/>
    <n v="1.9954070000000002"/>
    <n v="103.76116400000001"/>
    <n v="0"/>
    <s v="Default Delay Time Missing"/>
    <s v="Unknown"/>
    <b v="1"/>
    <s v="Default Delay Time Missing"/>
    <x v="1"/>
    <n v="4.2"/>
    <n v="72.8"/>
    <x v="909"/>
    <n v="0.7799999999999998"/>
    <n v="0.7799999999999998"/>
    <x v="1"/>
    <x v="1"/>
  </r>
  <r>
    <m/>
    <s v="Lexmark International, Inc."/>
    <s v="Lexmark"/>
    <s v="MS711dn"/>
    <s v="MS711dn"/>
    <s v="See report number 2012091066-ES"/>
    <x v="1"/>
    <s v="Standard"/>
    <m/>
    <m/>
    <m/>
    <x v="0"/>
    <x v="0"/>
    <x v="28"/>
    <s v="Yes"/>
    <m/>
    <m/>
    <m/>
    <x v="258"/>
    <m/>
    <m/>
    <m/>
    <m/>
    <m/>
    <m/>
    <m/>
    <n v="32"/>
    <n v="978.86000000000013"/>
    <n v="5.6286250000000013"/>
    <n v="244.71500000000003"/>
    <n v="2.0884"/>
    <n v="108.5968"/>
    <n v="0"/>
    <s v="Default Delay Time Missing"/>
    <s v="Unknown"/>
    <b v="1"/>
    <s v="Default Delay Time Missing"/>
    <x v="1"/>
    <n v="5.0000000000000009"/>
    <n v="86.666666666666686"/>
    <x v="910"/>
    <n v="0.8899999999999999"/>
    <n v="0.8899999999999999"/>
    <x v="1"/>
    <x v="1"/>
  </r>
  <r>
    <m/>
    <s v="Canon"/>
    <s v="Canon"/>
    <s v="imagePRESS C10000VP series"/>
    <s v="imagePRESS C10000VP"/>
    <m/>
    <x v="0"/>
    <s v="Standard"/>
    <m/>
    <m/>
    <m/>
    <x v="0"/>
    <x v="1"/>
    <x v="13"/>
    <s v="Yes"/>
    <m/>
    <m/>
    <m/>
    <x v="258"/>
    <m/>
    <m/>
    <m/>
    <m/>
    <m/>
    <m/>
    <m/>
    <n v="32"/>
    <s v="N/A"/>
    <n v="10000"/>
    <s v="N/A"/>
    <n v="10000"/>
    <n v="520000"/>
    <n v="0"/>
    <s v="Default Delay Time Missing"/>
    <s v="Unknown"/>
    <b v="1"/>
    <s v="Default Delay Time Missing"/>
    <x v="0"/>
    <n v="33.950000000000003"/>
    <n v="588.4666666666667"/>
    <x v="907"/>
    <n v="5.2269999999999985"/>
    <n v="5.2269999999999985"/>
    <x v="1"/>
    <x v="1"/>
  </r>
  <r>
    <m/>
    <s v="Canon"/>
    <s v="Canon"/>
    <s v="imagePRESS C8000VP series"/>
    <s v="imagePRESS C8000VP"/>
    <m/>
    <x v="0"/>
    <s v="Standard"/>
    <m/>
    <m/>
    <m/>
    <x v="0"/>
    <x v="1"/>
    <x v="34"/>
    <s v="Yes"/>
    <m/>
    <m/>
    <m/>
    <x v="258"/>
    <m/>
    <m/>
    <m/>
    <m/>
    <m/>
    <m/>
    <m/>
    <n v="32"/>
    <s v="N/A"/>
    <n v="10000"/>
    <s v="N/A"/>
    <n v="10000"/>
    <n v="520000"/>
    <n v="0"/>
    <s v="Default Delay Time Missing"/>
    <s v="Unknown"/>
    <b v="1"/>
    <s v="Default Delay Time Missing"/>
    <x v="0"/>
    <n v="18.950000000000003"/>
    <n v="328.4666666666667"/>
    <x v="907"/>
    <n v="1.9980000000000002"/>
    <n v="1.9980000000000002"/>
    <x v="1"/>
    <x v="1"/>
  </r>
  <r>
    <m/>
    <s v="Canon"/>
    <s v="Canon"/>
    <s v="VarioPrint 6180"/>
    <s v="Oce 01016"/>
    <m/>
    <x v="1"/>
    <s v="Standard"/>
    <m/>
    <m/>
    <m/>
    <x v="0"/>
    <x v="0"/>
    <x v="78"/>
    <s v="Yes"/>
    <m/>
    <m/>
    <m/>
    <x v="258"/>
    <m/>
    <m/>
    <m/>
    <m/>
    <m/>
    <m/>
    <m/>
    <n v="32"/>
    <s v="N/A"/>
    <n v="10000"/>
    <s v="N/A"/>
    <n v="10000"/>
    <n v="520000"/>
    <n v="0"/>
    <s v="Default Delay Time Missing"/>
    <s v="Unknown"/>
    <b v="1"/>
    <s v="Default Delay Time Missing"/>
    <x v="1"/>
    <n v="59.45000000000001"/>
    <n v="1030.4666666666669"/>
    <x v="907"/>
    <n v="12.274999999999999"/>
    <n v="12.274999999999999"/>
    <x v="1"/>
    <x v="1"/>
  </r>
  <r>
    <m/>
    <s v="Canon"/>
    <s v="Canon"/>
    <s v="VarioPrint 6220"/>
    <s v="Oce 01016"/>
    <m/>
    <x v="1"/>
    <s v="Standard"/>
    <m/>
    <m/>
    <m/>
    <x v="0"/>
    <x v="0"/>
    <x v="79"/>
    <s v="Yes"/>
    <m/>
    <m/>
    <m/>
    <x v="258"/>
    <m/>
    <m/>
    <m/>
    <m/>
    <m/>
    <m/>
    <m/>
    <n v="32"/>
    <s v="N/A"/>
    <n v="10000"/>
    <s v="N/A"/>
    <n v="10000"/>
    <n v="520000"/>
    <n v="0"/>
    <s v="Default Delay Time Missing"/>
    <s v="Unknown"/>
    <b v="1"/>
    <s v="Default Delay Time Missing"/>
    <x v="1"/>
    <n v="80.900000000000006"/>
    <n v="1402.2666666666667"/>
    <x v="907"/>
    <n v="19.411999999999999"/>
    <n v="19.411999999999999"/>
    <x v="1"/>
    <x v="1"/>
  </r>
  <r>
    <n v="2294011"/>
    <s v="Xerox Corporation"/>
    <s v="Xerox"/>
    <s v="AltaLink B8045 MFP"/>
    <s v="AltaLink B8045 MFP"/>
    <m/>
    <x v="0"/>
    <s v="Standard"/>
    <n v="297"/>
    <s v="432"/>
    <m/>
    <x v="0"/>
    <x v="0"/>
    <x v="64"/>
    <s v="Yes"/>
    <n v="4.843"/>
    <n v="251.83600000000001"/>
    <s v="Wired &gt; 20 MHz and &lt; 500 MHz - 100/10 Mb/s Ethernet, Internal Disk Drive - Hard-Disk,Power-supply Size &gt; 10W,Scanners with non-CCFL Lamps - Light-Emitting Diodes (LED),Touch Panel Display - Color"/>
    <x v="71"/>
    <d v="2017-04-10T00:00:00"/>
    <s v="United States, Switzerland, Europe, Canada"/>
    <s v="ES_21198_AltaLink B8045 MFP _04112017121507_8377650"/>
    <n v="1"/>
    <n v="22.2"/>
    <n v="40.200000000000003"/>
    <n v="37.200000000000003"/>
    <n v="32"/>
    <n v="866.00000000000011"/>
    <n v="4.8420000000000005"/>
    <n v="216.50000000000003"/>
    <n v="1.7144999999999999"/>
    <n v="89.153999999999996"/>
    <n v="18.000000000000004"/>
    <n v="25.58"/>
    <b v="1"/>
    <b v="1"/>
    <b v="1"/>
    <x v="0"/>
    <n v="4.54"/>
    <n v="78.693333333333342"/>
    <x v="911"/>
    <n v="0.72699999999999998"/>
    <n v="0.77700000000000002"/>
    <x v="1"/>
    <x v="1"/>
  </r>
  <r>
    <n v="2294010"/>
    <s v="Xerox Corporation"/>
    <s v="Xerox"/>
    <s v="AltaLink B8055 MFP"/>
    <s v="AltaLink B8055 MFP"/>
    <m/>
    <x v="0"/>
    <s v="Standard"/>
    <n v="297"/>
    <s v="432"/>
    <m/>
    <x v="0"/>
    <x v="0"/>
    <x v="28"/>
    <s v="Yes"/>
    <n v="4.8010000000000002"/>
    <n v="249.65199999999999"/>
    <s v="Wired &gt; 20 MHz and &lt; 500 MHz - 100/10 Mb/s Ethernet, Internal Disk Drive - Hard-Disk,Power-supply Size &gt; 10W,Scanners with non-CCFL Lamps - Light-Emitting Diodes (LED),Touch Panel Display - Color"/>
    <x v="71"/>
    <d v="2017-04-10T00:00:00"/>
    <s v="United States, Switzerland, Europe, Canada"/>
    <s v="ES_21198_AltaLink B8055 MFP _04112017121441_1271315"/>
    <n v="1"/>
    <n v="25.8"/>
    <n v="39"/>
    <n v="36"/>
    <n v="32"/>
    <n v="871.4"/>
    <n v="4.8049999999999997"/>
    <n v="217.85"/>
    <n v="1.64225"/>
    <n v="85.397000000000006"/>
    <n v="13.2"/>
    <n v="28.099999999999998"/>
    <b v="1"/>
    <b v="1"/>
    <b v="1"/>
    <x v="0"/>
    <n v="5.8999999999999995"/>
    <n v="102.26666666666665"/>
    <x v="912"/>
    <n v="0.80499999999999994"/>
    <n v="0.85499999999999998"/>
    <x v="1"/>
    <x v="1"/>
  </r>
  <r>
    <n v="2294009"/>
    <s v="Xerox Corporation"/>
    <s v="Xerox"/>
    <s v="AltaLink B8065 MFP"/>
    <s v="AltaLink B8065 MFP"/>
    <m/>
    <x v="0"/>
    <s v="Standard"/>
    <n v="297"/>
    <s v="432"/>
    <m/>
    <x v="0"/>
    <x v="0"/>
    <x v="22"/>
    <s v="Yes"/>
    <n v="6.0739999999999998"/>
    <n v="315.84800000000001"/>
    <s v="Wired &gt; 20 MHz and &lt; 500 MHz - 100/10 Mb/s Ethernet, Internal Disk Drive - Hard-Disk,Power-supply Size &gt; 10W,Scanners with non-CCFL Lamps - Light-Emitting Diodes (LED),Touch Panel Display - Color"/>
    <x v="71"/>
    <d v="2017-04-10T00:00:00"/>
    <s v="United States, Switzerland, Europe, Canada"/>
    <s v="ES_21198_AltaLink B8065 MFP _04112017121422_8451677"/>
    <n v="1"/>
    <n v="28.2"/>
    <n v="34.200000000000003"/>
    <n v="34.799999999999997"/>
    <n v="32"/>
    <n v="1123.0000000000002"/>
    <n v="6.075800000000001"/>
    <n v="280.75000000000006"/>
    <n v="1.9725500000000002"/>
    <n v="102.57260000000001"/>
    <n v="6.0000000000000036"/>
    <n v="30"/>
    <b v="1"/>
    <b v="1"/>
    <b v="1"/>
    <x v="0"/>
    <n v="8.4"/>
    <n v="145.6"/>
    <x v="913"/>
    <n v="1.0269999999999999"/>
    <n v="1.077"/>
    <x v="1"/>
    <x v="1"/>
  </r>
  <r>
    <n v="2294008"/>
    <s v="Xerox Corporation"/>
    <s v="Xerox"/>
    <s v="AltaLink B8075 MFP"/>
    <s v="AltaLink B8075 MFP"/>
    <m/>
    <x v="0"/>
    <s v="Standard"/>
    <n v="297"/>
    <s v="432"/>
    <m/>
    <x v="0"/>
    <x v="0"/>
    <x v="80"/>
    <s v="Yes"/>
    <n v="9.3770000000000007"/>
    <n v="487.60399999999998"/>
    <s v="Wired &gt; 20 MHz and &lt; 500 MHz - 100/10 Mb/s Ethernet, Internal Disk Drive - Hard-Disk,Power-supply Size &gt; 10W,Scanners with non-CCFL Lamps - Light-Emitting Diodes (LED),Touch Panel Display - Color"/>
    <x v="71"/>
    <d v="2017-04-10T00:00:00"/>
    <s v="United States, Switzerland, Europe, Canada"/>
    <s v="ES_21198_AltaLink B8075 MFP _04112017121402_2997909"/>
    <n v="1"/>
    <n v="25.8"/>
    <n v="51"/>
    <n v="49.8"/>
    <n v="32"/>
    <n v="1774.4"/>
    <n v="9.3840000000000003"/>
    <n v="443.6"/>
    <n v="2.85"/>
    <n v="148.20000000000002"/>
    <n v="25.2"/>
    <n v="30"/>
    <b v="1"/>
    <b v="1"/>
    <b v="1"/>
    <x v="0"/>
    <n v="16.349999999999998"/>
    <n v="283.39999999999998"/>
    <x v="914"/>
    <n v="2.1249999999999991"/>
    <n v="2.1749999999999989"/>
    <x v="1"/>
    <x v="1"/>
  </r>
  <r>
    <n v="2294007"/>
    <s v="Xerox Corporation"/>
    <s v="Xerox"/>
    <s v="AltaLink B8090 MFP"/>
    <s v="AltaLink B8090 MFP"/>
    <m/>
    <x v="0"/>
    <s v="Standard"/>
    <n v="297"/>
    <s v="432"/>
    <m/>
    <x v="0"/>
    <x v="0"/>
    <x v="80"/>
    <s v="Yes"/>
    <n v="9.3770000000000007"/>
    <n v="487.60399999999998"/>
    <s v="Wired &gt; 20 MHz and &lt; 500 MHz - 100/10 Mb/s Ethernet, Internal Disk Drive - Hard-Disk,Power-supply Size &gt; 10W,Scanners with non-CCFL Lamps - Light-Emitting Diodes (LED),Touch Panel Display - Color"/>
    <x v="71"/>
    <d v="2017-04-10T00:00:00"/>
    <s v="United States, Switzerland, Europe, Canada"/>
    <s v="ES_21198_AltaLink B8090 MFP _04112017115651_8971371"/>
    <n v="1"/>
    <n v="25.8"/>
    <n v="51"/>
    <n v="49.8"/>
    <n v="32"/>
    <n v="1774.4"/>
    <n v="9.3840000000000003"/>
    <n v="443.6"/>
    <n v="2.85"/>
    <n v="148.20000000000002"/>
    <n v="25.2"/>
    <n v="30"/>
    <b v="1"/>
    <b v="1"/>
    <b v="1"/>
    <x v="0"/>
    <n v="16.349999999999998"/>
    <n v="283.39999999999998"/>
    <x v="914"/>
    <n v="2.1249999999999991"/>
    <n v="2.1749999999999989"/>
    <x v="1"/>
    <x v="1"/>
  </r>
  <r>
    <n v="2298566"/>
    <s v="Xerox Corporation"/>
    <s v="Xerox"/>
    <s v="VersaLink B600"/>
    <s v="VersaLink B600"/>
    <m/>
    <x v="1"/>
    <s v="Standard"/>
    <n v="297"/>
    <s v="432"/>
    <m/>
    <x v="0"/>
    <x v="0"/>
    <x v="21"/>
    <s v="Yes"/>
    <n v="4.1189999999999998"/>
    <n v="214.18799999999999"/>
    <s v="Other, Internal Disk Drive - Hard-Disk,Power-supply Size &gt; 10W,Touch Panel Display - Color"/>
    <x v="140"/>
    <d v="2017-06-26T00:00:00"/>
    <s v="United States, Switzerland, Europe, Canada"/>
    <s v="ES_21198_VersaLink B600  _06262017162546_1239194"/>
    <n v="5"/>
    <n v="6"/>
    <n v="22.2"/>
    <n v="18"/>
    <n v="32"/>
    <n v="690.8"/>
    <n v="4.1196000000000002"/>
    <n v="172.7"/>
    <n v="1.6850999999999998"/>
    <n v="87.625199999999992"/>
    <n v="16.2"/>
    <n v="29.36"/>
    <b v="1"/>
    <b v="1"/>
    <b v="1"/>
    <x v="1"/>
    <n v="5.7799999999999994"/>
    <n v="100.18666666666665"/>
    <x v="915"/>
    <n v="0.95599999999999996"/>
    <n v="1.006"/>
    <x v="1"/>
    <x v="1"/>
  </r>
  <r>
    <n v="2298694"/>
    <s v="Xerox Corporation"/>
    <s v="Xerox"/>
    <s v="VersaLink B605"/>
    <s v="VersaLink B605"/>
    <s v="VersaLink B605XL,VersaLink B605XL,"/>
    <x v="0"/>
    <s v="Standard"/>
    <n v="297"/>
    <s v="432"/>
    <m/>
    <x v="0"/>
    <x v="0"/>
    <x v="22"/>
    <s v="Yes"/>
    <n v="4.3600000000000003"/>
    <n v="226.72"/>
    <s v="Other, Internal Disk Drive - Hard-Disk,Power-supply Size &gt; 10W,Scanners with non-CCFL Lamps - Light-Emitting Diodes (LED),Touch Panel Display - Color"/>
    <x v="140"/>
    <d v="2017-06-26T00:00:00"/>
    <s v="United States, Switzerland, Europe, Canada"/>
    <s v="ES_21198_VersaLink B605 _06262017163035_8367064"/>
    <n v="5"/>
    <n v="6"/>
    <n v="22.2"/>
    <n v="18"/>
    <n v="32"/>
    <n v="725"/>
    <n v="4.3673999999999999"/>
    <n v="181.25"/>
    <n v="1.8226500000000001"/>
    <n v="94.777799999999999"/>
    <n v="16.2"/>
    <n v="30"/>
    <b v="1"/>
    <b v="1"/>
    <b v="1"/>
    <x v="0"/>
    <n v="8.4"/>
    <n v="145.6"/>
    <x v="916"/>
    <n v="1.0269999999999999"/>
    <n v="1.077"/>
    <x v="1"/>
    <x v="1"/>
  </r>
  <r>
    <n v="2298567"/>
    <s v="Xerox Corporation"/>
    <s v="Xerox"/>
    <s v="VersaLink B610"/>
    <s v="VersaLink B610"/>
    <m/>
    <x v="1"/>
    <s v="Standard"/>
    <n v="297"/>
    <s v="432"/>
    <m/>
    <x v="0"/>
    <x v="0"/>
    <x v="21"/>
    <s v="Yes"/>
    <n v="4.3529999999999998"/>
    <n v="226.35599999999999"/>
    <s v="Other, Internal Disk Drive - Hard-Disk,Power-supply Size &gt; 10W,Touch Panel Display - Color"/>
    <x v="140"/>
    <d v="2017-06-26T00:00:00"/>
    <s v="United States, Switzerland, Europe, Canada"/>
    <s v="ES_21198_VersaLink B610  _06262017163152_3462374"/>
    <n v="5"/>
    <n v="6"/>
    <n v="21"/>
    <n v="18"/>
    <n v="32"/>
    <n v="737"/>
    <n v="4.3506"/>
    <n v="184.25"/>
    <n v="1.74285"/>
    <n v="90.628200000000007"/>
    <n v="15"/>
    <n v="29.36"/>
    <b v="1"/>
    <b v="1"/>
    <b v="1"/>
    <x v="1"/>
    <n v="5.7799999999999994"/>
    <n v="100.18666666666665"/>
    <x v="917"/>
    <n v="0.95599999999999996"/>
    <n v="1.006"/>
    <x v="1"/>
    <x v="1"/>
  </r>
  <r>
    <n v="2298568"/>
    <s v="Xerox Corporation"/>
    <s v="Xerox"/>
    <s v="VersaLink B615"/>
    <s v="VersaLink B615"/>
    <s v="VersaLink B615XL,VersaLink B615XL,"/>
    <x v="0"/>
    <s v="Standard"/>
    <n v="297"/>
    <s v="432"/>
    <m/>
    <x v="0"/>
    <x v="0"/>
    <x v="22"/>
    <s v="Yes"/>
    <n v="4.0970000000000004"/>
    <n v="213.04400000000001"/>
    <s v="Other, Internal Disk Drive - Hard-Disk,Power-supply Size &gt; 10W,Scanners with non-CCFL Lamps - Light-Emitting Diodes (LED),Touch Panel Display - Color"/>
    <x v="140"/>
    <d v="2017-06-26T00:00:00"/>
    <s v="United States, Switzerland, Europe, Canada"/>
    <s v="ES_21198_VersaLink B615  _06262017163317_4597288"/>
    <n v="5"/>
    <n v="7.2"/>
    <n v="22.2"/>
    <n v="18"/>
    <n v="32"/>
    <n v="762.6"/>
    <n v="4.0946000000000007"/>
    <n v="190.65"/>
    <n v="1.3008499999999998"/>
    <n v="67.644199999999998"/>
    <n v="15"/>
    <n v="30"/>
    <b v="1"/>
    <b v="1"/>
    <b v="1"/>
    <x v="0"/>
    <n v="8.4"/>
    <n v="145.6"/>
    <x v="918"/>
    <n v="1.0269999999999999"/>
    <n v="1.077"/>
    <x v="1"/>
    <x v="1"/>
  </r>
  <r>
    <n v="2281329"/>
    <s v="Xerox Corporation"/>
    <s v="Xerox"/>
    <s v="Phaser"/>
    <s v="6510"/>
    <m/>
    <x v="1"/>
    <s v="Standard"/>
    <n v="216"/>
    <n v="356"/>
    <m/>
    <x v="0"/>
    <x v="1"/>
    <x v="7"/>
    <s v="Yes"/>
    <n v="2.3109999999999999"/>
    <n v="120.172"/>
    <s v="None, None"/>
    <x v="259"/>
    <n v="42647"/>
    <s v="United States, Australia, New Zealand, Switzerland, Europe, Taiwan, Canada"/>
    <s v="ES_21198_6510_10132016094403_8648098"/>
    <n v="5"/>
    <n v="606"/>
    <n v="1272"/>
    <n v="1020"/>
    <n v="30"/>
    <n v="328.5333333333333"/>
    <n v="2.3082166666666666"/>
    <n v="82.133333333333326"/>
    <n v="1.2196541666666665"/>
    <n v="63.422016666666657"/>
    <n v="666"/>
    <n v="17.600000000000001"/>
    <b v="0"/>
    <b v="1"/>
    <b v="1"/>
    <x v="1"/>
    <n v="3.85"/>
    <n v="66.733333333333334"/>
    <x v="919"/>
    <n v="0.56299999999999994"/>
    <n v="0.56299999999999994"/>
    <x v="1"/>
    <x v="1"/>
  </r>
  <r>
    <n v="2281330"/>
    <s v="Xerox Corporation"/>
    <s v="Xerox"/>
    <s v="WorkCentre"/>
    <s v="6515"/>
    <m/>
    <x v="0"/>
    <s v="Standard"/>
    <n v="216"/>
    <n v="356"/>
    <m/>
    <x v="0"/>
    <x v="1"/>
    <x v="7"/>
    <s v="Yes"/>
    <n v="2.4449999999999998"/>
    <n v="127.14"/>
    <s v="None, None"/>
    <x v="259"/>
    <n v="42647"/>
    <s v="United States, Australia, New Zealand, Switzerland, Europe, Taiwan, Canada"/>
    <s v="ES_21198_6515_10132016094519_1031081"/>
    <n v="5"/>
    <n v="474"/>
    <n v="1248"/>
    <n v="1020"/>
    <n v="30"/>
    <n v="354.13333333333338"/>
    <n v="2.5014666666666669"/>
    <n v="88.533333333333346"/>
    <n v="1.3309666666666666"/>
    <n v="69.210266666666669"/>
    <n v="774"/>
    <n v="17.600000000000001"/>
    <b v="0"/>
    <b v="1"/>
    <b v="1"/>
    <x v="0"/>
    <n v="3.95"/>
    <n v="68.466666666666669"/>
    <x v="920"/>
    <n v="0.443"/>
    <n v="0.443"/>
    <x v="1"/>
    <x v="1"/>
  </r>
  <r>
    <n v="2286274"/>
    <s v="Xerox Corporation"/>
    <s v="Xerox"/>
    <s v="VersaLink"/>
    <s v="B400"/>
    <m/>
    <x v="1"/>
    <s v="Standard"/>
    <n v="216"/>
    <n v="356"/>
    <m/>
    <x v="0"/>
    <x v="0"/>
    <x v="48"/>
    <s v="No"/>
    <n v="2.7709999999999999"/>
    <n v="144.09200000000001"/>
    <s v="None, None"/>
    <x v="260"/>
    <n v="42797"/>
    <s v="United States, Australia, New Zealand, Switzerland, Europe, Taiwan, Canada"/>
    <s v="ES_21198_D-A270_12152016131112_7097790"/>
    <n v="5"/>
    <n v="324"/>
    <n v="1248"/>
    <n v="1032"/>
    <n v="32"/>
    <n v="505.6"/>
    <n v="2.7711999999999999"/>
    <n v="126.4"/>
    <n v="0.93220000000000003"/>
    <n v="48.474400000000003"/>
    <n v="924"/>
    <n v="24.74"/>
    <b v="0"/>
    <b v="1"/>
    <b v="1"/>
    <x v="1"/>
    <n v="3.7200000000000006"/>
    <n v="64.48"/>
    <x v="921"/>
    <n v="0.71399999999999997"/>
    <n v="0.71399999999999997"/>
    <x v="1"/>
    <x v="1"/>
  </r>
  <r>
    <n v="2286275"/>
    <s v="Xerox Corporation"/>
    <s v="Xerox"/>
    <s v="VersaLink"/>
    <s v="B405"/>
    <m/>
    <x v="0"/>
    <s v="Standard"/>
    <n v="216"/>
    <n v="356"/>
    <m/>
    <x v="0"/>
    <x v="0"/>
    <x v="48"/>
    <s v="Yes"/>
    <n v="2.85"/>
    <n v="148.19999999999999"/>
    <s v="None, None"/>
    <x v="261"/>
    <d v="2017-03-03T00:00:00"/>
    <s v="United States, Australia, New Zealand, Switzerland, Europe, Taiwan, Canada"/>
    <s v="ES_21198_D-A271_12152016131252_2951139"/>
    <n v="5"/>
    <n v="312"/>
    <n v="1260"/>
    <n v="978"/>
    <n v="32"/>
    <n v="531.6"/>
    <n v="2.85"/>
    <n v="132.9"/>
    <n v="0.90149999999999997"/>
    <n v="46.878"/>
    <n v="948"/>
    <n v="24.74"/>
    <b v="0"/>
    <b v="1"/>
    <b v="1"/>
    <x v="0"/>
    <n v="4.0199999999999996"/>
    <n v="69.679999999999993"/>
    <x v="922"/>
    <n v="0.70099999999999996"/>
    <n v="0.70099999999999996"/>
    <x v="1"/>
    <x v="1"/>
  </r>
  <r>
    <n v="2289814"/>
    <s v="Xerox Corporation"/>
    <s v="Xerox"/>
    <s v="VersaLink"/>
    <s v="C400"/>
    <m/>
    <x v="1"/>
    <s v="Standard"/>
    <n v="216"/>
    <n v="356"/>
    <m/>
    <x v="0"/>
    <x v="1"/>
    <x v="9"/>
    <s v="No"/>
    <n v="2.9590000000000001"/>
    <n v="153.86799999999999"/>
    <s v="None, None"/>
    <x v="260"/>
    <n v="42800"/>
    <s v="United States, Australia, New Zealand, Switzerland, Europe, Taiwan, Canada"/>
    <s v="ES_21198_J-A280_12152016131825_9796390"/>
    <n v="5"/>
    <n v="510"/>
    <n v="1338"/>
    <n v="1056"/>
    <n v="32"/>
    <n v="553.4"/>
    <n v="2.9590000000000001"/>
    <n v="138.35"/>
    <n v="0.92874999999999996"/>
    <n v="48.295000000000002"/>
    <n v="828"/>
    <n v="20.119999999999997"/>
    <b v="0"/>
    <b v="1"/>
    <b v="1"/>
    <x v="1"/>
    <n v="5.0500000000000007"/>
    <n v="87.533333333333346"/>
    <x v="923"/>
    <n v="0.75500000000000012"/>
    <n v="0.75500000000000012"/>
    <x v="1"/>
    <x v="1"/>
  </r>
  <r>
    <n v="2286279"/>
    <s v="Xerox Corporation"/>
    <s v="Xerox"/>
    <s v="VersaLink"/>
    <s v="C405"/>
    <m/>
    <x v="0"/>
    <s v="Standard"/>
    <n v="216"/>
    <n v="356"/>
    <m/>
    <x v="0"/>
    <x v="1"/>
    <x v="9"/>
    <s v="Yes"/>
    <n v="3.343"/>
    <n v="173.83600000000001"/>
    <s v="None, None"/>
    <x v="260"/>
    <n v="42800"/>
    <s v="United States, Australia, New Zealand, Switzerland, Europe, Taiwan, Canada"/>
    <s v="ES_21198_J-A281_12152016132011_2615734"/>
    <n v="5"/>
    <n v="510"/>
    <n v="1320"/>
    <n v="1038"/>
    <n v="32"/>
    <n v="625"/>
    <n v="3.3426"/>
    <n v="156.25"/>
    <n v="1.0498499999999999"/>
    <n v="54.592199999999998"/>
    <n v="810"/>
    <n v="20.119999999999997"/>
    <b v="0"/>
    <b v="1"/>
    <b v="1"/>
    <x v="0"/>
    <n v="5.15"/>
    <n v="89.266666666666666"/>
    <x v="924"/>
    <n v="0.56899999999999995"/>
    <n v="0.56899999999999995"/>
    <x v="1"/>
    <x v="1"/>
  </r>
  <r>
    <n v="2286795"/>
    <s v="Xerox Corporation"/>
    <s v="Xerox"/>
    <s v="VersaLink"/>
    <s v="C500"/>
    <m/>
    <x v="1"/>
    <s v="Standard"/>
    <n v="216"/>
    <n v="356"/>
    <m/>
    <x v="0"/>
    <x v="1"/>
    <x v="20"/>
    <s v="No"/>
    <n v="3.202"/>
    <n v="166.50399999999999"/>
    <s v="None, None"/>
    <x v="262"/>
    <n v="42801"/>
    <s v="United States, Australia, New Zealand, Switzerland, Europe, Taiwan, Canada"/>
    <s v="ES_21198_J-A290_12212016151554_2830975"/>
    <n v="5"/>
    <n v="318"/>
    <n v="1194"/>
    <n v="972"/>
    <n v="32"/>
    <n v="607.20000000000005"/>
    <n v="3.2023999999999999"/>
    <n v="151.80000000000001"/>
    <n v="0.96439999999999992"/>
    <n v="50.148799999999994"/>
    <n v="876"/>
    <n v="23.9"/>
    <b v="0"/>
    <b v="1"/>
    <b v="1"/>
    <x v="1"/>
    <n v="6.85"/>
    <n v="118.73333333333333"/>
    <x v="925"/>
    <n v="0.92299999999999993"/>
    <n v="0.92299999999999993"/>
    <x v="1"/>
    <x v="1"/>
  </r>
  <r>
    <n v="2286799"/>
    <s v="Xerox Corporation"/>
    <s v="Xerox"/>
    <s v="VersaLink"/>
    <s v="C505"/>
    <m/>
    <x v="0"/>
    <s v="Standard"/>
    <n v="216"/>
    <n v="356"/>
    <m/>
    <x v="0"/>
    <x v="1"/>
    <x v="20"/>
    <s v="Yes"/>
    <n v="3.45"/>
    <n v="179.4"/>
    <s v="None, None"/>
    <x v="262"/>
    <n v="42801"/>
    <s v="United States, Australia, New Zealand, Switzerland, Europe, Taiwan, Canada"/>
    <s v="ES_21198_J-A291_12212016151655_3118351"/>
    <n v="5"/>
    <n v="324"/>
    <n v="1548"/>
    <n v="1332"/>
    <n v="32"/>
    <n v="654.20000000000005"/>
    <n v="3.4501999999999997"/>
    <n v="163.55000000000001"/>
    <n v="1.03895"/>
    <n v="54.025400000000005"/>
    <n v="1224"/>
    <n v="23.9"/>
    <b v="0"/>
    <b v="1"/>
    <b v="1"/>
    <x v="0"/>
    <n v="6.95"/>
    <n v="120.46666666666668"/>
    <x v="926"/>
    <n v="0.72599999999999998"/>
    <n v="0.72599999999999998"/>
    <x v="1"/>
    <x v="1"/>
  </r>
  <r>
    <n v="2286797"/>
    <s v="Xerox Corporation"/>
    <s v="Xerox"/>
    <s v="VersaLink"/>
    <s v="C600"/>
    <m/>
    <x v="1"/>
    <s v="Standard"/>
    <n v="216"/>
    <n v="356"/>
    <m/>
    <x v="0"/>
    <x v="1"/>
    <x v="28"/>
    <s v="No"/>
    <n v="3.9950000000000001"/>
    <n v="207.74"/>
    <s v="None, None"/>
    <x v="262"/>
    <n v="42801"/>
    <s v="United States, Australia, New Zealand, Switzerland, Europe, Taiwan, Canada"/>
    <s v="ES_21198_J-A300_12212016151635_3820569"/>
    <n v="5"/>
    <n v="312"/>
    <n v="1164"/>
    <n v="954"/>
    <n v="32"/>
    <n v="763.2"/>
    <n v="3.9951999999999996"/>
    <n v="190.8"/>
    <n v="1.1752"/>
    <n v="61.110399999999998"/>
    <n v="852"/>
    <n v="28.099999999999998"/>
    <b v="0"/>
    <b v="1"/>
    <b v="1"/>
    <x v="1"/>
    <n v="8.85"/>
    <n v="153.4"/>
    <x v="927"/>
    <n v="0.94299999999999995"/>
    <n v="0.94299999999999995"/>
    <x v="1"/>
    <x v="1"/>
  </r>
  <r>
    <n v="2286801"/>
    <s v="Xerox Corporation"/>
    <s v="Xerox"/>
    <s v="VersaLink"/>
    <s v="C605"/>
    <m/>
    <x v="0"/>
    <s v="Standard"/>
    <n v="216"/>
    <n v="356"/>
    <m/>
    <x v="0"/>
    <x v="1"/>
    <x v="28"/>
    <s v="Yes"/>
    <n v="4.2779999999999996"/>
    <n v="222.45599999999999"/>
    <s v="None, None"/>
    <x v="262"/>
    <n v="42801"/>
    <s v="United States, Australia, New Zealand, Switzerland, Europe, Taiwan, Canada"/>
    <s v="ES_21198_J-A301_12212016151714_8886779"/>
    <n v="5"/>
    <n v="330"/>
    <n v="1530"/>
    <n v="1272"/>
    <n v="32"/>
    <n v="811.99999999999989"/>
    <n v="4.2776000000000005"/>
    <n v="202.99999999999997"/>
    <n v="1.2835999999999999"/>
    <n v="66.747199999999992"/>
    <n v="1200"/>
    <n v="28.099999999999998"/>
    <b v="0"/>
    <b v="1"/>
    <b v="1"/>
    <x v="0"/>
    <n v="8.9499999999999993"/>
    <n v="155.13333333333333"/>
    <x v="928"/>
    <n v="0.85599999999999998"/>
    <n v="0.85599999999999998"/>
    <x v="1"/>
    <x v="1"/>
  </r>
  <r>
    <n v="2184667"/>
    <s v="Xerox Corporation"/>
    <s v="Xerox"/>
    <s v="Phaser 3610DN"/>
    <s v="Phaser 3610DN"/>
    <m/>
    <x v="1"/>
    <s v="Standard"/>
    <n v="203"/>
    <n v="356"/>
    <m/>
    <x v="0"/>
    <x v="0"/>
    <x v="48"/>
    <s v="Yes"/>
    <n v="3.2"/>
    <n v="166.4"/>
    <s v="None, None"/>
    <x v="263"/>
    <n v="41453"/>
    <s v="United States, Switzerland, Europe, Canada"/>
    <s v="ES_21198_Phaser 3610DN_06142013145348_5980340"/>
    <n v="1"/>
    <n v="4.2"/>
    <n v="18"/>
    <n v="13.2"/>
    <n v="32"/>
    <n v="574.79999999999995"/>
    <n v="3.1555999999999997"/>
    <n v="143.69999999999999"/>
    <n v="1.0660999999999998"/>
    <n v="55.43719999999999"/>
    <n v="13.8"/>
    <n v="24.74"/>
    <b v="1"/>
    <b v="1"/>
    <b v="1"/>
    <x v="1"/>
    <n v="3.7200000000000006"/>
    <n v="64.48"/>
    <x v="929"/>
    <n v="0.71399999999999997"/>
    <n v="0.71399999999999997"/>
    <x v="1"/>
    <x v="1"/>
  </r>
  <r>
    <n v="2280097"/>
    <s v="Xerox Corporation"/>
    <s v="Xerox"/>
    <s v="Versant 180 Press"/>
    <s v="Versant 180 Press"/>
    <m/>
    <x v="0"/>
    <s v="Standard"/>
    <n v="330"/>
    <n v="660"/>
    <m/>
    <x v="0"/>
    <x v="1"/>
    <x v="34"/>
    <s v="Yes"/>
    <n v="17.449000000000002"/>
    <n v="907.34799999999996"/>
    <s v="None, None"/>
    <x v="264"/>
    <n v="42632"/>
    <s v="United States, Europe, Canada"/>
    <s v="ES_21198_Versant 180 Press_09272016123009_1297834"/>
    <n v="1"/>
    <n v="10.8"/>
    <n v="229.2"/>
    <n v="156"/>
    <n v="32"/>
    <n v="3458.2"/>
    <n v="17.4574"/>
    <n v="864.55"/>
    <n v="4.5281499999999992"/>
    <n v="235.46379999999996"/>
    <n v="218.39999999999998"/>
    <n v="30"/>
    <b v="0"/>
    <b v="1"/>
    <b v="1"/>
    <x v="0"/>
    <n v="19.250000000000004"/>
    <n v="333.66666666666674"/>
    <x v="930"/>
    <n v="1.9980000000000002"/>
    <n v="2.048"/>
    <x v="1"/>
    <x v="1"/>
  </r>
  <r>
    <n v="2280098"/>
    <s v="Xerox Corporation"/>
    <s v="Xerox"/>
    <s v="Versant 3100 Press"/>
    <s v="Versant 3100 Press"/>
    <m/>
    <x v="1"/>
    <s v="Standard"/>
    <n v="300"/>
    <n v="660"/>
    <m/>
    <x v="0"/>
    <x v="1"/>
    <x v="13"/>
    <s v="Yes"/>
    <n v="24.498000000000001"/>
    <n v="1273.896"/>
    <s v="None, None"/>
    <x v="264"/>
    <n v="42632"/>
    <s v="United States, Europe, Canada"/>
    <s v="ES_21198_Versant 3100 Press_09272016123137_3910186"/>
    <n v="15"/>
    <n v="7.8"/>
    <n v="210"/>
    <n v="63"/>
    <n v="32"/>
    <n v="4603.3999999999996"/>
    <n v="24.497607499999994"/>
    <n v="1150.8499999999999"/>
    <n v="7.2978575000000001"/>
    <n v="379.48858999999999"/>
    <n v="202.2"/>
    <n v="30"/>
    <b v="0"/>
    <b v="1"/>
    <b v="1"/>
    <x v="1"/>
    <n v="30.650000000000002"/>
    <n v="531.26666666666677"/>
    <x v="931"/>
    <n v="4.8550000000000004"/>
    <n v="4.9050000000000002"/>
    <x v="1"/>
    <x v="1"/>
  </r>
  <r>
    <n v="2184668"/>
    <s v="Xerox Corporation"/>
    <s v="Xerox"/>
    <s v="WorkCentre 3615"/>
    <s v="WorkCentre 3615"/>
    <m/>
    <x v="0"/>
    <s v="Standard"/>
    <n v="203"/>
    <n v="356"/>
    <m/>
    <x v="0"/>
    <x v="0"/>
    <x v="48"/>
    <s v="Yes"/>
    <n v="3.7"/>
    <n v="192.4"/>
    <s v="None, None"/>
    <x v="265"/>
    <d v="2013-06-28T00:00:00"/>
    <s v="United States, Switzerland, Europe, Canada"/>
    <s v="ES_21198_WorkCentre 3615_06142013150805_741083"/>
    <n v="1"/>
    <n v="4.2"/>
    <n v="20.399999999999999"/>
    <n v="13.2"/>
    <n v="32"/>
    <n v="645.4"/>
    <n v="3.7006000000000001"/>
    <n v="161.35"/>
    <n v="1.3913499999999999"/>
    <n v="72.350199999999987"/>
    <n v="16.2"/>
    <n v="24.74"/>
    <b v="1"/>
    <b v="1"/>
    <b v="1"/>
    <x v="0"/>
    <n v="4.0199999999999996"/>
    <n v="69.679999999999993"/>
    <x v="932"/>
    <n v="0.70099999999999996"/>
    <n v="0.70099999999999996"/>
    <x v="1"/>
    <x v="1"/>
  </r>
  <r>
    <m/>
    <s v="Xerox Corporation"/>
    <s v="Xerox"/>
    <s v="WorkCentre"/>
    <s v="3025"/>
    <m/>
    <x v="0"/>
    <s v="Standard"/>
    <n v="216"/>
    <n v="358"/>
    <m/>
    <x v="0"/>
    <x v="0"/>
    <x v="14"/>
    <s v="No"/>
    <m/>
    <m/>
    <m/>
    <x v="258"/>
    <m/>
    <m/>
    <m/>
    <m/>
    <m/>
    <m/>
    <m/>
    <n v="21"/>
    <s v="N/A"/>
    <n v="10000"/>
    <s v="N/A"/>
    <n v="10000"/>
    <n v="520000"/>
    <n v="0"/>
    <s v="Default Delay Time Missing"/>
    <s v="Unknown"/>
    <b v="1"/>
    <s v="Default Delay Time Missing"/>
    <x v="0"/>
    <n v="1.5200000000000002"/>
    <n v="26.346666666666668"/>
    <x v="907"/>
    <n v="0.26299999999999996"/>
    <n v="0.26299999999999996"/>
    <x v="1"/>
    <x v="1"/>
  </r>
  <r>
    <m/>
    <s v="Xerox Corporation"/>
    <s v="Xerox"/>
    <s v="WorkCentre"/>
    <s v="5019"/>
    <m/>
    <x v="0"/>
    <s v="Standard"/>
    <n v="297"/>
    <n v="432"/>
    <m/>
    <x v="0"/>
    <x v="0"/>
    <x v="37"/>
    <s v="No"/>
    <m/>
    <m/>
    <m/>
    <x v="258"/>
    <m/>
    <m/>
    <m/>
    <m/>
    <m/>
    <m/>
    <m/>
    <n v="18"/>
    <s v="N/A"/>
    <n v="10000"/>
    <s v="N/A"/>
    <n v="10000"/>
    <n v="520000"/>
    <n v="0"/>
    <s v="Default Delay Time Missing"/>
    <s v="Unknown"/>
    <b v="1"/>
    <s v="Default Delay Time Missing"/>
    <x v="0"/>
    <n v="1.6100000000000003"/>
    <n v="27.90666666666667"/>
    <x v="596"/>
    <n v="0.26300000000000001"/>
    <n v="0.313"/>
    <x v="1"/>
    <x v="1"/>
  </r>
  <r>
    <m/>
    <s v="Xerox Corporation"/>
    <s v="Xerox"/>
    <s v="WorkCentre"/>
    <s v="5021"/>
    <m/>
    <x v="0"/>
    <s v="Standard"/>
    <n v="297"/>
    <n v="432"/>
    <m/>
    <x v="0"/>
    <x v="0"/>
    <x v="43"/>
    <s v="No"/>
    <m/>
    <m/>
    <m/>
    <x v="258"/>
    <m/>
    <m/>
    <m/>
    <m/>
    <m/>
    <m/>
    <m/>
    <n v="20"/>
    <s v="N/A"/>
    <n v="10000"/>
    <s v="N/A"/>
    <n v="10000"/>
    <n v="520000"/>
    <n v="0"/>
    <s v="Default Delay Time Missing"/>
    <s v="Unknown"/>
    <b v="1"/>
    <s v="Default Delay Time Missing"/>
    <x v="0"/>
    <n v="1.7500000000000002"/>
    <n v="30.333333333333339"/>
    <x v="596"/>
    <n v="0.26300000000000001"/>
    <n v="0.313"/>
    <x v="1"/>
    <x v="1"/>
  </r>
  <r>
    <m/>
    <s v="Xerox Corporation"/>
    <s v="Xerox"/>
    <s v="WorkCentre"/>
    <s v="5022"/>
    <m/>
    <x v="0"/>
    <s v="Standard"/>
    <n v="297"/>
    <n v="420"/>
    <m/>
    <x v="0"/>
    <x v="0"/>
    <x v="46"/>
    <s v="Yes"/>
    <m/>
    <m/>
    <m/>
    <x v="258"/>
    <m/>
    <m/>
    <m/>
    <m/>
    <m/>
    <m/>
    <m/>
    <n v="22"/>
    <s v="N/A"/>
    <n v="10000"/>
    <s v="N/A"/>
    <n v="10000"/>
    <n v="520000"/>
    <n v="0"/>
    <s v="Default Delay Time Missing"/>
    <s v="Unknown"/>
    <b v="1"/>
    <s v="Default Delay Time Missing"/>
    <x v="0"/>
    <n v="1.8900000000000001"/>
    <n v="32.76"/>
    <x v="596"/>
    <n v="0.28099999999999997"/>
    <n v="0.33099999999999996"/>
    <x v="1"/>
    <x v="1"/>
  </r>
  <r>
    <m/>
    <s v="Xerox Corporation"/>
    <s v="Xerox"/>
    <s v="WorkCentre"/>
    <s v="5024"/>
    <m/>
    <x v="0"/>
    <s v="Standard"/>
    <n v="297"/>
    <n v="420"/>
    <m/>
    <x v="0"/>
    <x v="0"/>
    <x v="5"/>
    <s v="Yes"/>
    <m/>
    <m/>
    <m/>
    <x v="258"/>
    <m/>
    <m/>
    <m/>
    <m/>
    <m/>
    <m/>
    <m/>
    <n v="24"/>
    <s v="N/A"/>
    <n v="10000"/>
    <s v="N/A"/>
    <n v="10000"/>
    <n v="520000"/>
    <n v="0"/>
    <s v="Default Delay Time Missing"/>
    <s v="Unknown"/>
    <b v="1"/>
    <s v="Default Delay Time Missing"/>
    <x v="0"/>
    <n v="2.0300000000000002"/>
    <n v="35.186666666666675"/>
    <x v="596"/>
    <n v="0.31699999999999995"/>
    <n v="0.36699999999999994"/>
    <x v="1"/>
    <x v="1"/>
  </r>
  <r>
    <m/>
    <s v="Xerox Corporation"/>
    <s v="Xerox"/>
    <s v="Phaser"/>
    <s v="3020"/>
    <m/>
    <x v="1"/>
    <s v="Standard"/>
    <n v="216"/>
    <n v="358"/>
    <m/>
    <x v="0"/>
    <x v="0"/>
    <x v="14"/>
    <s v="No"/>
    <m/>
    <m/>
    <m/>
    <x v="258"/>
    <m/>
    <m/>
    <m/>
    <m/>
    <m/>
    <m/>
    <m/>
    <n v="21"/>
    <s v="N/A"/>
    <n v="10000"/>
    <s v="N/A"/>
    <n v="10000"/>
    <n v="520000"/>
    <n v="0"/>
    <s v="Default Delay Time Missing"/>
    <s v="Unknown"/>
    <b v="1"/>
    <s v="Default Delay Time Missing"/>
    <x v="1"/>
    <n v="0.96"/>
    <n v="16.64"/>
    <x v="907"/>
    <n v="0.24200000000000005"/>
    <n v="0.24200000000000005"/>
    <x v="1"/>
    <x v="1"/>
  </r>
  <r>
    <m/>
    <s v="Xerox Corporation"/>
    <s v="Xerox"/>
    <s v="Phaser"/>
    <s v="3320"/>
    <m/>
    <x v="1"/>
    <s v="Standard"/>
    <n v="216"/>
    <n v="356"/>
    <m/>
    <x v="0"/>
    <x v="0"/>
    <x v="25"/>
    <s v="Yes"/>
    <m/>
    <m/>
    <m/>
    <x v="258"/>
    <m/>
    <m/>
    <m/>
    <m/>
    <m/>
    <m/>
    <m/>
    <n v="32"/>
    <s v="N/A"/>
    <n v="10000"/>
    <s v="N/A"/>
    <n v="10000"/>
    <n v="520000"/>
    <n v="0"/>
    <s v="Default Delay Time Missing"/>
    <s v="Unknown"/>
    <b v="1"/>
    <s v="Default Delay Time Missing"/>
    <x v="1"/>
    <n v="2.2700000000000005"/>
    <n v="39.346666666666671"/>
    <x v="907"/>
    <n v="0.51400000000000001"/>
    <n v="0.51400000000000001"/>
    <x v="1"/>
    <x v="1"/>
  </r>
  <r>
    <m/>
    <s v="Xerox Corporation"/>
    <s v="Xerox"/>
    <s v="Phaser"/>
    <s v="6000"/>
    <m/>
    <x v="1"/>
    <s v="Standard"/>
    <n v="216"/>
    <n v="356"/>
    <m/>
    <x v="0"/>
    <x v="1"/>
    <x v="81"/>
    <s v="No"/>
    <m/>
    <m/>
    <m/>
    <x v="258"/>
    <m/>
    <m/>
    <m/>
    <m/>
    <m/>
    <m/>
    <m/>
    <n v="12"/>
    <s v="N/A"/>
    <n v="10000"/>
    <s v="N/A"/>
    <n v="10000"/>
    <n v="520000"/>
    <n v="0"/>
    <s v="Default Delay Time Missing"/>
    <s v="Unknown"/>
    <b v="1"/>
    <s v="Default Delay Time Missing"/>
    <x v="1"/>
    <n v="1.42"/>
    <n v="24.613333333333333"/>
    <x v="907"/>
    <n v="0.27500000000000002"/>
    <n v="0.27500000000000002"/>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71" applyNumberFormats="0" applyBorderFormats="0" applyFontFormats="0" applyPatternFormats="0" applyAlignmentFormats="0" applyWidthHeightFormats="1" dataCaption="Values" updatedVersion="6" minRefreshableVersion="3" itemPrintTitles="1" createdVersion="6" indent="0" compact="0" compactData="0" gridDropZones="1" multipleFieldFilters="0">
  <location ref="P32:U40" firstHeaderRow="1" firstDataRow="2" firstDataCol="3" rowPageCount="1" colPageCount="1"/>
  <pivotFields count="45">
    <pivotField compact="0" outline="0" subtotalTop="0" showAll="0"/>
    <pivotField compact="0" outline="0" subtotalTop="0" showAll="0"/>
    <pivotField compact="0" outline="0" subtotalTop="0" showAll="0" defaultSubtotal="0"/>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axis="axisRow" compact="0" outline="0" subtotalTop="0" showAll="0">
      <items count="4">
        <item x="2"/>
        <item x="0"/>
        <item x="1"/>
        <item t="default"/>
      </items>
    </pivotField>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6">
        <item x="0"/>
        <item x="1"/>
        <item x="3"/>
        <item x="2"/>
        <item x="4"/>
        <item t="default"/>
      </items>
    </pivotField>
    <pivotField axis="axisRow" compact="0" outline="0" subtotalTop="0" showAll="0">
      <items count="4">
        <item x="1"/>
        <item x="0"/>
        <item m="1" x="2"/>
        <item t="default"/>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3">
        <item m="1" x="2"/>
        <item x="0"/>
        <item x="1"/>
      </items>
    </pivotField>
    <pivotField compact="0" outline="0" subtotalTop="0" showAll="0"/>
    <pivotField compact="0" outline="0" showAll="0"/>
    <pivotField compact="0" outline="0" showAll="0"/>
    <pivotField compact="0" outline="0" showAll="0"/>
    <pivotField compact="0" outline="0" showAll="0"/>
    <pivotField axis="axisCol" compact="0" outline="0" subtotalTop="0" showAll="0">
      <items count="3">
        <item x="1"/>
        <item x="0"/>
        <item t="default"/>
      </items>
    </pivotField>
    <pivotField compact="0" outline="0" subtotalTop="0" showAll="0"/>
  </pivotFields>
  <rowFields count="3">
    <field x="12"/>
    <field x="37"/>
    <field x="6"/>
  </rowFields>
  <rowItems count="7">
    <i>
      <x/>
      <x v="1"/>
      <x v="1"/>
    </i>
    <i r="1">
      <x v="2"/>
      <x v="2"/>
    </i>
    <i t="default">
      <x/>
    </i>
    <i>
      <x v="1"/>
      <x v="1"/>
      <x v="1"/>
    </i>
    <i r="1">
      <x v="2"/>
      <x v="2"/>
    </i>
    <i t="default">
      <x v="1"/>
    </i>
    <i t="grand">
      <x/>
    </i>
  </rowItems>
  <colFields count="1">
    <field x="43"/>
  </colFields>
  <colItems count="3">
    <i>
      <x/>
    </i>
    <i>
      <x v="1"/>
    </i>
    <i t="grand">
      <x/>
    </i>
  </colItems>
  <pageFields count="1">
    <pageField fld="11" item="0" hier="-1"/>
  </pageFields>
  <dataFields count="1">
    <dataField name="Count of Model Name" fld="3" subtotal="count" showDataAs="percentOfRow" baseField="6" baseItem="1" numFmtId="9"/>
  </dataFields>
  <formats count="46">
    <format dxfId="686">
      <pivotArea collapsedLevelsAreSubtotals="1" fieldPosition="0">
        <references count="3">
          <reference field="6" count="2">
            <x v="0"/>
            <x v="1"/>
          </reference>
          <reference field="12" count="1" selected="0">
            <x v="0"/>
          </reference>
          <reference field="37" count="1" selected="0">
            <x v="1"/>
          </reference>
        </references>
      </pivotArea>
    </format>
    <format dxfId="685">
      <pivotArea collapsedLevelsAreSubtotals="1" fieldPosition="0">
        <references count="2">
          <reference field="12" count="1" selected="0">
            <x v="0"/>
          </reference>
          <reference field="37" count="1" defaultSubtotal="1">
            <x v="1"/>
          </reference>
        </references>
      </pivotArea>
    </format>
    <format dxfId="684">
      <pivotArea collapsedLevelsAreSubtotals="1" fieldPosition="0">
        <references count="2">
          <reference field="12" count="1" selected="0">
            <x v="0"/>
          </reference>
          <reference field="37" count="1">
            <x v="2"/>
          </reference>
        </references>
      </pivotArea>
    </format>
    <format dxfId="683">
      <pivotArea collapsedLevelsAreSubtotals="1" fieldPosition="0">
        <references count="3">
          <reference field="6" count="1">
            <x v="2"/>
          </reference>
          <reference field="12" count="1" selected="0">
            <x v="0"/>
          </reference>
          <reference field="37" count="1" selected="0">
            <x v="2"/>
          </reference>
        </references>
      </pivotArea>
    </format>
    <format dxfId="682">
      <pivotArea collapsedLevelsAreSubtotals="1" fieldPosition="0">
        <references count="2">
          <reference field="12" count="1" selected="0">
            <x v="0"/>
          </reference>
          <reference field="37" count="1" defaultSubtotal="1">
            <x v="2"/>
          </reference>
        </references>
      </pivotArea>
    </format>
    <format dxfId="681">
      <pivotArea collapsedLevelsAreSubtotals="1" fieldPosition="0">
        <references count="1">
          <reference field="12" count="1" defaultSubtotal="1">
            <x v="0"/>
          </reference>
        </references>
      </pivotArea>
    </format>
    <format dxfId="680">
      <pivotArea collapsedLevelsAreSubtotals="1" fieldPosition="0">
        <references count="1">
          <reference field="12" count="1">
            <x v="1"/>
          </reference>
        </references>
      </pivotArea>
    </format>
    <format dxfId="679">
      <pivotArea collapsedLevelsAreSubtotals="1" fieldPosition="0">
        <references count="2">
          <reference field="12" count="1" selected="0">
            <x v="1"/>
          </reference>
          <reference field="37" count="1">
            <x v="1"/>
          </reference>
        </references>
      </pivotArea>
    </format>
    <format dxfId="678">
      <pivotArea collapsedLevelsAreSubtotals="1" fieldPosition="0">
        <references count="3">
          <reference field="6" count="2">
            <x v="0"/>
            <x v="1"/>
          </reference>
          <reference field="12" count="1" selected="0">
            <x v="1"/>
          </reference>
          <reference field="37" count="1" selected="0">
            <x v="1"/>
          </reference>
        </references>
      </pivotArea>
    </format>
    <format dxfId="677">
      <pivotArea collapsedLevelsAreSubtotals="1" fieldPosition="0">
        <references count="2">
          <reference field="12" count="1" selected="0">
            <x v="1"/>
          </reference>
          <reference field="37" count="1" defaultSubtotal="1">
            <x v="1"/>
          </reference>
        </references>
      </pivotArea>
    </format>
    <format dxfId="676">
      <pivotArea collapsedLevelsAreSubtotals="1" fieldPosition="0">
        <references count="2">
          <reference field="12" count="1" selected="0">
            <x v="1"/>
          </reference>
          <reference field="37" count="1">
            <x v="2"/>
          </reference>
        </references>
      </pivotArea>
    </format>
    <format dxfId="675">
      <pivotArea collapsedLevelsAreSubtotals="1" fieldPosition="0">
        <references count="3">
          <reference field="6" count="1">
            <x v="2"/>
          </reference>
          <reference field="12" count="1" selected="0">
            <x v="1"/>
          </reference>
          <reference field="37" count="1" selected="0">
            <x v="2"/>
          </reference>
        </references>
      </pivotArea>
    </format>
    <format dxfId="674">
      <pivotArea collapsedLevelsAreSubtotals="1" fieldPosition="0">
        <references count="2">
          <reference field="12" count="1" selected="0">
            <x v="1"/>
          </reference>
          <reference field="37" count="1" defaultSubtotal="1">
            <x v="2"/>
          </reference>
        </references>
      </pivotArea>
    </format>
    <format dxfId="673">
      <pivotArea collapsedLevelsAreSubtotals="1" fieldPosition="0">
        <references count="1">
          <reference field="12" count="1" defaultSubtotal="1">
            <x v="1"/>
          </reference>
        </references>
      </pivotArea>
    </format>
    <format dxfId="672">
      <pivotArea grandRow="1" outline="0" collapsedLevelsAreSubtotals="1" fieldPosition="0"/>
    </format>
    <format dxfId="671">
      <pivotArea collapsedLevelsAreSubtotals="1" fieldPosition="0">
        <references count="3">
          <reference field="6" count="2">
            <x v="0"/>
            <x v="1"/>
          </reference>
          <reference field="12" count="1" selected="0">
            <x v="0"/>
          </reference>
          <reference field="37" count="1" selected="0">
            <x v="1"/>
          </reference>
        </references>
      </pivotArea>
    </format>
    <format dxfId="670">
      <pivotArea collapsedLevelsAreSubtotals="1" fieldPosition="0">
        <references count="2">
          <reference field="12" count="1" selected="0">
            <x v="0"/>
          </reference>
          <reference field="37" count="1" defaultSubtotal="1">
            <x v="1"/>
          </reference>
        </references>
      </pivotArea>
    </format>
    <format dxfId="669">
      <pivotArea collapsedLevelsAreSubtotals="1" fieldPosition="0">
        <references count="2">
          <reference field="12" count="1" selected="0">
            <x v="0"/>
          </reference>
          <reference field="37" count="1">
            <x v="2"/>
          </reference>
        </references>
      </pivotArea>
    </format>
    <format dxfId="668">
      <pivotArea collapsedLevelsAreSubtotals="1" fieldPosition="0">
        <references count="3">
          <reference field="6" count="1">
            <x v="2"/>
          </reference>
          <reference field="12" count="1" selected="0">
            <x v="0"/>
          </reference>
          <reference field="37" count="1" selected="0">
            <x v="2"/>
          </reference>
        </references>
      </pivotArea>
    </format>
    <format dxfId="667">
      <pivotArea collapsedLevelsAreSubtotals="1" fieldPosition="0">
        <references count="2">
          <reference field="12" count="1" selected="0">
            <x v="0"/>
          </reference>
          <reference field="37" count="1" defaultSubtotal="1">
            <x v="2"/>
          </reference>
        </references>
      </pivotArea>
    </format>
    <format dxfId="666">
      <pivotArea collapsedLevelsAreSubtotals="1" fieldPosition="0">
        <references count="1">
          <reference field="12" count="1" defaultSubtotal="1">
            <x v="0"/>
          </reference>
        </references>
      </pivotArea>
    </format>
    <format dxfId="665">
      <pivotArea collapsedLevelsAreSubtotals="1" fieldPosition="0">
        <references count="1">
          <reference field="12" count="1">
            <x v="1"/>
          </reference>
        </references>
      </pivotArea>
    </format>
    <format dxfId="664">
      <pivotArea collapsedLevelsAreSubtotals="1" fieldPosition="0">
        <references count="2">
          <reference field="12" count="1" selected="0">
            <x v="1"/>
          </reference>
          <reference field="37" count="1">
            <x v="1"/>
          </reference>
        </references>
      </pivotArea>
    </format>
    <format dxfId="663">
      <pivotArea collapsedLevelsAreSubtotals="1" fieldPosition="0">
        <references count="3">
          <reference field="6" count="2">
            <x v="0"/>
            <x v="1"/>
          </reference>
          <reference field="12" count="1" selected="0">
            <x v="1"/>
          </reference>
          <reference field="37" count="1" selected="0">
            <x v="1"/>
          </reference>
        </references>
      </pivotArea>
    </format>
    <format dxfId="662">
      <pivotArea collapsedLevelsAreSubtotals="1" fieldPosition="0">
        <references count="2">
          <reference field="12" count="1" selected="0">
            <x v="1"/>
          </reference>
          <reference field="37" count="1" defaultSubtotal="1">
            <x v="1"/>
          </reference>
        </references>
      </pivotArea>
    </format>
    <format dxfId="661">
      <pivotArea collapsedLevelsAreSubtotals="1" fieldPosition="0">
        <references count="2">
          <reference field="12" count="1" selected="0">
            <x v="1"/>
          </reference>
          <reference field="37" count="1">
            <x v="2"/>
          </reference>
        </references>
      </pivotArea>
    </format>
    <format dxfId="660">
      <pivotArea collapsedLevelsAreSubtotals="1" fieldPosition="0">
        <references count="3">
          <reference field="6" count="1">
            <x v="2"/>
          </reference>
          <reference field="12" count="1" selected="0">
            <x v="1"/>
          </reference>
          <reference field="37" count="1" selected="0">
            <x v="2"/>
          </reference>
        </references>
      </pivotArea>
    </format>
    <format dxfId="659">
      <pivotArea collapsedLevelsAreSubtotals="1" fieldPosition="0">
        <references count="2">
          <reference field="12" count="1" selected="0">
            <x v="1"/>
          </reference>
          <reference field="37" count="1" defaultSubtotal="1">
            <x v="2"/>
          </reference>
        </references>
      </pivotArea>
    </format>
    <format dxfId="658">
      <pivotArea collapsedLevelsAreSubtotals="1" fieldPosition="0">
        <references count="1">
          <reference field="12" count="1" defaultSubtotal="1">
            <x v="1"/>
          </reference>
        </references>
      </pivotArea>
    </format>
    <format dxfId="657">
      <pivotArea grandRow="1" outline="0" collapsedLevelsAreSubtotals="1" fieldPosition="0"/>
    </format>
    <format dxfId="656">
      <pivotArea outline="0" collapsedLevelsAreSubtotals="1" fieldPosition="0"/>
    </format>
    <format dxfId="655">
      <pivotArea outline="0" collapsedLevelsAreSubtotals="1" fieldPosition="0"/>
    </format>
    <format dxfId="654">
      <pivotArea outline="0" collapsedLevelsAreSubtotals="1" fieldPosition="0"/>
    </format>
    <format dxfId="653">
      <pivotArea outline="0" collapsedLevelsAreSubtotals="1" fieldPosition="0"/>
    </format>
    <format dxfId="652">
      <pivotArea outline="0" collapsedLevelsAreSubtotals="1" fieldPosition="0"/>
    </format>
    <format dxfId="651">
      <pivotArea outline="0" collapsedLevelsAreSubtotals="1" fieldPosition="0"/>
    </format>
    <format dxfId="650">
      <pivotArea outline="0" collapsedLevelsAreSubtotals="1" fieldPosition="0"/>
    </format>
    <format dxfId="649">
      <pivotArea outline="0" collapsedLevelsAreSubtotals="1" fieldPosition="0"/>
    </format>
    <format dxfId="648">
      <pivotArea outline="0" collapsedLevelsAreSubtotals="1" fieldPosition="0"/>
    </format>
    <format dxfId="647">
      <pivotArea outline="0" collapsedLevelsAreSubtotals="1" fieldPosition="0"/>
    </format>
    <format dxfId="646">
      <pivotArea outline="0" collapsedLevelsAreSubtotals="1" fieldPosition="0"/>
    </format>
    <format dxfId="645">
      <pivotArea outline="0" collapsedLevelsAreSubtotals="1" fieldPosition="0"/>
    </format>
    <format dxfId="644">
      <pivotArea outline="0" fieldPosition="0">
        <references count="1">
          <reference field="4294967294" count="1">
            <x v="0"/>
          </reference>
        </references>
      </pivotArea>
    </format>
    <format dxfId="643">
      <pivotArea field="43" type="button" dataOnly="0" labelOnly="1" outline="0" axis="axisCol" fieldPosition="0"/>
    </format>
    <format dxfId="642">
      <pivotArea outline="0" collapsedLevelsAreSubtotals="1" fieldPosition="0"/>
    </format>
    <format dxfId="6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5" cacheId="71" applyNumberFormats="0" applyBorderFormats="0" applyFontFormats="0" applyPatternFormats="0" applyAlignmentFormats="0" applyWidthHeightFormats="1" dataCaption="Values" updatedVersion="6" minRefreshableVersion="3" itemPrintTitles="1" createdVersion="6" indent="0" compact="0" compactData="0" gridDropZones="1" multipleFieldFilters="0">
  <location ref="W32:AB40" firstHeaderRow="1" firstDataRow="2" firstDataCol="3" rowPageCount="1" colPageCount="1"/>
  <pivotFields count="45">
    <pivotField compact="0" outline="0" subtotalTop="0" showAll="0"/>
    <pivotField compact="0" outline="0" subtotalTop="0" showAll="0"/>
    <pivotField compact="0" outline="0" subtotalTop="0" showAll="0" defaultSubtotal="0"/>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axis="axisRow" compact="0" outline="0" subtotalTop="0" showAll="0">
      <items count="4">
        <item x="2"/>
        <item x="0"/>
        <item x="1"/>
        <item t="default"/>
      </items>
    </pivotField>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6">
        <item x="0"/>
        <item x="1"/>
        <item x="3"/>
        <item x="2"/>
        <item x="4"/>
        <item t="default"/>
      </items>
    </pivotField>
    <pivotField axis="axisRow" compact="0" outline="0" subtotalTop="0" showAll="0">
      <items count="4">
        <item x="1"/>
        <item x="0"/>
        <item m="1" x="2"/>
        <item t="default"/>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defaultSubtotal="0">
      <extLst>
        <ext xmlns:x14="http://schemas.microsoft.com/office/spreadsheetml/2009/9/main" uri="{2946ED86-A175-432a-8AC1-64E0C546D7DE}">
          <x14:pivotField fillDownLabels="1"/>
        </ext>
      </extLst>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3">
        <item m="1" x="2"/>
        <item x="0"/>
        <item x="1"/>
      </items>
    </pivotField>
    <pivotField compact="0" outline="0" subtotalTop="0" showAll="0"/>
    <pivotField compact="0" outline="0" showAll="0"/>
    <pivotField compact="0" outline="0" showAll="0"/>
    <pivotField compact="0" outline="0" showAll="0"/>
    <pivotField compact="0" outline="0" showAll="0"/>
    <pivotField compact="0" outline="0" subtotalTop="0" showAll="0">
      <items count="3">
        <item x="1"/>
        <item x="0"/>
        <item t="default"/>
      </items>
    </pivotField>
    <pivotField axis="axisCol" compact="0" outline="0" subtotalTop="0" showAll="0">
      <items count="3">
        <item x="1"/>
        <item x="0"/>
        <item t="default"/>
      </items>
    </pivotField>
  </pivotFields>
  <rowFields count="3">
    <field x="12"/>
    <field x="37"/>
    <field x="6"/>
  </rowFields>
  <rowItems count="7">
    <i>
      <x/>
      <x v="1"/>
      <x v="1"/>
    </i>
    <i r="1">
      <x v="2"/>
      <x v="2"/>
    </i>
    <i t="default">
      <x/>
    </i>
    <i>
      <x v="1"/>
      <x v="1"/>
      <x v="1"/>
    </i>
    <i r="1">
      <x v="2"/>
      <x v="2"/>
    </i>
    <i t="default">
      <x v="1"/>
    </i>
    <i t="grand">
      <x/>
    </i>
  </rowItems>
  <colFields count="1">
    <field x="44"/>
  </colFields>
  <colItems count="3">
    <i>
      <x/>
    </i>
    <i>
      <x v="1"/>
    </i>
    <i t="grand">
      <x/>
    </i>
  </colItems>
  <pageFields count="1">
    <pageField fld="11" item="0" hier="-1"/>
  </pageFields>
  <dataFields count="1">
    <dataField name="Count of Model Name" fld="3" subtotal="count" showDataAs="percentOfRow" baseField="6" baseItem="1" numFmtId="9"/>
  </dataFields>
  <formats count="47">
    <format dxfId="733">
      <pivotArea collapsedLevelsAreSubtotals="1" fieldPosition="0">
        <references count="3">
          <reference field="6" count="2">
            <x v="0"/>
            <x v="1"/>
          </reference>
          <reference field="12" count="1" selected="0">
            <x v="0"/>
          </reference>
          <reference field="37" count="1" selected="0">
            <x v="1"/>
          </reference>
        </references>
      </pivotArea>
    </format>
    <format dxfId="732">
      <pivotArea collapsedLevelsAreSubtotals="1" fieldPosition="0">
        <references count="2">
          <reference field="12" count="1" selected="0">
            <x v="0"/>
          </reference>
          <reference field="37" count="1" defaultSubtotal="1">
            <x v="1"/>
          </reference>
        </references>
      </pivotArea>
    </format>
    <format dxfId="731">
      <pivotArea collapsedLevelsAreSubtotals="1" fieldPosition="0">
        <references count="2">
          <reference field="12" count="1" selected="0">
            <x v="0"/>
          </reference>
          <reference field="37" count="1">
            <x v="2"/>
          </reference>
        </references>
      </pivotArea>
    </format>
    <format dxfId="730">
      <pivotArea collapsedLevelsAreSubtotals="1" fieldPosition="0">
        <references count="3">
          <reference field="6" count="1">
            <x v="2"/>
          </reference>
          <reference field="12" count="1" selected="0">
            <x v="0"/>
          </reference>
          <reference field="37" count="1" selected="0">
            <x v="2"/>
          </reference>
        </references>
      </pivotArea>
    </format>
    <format dxfId="729">
      <pivotArea collapsedLevelsAreSubtotals="1" fieldPosition="0">
        <references count="2">
          <reference field="12" count="1" selected="0">
            <x v="0"/>
          </reference>
          <reference field="37" count="1" defaultSubtotal="1">
            <x v="2"/>
          </reference>
        </references>
      </pivotArea>
    </format>
    <format dxfId="728">
      <pivotArea collapsedLevelsAreSubtotals="1" fieldPosition="0">
        <references count="1">
          <reference field="12" count="1" defaultSubtotal="1">
            <x v="0"/>
          </reference>
        </references>
      </pivotArea>
    </format>
    <format dxfId="727">
      <pivotArea collapsedLevelsAreSubtotals="1" fieldPosition="0">
        <references count="1">
          <reference field="12" count="1">
            <x v="1"/>
          </reference>
        </references>
      </pivotArea>
    </format>
    <format dxfId="726">
      <pivotArea collapsedLevelsAreSubtotals="1" fieldPosition="0">
        <references count="2">
          <reference field="12" count="1" selected="0">
            <x v="1"/>
          </reference>
          <reference field="37" count="1">
            <x v="1"/>
          </reference>
        </references>
      </pivotArea>
    </format>
    <format dxfId="725">
      <pivotArea collapsedLevelsAreSubtotals="1" fieldPosition="0">
        <references count="3">
          <reference field="6" count="2">
            <x v="0"/>
            <x v="1"/>
          </reference>
          <reference field="12" count="1" selected="0">
            <x v="1"/>
          </reference>
          <reference field="37" count="1" selected="0">
            <x v="1"/>
          </reference>
        </references>
      </pivotArea>
    </format>
    <format dxfId="724">
      <pivotArea collapsedLevelsAreSubtotals="1" fieldPosition="0">
        <references count="2">
          <reference field="12" count="1" selected="0">
            <x v="1"/>
          </reference>
          <reference field="37" count="1" defaultSubtotal="1">
            <x v="1"/>
          </reference>
        </references>
      </pivotArea>
    </format>
    <format dxfId="723">
      <pivotArea collapsedLevelsAreSubtotals="1" fieldPosition="0">
        <references count="2">
          <reference field="12" count="1" selected="0">
            <x v="1"/>
          </reference>
          <reference field="37" count="1">
            <x v="2"/>
          </reference>
        </references>
      </pivotArea>
    </format>
    <format dxfId="722">
      <pivotArea collapsedLevelsAreSubtotals="1" fieldPosition="0">
        <references count="3">
          <reference field="6" count="1">
            <x v="2"/>
          </reference>
          <reference field="12" count="1" selected="0">
            <x v="1"/>
          </reference>
          <reference field="37" count="1" selected="0">
            <x v="2"/>
          </reference>
        </references>
      </pivotArea>
    </format>
    <format dxfId="721">
      <pivotArea collapsedLevelsAreSubtotals="1" fieldPosition="0">
        <references count="2">
          <reference field="12" count="1" selected="0">
            <x v="1"/>
          </reference>
          <reference field="37" count="1" defaultSubtotal="1">
            <x v="2"/>
          </reference>
        </references>
      </pivotArea>
    </format>
    <format dxfId="720">
      <pivotArea collapsedLevelsAreSubtotals="1" fieldPosition="0">
        <references count="1">
          <reference field="12" count="1" defaultSubtotal="1">
            <x v="1"/>
          </reference>
        </references>
      </pivotArea>
    </format>
    <format dxfId="719">
      <pivotArea grandRow="1" outline="0" collapsedLevelsAreSubtotals="1" fieldPosition="0"/>
    </format>
    <format dxfId="718">
      <pivotArea collapsedLevelsAreSubtotals="1" fieldPosition="0">
        <references count="3">
          <reference field="6" count="2">
            <x v="0"/>
            <x v="1"/>
          </reference>
          <reference field="12" count="1" selected="0">
            <x v="0"/>
          </reference>
          <reference field="37" count="1" selected="0">
            <x v="1"/>
          </reference>
        </references>
      </pivotArea>
    </format>
    <format dxfId="717">
      <pivotArea collapsedLevelsAreSubtotals="1" fieldPosition="0">
        <references count="2">
          <reference field="12" count="1" selected="0">
            <x v="0"/>
          </reference>
          <reference field="37" count="1" defaultSubtotal="1">
            <x v="1"/>
          </reference>
        </references>
      </pivotArea>
    </format>
    <format dxfId="716">
      <pivotArea collapsedLevelsAreSubtotals="1" fieldPosition="0">
        <references count="2">
          <reference field="12" count="1" selected="0">
            <x v="0"/>
          </reference>
          <reference field="37" count="1">
            <x v="2"/>
          </reference>
        </references>
      </pivotArea>
    </format>
    <format dxfId="715">
      <pivotArea collapsedLevelsAreSubtotals="1" fieldPosition="0">
        <references count="3">
          <reference field="6" count="1">
            <x v="2"/>
          </reference>
          <reference field="12" count="1" selected="0">
            <x v="0"/>
          </reference>
          <reference field="37" count="1" selected="0">
            <x v="2"/>
          </reference>
        </references>
      </pivotArea>
    </format>
    <format dxfId="714">
      <pivotArea collapsedLevelsAreSubtotals="1" fieldPosition="0">
        <references count="2">
          <reference field="12" count="1" selected="0">
            <x v="0"/>
          </reference>
          <reference field="37" count="1" defaultSubtotal="1">
            <x v="2"/>
          </reference>
        </references>
      </pivotArea>
    </format>
    <format dxfId="713">
      <pivotArea collapsedLevelsAreSubtotals="1" fieldPosition="0">
        <references count="1">
          <reference field="12" count="1" defaultSubtotal="1">
            <x v="0"/>
          </reference>
        </references>
      </pivotArea>
    </format>
    <format dxfId="712">
      <pivotArea collapsedLevelsAreSubtotals="1" fieldPosition="0">
        <references count="1">
          <reference field="12" count="1">
            <x v="1"/>
          </reference>
        </references>
      </pivotArea>
    </format>
    <format dxfId="711">
      <pivotArea collapsedLevelsAreSubtotals="1" fieldPosition="0">
        <references count="2">
          <reference field="12" count="1" selected="0">
            <x v="1"/>
          </reference>
          <reference field="37" count="1">
            <x v="1"/>
          </reference>
        </references>
      </pivotArea>
    </format>
    <format dxfId="710">
      <pivotArea collapsedLevelsAreSubtotals="1" fieldPosition="0">
        <references count="3">
          <reference field="6" count="2">
            <x v="0"/>
            <x v="1"/>
          </reference>
          <reference field="12" count="1" selected="0">
            <x v="1"/>
          </reference>
          <reference field="37" count="1" selected="0">
            <x v="1"/>
          </reference>
        </references>
      </pivotArea>
    </format>
    <format dxfId="709">
      <pivotArea collapsedLevelsAreSubtotals="1" fieldPosition="0">
        <references count="2">
          <reference field="12" count="1" selected="0">
            <x v="1"/>
          </reference>
          <reference field="37" count="1" defaultSubtotal="1">
            <x v="1"/>
          </reference>
        </references>
      </pivotArea>
    </format>
    <format dxfId="708">
      <pivotArea collapsedLevelsAreSubtotals="1" fieldPosition="0">
        <references count="2">
          <reference field="12" count="1" selected="0">
            <x v="1"/>
          </reference>
          <reference field="37" count="1">
            <x v="2"/>
          </reference>
        </references>
      </pivotArea>
    </format>
    <format dxfId="707">
      <pivotArea collapsedLevelsAreSubtotals="1" fieldPosition="0">
        <references count="3">
          <reference field="6" count="1">
            <x v="2"/>
          </reference>
          <reference field="12" count="1" selected="0">
            <x v="1"/>
          </reference>
          <reference field="37" count="1" selected="0">
            <x v="2"/>
          </reference>
        </references>
      </pivotArea>
    </format>
    <format dxfId="706">
      <pivotArea collapsedLevelsAreSubtotals="1" fieldPosition="0">
        <references count="2">
          <reference field="12" count="1" selected="0">
            <x v="1"/>
          </reference>
          <reference field="37" count="1" defaultSubtotal="1">
            <x v="2"/>
          </reference>
        </references>
      </pivotArea>
    </format>
    <format dxfId="705">
      <pivotArea collapsedLevelsAreSubtotals="1" fieldPosition="0">
        <references count="1">
          <reference field="12" count="1" defaultSubtotal="1">
            <x v="1"/>
          </reference>
        </references>
      </pivotArea>
    </format>
    <format dxfId="704">
      <pivotArea grandRow="1" outline="0" collapsedLevelsAreSubtotals="1" fieldPosition="0"/>
    </format>
    <format dxfId="703">
      <pivotArea outline="0" collapsedLevelsAreSubtotals="1" fieldPosition="0"/>
    </format>
    <format dxfId="702">
      <pivotArea outline="0" collapsedLevelsAreSubtotals="1" fieldPosition="0"/>
    </format>
    <format dxfId="701">
      <pivotArea outline="0" collapsedLevelsAreSubtotals="1" fieldPosition="0"/>
    </format>
    <format dxfId="700">
      <pivotArea outline="0" collapsedLevelsAreSubtotals="1" fieldPosition="0"/>
    </format>
    <format dxfId="699">
      <pivotArea outline="0" collapsedLevelsAreSubtotals="1" fieldPosition="0"/>
    </format>
    <format dxfId="698">
      <pivotArea outline="0" collapsedLevelsAreSubtotals="1" fieldPosition="0"/>
    </format>
    <format dxfId="697">
      <pivotArea outline="0" collapsedLevelsAreSubtotals="1" fieldPosition="0"/>
    </format>
    <format dxfId="696">
      <pivotArea outline="0" collapsedLevelsAreSubtotals="1" fieldPosition="0"/>
    </format>
    <format dxfId="695">
      <pivotArea outline="0" collapsedLevelsAreSubtotals="1" fieldPosition="0"/>
    </format>
    <format dxfId="694">
      <pivotArea outline="0" collapsedLevelsAreSubtotals="1" fieldPosition="0"/>
    </format>
    <format dxfId="693">
      <pivotArea outline="0" collapsedLevelsAreSubtotals="1" fieldPosition="0"/>
    </format>
    <format dxfId="692">
      <pivotArea outline="0" collapsedLevelsAreSubtotals="1" fieldPosition="0"/>
    </format>
    <format dxfId="691">
      <pivotArea outline="0" fieldPosition="0">
        <references count="1">
          <reference field="4294967294" count="1">
            <x v="0"/>
          </reference>
        </references>
      </pivotArea>
    </format>
    <format dxfId="690">
      <pivotArea field="43" type="button" dataOnly="0" labelOnly="1" outline="0"/>
    </format>
    <format dxfId="689">
      <pivotArea outline="0" collapsedLevelsAreSubtotals="1" fieldPosition="0"/>
    </format>
    <format dxfId="688">
      <pivotArea outline="0" collapsedLevelsAreSubtotals="1" fieldPosition="0"/>
    </format>
    <format dxfId="687">
      <pivotArea field="44"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7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N7:U249" firstHeaderRow="2" firstDataRow="2" firstDataCol="2" rowPageCount="3" colPageCount="1"/>
  <pivotFields count="45">
    <pivotField compact="0" numFmtId="16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defaultSubtotal="0"/>
    <pivotField compact="0" outline="0" subtotalTop="0" showAll="0"/>
    <pivotField compact="0" outline="0" subtotalTop="0" showAll="0"/>
    <pivotField compact="0" outline="0" subtotalTop="0" showAll="0"/>
    <pivotField compact="0" outline="0" subtotalTop="0" showAll="0" defaultSubtotal="0"/>
    <pivotField axis="axisPage" compact="0" outline="0" subtotalTop="0" showAll="0">
      <items count="4">
        <item x="1"/>
        <item x="0"/>
        <item m="1" x="2"/>
        <item t="default"/>
      </items>
    </pivotField>
    <pivotField axis="axisRow" compact="0" outline="0" subtotalTop="0" showAll="0" defaultSubtotal="0">
      <items count="119">
        <item m="1" x="101"/>
        <item m="1" x="92"/>
        <item m="1" x="102"/>
        <item m="1" x="117"/>
        <item m="1" x="86"/>
        <item m="1" x="94"/>
        <item m="1" x="97"/>
        <item m="1" x="103"/>
        <item m="1" x="106"/>
        <item x="76"/>
        <item m="1" x="112"/>
        <item x="81"/>
        <item m="1" x="83"/>
        <item x="16"/>
        <item x="17"/>
        <item x="67"/>
        <item x="45"/>
        <item x="37"/>
        <item x="1"/>
        <item x="43"/>
        <item x="14"/>
        <item x="46"/>
        <item x="2"/>
        <item x="5"/>
        <item x="26"/>
        <item x="18"/>
        <item x="8"/>
        <item x="6"/>
        <item x="36"/>
        <item x="7"/>
        <item x="47"/>
        <item x="0"/>
        <item x="12"/>
        <item m="1" x="82"/>
        <item x="19"/>
        <item x="9"/>
        <item x="25"/>
        <item x="15"/>
        <item x="3"/>
        <item x="44"/>
        <item x="4"/>
        <item x="42"/>
        <item m="1" x="91"/>
        <item x="20"/>
        <item x="40"/>
        <item x="48"/>
        <item x="10"/>
        <item x="64"/>
        <item x="31"/>
        <item x="27"/>
        <item x="11"/>
        <item m="1" x="114"/>
        <item x="77"/>
        <item x="28"/>
        <item x="41"/>
        <item x="55"/>
        <item x="21"/>
        <item x="32"/>
        <item x="54"/>
        <item x="35"/>
        <item x="22"/>
        <item x="33"/>
        <item m="1" x="109"/>
        <item x="23"/>
        <item x="34"/>
        <item x="24"/>
        <item x="80"/>
        <item m="1" x="113"/>
        <item x="53"/>
        <item x="30"/>
        <item x="65"/>
        <item x="13"/>
        <item x="29"/>
        <item x="57"/>
        <item x="66"/>
        <item m="1" x="87"/>
        <item x="56"/>
        <item x="51"/>
        <item x="49"/>
        <item x="38"/>
        <item x="58"/>
        <item x="52"/>
        <item x="59"/>
        <item x="72"/>
        <item x="68"/>
        <item x="39"/>
        <item m="1" x="98"/>
        <item x="73"/>
        <item x="69"/>
        <item m="1" x="89"/>
        <item m="1" x="108"/>
        <item m="1" x="85"/>
        <item x="70"/>
        <item x="71"/>
        <item m="1" x="107"/>
        <item m="1" x="99"/>
        <item m="1" x="105"/>
        <item m="1" x="95"/>
        <item m="1" x="115"/>
        <item x="50"/>
        <item x="60"/>
        <item m="1" x="104"/>
        <item x="63"/>
        <item x="74"/>
        <item m="1" x="96"/>
        <item m="1" x="111"/>
        <item m="1" x="93"/>
        <item x="61"/>
        <item x="75"/>
        <item x="62"/>
        <item m="1" x="118"/>
        <item m="1" x="110"/>
        <item m="1" x="90"/>
        <item m="1" x="100"/>
        <item m="1" x="88"/>
        <item m="1" x="84"/>
        <item m="1" x="116"/>
        <item x="78"/>
        <item x="79"/>
      </items>
      <extLst>
        <ext xmlns:x14="http://schemas.microsoft.com/office/spreadsheetml/2009/9/main" uri="{2946ED86-A175-432a-8AC1-64E0C546D7DE}">
          <x14:pivotField fillDownLabels="1"/>
        </ext>
      </extLst>
    </pivotField>
    <pivotField compact="0" outline="0" subtotalTop="0" showAll="0"/>
    <pivotField compact="0" outline="0" showAll="0"/>
    <pivotField compact="0" outline="0" showAll="0"/>
    <pivotField compact="0" outline="0" subtotalTop="0" showAll="0"/>
    <pivotField axis="axisPage" compact="0" numFmtId="165" outline="0" subtotalTop="0" multipleItemSelectionAllowed="1" showAll="0">
      <items count="681">
        <item h="1" m="1" x="538"/>
        <item h="1" m="1" x="491"/>
        <item h="1" m="1" x="481"/>
        <item h="1" m="1" x="575"/>
        <item h="1" m="1" x="540"/>
        <item h="1" m="1" x="604"/>
        <item h="1" m="1" x="482"/>
        <item h="1" m="1" x="493"/>
        <item h="1" m="1" x="339"/>
        <item h="1" m="1" x="514"/>
        <item h="1" m="1" x="602"/>
        <item h="1" x="55"/>
        <item h="1" m="1" x="636"/>
        <item h="1" m="1" x="645"/>
        <item h="1" x="252"/>
        <item h="1" m="1" x="470"/>
        <item h="1" m="1" x="299"/>
        <item h="1" m="1" x="494"/>
        <item h="1" m="1" x="326"/>
        <item h="1" m="1" x="505"/>
        <item h="1" m="1" x="516"/>
        <item h="1" m="1" x="542"/>
        <item h="1" m="1" x="567"/>
        <item h="1" m="1" x="625"/>
        <item h="1" x="56"/>
        <item h="1" x="149"/>
        <item h="1" m="1" x="599"/>
        <item h="1" m="1" x="506"/>
        <item h="1" m="1" x="517"/>
        <item h="1" m="1" x="543"/>
        <item h="1" m="1" x="389"/>
        <item h="1" m="1" x="569"/>
        <item h="1" m="1" x="585"/>
        <item h="1" m="1" x="417"/>
        <item h="1" m="1" x="450"/>
        <item h="1" x="47"/>
        <item h="1" m="1" x="398"/>
        <item h="1" m="1" x="669"/>
        <item h="1" m="1" x="459"/>
        <item h="1" m="1" x="471"/>
        <item h="1" m="1" x="549"/>
        <item h="1" m="1" x="472"/>
        <item h="1" m="1" x="495"/>
        <item h="1" m="1" x="320"/>
        <item h="1" x="222"/>
        <item h="1" m="1" x="553"/>
        <item h="1" m="1" x="519"/>
        <item h="1" m="1" x="600"/>
        <item h="1" m="1" x="387"/>
        <item h="1" x="169"/>
        <item h="1" x="174"/>
        <item h="1" x="173"/>
        <item h="1" m="1" x="388"/>
        <item h="1" m="1" x="545"/>
        <item h="1" m="1" x="353"/>
        <item h="1" m="1" x="576"/>
        <item h="1" m="1" x="613"/>
        <item h="1" m="1" x="391"/>
        <item h="1" m="1" x="624"/>
        <item h="1" x="250"/>
        <item h="1" m="1" x="605"/>
        <item h="1" m="1" x="386"/>
        <item h="1" m="1" x="403"/>
        <item h="1" m="1" x="433"/>
        <item h="1" m="1" x="608"/>
        <item h="1" m="1" x="626"/>
        <item h="1" m="1" x="677"/>
        <item h="1" m="1" x="460"/>
        <item h="1" m="1" x="473"/>
        <item h="1" m="1" x="346"/>
        <item h="1" x="36"/>
        <item h="1" m="1" x="366"/>
        <item h="1" m="1" x="588"/>
        <item h="1" m="1" x="496"/>
        <item h="1" x="142"/>
        <item h="1" m="1" x="350"/>
        <item h="1" m="1" x="361"/>
        <item h="1" m="1" x="520"/>
        <item h="1" m="1" x="354"/>
        <item h="1" m="1" x="384"/>
        <item h="1" m="1" x="344"/>
        <item h="1" m="1" x="427"/>
        <item h="1" x="244"/>
        <item h="1" m="1" x="559"/>
        <item h="1" m="1" x="614"/>
        <item h="1" m="1" x="411"/>
        <item h="1" m="1" x="673"/>
        <item h="1" m="1" x="570"/>
        <item h="1" m="1" x="617"/>
        <item h="1" m="1" x="635"/>
        <item h="1" m="1" x="437"/>
        <item h="1" x="46"/>
        <item h="1" m="1" x="586"/>
        <item h="1" m="1" x="607"/>
        <item h="1" x="248"/>
        <item h="1" m="1" x="649"/>
        <item h="1" m="1" x="446"/>
        <item h="1" m="1" x="272"/>
        <item h="1" m="1" x="609"/>
        <item h="1" m="1" x="621"/>
        <item h="1" x="242"/>
        <item h="1" m="1" x="661"/>
        <item h="1" m="1" x="463"/>
        <item h="1" m="1" x="628"/>
        <item h="1" m="1" x="653"/>
        <item h="1" x="103"/>
        <item h="1" m="1" x="461"/>
        <item h="1" m="1" x="276"/>
        <item h="1" m="1" x="300"/>
        <item h="1" m="1" x="492"/>
        <item h="1" m="1" x="499"/>
        <item h="1" m="1" x="309"/>
        <item h="1" x="251"/>
        <item h="1" m="1" x="293"/>
        <item h="1" m="1" x="305"/>
        <item h="1" m="1" x="508"/>
        <item h="1" m="1" x="563"/>
        <item h="1" m="1" x="484"/>
        <item h="1" m="1" x="527"/>
        <item h="1" x="98"/>
        <item h="1" x="217"/>
        <item h="1" m="1" x="589"/>
        <item h="1" x="3"/>
        <item h="1" m="1" x="308"/>
        <item h="1" x="181"/>
        <item h="1" x="208"/>
        <item h="1" m="1" x="554"/>
        <item h="1" m="1" x="381"/>
        <item h="1" x="4"/>
        <item h="1" x="92"/>
        <item h="1" m="1" x="323"/>
        <item h="1" x="171"/>
        <item h="1" m="1" x="327"/>
        <item h="1" m="1" x="556"/>
        <item h="1" x="115"/>
        <item h="1" x="2"/>
        <item h="1" m="1" x="566"/>
        <item h="1" x="120"/>
        <item h="1" x="61"/>
        <item h="1" x="90"/>
        <item h="1" x="17"/>
        <item h="1" m="1" x="331"/>
        <item h="1" x="215"/>
        <item h="1" m="1" x="355"/>
        <item h="1" m="1" x="603"/>
        <item h="1" x="16"/>
        <item h="1" m="1" x="616"/>
        <item h="1" m="1" x="401"/>
        <item h="1" m="1" x="572"/>
        <item h="1" x="54"/>
        <item h="1" x="34"/>
        <item h="1" m="1" x="643"/>
        <item h="1" m="1" x="415"/>
        <item h="1" m="1" x="434"/>
        <item h="1" x="241"/>
        <item h="1" m="1" x="442"/>
        <item h="1" m="1" x="587"/>
        <item h="1" m="1" x="406"/>
        <item h="1" m="1" x="435"/>
        <item h="1" x="201"/>
        <item h="1" x="202"/>
        <item h="1" m="1" x="610"/>
        <item h="1" x="60"/>
        <item h="1" x="190"/>
        <item h="1" m="1" x="629"/>
        <item h="1" m="1" x="408"/>
        <item h="1" m="1" x="419"/>
        <item h="1" m="1" x="430"/>
        <item h="1" x="104"/>
        <item h="1" m="1" x="269"/>
        <item h="1" x="151"/>
        <item h="1" m="1" x="277"/>
        <item h="1" x="48"/>
        <item h="1" x="40"/>
        <item h="1" m="1" x="483"/>
        <item h="1" x="153"/>
        <item h="1" m="1" x="301"/>
        <item h="1" m="1" x="304"/>
        <item h="1" m="1" x="500"/>
        <item h="1" x="113"/>
        <item h="1" x="166"/>
        <item h="1" m="1" x="550"/>
        <item h="1" x="236"/>
        <item h="1" x="108"/>
        <item h="1" m="1" x="509"/>
        <item h="1" m="1" x="526"/>
        <item h="1" x="163"/>
        <item h="1" m="1" x="485"/>
        <item h="1" m="1" x="497"/>
        <item h="1" m="1" x="310"/>
        <item h="1" x="225"/>
        <item h="1" m="1" x="534"/>
        <item h="1" m="1" x="362"/>
        <item h="1" m="1" x="382"/>
        <item h="1" x="172"/>
        <item h="1" x="164"/>
        <item h="1" x="197"/>
        <item h="1" m="1" x="394"/>
        <item h="1" m="1" x="523"/>
        <item h="1" x="156"/>
        <item h="1" x="209"/>
        <item h="1" m="1" x="584"/>
        <item h="1" m="1" x="376"/>
        <item h="1" x="122"/>
        <item h="1" m="1" x="623"/>
        <item h="1" x="206"/>
        <item h="1" m="1" x="632"/>
        <item h="1" m="1" x="410"/>
        <item h="1" x="157"/>
        <item h="1" m="1" x="336"/>
        <item h="1" x="15"/>
        <item h="1" x="180"/>
        <item h="1" m="1" x="390"/>
        <item h="1" m="1" x="395"/>
        <item h="1" m="1" x="642"/>
        <item h="1" m="1" x="547"/>
        <item h="1" m="1" x="571"/>
        <item h="1" x="62"/>
        <item h="1" m="1" x="413"/>
        <item h="1" x="152"/>
        <item h="1" m="1" x="438"/>
        <item h="1" x="168"/>
        <item h="1" m="1" x="360"/>
        <item h="1" x="235"/>
        <item h="1" m="1" x="379"/>
        <item h="1" x="265"/>
        <item h="1" m="1" x="637"/>
        <item h="1" m="1" x="404"/>
        <item h="1" x="213"/>
        <item h="1" m="1" x="674"/>
        <item h="1" x="77"/>
        <item h="1" x="49"/>
        <item h="1" m="1" x="646"/>
        <item h="1" x="221"/>
        <item h="1" x="57"/>
        <item h="1" m="1" x="670"/>
        <item h="1" m="1" x="440"/>
        <item h="1" m="1" x="267"/>
        <item h="1" x="123"/>
        <item h="1" m="1" x="273"/>
        <item h="1" x="145"/>
        <item h="1" x="58"/>
        <item h="1" m="1" x="393"/>
        <item h="1" m="1" x="407"/>
        <item h="1" m="1" x="418"/>
        <item h="1" m="1" x="425"/>
        <item h="1" m="1" x="654"/>
        <item h="1" m="1" x="429"/>
        <item h="1" m="1" x="662"/>
        <item h="1" x="211"/>
        <item h="1" m="1" x="678"/>
        <item h="1" x="106"/>
        <item h="1" x="75"/>
        <item h="1" m="1" x="420"/>
        <item h="1" x="29"/>
        <item h="1" x="220"/>
        <item h="1" m="1" x="443"/>
        <item h="1" m="1" x="448"/>
        <item h="1" m="1" x="453"/>
        <item h="1" x="118"/>
        <item h="1" m="1" x="469"/>
        <item h="1" m="1" x="489"/>
        <item h="1" x="1"/>
        <item x="59"/>
        <item m="1" x="278"/>
        <item m="1" x="287"/>
        <item m="1" x="291"/>
        <item m="1" x="294"/>
        <item x="128"/>
        <item m="1" x="501"/>
        <item x="109"/>
        <item m="1" x="512"/>
        <item m="1" x="525"/>
        <item m="1" x="319"/>
        <item x="195"/>
        <item m="1" x="475"/>
        <item m="1" x="312"/>
        <item m="1" x="510"/>
        <item m="1" x="513"/>
        <item x="141"/>
        <item x="116"/>
        <item m="1" x="347"/>
        <item m="1" x="486"/>
        <item x="155"/>
        <item m="1" x="313"/>
        <item x="212"/>
        <item m="1" x="349"/>
        <item x="239"/>
        <item x="162"/>
        <item x="146"/>
        <item m="1" x="328"/>
        <item m="1" x="536"/>
        <item m="1" x="335"/>
        <item x="182"/>
        <item m="1" x="564"/>
        <item x="117"/>
        <item x="93"/>
        <item m="1" x="601"/>
        <item m="1" x="383"/>
        <item x="226"/>
        <item m="1" x="522"/>
        <item m="1" x="343"/>
        <item m="1" x="368"/>
        <item x="13"/>
        <item m="1" x="325"/>
        <item m="1" x="332"/>
        <item m="1" x="546"/>
        <item x="8"/>
        <item m="1" x="568"/>
        <item m="1" x="365"/>
        <item x="148"/>
        <item m="1" x="377"/>
        <item x="188"/>
        <item m="1" x="337"/>
        <item x="247"/>
        <item x="214"/>
        <item m="1" x="633"/>
        <item x="234"/>
        <item x="243"/>
        <item x="224"/>
        <item x="19"/>
        <item m="1" x="606"/>
        <item m="1" x="618"/>
        <item m="1" x="644"/>
        <item x="237"/>
        <item x="189"/>
        <item x="21"/>
        <item m="1" x="581"/>
        <item x="249"/>
        <item x="257"/>
        <item m="1" x="668"/>
        <item m="1" x="266"/>
        <item x="39"/>
        <item x="5"/>
        <item x="231"/>
        <item x="223"/>
        <item m="1" x="441"/>
        <item m="1" x="271"/>
        <item m="1" x="451"/>
        <item m="1" x="274"/>
        <item m="1" x="464"/>
        <item m="1" x="281"/>
        <item x="25"/>
        <item m="1" x="630"/>
        <item x="176"/>
        <item x="254"/>
        <item m="1" x="671"/>
        <item x="186"/>
        <item x="24"/>
        <item m="1" x="679"/>
        <item m="1" x="455"/>
        <item m="1" x="285"/>
        <item m="1" x="296"/>
        <item x="158"/>
        <item m="1" x="474"/>
        <item x="32"/>
        <item m="1" x="292"/>
        <item x="255"/>
        <item m="1" x="295"/>
        <item m="1" x="306"/>
        <item x="187"/>
        <item x="253"/>
        <item m="1" x="551"/>
        <item x="74"/>
        <item m="1" x="480"/>
        <item x="179"/>
        <item m="1" x="515"/>
        <item m="1" x="321"/>
        <item m="1" x="340"/>
        <item m="1" x="552"/>
        <item m="1" x="348"/>
        <item x="14"/>
        <item x="240"/>
        <item x="125"/>
        <item m="1" x="518"/>
        <item m="1" x="529"/>
        <item m="1" x="590"/>
        <item x="78"/>
        <item m="1" x="329"/>
        <item m="1" x="352"/>
        <item m="1" x="375"/>
        <item x="73"/>
        <item x="167"/>
        <item x="63"/>
        <item x="95"/>
        <item x="64"/>
        <item x="18"/>
        <item x="184"/>
        <item m="1" x="356"/>
        <item m="1" x="577"/>
        <item x="44"/>
        <item m="1" x="593"/>
        <item m="1" x="615"/>
        <item x="94"/>
        <item x="126"/>
        <item m="1" x="412"/>
        <item m="1" x="531"/>
        <item m="1" x="548"/>
        <item x="45"/>
        <item m="1" x="561"/>
        <item m="1" x="358"/>
        <item m="1" x="595"/>
        <item x="105"/>
        <item m="1" x="402"/>
        <item m="1" x="428"/>
        <item m="1" x="658"/>
        <item x="183"/>
        <item x="228"/>
        <item m="1" x="392"/>
        <item m="1" x="397"/>
        <item m="1" x="638"/>
        <item m="1" x="422"/>
        <item m="1" x="439"/>
        <item x="159"/>
        <item x="218"/>
        <item m="1" x="598"/>
        <item m="1" x="639"/>
        <item m="1" x="647"/>
        <item x="79"/>
        <item m="1" x="374"/>
        <item m="1" x="652"/>
        <item x="91"/>
        <item m="1" x="663"/>
        <item m="1" x="436"/>
        <item m="1" x="452"/>
        <item x="65"/>
        <item m="1" x="465"/>
        <item x="76"/>
        <item x="131"/>
        <item m="1" x="421"/>
        <item x="127"/>
        <item m="1" x="454"/>
        <item m="1" x="275"/>
        <item m="1" x="479"/>
        <item m="1" x="631"/>
        <item x="205"/>
        <item m="1" x="431"/>
        <item m="1" x="666"/>
        <item x="31"/>
        <item x="11"/>
        <item m="1" x="444"/>
        <item m="1" x="457"/>
        <item m="1" x="490"/>
        <item x="12"/>
        <item m="1" x="279"/>
        <item m="1" x="284"/>
        <item m="1" x="476"/>
        <item m="1" x="288"/>
        <item m="1" x="302"/>
        <item m="1" x="307"/>
        <item x="22"/>
        <item x="143"/>
        <item m="1" x="533"/>
        <item x="203"/>
        <item x="50"/>
        <item x="23"/>
        <item x="227"/>
        <item x="246"/>
        <item x="10"/>
        <item x="216"/>
        <item m="1" x="322"/>
        <item m="1" x="487"/>
        <item m="1" x="303"/>
        <item x="80"/>
        <item x="230"/>
        <item x="245"/>
        <item m="1" x="528"/>
        <item m="1" x="324"/>
        <item m="1" x="541"/>
        <item m="1" x="565"/>
        <item m="1" x="582"/>
        <item m="1" x="367"/>
        <item x="229"/>
        <item x="85"/>
        <item m="1" x="511"/>
        <item x="114"/>
        <item m="1" x="557"/>
        <item x="35"/>
        <item m="1" x="369"/>
        <item x="150"/>
        <item x="20"/>
        <item m="1" x="558"/>
        <item x="129"/>
        <item x="66"/>
        <item x="70"/>
        <item x="83"/>
        <item m="1" x="333"/>
        <item m="1" x="357"/>
        <item m="1" x="578"/>
        <item x="121"/>
        <item x="136"/>
        <item m="1" x="562"/>
        <item m="1" x="573"/>
        <item m="1" x="371"/>
        <item m="1" x="596"/>
        <item m="1" x="378"/>
        <item m="1" x="619"/>
        <item m="1" x="416"/>
        <item m="1" x="659"/>
        <item x="130"/>
        <item x="52"/>
        <item m="1" x="620"/>
        <item m="1" x="675"/>
        <item x="134"/>
        <item x="238"/>
        <item m="1" x="611"/>
        <item m="1" x="627"/>
        <item m="1" x="400"/>
        <item x="178"/>
        <item x="30"/>
        <item m="1" x="651"/>
        <item m="1" x="424"/>
        <item x="200"/>
        <item x="81"/>
        <item x="53"/>
        <item x="96"/>
        <item x="165"/>
        <item m="1" x="466"/>
        <item m="1" x="282"/>
        <item x="82"/>
        <item m="1" x="641"/>
        <item x="42"/>
        <item x="100"/>
        <item x="185"/>
        <item m="1" x="665"/>
        <item m="1" x="270"/>
        <item m="1" x="449"/>
        <item x="67"/>
        <item m="1" x="456"/>
        <item x="198"/>
        <item x="139"/>
        <item x="256"/>
        <item m="1" x="657"/>
        <item x="194"/>
        <item x="111"/>
        <item x="196"/>
        <item m="1" x="458"/>
        <item x="119"/>
        <item m="1" x="290"/>
        <item m="1" x="297"/>
        <item x="138"/>
        <item x="154"/>
        <item m="1" x="468"/>
        <item m="1" x="477"/>
        <item m="1" x="502"/>
        <item x="177"/>
        <item x="41"/>
        <item x="37"/>
        <item m="1" x="315"/>
        <item m="1" x="539"/>
        <item x="124"/>
        <item m="1" x="289"/>
        <item x="261"/>
        <item m="1" x="316"/>
        <item m="1" x="535"/>
        <item m="1" x="334"/>
        <item m="1" x="351"/>
        <item m="1" x="488"/>
        <item x="28"/>
        <item m="1" x="521"/>
        <item x="27"/>
        <item m="1" x="363"/>
        <item m="1" x="583"/>
        <item m="1" x="591"/>
        <item x="7"/>
        <item m="1" x="504"/>
        <item m="1" x="314"/>
        <item m="1" x="530"/>
        <item m="1" x="330"/>
        <item m="1" x="537"/>
        <item m="1" x="544"/>
        <item m="1" x="364"/>
        <item x="51"/>
        <item x="210"/>
        <item m="1" x="385"/>
        <item x="71"/>
        <item x="232"/>
        <item x="102"/>
        <item m="1" x="345"/>
        <item x="87"/>
        <item x="26"/>
        <item x="68"/>
        <item m="1" x="370"/>
        <item m="1" x="594"/>
        <item m="1" x="396"/>
        <item x="140"/>
        <item m="1" x="338"/>
        <item m="1" x="359"/>
        <item m="1" x="579"/>
        <item x="191"/>
        <item m="1" x="414"/>
        <item m="1" x="532"/>
        <item m="1" x="372"/>
        <item m="1" x="597"/>
        <item m="1" x="405"/>
        <item m="1" x="650"/>
        <item m="1" x="423"/>
        <item m="1" x="660"/>
        <item m="1" x="622"/>
        <item m="1" x="399"/>
        <item x="144"/>
        <item m="1" x="676"/>
        <item m="1" x="574"/>
        <item m="1" x="640"/>
        <item m="1" x="426"/>
        <item m="1" x="268"/>
        <item m="1" x="447"/>
        <item x="86"/>
        <item m="1" x="380"/>
        <item m="1" x="612"/>
        <item x="193"/>
        <item x="84"/>
        <item m="1" x="655"/>
        <item m="1" x="664"/>
        <item m="1" x="467"/>
        <item x="43"/>
        <item x="88"/>
        <item m="1" x="409"/>
        <item m="1" x="648"/>
        <item m="1" x="656"/>
        <item m="1" x="432"/>
        <item m="1" x="667"/>
        <item m="1" x="672"/>
        <item m="1" x="445"/>
        <item x="97"/>
        <item x="99"/>
        <item x="72"/>
        <item x="204"/>
        <item x="101"/>
        <item m="1" x="286"/>
        <item m="1" x="298"/>
        <item x="199"/>
        <item m="1" x="280"/>
        <item m="1" x="478"/>
        <item x="9"/>
        <item x="89"/>
        <item m="1" x="503"/>
        <item m="1" x="507"/>
        <item x="207"/>
        <item m="1" x="318"/>
        <item m="1" x="341"/>
        <item m="1" x="555"/>
        <item x="133"/>
        <item x="107"/>
        <item x="135"/>
        <item x="132"/>
        <item m="1" x="498"/>
        <item x="110"/>
        <item m="1" x="317"/>
        <item x="219"/>
        <item m="1" x="592"/>
        <item x="6"/>
        <item m="1" x="311"/>
        <item x="192"/>
        <item x="137"/>
        <item m="1" x="560"/>
        <item m="1" x="634"/>
        <item m="1" x="524"/>
        <item m="1" x="580"/>
        <item m="1" x="373"/>
        <item m="1" x="283"/>
        <item h="1" m="1" x="462"/>
        <item h="1" m="1" x="342"/>
        <item h="1" x="38"/>
        <item h="1" x="69"/>
        <item h="1" x="147"/>
        <item h="1" x="233"/>
        <item h="1" x="258"/>
        <item h="1" x="259"/>
        <item h="1" x="260"/>
        <item h="1" x="262"/>
        <item h="1" x="263"/>
        <item h="1" x="264"/>
        <item h="1" x="0"/>
        <item h="1" x="33"/>
        <item h="1" x="112"/>
        <item h="1" x="160"/>
        <item h="1" x="161"/>
        <item h="1" x="170"/>
        <item h="1" x="175"/>
        <item t="default"/>
      </items>
    </pivotField>
    <pivotField compact="0" numFmtId="165"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m="1" x="2"/>
        <item x="0"/>
        <item x="1"/>
        <item t="default"/>
      </items>
    </pivotField>
    <pivotField compact="0" outline="0" showAll="0"/>
    <pivotField compact="0" outline="0" showAll="0"/>
    <pivotField axis="axisRow" compact="0" outline="0" showAll="0">
      <items count="934">
        <item x="43"/>
        <item x="45"/>
        <item x="63"/>
        <item x="216"/>
        <item x="902"/>
        <item x="64"/>
        <item x="217"/>
        <item x="687"/>
        <item x="41"/>
        <item x="207"/>
        <item x="180"/>
        <item x="205"/>
        <item x="612"/>
        <item x="633"/>
        <item x="209"/>
        <item x="46"/>
        <item x="688"/>
        <item x="798"/>
        <item x="241"/>
        <item x="903"/>
        <item x="55"/>
        <item x="126"/>
        <item x="92"/>
        <item x="613"/>
        <item x="363"/>
        <item x="783"/>
        <item x="208"/>
        <item x="1"/>
        <item x="7"/>
        <item x="634"/>
        <item x="316"/>
        <item x="691"/>
        <item x="81"/>
        <item x="690"/>
        <item x="445"/>
        <item x="80"/>
        <item x="182"/>
        <item x="299"/>
        <item x="56"/>
        <item x="813"/>
        <item x="616"/>
        <item x="635"/>
        <item x="842"/>
        <item x="230"/>
        <item x="800"/>
        <item x="426"/>
        <item x="799"/>
        <item x="611"/>
        <item x="48"/>
        <item x="2"/>
        <item x="123"/>
        <item x="785"/>
        <item x="112"/>
        <item x="42"/>
        <item x="138"/>
        <item x="93"/>
        <item x="680"/>
        <item x="367"/>
        <item x="51"/>
        <item x="11"/>
        <item x="617"/>
        <item x="181"/>
        <item x="8"/>
        <item x="6"/>
        <item x="206"/>
        <item x="424"/>
        <item x="66"/>
        <item x="50"/>
        <item x="435"/>
        <item x="373"/>
        <item x="210"/>
        <item x="446"/>
        <item x="843"/>
        <item x="371"/>
        <item x="47"/>
        <item x="636"/>
        <item x="77"/>
        <item x="639"/>
        <item x="286"/>
        <item x="13"/>
        <item x="901"/>
        <item x="0"/>
        <item x="362"/>
        <item x="619"/>
        <item x="298"/>
        <item x="681"/>
        <item x="183"/>
        <item x="303"/>
        <item x="427"/>
        <item x="618"/>
        <item x="53"/>
        <item x="287"/>
        <item x="124"/>
        <item x="784"/>
        <item x="801"/>
        <item x="117"/>
        <item x="620"/>
        <item x="301"/>
        <item x="282"/>
        <item x="9"/>
        <item x="32"/>
        <item x="58"/>
        <item x="279"/>
        <item x="640"/>
        <item x="57"/>
        <item x="787"/>
        <item x="788"/>
        <item x="137"/>
        <item x="68"/>
        <item x="284"/>
        <item x="54"/>
        <item x="692"/>
        <item x="22"/>
        <item x="786"/>
        <item x="638"/>
        <item x="623"/>
        <item x="185"/>
        <item x="368"/>
        <item x="283"/>
        <item x="436"/>
        <item x="78"/>
        <item x="693"/>
        <item x="378"/>
        <item x="12"/>
        <item x="365"/>
        <item x="147"/>
        <item x="186"/>
        <item x="668"/>
        <item x="49"/>
        <item x="425"/>
        <item x="667"/>
        <item x="21"/>
        <item x="59"/>
        <item x="713"/>
        <item x="94"/>
        <item x="802"/>
        <item x="669"/>
        <item x="694"/>
        <item x="695"/>
        <item x="34"/>
        <item x="624"/>
        <item x="285"/>
        <item x="302"/>
        <item x="253"/>
        <item x="679"/>
        <item x="379"/>
        <item x="637"/>
        <item x="452"/>
        <item x="670"/>
        <item x="125"/>
        <item x="218"/>
        <item x="434"/>
        <item x="678"/>
        <item x="673"/>
        <item x="682"/>
        <item x="70"/>
        <item x="152"/>
        <item x="621"/>
        <item x="440"/>
        <item x="685"/>
        <item x="297"/>
        <item x="844"/>
        <item x="300"/>
        <item x="82"/>
        <item x="29"/>
        <item x="223"/>
        <item x="255"/>
        <item x="44"/>
        <item x="280"/>
        <item x="366"/>
        <item x="268"/>
        <item x="26"/>
        <item x="244"/>
        <item x="718"/>
        <item x="168"/>
        <item x="717"/>
        <item x="118"/>
        <item x="267"/>
        <item x="242"/>
        <item x="219"/>
        <item x="184"/>
        <item x="114"/>
        <item x="841"/>
        <item x="814"/>
        <item x="582"/>
        <item x="228"/>
        <item x="606"/>
        <item x="832"/>
        <item x="52"/>
        <item x="28"/>
        <item x="676"/>
        <item x="644"/>
        <item x="256"/>
        <item x="140"/>
        <item x="374"/>
        <item x="520"/>
        <item x="716"/>
        <item x="715"/>
        <item x="645"/>
        <item x="609"/>
        <item x="431"/>
        <item x="558"/>
        <item x="67"/>
        <item x="113"/>
        <item x="752"/>
        <item x="382"/>
        <item x="229"/>
        <item x="416"/>
        <item x="789"/>
        <item x="714"/>
        <item x="891"/>
        <item x="438"/>
        <item x="408"/>
        <item x="410"/>
        <item x="754"/>
        <item x="364"/>
        <item x="897"/>
        <item x="827"/>
        <item x="167"/>
        <item x="288"/>
        <item x="264"/>
        <item x="790"/>
        <item x="150"/>
        <item x="415"/>
        <item x="30"/>
        <item x="413"/>
        <item x="753"/>
        <item x="893"/>
        <item x="831"/>
        <item x="191"/>
        <item x="521"/>
        <item x="677"/>
        <item x="384"/>
        <item x="278"/>
        <item x="95"/>
        <item x="224"/>
        <item x="453"/>
        <item x="69"/>
        <item x="31"/>
        <item x="383"/>
        <item x="557"/>
        <item x="170"/>
        <item x="146"/>
        <item x="870"/>
        <item x="722"/>
        <item x="263"/>
        <item x="417"/>
        <item x="265"/>
        <item x="79"/>
        <item x="76"/>
        <item x="643"/>
        <item x="760"/>
        <item x="10"/>
        <item x="200"/>
        <item x="859"/>
        <item x="188"/>
        <item x="211"/>
        <item x="160"/>
        <item x="75"/>
        <item x="487"/>
        <item x="622"/>
        <item x="626"/>
        <item x="712"/>
        <item x="175"/>
        <item x="60"/>
        <item x="254"/>
        <item x="212"/>
        <item x="721"/>
        <item x="271"/>
        <item x="245"/>
        <item x="173"/>
        <item x="385"/>
        <item x="195"/>
        <item x="329"/>
        <item x="758"/>
        <item x="65"/>
        <item x="273"/>
        <item x="791"/>
        <item x="320"/>
        <item x="381"/>
        <item x="83"/>
        <item x="803"/>
        <item x="290"/>
        <item x="488"/>
        <item x="27"/>
        <item x="755"/>
        <item x="456"/>
        <item x="725"/>
        <item x="583"/>
        <item x="345"/>
        <item x="894"/>
        <item x="627"/>
        <item x="599"/>
        <item x="289"/>
        <item x="761"/>
        <item x="231"/>
        <item x="33"/>
        <item x="129"/>
        <item x="719"/>
        <item x="203"/>
        <item x="14"/>
        <item x="590"/>
        <item x="172"/>
        <item x="559"/>
        <item x="3"/>
        <item x="291"/>
        <item x="243"/>
        <item x="756"/>
        <item x="586"/>
        <item x="720"/>
        <item x="199"/>
        <item x="321"/>
        <item x="20"/>
        <item x="759"/>
        <item x="257"/>
        <item x="501"/>
        <item x="591"/>
        <item x="122"/>
        <item x="409"/>
        <item x="849"/>
        <item x="899"/>
        <item x="352"/>
        <item x="584"/>
        <item x="724"/>
        <item x="171"/>
        <item x="411"/>
        <item x="570"/>
        <item x="740"/>
        <item x="762"/>
        <item x="377"/>
        <item x="130"/>
        <item x="503"/>
        <item x="40"/>
        <item x="272"/>
        <item x="204"/>
        <item x="871"/>
        <item x="274"/>
        <item x="757"/>
        <item x="600"/>
        <item x="461"/>
        <item x="560"/>
        <item x="804"/>
        <item x="196"/>
        <item x="745"/>
        <item x="233"/>
        <item x="139"/>
        <item x="696"/>
        <item x="845"/>
        <item x="587"/>
        <item x="522"/>
        <item x="281"/>
        <item x="349"/>
        <item x="193"/>
        <item x="896"/>
        <item x="96"/>
        <item x="220"/>
        <item x="325"/>
        <item x="17"/>
        <item x="746"/>
        <item x="523"/>
        <item x="4"/>
        <item x="225"/>
        <item x="247"/>
        <item x="326"/>
        <item x="192"/>
        <item x="763"/>
        <item x="328"/>
        <item x="84"/>
        <item x="490"/>
        <item x="372"/>
        <item x="646"/>
        <item x="266"/>
        <item x="585"/>
        <item x="104"/>
        <item x="153"/>
        <item x="562"/>
        <item x="85"/>
        <item x="389"/>
        <item x="327"/>
        <item x="742"/>
        <item x="524"/>
        <item x="614"/>
        <item x="189"/>
        <item x="689"/>
        <item x="629"/>
        <item x="764"/>
        <item x="201"/>
        <item x="647"/>
        <item x="898"/>
        <item x="190"/>
        <item x="462"/>
        <item x="187"/>
        <item x="561"/>
        <item x="246"/>
        <item x="18"/>
        <item x="151"/>
        <item x="258"/>
        <item x="479"/>
        <item x="35"/>
        <item x="390"/>
        <item x="615"/>
        <item x="697"/>
        <item x="607"/>
        <item x="103"/>
        <item x="563"/>
        <item x="675"/>
        <item x="441"/>
        <item x="895"/>
        <item x="671"/>
        <item x="19"/>
        <item x="792"/>
        <item x="630"/>
        <item x="546"/>
        <item x="575"/>
        <item x="262"/>
        <item x="485"/>
        <item x="376"/>
        <item x="850"/>
        <item x="486"/>
        <item x="261"/>
        <item x="348"/>
        <item x="15"/>
        <item x="23"/>
        <item x="858"/>
        <item x="564"/>
        <item x="541"/>
        <item x="567"/>
        <item x="331"/>
        <item x="861"/>
        <item x="38"/>
        <item x="751"/>
        <item x="318"/>
        <item x="580"/>
        <item x="106"/>
        <item x="686"/>
        <item x="892"/>
        <item x="777"/>
        <item x="793"/>
        <item x="778"/>
        <item x="648"/>
        <item x="900"/>
        <item x="565"/>
        <item x="574"/>
        <item x="741"/>
        <item x="568"/>
        <item x="906"/>
        <item x="573"/>
        <item x="468"/>
        <item x="333"/>
        <item x="776"/>
        <item x="451"/>
        <item x="221"/>
        <item x="581"/>
        <item x="335"/>
        <item x="194"/>
        <item x="505"/>
        <item x="197"/>
        <item x="743"/>
        <item x="571"/>
        <item x="493"/>
        <item x="226"/>
        <item x="779"/>
        <item x="36"/>
        <item x="908"/>
        <item x="429"/>
        <item x="572"/>
        <item x="344"/>
        <item x="24"/>
        <item x="215"/>
        <item x="340"/>
        <item x="442"/>
        <item x="744"/>
        <item x="765"/>
        <item x="589"/>
        <item x="519"/>
        <item x="470"/>
        <item x="838"/>
        <item x="386"/>
        <item x="465"/>
        <item x="588"/>
        <item x="846"/>
        <item x="828"/>
        <item x="61"/>
        <item x="158"/>
        <item x="851"/>
        <item x="341"/>
        <item x="269"/>
        <item x="836"/>
        <item x="248"/>
        <item x="319"/>
        <item x="275"/>
        <item x="213"/>
        <item x="447"/>
        <item x="380"/>
        <item x="342"/>
        <item x="128"/>
        <item x="16"/>
        <item x="593"/>
        <item x="270"/>
        <item x="489"/>
        <item x="276"/>
        <item x="905"/>
        <item x="569"/>
        <item x="162"/>
        <item x="355"/>
        <item x="97"/>
        <item x="259"/>
        <item x="592"/>
        <item x="393"/>
        <item x="202"/>
        <item x="214"/>
        <item x="448"/>
        <item x="862"/>
        <item x="543"/>
        <item x="351"/>
        <item x="472"/>
        <item x="412"/>
        <item x="500"/>
        <item x="450"/>
        <item x="723"/>
        <item x="37"/>
        <item x="625"/>
        <item x="566"/>
        <item x="794"/>
        <item x="430"/>
        <item x="39"/>
        <item x="540"/>
        <item x="343"/>
        <item x="437"/>
        <item x="131"/>
        <item x="115"/>
        <item x="439"/>
        <item x="347"/>
        <item x="394"/>
        <item x="5"/>
        <item x="672"/>
        <item x="457"/>
        <item x="404"/>
        <item x="443"/>
        <item x="422"/>
        <item x="25"/>
        <item x="323"/>
        <item x="547"/>
        <item x="62"/>
        <item x="414"/>
        <item x="710"/>
        <item x="475"/>
        <item x="236"/>
        <item x="683"/>
        <item x="492"/>
        <item x="830"/>
        <item x="726"/>
        <item x="545"/>
        <item x="107"/>
        <item x="127"/>
        <item x="922"/>
        <item x="148"/>
        <item x="334"/>
        <item x="222"/>
        <item x="480"/>
        <item x="727"/>
        <item x="277"/>
        <item x="766"/>
        <item x="502"/>
        <item x="768"/>
        <item x="728"/>
        <item x="375"/>
        <item x="549"/>
        <item x="198"/>
        <item x="423"/>
        <item x="234"/>
        <item x="706"/>
        <item x="767"/>
        <item x="260"/>
        <item x="227"/>
        <item x="539"/>
        <item x="249"/>
        <item x="923"/>
        <item x="444"/>
        <item x="921"/>
        <item x="782"/>
        <item x="839"/>
        <item x="491"/>
        <item x="874"/>
        <item x="544"/>
        <item x="418"/>
        <item x="455"/>
        <item x="419"/>
        <item x="542"/>
        <item x="166"/>
        <item x="346"/>
        <item x="463"/>
        <item x="134"/>
        <item x="548"/>
        <item x="925"/>
        <item x="324"/>
        <item x="579"/>
        <item x="467"/>
        <item x="336"/>
        <item x="805"/>
        <item x="594"/>
        <item x="250"/>
        <item x="780"/>
        <item x="860"/>
        <item x="795"/>
        <item x="432"/>
        <item x="774"/>
        <item x="550"/>
        <item x="159"/>
        <item x="357"/>
        <item x="709"/>
        <item x="235"/>
        <item x="466"/>
        <item x="504"/>
        <item x="428"/>
        <item x="433"/>
        <item x="405"/>
        <item x="641"/>
        <item x="926"/>
        <item x="840"/>
        <item x="628"/>
        <item x="773"/>
        <item x="116"/>
        <item x="642"/>
        <item x="317"/>
        <item x="731"/>
        <item x="924"/>
        <item x="707"/>
        <item x="387"/>
        <item x="809"/>
        <item x="354"/>
        <item x="852"/>
        <item x="929"/>
        <item x="854"/>
        <item x="473"/>
        <item x="578"/>
        <item x="178"/>
        <item x="577"/>
        <item x="730"/>
        <item x="674"/>
        <item x="603"/>
        <item x="684"/>
        <item x="506"/>
        <item x="156"/>
        <item x="729"/>
        <item x="332"/>
        <item x="370"/>
        <item x="406"/>
        <item x="252"/>
        <item x="810"/>
        <item x="855"/>
        <item x="145"/>
        <item x="552"/>
        <item x="149"/>
        <item x="322"/>
        <item x="449"/>
        <item x="174"/>
        <item x="781"/>
        <item x="602"/>
        <item x="469"/>
        <item x="476"/>
        <item x="99"/>
        <item x="608"/>
        <item x="864"/>
        <item x="927"/>
        <item x="853"/>
        <item x="474"/>
        <item x="98"/>
        <item x="863"/>
        <item x="100"/>
        <item x="350"/>
        <item x="796"/>
        <item x="553"/>
        <item x="420"/>
        <item x="708"/>
        <item x="551"/>
        <item x="576"/>
        <item x="604"/>
        <item x="109"/>
        <item x="108"/>
        <item x="237"/>
        <item x="477"/>
        <item x="481"/>
        <item x="407"/>
        <item x="919"/>
        <item x="251"/>
        <item x="397"/>
        <item x="806"/>
        <item x="239"/>
        <item x="495"/>
        <item x="555"/>
        <item x="499"/>
        <item x="391"/>
        <item x="478"/>
        <item x="918"/>
        <item x="142"/>
        <item x="179"/>
        <item x="157"/>
        <item x="869"/>
        <item x="631"/>
        <item x="388"/>
        <item x="369"/>
        <item x="102"/>
        <item x="928"/>
        <item x="164"/>
        <item x="556"/>
        <item x="330"/>
        <item x="132"/>
        <item x="554"/>
        <item x="512"/>
        <item x="471"/>
        <item x="920"/>
        <item x="161"/>
        <item x="398"/>
        <item x="86"/>
        <item x="421"/>
        <item x="119"/>
        <item x="496"/>
        <item x="110"/>
        <item x="353"/>
        <item x="811"/>
        <item x="711"/>
        <item x="494"/>
        <item x="932"/>
        <item x="632"/>
        <item x="834"/>
        <item x="701"/>
        <item x="482"/>
        <item x="238"/>
        <item x="101"/>
        <item x="143"/>
        <item x="856"/>
        <item x="454"/>
        <item x="120"/>
        <item x="829"/>
        <item x="703"/>
        <item x="240"/>
        <item x="513"/>
        <item x="392"/>
        <item x="484"/>
        <item x="797"/>
        <item x="177"/>
        <item x="498"/>
        <item x="176"/>
        <item x="401"/>
        <item x="87"/>
        <item x="458"/>
        <item x="807"/>
        <item x="879"/>
        <item x="537"/>
        <item x="483"/>
        <item x="857"/>
        <item x="601"/>
        <item x="136"/>
        <item x="507"/>
        <item x="912"/>
        <item x="833"/>
        <item x="135"/>
        <item x="659"/>
        <item x="356"/>
        <item x="514"/>
        <item x="605"/>
        <item x="163"/>
        <item x="88"/>
        <item x="915"/>
        <item x="497"/>
        <item x="535"/>
        <item x="775"/>
        <item x="402"/>
        <item x="595"/>
        <item x="702"/>
        <item x="873"/>
        <item x="338"/>
        <item x="904"/>
        <item x="911"/>
        <item x="395"/>
        <item x="232"/>
        <item x="881"/>
        <item x="917"/>
        <item x="536"/>
        <item x="880"/>
        <item x="598"/>
        <item x="538"/>
        <item x="877"/>
        <item x="597"/>
        <item x="916"/>
        <item x="509"/>
        <item x="133"/>
        <item x="337"/>
        <item x="812"/>
        <item x="403"/>
        <item x="732"/>
        <item x="396"/>
        <item x="155"/>
        <item x="660"/>
        <item x="815"/>
        <item x="169"/>
        <item x="154"/>
        <item x="510"/>
        <item x="358"/>
        <item x="868"/>
        <item x="610"/>
        <item x="913"/>
        <item x="734"/>
        <item x="508"/>
        <item x="111"/>
        <item x="735"/>
        <item x="460"/>
        <item x="909"/>
        <item x="738"/>
        <item x="816"/>
        <item x="511"/>
        <item x="736"/>
        <item x="865"/>
        <item x="910"/>
        <item x="121"/>
        <item x="399"/>
        <item x="339"/>
        <item x="704"/>
        <item x="733"/>
        <item x="400"/>
        <item x="739"/>
        <item x="72"/>
        <item x="144"/>
        <item x="872"/>
        <item x="698"/>
        <item x="90"/>
        <item x="141"/>
        <item x="105"/>
        <item x="311"/>
        <item x="878"/>
        <item x="459"/>
        <item x="705"/>
        <item x="890"/>
        <item x="737"/>
        <item x="699"/>
        <item x="73"/>
        <item x="91"/>
        <item x="165"/>
        <item x="308"/>
        <item x="464"/>
        <item x="837"/>
        <item x="700"/>
        <item x="835"/>
        <item x="74"/>
        <item x="89"/>
        <item x="71"/>
        <item x="359"/>
        <item x="769"/>
        <item x="866"/>
        <item x="360"/>
        <item x="914"/>
        <item x="309"/>
        <item x="820"/>
        <item x="310"/>
        <item x="770"/>
        <item x="875"/>
        <item x="361"/>
        <item x="867"/>
        <item x="654"/>
        <item x="649"/>
        <item x="662"/>
        <item x="661"/>
        <item x="772"/>
        <item x="771"/>
        <item x="663"/>
        <item x="664"/>
        <item x="515"/>
        <item x="293"/>
        <item x="516"/>
        <item x="651"/>
        <item x="655"/>
        <item x="656"/>
        <item x="517"/>
        <item x="518"/>
        <item x="650"/>
        <item x="748"/>
        <item x="747"/>
        <item x="749"/>
        <item x="848"/>
        <item x="750"/>
        <item x="658"/>
        <item x="930"/>
        <item x="657"/>
        <item x="653"/>
        <item x="305"/>
        <item x="882"/>
        <item x="652"/>
        <item x="883"/>
        <item x="313"/>
        <item x="312"/>
        <item x="314"/>
        <item x="315"/>
        <item x="307"/>
        <item x="306"/>
        <item x="889"/>
        <item x="808"/>
        <item x="888"/>
        <item x="527"/>
        <item x="528"/>
        <item x="876"/>
        <item x="525"/>
        <item x="885"/>
        <item x="665"/>
        <item x="529"/>
        <item x="526"/>
        <item x="931"/>
        <item x="887"/>
        <item x="530"/>
        <item x="666"/>
        <item x="847"/>
        <item x="884"/>
        <item x="886"/>
        <item x="822"/>
        <item x="304"/>
        <item x="295"/>
        <item x="292"/>
        <item x="294"/>
        <item x="819"/>
        <item x="818"/>
        <item x="817"/>
        <item x="823"/>
        <item x="824"/>
        <item x="821"/>
        <item x="296"/>
        <item x="825"/>
        <item x="534"/>
        <item x="531"/>
        <item x="533"/>
        <item x="826"/>
        <item x="532"/>
        <item x="596"/>
        <item x="907"/>
        <item t="default"/>
      </items>
    </pivotField>
    <pivotField compact="0" outline="0" showAll="0"/>
    <pivotField compact="0" outline="0" showAll="0"/>
    <pivotField compact="0" outline="0" showAll="0"/>
    <pivotField compact="0" outline="0" showAll="0"/>
  </pivotFields>
  <rowFields count="2">
    <field x="13"/>
    <field x="40"/>
  </rowFields>
  <rowItems count="241">
    <i>
      <x v="18"/>
      <x v="6"/>
    </i>
    <i r="1">
      <x v="64"/>
    </i>
    <i>
      <x v="19"/>
      <x v="18"/>
    </i>
    <i r="1">
      <x v="25"/>
    </i>
    <i r="1">
      <x v="353"/>
    </i>
    <i r="1">
      <x v="407"/>
    </i>
    <i>
      <x v="20"/>
      <x v="141"/>
    </i>
    <i r="1">
      <x v="203"/>
    </i>
    <i r="1">
      <x v="233"/>
    </i>
    <i>
      <x v="21"/>
      <x v="33"/>
    </i>
    <i r="1">
      <x v="37"/>
    </i>
    <i r="1">
      <x v="227"/>
    </i>
    <i r="1">
      <x v="290"/>
    </i>
    <i r="1">
      <x v="435"/>
    </i>
    <i>
      <x v="22"/>
      <x v="36"/>
    </i>
    <i r="1">
      <x v="93"/>
    </i>
    <i>
      <x v="23"/>
      <x v="66"/>
    </i>
    <i r="1">
      <x v="164"/>
    </i>
    <i r="1">
      <x v="189"/>
    </i>
    <i>
      <x v="24"/>
      <x v="12"/>
    </i>
    <i r="1">
      <x v="23"/>
    </i>
    <i r="1">
      <x v="32"/>
    </i>
    <i r="1">
      <x v="51"/>
    </i>
    <i r="1">
      <x v="65"/>
    </i>
    <i r="1">
      <x v="150"/>
    </i>
    <i r="1">
      <x v="172"/>
    </i>
    <i r="1">
      <x v="178"/>
    </i>
    <i r="1">
      <x v="179"/>
    </i>
    <i r="1">
      <x v="212"/>
    </i>
    <i r="1">
      <x v="476"/>
    </i>
    <i>
      <x v="25"/>
      <x v="92"/>
    </i>
    <i r="1">
      <x v="149"/>
    </i>
    <i r="1">
      <x v="226"/>
    </i>
    <i r="1">
      <x v="345"/>
    </i>
    <i>
      <x v="26"/>
      <x v="91"/>
    </i>
    <i r="1">
      <x v="224"/>
    </i>
    <i>
      <x v="27"/>
      <x v="84"/>
    </i>
    <i r="1">
      <x v="105"/>
    </i>
    <i r="1">
      <x v="110"/>
    </i>
    <i r="1">
      <x v="113"/>
    </i>
    <i r="1">
      <x v="121"/>
    </i>
    <i r="1">
      <x v="230"/>
    </i>
    <i>
      <x v="28"/>
      <x v="254"/>
    </i>
    <i r="1">
      <x v="293"/>
    </i>
    <i r="1">
      <x v="530"/>
    </i>
    <i>
      <x v="29"/>
      <x v="40"/>
    </i>
    <i r="1">
      <x v="60"/>
    </i>
    <i r="1">
      <x v="86"/>
    </i>
    <i r="1">
      <x v="87"/>
    </i>
    <i r="1">
      <x v="89"/>
    </i>
    <i r="1">
      <x v="97"/>
    </i>
    <i r="1">
      <x v="106"/>
    </i>
    <i r="1">
      <x v="138"/>
    </i>
    <i r="1">
      <x v="194"/>
    </i>
    <i r="1">
      <x v="214"/>
    </i>
    <i r="1">
      <x v="216"/>
    </i>
    <i r="1">
      <x v="238"/>
    </i>
    <i r="1">
      <x v="269"/>
    </i>
    <i r="1">
      <x v="306"/>
    </i>
    <i r="1">
      <x v="318"/>
    </i>
    <i r="1">
      <x v="388"/>
    </i>
    <i r="1">
      <x v="581"/>
    </i>
    <i>
      <x v="30"/>
      <x v="127"/>
    </i>
    <i r="1">
      <x v="305"/>
    </i>
    <i r="1">
      <x v="307"/>
    </i>
    <i>
      <x v="31"/>
      <x v="100"/>
    </i>
    <i r="1">
      <x v="122"/>
    </i>
    <i r="1">
      <x v="129"/>
    </i>
    <i r="1">
      <x v="296"/>
    </i>
    <i>
      <x v="32"/>
      <x v="320"/>
    </i>
    <i r="1">
      <x v="440"/>
    </i>
    <i>
      <x v="34"/>
      <x v="83"/>
    </i>
    <i r="1">
      <x v="96"/>
    </i>
    <i r="1">
      <x v="163"/>
    </i>
    <i r="1">
      <x v="170"/>
    </i>
    <i r="1">
      <x v="188"/>
    </i>
    <i r="1">
      <x v="202"/>
    </i>
    <i r="1">
      <x v="208"/>
    </i>
    <i r="1">
      <x v="221"/>
    </i>
    <i r="1">
      <x v="274"/>
    </i>
    <i r="1">
      <x v="279"/>
    </i>
    <i r="1">
      <x v="313"/>
    </i>
    <i r="1">
      <x v="327"/>
    </i>
    <i r="1">
      <x v="355"/>
    </i>
    <i r="1">
      <x v="392"/>
    </i>
    <i r="1">
      <x v="393"/>
    </i>
    <i r="1">
      <x v="428"/>
    </i>
    <i r="1">
      <x v="493"/>
    </i>
    <i r="1">
      <x v="619"/>
    </i>
    <i>
      <x v="35"/>
      <x v="139"/>
    </i>
    <i r="1">
      <x v="142"/>
    </i>
    <i r="1">
      <x v="160"/>
    </i>
    <i r="1">
      <x v="162"/>
    </i>
    <i>
      <x v="36"/>
      <x v="258"/>
    </i>
    <i r="1">
      <x v="349"/>
    </i>
    <i r="1">
      <x v="359"/>
    </i>
    <i r="1">
      <x v="380"/>
    </i>
    <i r="1">
      <x v="516"/>
    </i>
    <i r="1">
      <x v="544"/>
    </i>
    <i r="1">
      <x v="603"/>
    </i>
    <i>
      <x v="37"/>
      <x v="311"/>
    </i>
    <i r="1">
      <x v="554"/>
    </i>
    <i r="1">
      <x v="606"/>
    </i>
    <i>
      <x v="38"/>
      <x v="115"/>
    </i>
    <i r="1">
      <x v="140"/>
    </i>
    <i r="1">
      <x v="232"/>
    </i>
    <i r="1">
      <x v="239"/>
    </i>
    <i r="1">
      <x v="257"/>
    </i>
    <i r="1">
      <x v="328"/>
    </i>
    <i r="1">
      <x v="362"/>
    </i>
    <i r="1">
      <x v="451"/>
    </i>
    <i r="1">
      <x v="460"/>
    </i>
    <i r="1">
      <x v="498"/>
    </i>
    <i r="1">
      <x v="558"/>
    </i>
    <i r="1">
      <x v="622"/>
    </i>
    <i>
      <x v="40"/>
      <x v="157"/>
    </i>
    <i r="1">
      <x v="207"/>
    </i>
    <i r="1">
      <x v="223"/>
    </i>
    <i r="1">
      <x v="225"/>
    </i>
    <i r="1">
      <x v="237"/>
    </i>
    <i r="1">
      <x v="246"/>
    </i>
    <i r="1">
      <x v="260"/>
    </i>
    <i r="1">
      <x v="276"/>
    </i>
    <i r="1">
      <x v="336"/>
    </i>
    <i r="1">
      <x v="356"/>
    </i>
    <i r="1">
      <x v="398"/>
    </i>
    <i r="1">
      <x v="512"/>
    </i>
    <i r="1">
      <x v="585"/>
    </i>
    <i r="1">
      <x v="587"/>
    </i>
    <i r="1">
      <x v="595"/>
    </i>
    <i r="1">
      <x v="767"/>
    </i>
    <i>
      <x v="43"/>
      <x v="263"/>
    </i>
    <i r="1">
      <x v="273"/>
    </i>
    <i r="1">
      <x v="277"/>
    </i>
    <i r="1">
      <x v="280"/>
    </i>
    <i r="1">
      <x v="366"/>
    </i>
    <i r="1">
      <x v="410"/>
    </i>
    <i r="1">
      <x v="443"/>
    </i>
    <i r="1">
      <x v="601"/>
    </i>
    <i r="1">
      <x v="628"/>
    </i>
    <i r="1">
      <x v="709"/>
    </i>
    <i>
      <x v="44"/>
      <x v="378"/>
    </i>
    <i>
      <x v="45"/>
      <x v="375"/>
    </i>
    <i r="1">
      <x v="424"/>
    </i>
    <i r="1">
      <x v="426"/>
    </i>
    <i r="1">
      <x v="444"/>
    </i>
    <i r="1">
      <x v="500"/>
    </i>
    <i r="1">
      <x v="522"/>
    </i>
    <i r="1">
      <x v="555"/>
    </i>
    <i r="1">
      <x v="561"/>
    </i>
    <i r="1">
      <x v="668"/>
    </i>
    <i>
      <x v="46"/>
      <x v="462"/>
    </i>
    <i>
      <x v="47"/>
      <x v="774"/>
    </i>
    <i>
      <x v="48"/>
      <x v="261"/>
    </i>
    <i r="1">
      <x v="291"/>
    </i>
    <i r="1">
      <x v="377"/>
    </i>
    <i r="1">
      <x v="437"/>
    </i>
    <i r="1">
      <x v="448"/>
    </i>
    <i r="1">
      <x v="472"/>
    </i>
    <i r="1">
      <x v="488"/>
    </i>
    <i>
      <x v="49"/>
      <x v="367"/>
    </i>
    <i>
      <x v="50"/>
      <x v="520"/>
    </i>
    <i r="1">
      <x v="521"/>
    </i>
    <i r="1">
      <x v="673"/>
    </i>
    <i>
      <x v="53"/>
      <x v="342"/>
    </i>
    <i r="1">
      <x v="453"/>
    </i>
    <i r="1">
      <x v="523"/>
    </i>
    <i r="1">
      <x v="557"/>
    </i>
    <i r="1">
      <x v="648"/>
    </i>
    <i r="1">
      <x v="663"/>
    </i>
    <i r="1">
      <x v="685"/>
    </i>
    <i r="1">
      <x v="692"/>
    </i>
    <i r="1">
      <x v="714"/>
    </i>
    <i r="1">
      <x v="737"/>
    </i>
    <i r="1">
      <x v="755"/>
    </i>
    <i r="1">
      <x v="800"/>
    </i>
    <i r="1">
      <x v="813"/>
    </i>
    <i>
      <x v="55"/>
      <x v="539"/>
    </i>
    <i>
      <x v="56"/>
      <x v="482"/>
    </i>
    <i>
      <x v="57"/>
      <x v="384"/>
    </i>
    <i r="1">
      <x v="411"/>
    </i>
    <i r="1">
      <x v="508"/>
    </i>
    <i r="1">
      <x v="564"/>
    </i>
    <i r="1">
      <x v="576"/>
    </i>
    <i>
      <x v="58"/>
      <x v="569"/>
    </i>
    <i r="1">
      <x v="620"/>
    </i>
    <i r="1">
      <x v="715"/>
    </i>
    <i>
      <x v="60"/>
      <x v="456"/>
    </i>
    <i r="1">
      <x v="543"/>
    </i>
    <i r="1">
      <x v="598"/>
    </i>
    <i r="1">
      <x v="604"/>
    </i>
    <i r="1">
      <x v="694"/>
    </i>
    <i r="1">
      <x v="695"/>
    </i>
    <i r="1">
      <x v="699"/>
    </i>
    <i r="1">
      <x v="745"/>
    </i>
    <i r="1">
      <x v="760"/>
    </i>
    <i r="1">
      <x v="775"/>
    </i>
    <i r="1">
      <x v="785"/>
    </i>
    <i r="1">
      <x v="802"/>
    </i>
    <i>
      <x v="61"/>
      <x v="686"/>
    </i>
    <i>
      <x v="63"/>
      <x v="568"/>
    </i>
    <i r="1">
      <x v="671"/>
    </i>
    <i r="1">
      <x v="724"/>
    </i>
    <i r="1">
      <x v="730"/>
    </i>
    <i r="1">
      <x v="763"/>
    </i>
    <i r="1">
      <x v="849"/>
    </i>
    <i>
      <x v="64"/>
      <x v="744"/>
    </i>
    <i r="1">
      <x v="772"/>
    </i>
    <i r="1">
      <x v="820"/>
    </i>
    <i>
      <x v="65"/>
      <x v="740"/>
    </i>
    <i r="1">
      <x v="826"/>
    </i>
    <i>
      <x v="66"/>
      <x v="851"/>
    </i>
    <i>
      <x v="68"/>
      <x v="790"/>
    </i>
    <i r="1">
      <x v="858"/>
    </i>
    <i r="1">
      <x v="863"/>
    </i>
    <i r="1">
      <x v="931"/>
    </i>
    <i>
      <x v="69"/>
      <x v="817"/>
    </i>
    <i r="1">
      <x v="837"/>
    </i>
    <i r="1">
      <x v="860"/>
    </i>
    <i>
      <x v="70"/>
      <x v="859"/>
    </i>
    <i>
      <x v="71"/>
      <x v="868"/>
    </i>
    <i>
      <x v="72"/>
      <x v="845"/>
    </i>
    <i r="1">
      <x v="876"/>
    </i>
    <i>
      <x v="73"/>
      <x v="870"/>
    </i>
    <i>
      <x v="74"/>
      <x v="872"/>
    </i>
    <i>
      <x v="76"/>
      <x v="901"/>
    </i>
    <i>
      <x v="77"/>
      <x v="880"/>
    </i>
    <i r="1">
      <x v="885"/>
    </i>
    <i>
      <x v="79"/>
      <x v="186"/>
    </i>
    <i r="1">
      <x v="610"/>
    </i>
    <i r="1">
      <x v="753"/>
    </i>
    <i r="1">
      <x v="757"/>
    </i>
    <i r="1">
      <x v="787"/>
    </i>
    <i r="1">
      <x v="905"/>
    </i>
    <i>
      <x v="80"/>
      <x v="884"/>
    </i>
    <i>
      <x v="81"/>
      <x v="881"/>
    </i>
    <i r="1">
      <x v="894"/>
    </i>
    <i>
      <x v="82"/>
      <x v="908"/>
    </i>
    <i>
      <x v="85"/>
      <x v="545"/>
    </i>
    <i>
      <x v="92"/>
      <x v="674"/>
    </i>
    <i>
      <x v="93"/>
      <x v="721"/>
    </i>
  </rowItems>
  <colItems count="1">
    <i/>
  </colItems>
  <pageFields count="3">
    <pageField fld="12" item="1" hier="-1"/>
    <pageField fld="37" item="1" hier="-1"/>
    <pageField fld="18"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7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N7:U233" firstHeaderRow="2" firstDataRow="2" firstDataCol="2" rowPageCount="3" colPageCount="1"/>
  <pivotFields count="45">
    <pivotField compact="0" numFmtId="16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defaultSubtotal="0"/>
    <pivotField compact="0" outline="0" subtotalTop="0" showAll="0"/>
    <pivotField compact="0" outline="0" subtotalTop="0" showAll="0"/>
    <pivotField compact="0" outline="0" subtotalTop="0" showAll="0"/>
    <pivotField compact="0" outline="0" subtotalTop="0" showAll="0" defaultSubtotal="0"/>
    <pivotField axis="axisPage" compact="0" outline="0" subtotalTop="0" showAll="0">
      <items count="4">
        <item x="1"/>
        <item x="0"/>
        <item m="1" x="2"/>
        <item t="default"/>
      </items>
    </pivotField>
    <pivotField axis="axisRow" compact="0" outline="0" subtotalTop="0" showAll="0" defaultSubtotal="0">
      <items count="119">
        <item m="1" x="101"/>
        <item m="1" x="92"/>
        <item m="1" x="102"/>
        <item m="1" x="117"/>
        <item m="1" x="86"/>
        <item m="1" x="94"/>
        <item m="1" x="97"/>
        <item m="1" x="103"/>
        <item m="1" x="106"/>
        <item x="76"/>
        <item m="1" x="112"/>
        <item x="81"/>
        <item m="1" x="83"/>
        <item x="16"/>
        <item x="17"/>
        <item x="67"/>
        <item x="45"/>
        <item x="37"/>
        <item x="1"/>
        <item x="43"/>
        <item x="14"/>
        <item x="46"/>
        <item x="2"/>
        <item x="5"/>
        <item x="26"/>
        <item x="18"/>
        <item x="8"/>
        <item x="6"/>
        <item x="36"/>
        <item x="7"/>
        <item x="47"/>
        <item x="0"/>
        <item x="12"/>
        <item m="1" x="82"/>
        <item x="19"/>
        <item x="9"/>
        <item x="25"/>
        <item x="15"/>
        <item x="3"/>
        <item x="44"/>
        <item x="4"/>
        <item x="42"/>
        <item m="1" x="91"/>
        <item x="20"/>
        <item x="40"/>
        <item x="48"/>
        <item x="10"/>
        <item x="64"/>
        <item x="31"/>
        <item x="27"/>
        <item x="11"/>
        <item m="1" x="114"/>
        <item x="77"/>
        <item x="28"/>
        <item x="41"/>
        <item x="55"/>
        <item x="21"/>
        <item x="32"/>
        <item x="54"/>
        <item x="35"/>
        <item x="22"/>
        <item x="33"/>
        <item m="1" x="109"/>
        <item x="23"/>
        <item x="34"/>
        <item x="24"/>
        <item x="80"/>
        <item m="1" x="113"/>
        <item x="53"/>
        <item x="30"/>
        <item x="65"/>
        <item x="13"/>
        <item x="29"/>
        <item x="57"/>
        <item x="66"/>
        <item m="1" x="87"/>
        <item x="56"/>
        <item x="51"/>
        <item x="49"/>
        <item x="38"/>
        <item x="58"/>
        <item x="52"/>
        <item x="59"/>
        <item x="72"/>
        <item x="68"/>
        <item x="39"/>
        <item m="1" x="98"/>
        <item x="73"/>
        <item x="69"/>
        <item m="1" x="89"/>
        <item m="1" x="108"/>
        <item m="1" x="85"/>
        <item x="70"/>
        <item x="71"/>
        <item m="1" x="107"/>
        <item m="1" x="99"/>
        <item m="1" x="105"/>
        <item m="1" x="95"/>
        <item m="1" x="115"/>
        <item x="50"/>
        <item x="60"/>
        <item m="1" x="104"/>
        <item x="63"/>
        <item x="74"/>
        <item m="1" x="96"/>
        <item m="1" x="111"/>
        <item m="1" x="93"/>
        <item x="61"/>
        <item x="75"/>
        <item x="62"/>
        <item m="1" x="118"/>
        <item m="1" x="110"/>
        <item m="1" x="90"/>
        <item m="1" x="100"/>
        <item m="1" x="88"/>
        <item m="1" x="84"/>
        <item m="1" x="116"/>
        <item x="78"/>
        <item x="79"/>
      </items>
      <extLst>
        <ext xmlns:x14="http://schemas.microsoft.com/office/spreadsheetml/2009/9/main" uri="{2946ED86-A175-432a-8AC1-64E0C546D7DE}">
          <x14:pivotField fillDownLabels="1"/>
        </ext>
      </extLst>
    </pivotField>
    <pivotField compact="0" outline="0" subtotalTop="0" showAll="0"/>
    <pivotField compact="0" outline="0" showAll="0"/>
    <pivotField compact="0" outline="0" showAll="0"/>
    <pivotField compact="0" outline="0" subtotalTop="0" showAll="0"/>
    <pivotField axis="axisPage" compact="0" numFmtId="165" outline="0" subtotalTop="0" multipleItemSelectionAllowed="1" showAll="0">
      <items count="681">
        <item h="1" m="1" x="538"/>
        <item h="1" m="1" x="491"/>
        <item h="1" m="1" x="481"/>
        <item h="1" m="1" x="575"/>
        <item h="1" m="1" x="540"/>
        <item h="1" m="1" x="604"/>
        <item h="1" m="1" x="482"/>
        <item h="1" m="1" x="493"/>
        <item h="1" m="1" x="339"/>
        <item h="1" m="1" x="514"/>
        <item h="1" m="1" x="602"/>
        <item h="1" x="55"/>
        <item h="1" m="1" x="636"/>
        <item h="1" m="1" x="645"/>
        <item h="1" x="252"/>
        <item h="1" m="1" x="470"/>
        <item h="1" m="1" x="299"/>
        <item h="1" m="1" x="494"/>
        <item h="1" m="1" x="326"/>
        <item h="1" m="1" x="505"/>
        <item h="1" m="1" x="516"/>
        <item h="1" m="1" x="542"/>
        <item h="1" m="1" x="567"/>
        <item h="1" m="1" x="625"/>
        <item h="1" x="56"/>
        <item h="1" x="149"/>
        <item h="1" m="1" x="599"/>
        <item h="1" m="1" x="506"/>
        <item h="1" m="1" x="517"/>
        <item h="1" m="1" x="543"/>
        <item h="1" m="1" x="389"/>
        <item h="1" m="1" x="569"/>
        <item h="1" m="1" x="585"/>
        <item h="1" m="1" x="417"/>
        <item h="1" m="1" x="450"/>
        <item h="1" x="47"/>
        <item h="1" m="1" x="398"/>
        <item h="1" m="1" x="669"/>
        <item h="1" m="1" x="459"/>
        <item h="1" m="1" x="471"/>
        <item h="1" m="1" x="549"/>
        <item h="1" m="1" x="472"/>
        <item h="1" m="1" x="495"/>
        <item h="1" m="1" x="320"/>
        <item h="1" x="222"/>
        <item h="1" m="1" x="553"/>
        <item h="1" m="1" x="519"/>
        <item h="1" m="1" x="600"/>
        <item h="1" m="1" x="387"/>
        <item h="1" x="169"/>
        <item h="1" x="174"/>
        <item h="1" x="173"/>
        <item h="1" m="1" x="388"/>
        <item h="1" m="1" x="545"/>
        <item h="1" m="1" x="353"/>
        <item h="1" m="1" x="576"/>
        <item h="1" m="1" x="613"/>
        <item h="1" m="1" x="391"/>
        <item h="1" m="1" x="624"/>
        <item h="1" x="250"/>
        <item h="1" m="1" x="605"/>
        <item h="1" m="1" x="386"/>
        <item h="1" m="1" x="403"/>
        <item h="1" m="1" x="433"/>
        <item h="1" m="1" x="608"/>
        <item h="1" m="1" x="626"/>
        <item h="1" m="1" x="677"/>
        <item h="1" m="1" x="460"/>
        <item h="1" m="1" x="473"/>
        <item h="1" m="1" x="346"/>
        <item h="1" x="36"/>
        <item h="1" m="1" x="366"/>
        <item h="1" m="1" x="588"/>
        <item h="1" m="1" x="496"/>
        <item h="1" x="142"/>
        <item h="1" m="1" x="350"/>
        <item h="1" m="1" x="361"/>
        <item h="1" m="1" x="520"/>
        <item h="1" m="1" x="354"/>
        <item h="1" m="1" x="384"/>
        <item h="1" m="1" x="344"/>
        <item h="1" m="1" x="427"/>
        <item h="1" x="244"/>
        <item h="1" m="1" x="559"/>
        <item h="1" m="1" x="614"/>
        <item h="1" m="1" x="411"/>
        <item h="1" m="1" x="673"/>
        <item h="1" m="1" x="570"/>
        <item h="1" m="1" x="617"/>
        <item h="1" m="1" x="635"/>
        <item h="1" m="1" x="437"/>
        <item h="1" x="46"/>
        <item h="1" m="1" x="586"/>
        <item h="1" m="1" x="607"/>
        <item h="1" x="248"/>
        <item h="1" m="1" x="649"/>
        <item h="1" m="1" x="446"/>
        <item h="1" m="1" x="272"/>
        <item h="1" m="1" x="609"/>
        <item h="1" m="1" x="621"/>
        <item h="1" x="242"/>
        <item h="1" m="1" x="661"/>
        <item h="1" m="1" x="463"/>
        <item h="1" m="1" x="628"/>
        <item h="1" m="1" x="653"/>
        <item h="1" x="103"/>
        <item h="1" m="1" x="461"/>
        <item h="1" m="1" x="276"/>
        <item h="1" m="1" x="300"/>
        <item h="1" m="1" x="492"/>
        <item h="1" m="1" x="499"/>
        <item h="1" m="1" x="309"/>
        <item h="1" x="251"/>
        <item h="1" m="1" x="293"/>
        <item h="1" m="1" x="305"/>
        <item h="1" m="1" x="508"/>
        <item h="1" m="1" x="563"/>
        <item h="1" m="1" x="484"/>
        <item h="1" m="1" x="527"/>
        <item h="1" x="98"/>
        <item h="1" x="217"/>
        <item h="1" m="1" x="589"/>
        <item h="1" x="3"/>
        <item h="1" m="1" x="308"/>
        <item h="1" x="181"/>
        <item h="1" x="208"/>
        <item h="1" m="1" x="554"/>
        <item h="1" m="1" x="381"/>
        <item h="1" x="4"/>
        <item h="1" x="92"/>
        <item h="1" m="1" x="323"/>
        <item h="1" x="171"/>
        <item h="1" m="1" x="327"/>
        <item h="1" m="1" x="556"/>
        <item h="1" x="115"/>
        <item h="1" x="2"/>
        <item h="1" m="1" x="566"/>
        <item h="1" x="120"/>
        <item h="1" x="61"/>
        <item h="1" x="90"/>
        <item h="1" x="17"/>
        <item h="1" m="1" x="331"/>
        <item h="1" x="215"/>
        <item h="1" m="1" x="355"/>
        <item h="1" m="1" x="603"/>
        <item h="1" x="16"/>
        <item h="1" m="1" x="616"/>
        <item h="1" m="1" x="401"/>
        <item h="1" m="1" x="572"/>
        <item h="1" x="54"/>
        <item h="1" x="34"/>
        <item h="1" m="1" x="643"/>
        <item h="1" m="1" x="415"/>
        <item h="1" m="1" x="434"/>
        <item h="1" x="241"/>
        <item h="1" m="1" x="442"/>
        <item h="1" m="1" x="587"/>
        <item h="1" m="1" x="406"/>
        <item h="1" m="1" x="435"/>
        <item h="1" x="201"/>
        <item h="1" x="202"/>
        <item h="1" m="1" x="610"/>
        <item h="1" x="60"/>
        <item h="1" x="190"/>
        <item h="1" m="1" x="629"/>
        <item h="1" m="1" x="408"/>
        <item h="1" m="1" x="419"/>
        <item h="1" m="1" x="430"/>
        <item h="1" x="104"/>
        <item h="1" m="1" x="269"/>
        <item h="1" x="151"/>
        <item h="1" m="1" x="277"/>
        <item h="1" x="48"/>
        <item h="1" x="40"/>
        <item h="1" m="1" x="483"/>
        <item h="1" x="153"/>
        <item h="1" m="1" x="301"/>
        <item h="1" m="1" x="304"/>
        <item h="1" m="1" x="500"/>
        <item h="1" x="113"/>
        <item h="1" x="166"/>
        <item h="1" m="1" x="550"/>
        <item h="1" x="236"/>
        <item h="1" x="108"/>
        <item h="1" m="1" x="509"/>
        <item h="1" m="1" x="526"/>
        <item h="1" x="163"/>
        <item h="1" m="1" x="485"/>
        <item h="1" m="1" x="497"/>
        <item h="1" m="1" x="310"/>
        <item h="1" x="225"/>
        <item h="1" m="1" x="534"/>
        <item h="1" m="1" x="362"/>
        <item h="1" m="1" x="382"/>
        <item h="1" x="172"/>
        <item h="1" x="164"/>
        <item h="1" x="197"/>
        <item h="1" m="1" x="394"/>
        <item h="1" m="1" x="523"/>
        <item h="1" x="156"/>
        <item h="1" x="209"/>
        <item h="1" m="1" x="584"/>
        <item h="1" m="1" x="376"/>
        <item h="1" x="122"/>
        <item h="1" m="1" x="623"/>
        <item h="1" x="206"/>
        <item h="1" m="1" x="632"/>
        <item h="1" m="1" x="410"/>
        <item h="1" x="157"/>
        <item h="1" m="1" x="336"/>
        <item h="1" x="15"/>
        <item h="1" x="180"/>
        <item h="1" m="1" x="390"/>
        <item h="1" m="1" x="395"/>
        <item h="1" m="1" x="642"/>
        <item h="1" m="1" x="547"/>
        <item h="1" m="1" x="571"/>
        <item h="1" x="62"/>
        <item h="1" m="1" x="413"/>
        <item h="1" x="152"/>
        <item h="1" m="1" x="438"/>
        <item h="1" x="168"/>
        <item h="1" m="1" x="360"/>
        <item h="1" x="235"/>
        <item h="1" m="1" x="379"/>
        <item h="1" x="265"/>
        <item h="1" m="1" x="637"/>
        <item h="1" m="1" x="404"/>
        <item h="1" x="213"/>
        <item h="1" m="1" x="674"/>
        <item h="1" x="77"/>
        <item h="1" x="49"/>
        <item h="1" m="1" x="646"/>
        <item h="1" x="221"/>
        <item h="1" x="57"/>
        <item h="1" m="1" x="670"/>
        <item h="1" m="1" x="440"/>
        <item h="1" m="1" x="267"/>
        <item h="1" x="123"/>
        <item h="1" m="1" x="273"/>
        <item h="1" x="145"/>
        <item h="1" x="58"/>
        <item h="1" m="1" x="393"/>
        <item h="1" m="1" x="407"/>
        <item h="1" m="1" x="418"/>
        <item h="1" m="1" x="425"/>
        <item h="1" m="1" x="654"/>
        <item h="1" m="1" x="429"/>
        <item h="1" m="1" x="662"/>
        <item h="1" x="211"/>
        <item h="1" m="1" x="678"/>
        <item h="1" x="106"/>
        <item h="1" x="75"/>
        <item h="1" m="1" x="420"/>
        <item h="1" x="29"/>
        <item h="1" x="220"/>
        <item h="1" m="1" x="443"/>
        <item h="1" m="1" x="448"/>
        <item h="1" m="1" x="453"/>
        <item h="1" x="118"/>
        <item h="1" m="1" x="469"/>
        <item h="1" m="1" x="489"/>
        <item h="1" x="1"/>
        <item x="59"/>
        <item m="1" x="278"/>
        <item m="1" x="287"/>
        <item m="1" x="291"/>
        <item m="1" x="294"/>
        <item x="128"/>
        <item m="1" x="501"/>
        <item x="109"/>
        <item m="1" x="512"/>
        <item m="1" x="525"/>
        <item m="1" x="319"/>
        <item x="195"/>
        <item m="1" x="475"/>
        <item m="1" x="312"/>
        <item m="1" x="510"/>
        <item m="1" x="513"/>
        <item x="141"/>
        <item x="116"/>
        <item m="1" x="347"/>
        <item m="1" x="486"/>
        <item x="155"/>
        <item m="1" x="313"/>
        <item x="212"/>
        <item m="1" x="349"/>
        <item x="239"/>
        <item x="162"/>
        <item x="146"/>
        <item m="1" x="328"/>
        <item m="1" x="536"/>
        <item m="1" x="335"/>
        <item x="182"/>
        <item m="1" x="564"/>
        <item x="117"/>
        <item x="93"/>
        <item m="1" x="601"/>
        <item m="1" x="383"/>
        <item x="226"/>
        <item m="1" x="522"/>
        <item m="1" x="343"/>
        <item m="1" x="368"/>
        <item x="13"/>
        <item m="1" x="325"/>
        <item m="1" x="332"/>
        <item m="1" x="546"/>
        <item x="8"/>
        <item m="1" x="568"/>
        <item m="1" x="365"/>
        <item x="148"/>
        <item m="1" x="377"/>
        <item x="188"/>
        <item m="1" x="337"/>
        <item x="247"/>
        <item x="214"/>
        <item m="1" x="633"/>
        <item x="234"/>
        <item x="243"/>
        <item x="224"/>
        <item x="19"/>
        <item m="1" x="606"/>
        <item m="1" x="618"/>
        <item m="1" x="644"/>
        <item x="237"/>
        <item x="189"/>
        <item x="21"/>
        <item m="1" x="581"/>
        <item x="249"/>
        <item x="257"/>
        <item m="1" x="668"/>
        <item m="1" x="266"/>
        <item x="39"/>
        <item x="5"/>
        <item x="231"/>
        <item x="223"/>
        <item m="1" x="441"/>
        <item m="1" x="271"/>
        <item m="1" x="451"/>
        <item m="1" x="274"/>
        <item m="1" x="464"/>
        <item m="1" x="281"/>
        <item x="25"/>
        <item m="1" x="630"/>
        <item x="176"/>
        <item x="254"/>
        <item m="1" x="671"/>
        <item x="186"/>
        <item x="24"/>
        <item m="1" x="679"/>
        <item m="1" x="455"/>
        <item m="1" x="285"/>
        <item m="1" x="296"/>
        <item x="158"/>
        <item m="1" x="474"/>
        <item x="32"/>
        <item m="1" x="292"/>
        <item x="255"/>
        <item m="1" x="295"/>
        <item m="1" x="306"/>
        <item x="187"/>
        <item x="253"/>
        <item m="1" x="551"/>
        <item x="74"/>
        <item m="1" x="480"/>
        <item x="179"/>
        <item m="1" x="515"/>
        <item m="1" x="321"/>
        <item m="1" x="340"/>
        <item m="1" x="552"/>
        <item m="1" x="348"/>
        <item x="14"/>
        <item x="240"/>
        <item x="125"/>
        <item m="1" x="518"/>
        <item m="1" x="529"/>
        <item m="1" x="590"/>
        <item x="78"/>
        <item m="1" x="329"/>
        <item m="1" x="352"/>
        <item m="1" x="375"/>
        <item x="73"/>
        <item x="167"/>
        <item x="63"/>
        <item x="95"/>
        <item x="64"/>
        <item x="18"/>
        <item x="184"/>
        <item m="1" x="356"/>
        <item m="1" x="577"/>
        <item x="44"/>
        <item m="1" x="593"/>
        <item m="1" x="615"/>
        <item x="94"/>
        <item x="126"/>
        <item m="1" x="412"/>
        <item m="1" x="531"/>
        <item m="1" x="548"/>
        <item x="45"/>
        <item m="1" x="561"/>
        <item m="1" x="358"/>
        <item m="1" x="595"/>
        <item x="105"/>
        <item m="1" x="402"/>
        <item m="1" x="428"/>
        <item m="1" x="658"/>
        <item x="183"/>
        <item x="228"/>
        <item m="1" x="392"/>
        <item m="1" x="397"/>
        <item m="1" x="638"/>
        <item m="1" x="422"/>
        <item m="1" x="439"/>
        <item x="159"/>
        <item x="218"/>
        <item m="1" x="598"/>
        <item m="1" x="639"/>
        <item m="1" x="647"/>
        <item x="79"/>
        <item m="1" x="374"/>
        <item m="1" x="652"/>
        <item x="91"/>
        <item m="1" x="663"/>
        <item m="1" x="436"/>
        <item m="1" x="452"/>
        <item x="65"/>
        <item m="1" x="465"/>
        <item x="76"/>
        <item x="131"/>
        <item m="1" x="421"/>
        <item x="127"/>
        <item m="1" x="454"/>
        <item m="1" x="275"/>
        <item m="1" x="479"/>
        <item m="1" x="631"/>
        <item x="205"/>
        <item m="1" x="431"/>
        <item m="1" x="666"/>
        <item x="31"/>
        <item x="11"/>
        <item m="1" x="444"/>
        <item m="1" x="457"/>
        <item m="1" x="490"/>
        <item x="12"/>
        <item m="1" x="279"/>
        <item m="1" x="284"/>
        <item m="1" x="476"/>
        <item m="1" x="288"/>
        <item m="1" x="302"/>
        <item m="1" x="307"/>
        <item x="22"/>
        <item x="143"/>
        <item m="1" x="533"/>
        <item x="203"/>
        <item x="50"/>
        <item x="23"/>
        <item x="227"/>
        <item x="246"/>
        <item x="10"/>
        <item x="216"/>
        <item m="1" x="322"/>
        <item m="1" x="487"/>
        <item m="1" x="303"/>
        <item x="80"/>
        <item x="230"/>
        <item x="245"/>
        <item m="1" x="528"/>
        <item m="1" x="324"/>
        <item m="1" x="541"/>
        <item m="1" x="565"/>
        <item m="1" x="582"/>
        <item m="1" x="367"/>
        <item x="229"/>
        <item x="85"/>
        <item m="1" x="511"/>
        <item x="114"/>
        <item m="1" x="557"/>
        <item x="35"/>
        <item m="1" x="369"/>
        <item x="150"/>
        <item x="20"/>
        <item m="1" x="558"/>
        <item x="129"/>
        <item x="66"/>
        <item x="70"/>
        <item x="83"/>
        <item m="1" x="333"/>
        <item m="1" x="357"/>
        <item m="1" x="578"/>
        <item x="121"/>
        <item x="136"/>
        <item m="1" x="562"/>
        <item m="1" x="573"/>
        <item m="1" x="371"/>
        <item m="1" x="596"/>
        <item m="1" x="378"/>
        <item m="1" x="619"/>
        <item m="1" x="416"/>
        <item m="1" x="659"/>
        <item x="130"/>
        <item x="52"/>
        <item m="1" x="620"/>
        <item m="1" x="675"/>
        <item x="134"/>
        <item x="238"/>
        <item m="1" x="611"/>
        <item m="1" x="627"/>
        <item m="1" x="400"/>
        <item x="178"/>
        <item x="30"/>
        <item m="1" x="651"/>
        <item m="1" x="424"/>
        <item x="200"/>
        <item x="81"/>
        <item x="53"/>
        <item x="96"/>
        <item x="165"/>
        <item m="1" x="466"/>
        <item m="1" x="282"/>
        <item x="82"/>
        <item m="1" x="641"/>
        <item x="42"/>
        <item x="100"/>
        <item x="185"/>
        <item m="1" x="665"/>
        <item m="1" x="270"/>
        <item m="1" x="449"/>
        <item x="67"/>
        <item m="1" x="456"/>
        <item x="198"/>
        <item x="139"/>
        <item x="256"/>
        <item m="1" x="657"/>
        <item x="194"/>
        <item x="111"/>
        <item x="196"/>
        <item m="1" x="458"/>
        <item x="119"/>
        <item m="1" x="290"/>
        <item m="1" x="297"/>
        <item x="138"/>
        <item x="154"/>
        <item m="1" x="468"/>
        <item m="1" x="477"/>
        <item m="1" x="502"/>
        <item x="177"/>
        <item x="41"/>
        <item x="37"/>
        <item m="1" x="315"/>
        <item m="1" x="539"/>
        <item x="124"/>
        <item m="1" x="289"/>
        <item x="261"/>
        <item m="1" x="316"/>
        <item m="1" x="535"/>
        <item m="1" x="334"/>
        <item m="1" x="351"/>
        <item m="1" x="488"/>
        <item x="28"/>
        <item m="1" x="521"/>
        <item x="27"/>
        <item m="1" x="363"/>
        <item m="1" x="583"/>
        <item m="1" x="591"/>
        <item x="7"/>
        <item m="1" x="504"/>
        <item m="1" x="314"/>
        <item m="1" x="530"/>
        <item m="1" x="330"/>
        <item m="1" x="537"/>
        <item m="1" x="544"/>
        <item m="1" x="364"/>
        <item x="51"/>
        <item x="210"/>
        <item m="1" x="385"/>
        <item x="71"/>
        <item x="232"/>
        <item x="102"/>
        <item m="1" x="345"/>
        <item x="87"/>
        <item x="26"/>
        <item x="68"/>
        <item m="1" x="370"/>
        <item m="1" x="594"/>
        <item m="1" x="396"/>
        <item x="140"/>
        <item m="1" x="338"/>
        <item m="1" x="359"/>
        <item m="1" x="579"/>
        <item x="191"/>
        <item m="1" x="414"/>
        <item m="1" x="532"/>
        <item m="1" x="372"/>
        <item m="1" x="597"/>
        <item m="1" x="405"/>
        <item m="1" x="650"/>
        <item m="1" x="423"/>
        <item m="1" x="660"/>
        <item m="1" x="622"/>
        <item m="1" x="399"/>
        <item x="144"/>
        <item m="1" x="676"/>
        <item m="1" x="574"/>
        <item m="1" x="640"/>
        <item m="1" x="426"/>
        <item m="1" x="268"/>
        <item m="1" x="447"/>
        <item x="86"/>
        <item m="1" x="380"/>
        <item m="1" x="612"/>
        <item x="193"/>
        <item x="84"/>
        <item m="1" x="655"/>
        <item m="1" x="664"/>
        <item m="1" x="467"/>
        <item x="43"/>
        <item x="88"/>
        <item m="1" x="409"/>
        <item m="1" x="648"/>
        <item m="1" x="656"/>
        <item m="1" x="432"/>
        <item m="1" x="667"/>
        <item m="1" x="672"/>
        <item m="1" x="445"/>
        <item x="97"/>
        <item x="99"/>
        <item x="72"/>
        <item x="204"/>
        <item x="101"/>
        <item m="1" x="286"/>
        <item m="1" x="298"/>
        <item x="199"/>
        <item m="1" x="280"/>
        <item m="1" x="478"/>
        <item x="9"/>
        <item x="89"/>
        <item m="1" x="503"/>
        <item m="1" x="507"/>
        <item x="207"/>
        <item m="1" x="318"/>
        <item m="1" x="341"/>
        <item m="1" x="555"/>
        <item x="133"/>
        <item x="107"/>
        <item x="135"/>
        <item x="132"/>
        <item m="1" x="498"/>
        <item x="110"/>
        <item m="1" x="317"/>
        <item x="219"/>
        <item m="1" x="592"/>
        <item x="6"/>
        <item m="1" x="311"/>
        <item x="192"/>
        <item x="137"/>
        <item m="1" x="560"/>
        <item m="1" x="634"/>
        <item m="1" x="524"/>
        <item m="1" x="580"/>
        <item m="1" x="373"/>
        <item m="1" x="283"/>
        <item h="1" m="1" x="462"/>
        <item h="1" m="1" x="342"/>
        <item h="1" x="38"/>
        <item h="1" x="69"/>
        <item h="1" x="147"/>
        <item h="1" x="233"/>
        <item h="1" x="258"/>
        <item h="1" x="259"/>
        <item h="1" x="260"/>
        <item h="1" x="262"/>
        <item h="1" x="263"/>
        <item h="1" x="264"/>
        <item h="1" x="0"/>
        <item h="1" x="33"/>
        <item h="1" x="112"/>
        <item h="1" x="160"/>
        <item h="1" x="161"/>
        <item h="1" x="170"/>
        <item h="1" x="175"/>
        <item t="default"/>
      </items>
    </pivotField>
    <pivotField compact="0" numFmtId="165"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m="1" x="2"/>
        <item x="0"/>
        <item x="1"/>
        <item t="default"/>
      </items>
    </pivotField>
    <pivotField compact="0" outline="0" showAll="0"/>
    <pivotField compact="0" outline="0" showAll="0"/>
    <pivotField axis="axisRow" compact="0" outline="0" showAll="0">
      <items count="934">
        <item x="43"/>
        <item x="45"/>
        <item x="63"/>
        <item x="216"/>
        <item x="902"/>
        <item x="64"/>
        <item x="217"/>
        <item x="687"/>
        <item x="41"/>
        <item x="207"/>
        <item x="180"/>
        <item x="205"/>
        <item x="612"/>
        <item x="633"/>
        <item x="209"/>
        <item x="46"/>
        <item x="688"/>
        <item x="798"/>
        <item x="241"/>
        <item x="903"/>
        <item x="55"/>
        <item x="126"/>
        <item x="92"/>
        <item x="613"/>
        <item x="363"/>
        <item x="783"/>
        <item x="208"/>
        <item x="1"/>
        <item x="7"/>
        <item x="634"/>
        <item x="316"/>
        <item x="691"/>
        <item x="81"/>
        <item x="690"/>
        <item x="445"/>
        <item x="80"/>
        <item x="182"/>
        <item x="299"/>
        <item x="56"/>
        <item x="813"/>
        <item x="616"/>
        <item x="635"/>
        <item x="842"/>
        <item x="230"/>
        <item x="800"/>
        <item x="426"/>
        <item x="799"/>
        <item x="611"/>
        <item x="48"/>
        <item x="2"/>
        <item x="123"/>
        <item x="785"/>
        <item x="112"/>
        <item x="42"/>
        <item x="138"/>
        <item x="93"/>
        <item x="680"/>
        <item x="367"/>
        <item x="51"/>
        <item x="11"/>
        <item x="617"/>
        <item x="181"/>
        <item x="8"/>
        <item x="6"/>
        <item x="206"/>
        <item x="424"/>
        <item x="66"/>
        <item x="50"/>
        <item x="435"/>
        <item x="373"/>
        <item x="210"/>
        <item x="446"/>
        <item x="843"/>
        <item x="371"/>
        <item x="47"/>
        <item x="636"/>
        <item x="77"/>
        <item x="639"/>
        <item x="286"/>
        <item x="13"/>
        <item x="901"/>
        <item x="0"/>
        <item x="362"/>
        <item x="619"/>
        <item x="298"/>
        <item x="681"/>
        <item x="183"/>
        <item x="303"/>
        <item x="427"/>
        <item x="618"/>
        <item x="53"/>
        <item x="287"/>
        <item x="124"/>
        <item x="784"/>
        <item x="801"/>
        <item x="117"/>
        <item x="620"/>
        <item x="301"/>
        <item x="282"/>
        <item x="9"/>
        <item x="32"/>
        <item x="58"/>
        <item x="279"/>
        <item x="640"/>
        <item x="57"/>
        <item x="787"/>
        <item x="788"/>
        <item x="137"/>
        <item x="68"/>
        <item x="284"/>
        <item x="54"/>
        <item x="692"/>
        <item x="22"/>
        <item x="786"/>
        <item x="638"/>
        <item x="623"/>
        <item x="185"/>
        <item x="368"/>
        <item x="283"/>
        <item x="436"/>
        <item x="78"/>
        <item x="693"/>
        <item x="378"/>
        <item x="12"/>
        <item x="365"/>
        <item x="147"/>
        <item x="186"/>
        <item x="668"/>
        <item x="49"/>
        <item x="425"/>
        <item x="667"/>
        <item x="21"/>
        <item x="59"/>
        <item x="713"/>
        <item x="94"/>
        <item x="802"/>
        <item x="669"/>
        <item x="694"/>
        <item x="695"/>
        <item x="34"/>
        <item x="624"/>
        <item x="285"/>
        <item x="302"/>
        <item x="253"/>
        <item x="679"/>
        <item x="379"/>
        <item x="637"/>
        <item x="452"/>
        <item x="670"/>
        <item x="125"/>
        <item x="218"/>
        <item x="434"/>
        <item x="678"/>
        <item x="673"/>
        <item x="682"/>
        <item x="70"/>
        <item x="152"/>
        <item x="621"/>
        <item x="440"/>
        <item x="685"/>
        <item x="297"/>
        <item x="844"/>
        <item x="300"/>
        <item x="82"/>
        <item x="29"/>
        <item x="223"/>
        <item x="255"/>
        <item x="44"/>
        <item x="280"/>
        <item x="366"/>
        <item x="268"/>
        <item x="26"/>
        <item x="244"/>
        <item x="718"/>
        <item x="168"/>
        <item x="717"/>
        <item x="118"/>
        <item x="267"/>
        <item x="242"/>
        <item x="219"/>
        <item x="184"/>
        <item x="114"/>
        <item x="841"/>
        <item x="814"/>
        <item x="582"/>
        <item x="228"/>
        <item x="606"/>
        <item x="832"/>
        <item x="52"/>
        <item x="28"/>
        <item x="676"/>
        <item x="644"/>
        <item x="256"/>
        <item x="140"/>
        <item x="374"/>
        <item x="520"/>
        <item x="716"/>
        <item x="715"/>
        <item x="645"/>
        <item x="609"/>
        <item x="431"/>
        <item x="558"/>
        <item x="67"/>
        <item x="113"/>
        <item x="752"/>
        <item x="382"/>
        <item x="229"/>
        <item x="416"/>
        <item x="789"/>
        <item x="714"/>
        <item x="891"/>
        <item x="438"/>
        <item x="408"/>
        <item x="410"/>
        <item x="754"/>
        <item x="364"/>
        <item x="897"/>
        <item x="827"/>
        <item x="167"/>
        <item x="288"/>
        <item x="264"/>
        <item x="790"/>
        <item x="150"/>
        <item x="415"/>
        <item x="30"/>
        <item x="413"/>
        <item x="753"/>
        <item x="893"/>
        <item x="831"/>
        <item x="191"/>
        <item x="521"/>
        <item x="677"/>
        <item x="384"/>
        <item x="278"/>
        <item x="95"/>
        <item x="224"/>
        <item x="453"/>
        <item x="69"/>
        <item x="31"/>
        <item x="383"/>
        <item x="557"/>
        <item x="170"/>
        <item x="146"/>
        <item x="870"/>
        <item x="722"/>
        <item x="263"/>
        <item x="417"/>
        <item x="265"/>
        <item x="79"/>
        <item x="76"/>
        <item x="643"/>
        <item x="760"/>
        <item x="10"/>
        <item x="200"/>
        <item x="859"/>
        <item x="188"/>
        <item x="211"/>
        <item x="160"/>
        <item x="75"/>
        <item x="487"/>
        <item x="622"/>
        <item x="626"/>
        <item x="712"/>
        <item x="175"/>
        <item x="60"/>
        <item x="254"/>
        <item x="212"/>
        <item x="721"/>
        <item x="271"/>
        <item x="245"/>
        <item x="173"/>
        <item x="385"/>
        <item x="195"/>
        <item x="329"/>
        <item x="758"/>
        <item x="65"/>
        <item x="273"/>
        <item x="791"/>
        <item x="320"/>
        <item x="381"/>
        <item x="83"/>
        <item x="803"/>
        <item x="290"/>
        <item x="488"/>
        <item x="27"/>
        <item x="755"/>
        <item x="456"/>
        <item x="725"/>
        <item x="583"/>
        <item x="345"/>
        <item x="894"/>
        <item x="627"/>
        <item x="599"/>
        <item x="289"/>
        <item x="761"/>
        <item x="231"/>
        <item x="33"/>
        <item x="129"/>
        <item x="719"/>
        <item x="203"/>
        <item x="14"/>
        <item x="590"/>
        <item x="172"/>
        <item x="559"/>
        <item x="3"/>
        <item x="291"/>
        <item x="243"/>
        <item x="756"/>
        <item x="586"/>
        <item x="720"/>
        <item x="199"/>
        <item x="321"/>
        <item x="20"/>
        <item x="759"/>
        <item x="257"/>
        <item x="501"/>
        <item x="591"/>
        <item x="122"/>
        <item x="409"/>
        <item x="849"/>
        <item x="899"/>
        <item x="352"/>
        <item x="584"/>
        <item x="724"/>
        <item x="171"/>
        <item x="411"/>
        <item x="570"/>
        <item x="740"/>
        <item x="762"/>
        <item x="377"/>
        <item x="130"/>
        <item x="503"/>
        <item x="40"/>
        <item x="272"/>
        <item x="204"/>
        <item x="871"/>
        <item x="274"/>
        <item x="757"/>
        <item x="600"/>
        <item x="461"/>
        <item x="560"/>
        <item x="804"/>
        <item x="196"/>
        <item x="745"/>
        <item x="233"/>
        <item x="139"/>
        <item x="696"/>
        <item x="845"/>
        <item x="587"/>
        <item x="522"/>
        <item x="281"/>
        <item x="349"/>
        <item x="193"/>
        <item x="896"/>
        <item x="96"/>
        <item x="220"/>
        <item x="325"/>
        <item x="17"/>
        <item x="746"/>
        <item x="523"/>
        <item x="4"/>
        <item x="225"/>
        <item x="247"/>
        <item x="326"/>
        <item x="192"/>
        <item x="763"/>
        <item x="328"/>
        <item x="84"/>
        <item x="490"/>
        <item x="372"/>
        <item x="646"/>
        <item x="266"/>
        <item x="585"/>
        <item x="104"/>
        <item x="153"/>
        <item x="562"/>
        <item x="85"/>
        <item x="389"/>
        <item x="327"/>
        <item x="742"/>
        <item x="524"/>
        <item x="614"/>
        <item x="189"/>
        <item x="689"/>
        <item x="629"/>
        <item x="764"/>
        <item x="201"/>
        <item x="647"/>
        <item x="898"/>
        <item x="190"/>
        <item x="462"/>
        <item x="187"/>
        <item x="561"/>
        <item x="246"/>
        <item x="18"/>
        <item x="151"/>
        <item x="258"/>
        <item x="479"/>
        <item x="35"/>
        <item x="390"/>
        <item x="615"/>
        <item x="697"/>
        <item x="607"/>
        <item x="103"/>
        <item x="563"/>
        <item x="675"/>
        <item x="441"/>
        <item x="895"/>
        <item x="671"/>
        <item x="19"/>
        <item x="792"/>
        <item x="630"/>
        <item x="546"/>
        <item x="575"/>
        <item x="262"/>
        <item x="485"/>
        <item x="376"/>
        <item x="850"/>
        <item x="486"/>
        <item x="261"/>
        <item x="348"/>
        <item x="15"/>
        <item x="23"/>
        <item x="858"/>
        <item x="564"/>
        <item x="541"/>
        <item x="567"/>
        <item x="331"/>
        <item x="861"/>
        <item x="38"/>
        <item x="751"/>
        <item x="318"/>
        <item x="580"/>
        <item x="106"/>
        <item x="686"/>
        <item x="892"/>
        <item x="777"/>
        <item x="793"/>
        <item x="778"/>
        <item x="648"/>
        <item x="900"/>
        <item x="565"/>
        <item x="574"/>
        <item x="741"/>
        <item x="568"/>
        <item x="906"/>
        <item x="573"/>
        <item x="468"/>
        <item x="333"/>
        <item x="776"/>
        <item x="451"/>
        <item x="221"/>
        <item x="581"/>
        <item x="335"/>
        <item x="194"/>
        <item x="505"/>
        <item x="197"/>
        <item x="743"/>
        <item x="571"/>
        <item x="493"/>
        <item x="226"/>
        <item x="779"/>
        <item x="36"/>
        <item x="908"/>
        <item x="429"/>
        <item x="572"/>
        <item x="344"/>
        <item x="24"/>
        <item x="215"/>
        <item x="340"/>
        <item x="442"/>
        <item x="744"/>
        <item x="765"/>
        <item x="589"/>
        <item x="519"/>
        <item x="470"/>
        <item x="838"/>
        <item x="386"/>
        <item x="465"/>
        <item x="588"/>
        <item x="846"/>
        <item x="828"/>
        <item x="61"/>
        <item x="158"/>
        <item x="851"/>
        <item x="341"/>
        <item x="269"/>
        <item x="836"/>
        <item x="248"/>
        <item x="319"/>
        <item x="275"/>
        <item x="213"/>
        <item x="447"/>
        <item x="380"/>
        <item x="342"/>
        <item x="128"/>
        <item x="16"/>
        <item x="593"/>
        <item x="270"/>
        <item x="489"/>
        <item x="276"/>
        <item x="905"/>
        <item x="569"/>
        <item x="162"/>
        <item x="355"/>
        <item x="97"/>
        <item x="259"/>
        <item x="592"/>
        <item x="393"/>
        <item x="202"/>
        <item x="214"/>
        <item x="448"/>
        <item x="862"/>
        <item x="543"/>
        <item x="351"/>
        <item x="472"/>
        <item x="412"/>
        <item x="500"/>
        <item x="450"/>
        <item x="723"/>
        <item x="37"/>
        <item x="625"/>
        <item x="566"/>
        <item x="794"/>
        <item x="430"/>
        <item x="39"/>
        <item x="540"/>
        <item x="343"/>
        <item x="437"/>
        <item x="131"/>
        <item x="115"/>
        <item x="439"/>
        <item x="347"/>
        <item x="394"/>
        <item x="5"/>
        <item x="672"/>
        <item x="457"/>
        <item x="404"/>
        <item x="443"/>
        <item x="422"/>
        <item x="25"/>
        <item x="323"/>
        <item x="547"/>
        <item x="62"/>
        <item x="414"/>
        <item x="710"/>
        <item x="475"/>
        <item x="236"/>
        <item x="683"/>
        <item x="492"/>
        <item x="830"/>
        <item x="726"/>
        <item x="545"/>
        <item x="107"/>
        <item x="127"/>
        <item x="922"/>
        <item x="148"/>
        <item x="334"/>
        <item x="222"/>
        <item x="480"/>
        <item x="727"/>
        <item x="277"/>
        <item x="766"/>
        <item x="502"/>
        <item x="768"/>
        <item x="728"/>
        <item x="375"/>
        <item x="549"/>
        <item x="198"/>
        <item x="423"/>
        <item x="234"/>
        <item x="706"/>
        <item x="767"/>
        <item x="260"/>
        <item x="227"/>
        <item x="539"/>
        <item x="249"/>
        <item x="923"/>
        <item x="444"/>
        <item x="921"/>
        <item x="782"/>
        <item x="839"/>
        <item x="491"/>
        <item x="874"/>
        <item x="544"/>
        <item x="418"/>
        <item x="455"/>
        <item x="419"/>
        <item x="542"/>
        <item x="166"/>
        <item x="346"/>
        <item x="463"/>
        <item x="134"/>
        <item x="548"/>
        <item x="925"/>
        <item x="324"/>
        <item x="579"/>
        <item x="467"/>
        <item x="336"/>
        <item x="805"/>
        <item x="594"/>
        <item x="250"/>
        <item x="780"/>
        <item x="860"/>
        <item x="795"/>
        <item x="432"/>
        <item x="774"/>
        <item x="550"/>
        <item x="159"/>
        <item x="357"/>
        <item x="709"/>
        <item x="235"/>
        <item x="466"/>
        <item x="504"/>
        <item x="428"/>
        <item x="433"/>
        <item x="405"/>
        <item x="641"/>
        <item x="926"/>
        <item x="840"/>
        <item x="628"/>
        <item x="773"/>
        <item x="116"/>
        <item x="642"/>
        <item x="317"/>
        <item x="731"/>
        <item x="924"/>
        <item x="707"/>
        <item x="387"/>
        <item x="809"/>
        <item x="354"/>
        <item x="852"/>
        <item x="929"/>
        <item x="854"/>
        <item x="473"/>
        <item x="578"/>
        <item x="178"/>
        <item x="577"/>
        <item x="730"/>
        <item x="674"/>
        <item x="603"/>
        <item x="684"/>
        <item x="506"/>
        <item x="156"/>
        <item x="729"/>
        <item x="332"/>
        <item x="370"/>
        <item x="406"/>
        <item x="252"/>
        <item x="810"/>
        <item x="855"/>
        <item x="145"/>
        <item x="552"/>
        <item x="149"/>
        <item x="322"/>
        <item x="449"/>
        <item x="174"/>
        <item x="781"/>
        <item x="602"/>
        <item x="469"/>
        <item x="476"/>
        <item x="99"/>
        <item x="608"/>
        <item x="864"/>
        <item x="927"/>
        <item x="853"/>
        <item x="474"/>
        <item x="98"/>
        <item x="863"/>
        <item x="100"/>
        <item x="350"/>
        <item x="796"/>
        <item x="553"/>
        <item x="420"/>
        <item x="708"/>
        <item x="551"/>
        <item x="576"/>
        <item x="604"/>
        <item x="109"/>
        <item x="108"/>
        <item x="237"/>
        <item x="477"/>
        <item x="481"/>
        <item x="407"/>
        <item x="919"/>
        <item x="251"/>
        <item x="397"/>
        <item x="806"/>
        <item x="239"/>
        <item x="495"/>
        <item x="555"/>
        <item x="499"/>
        <item x="391"/>
        <item x="478"/>
        <item x="918"/>
        <item x="142"/>
        <item x="179"/>
        <item x="157"/>
        <item x="869"/>
        <item x="631"/>
        <item x="388"/>
        <item x="369"/>
        <item x="102"/>
        <item x="928"/>
        <item x="164"/>
        <item x="556"/>
        <item x="330"/>
        <item x="132"/>
        <item x="554"/>
        <item x="512"/>
        <item x="471"/>
        <item x="920"/>
        <item x="161"/>
        <item x="398"/>
        <item x="86"/>
        <item x="421"/>
        <item x="119"/>
        <item x="496"/>
        <item x="110"/>
        <item x="353"/>
        <item x="811"/>
        <item x="711"/>
        <item x="494"/>
        <item x="932"/>
        <item x="632"/>
        <item x="834"/>
        <item x="701"/>
        <item x="482"/>
        <item x="238"/>
        <item x="101"/>
        <item x="143"/>
        <item x="856"/>
        <item x="454"/>
        <item x="120"/>
        <item x="829"/>
        <item x="703"/>
        <item x="240"/>
        <item x="513"/>
        <item x="392"/>
        <item x="484"/>
        <item x="797"/>
        <item x="177"/>
        <item x="498"/>
        <item x="176"/>
        <item x="401"/>
        <item x="87"/>
        <item x="458"/>
        <item x="807"/>
        <item x="879"/>
        <item x="537"/>
        <item x="483"/>
        <item x="857"/>
        <item x="601"/>
        <item x="136"/>
        <item x="507"/>
        <item x="912"/>
        <item x="833"/>
        <item x="135"/>
        <item x="659"/>
        <item x="356"/>
        <item x="514"/>
        <item x="605"/>
        <item x="163"/>
        <item x="88"/>
        <item x="915"/>
        <item x="497"/>
        <item x="535"/>
        <item x="775"/>
        <item x="402"/>
        <item x="595"/>
        <item x="702"/>
        <item x="873"/>
        <item x="338"/>
        <item x="904"/>
        <item x="911"/>
        <item x="395"/>
        <item x="232"/>
        <item x="881"/>
        <item x="917"/>
        <item x="536"/>
        <item x="880"/>
        <item x="598"/>
        <item x="538"/>
        <item x="877"/>
        <item x="597"/>
        <item x="916"/>
        <item x="509"/>
        <item x="133"/>
        <item x="337"/>
        <item x="812"/>
        <item x="403"/>
        <item x="732"/>
        <item x="396"/>
        <item x="155"/>
        <item x="660"/>
        <item x="815"/>
        <item x="169"/>
        <item x="154"/>
        <item x="510"/>
        <item x="358"/>
        <item x="868"/>
        <item x="610"/>
        <item x="913"/>
        <item x="734"/>
        <item x="508"/>
        <item x="111"/>
        <item x="735"/>
        <item x="460"/>
        <item x="909"/>
        <item x="738"/>
        <item x="816"/>
        <item x="511"/>
        <item x="736"/>
        <item x="865"/>
        <item x="910"/>
        <item x="121"/>
        <item x="399"/>
        <item x="339"/>
        <item x="704"/>
        <item x="733"/>
        <item x="400"/>
        <item x="739"/>
        <item x="72"/>
        <item x="144"/>
        <item x="872"/>
        <item x="698"/>
        <item x="90"/>
        <item x="141"/>
        <item x="105"/>
        <item x="311"/>
        <item x="878"/>
        <item x="459"/>
        <item x="705"/>
        <item x="890"/>
        <item x="737"/>
        <item x="699"/>
        <item x="73"/>
        <item x="91"/>
        <item x="165"/>
        <item x="308"/>
        <item x="464"/>
        <item x="837"/>
        <item x="700"/>
        <item x="835"/>
        <item x="74"/>
        <item x="89"/>
        <item x="71"/>
        <item x="359"/>
        <item x="769"/>
        <item x="866"/>
        <item x="360"/>
        <item x="914"/>
        <item x="309"/>
        <item x="820"/>
        <item x="310"/>
        <item x="770"/>
        <item x="875"/>
        <item x="361"/>
        <item x="867"/>
        <item x="654"/>
        <item x="649"/>
        <item x="662"/>
        <item x="661"/>
        <item x="772"/>
        <item x="771"/>
        <item x="663"/>
        <item x="664"/>
        <item x="515"/>
        <item x="293"/>
        <item x="516"/>
        <item x="651"/>
        <item x="655"/>
        <item x="656"/>
        <item x="517"/>
        <item x="518"/>
        <item x="650"/>
        <item x="748"/>
        <item x="747"/>
        <item x="749"/>
        <item x="848"/>
        <item x="750"/>
        <item x="658"/>
        <item x="930"/>
        <item x="657"/>
        <item x="653"/>
        <item x="305"/>
        <item x="882"/>
        <item x="652"/>
        <item x="883"/>
        <item x="313"/>
        <item x="312"/>
        <item x="314"/>
        <item x="315"/>
        <item x="307"/>
        <item x="306"/>
        <item x="889"/>
        <item x="808"/>
        <item x="888"/>
        <item x="527"/>
        <item x="528"/>
        <item x="876"/>
        <item x="525"/>
        <item x="885"/>
        <item x="665"/>
        <item x="529"/>
        <item x="526"/>
        <item x="931"/>
        <item x="887"/>
        <item x="530"/>
        <item x="666"/>
        <item x="847"/>
        <item x="884"/>
        <item x="886"/>
        <item x="822"/>
        <item x="304"/>
        <item x="295"/>
        <item x="292"/>
        <item x="294"/>
        <item x="819"/>
        <item x="818"/>
        <item x="817"/>
        <item x="823"/>
        <item x="824"/>
        <item x="821"/>
        <item x="296"/>
        <item x="825"/>
        <item x="534"/>
        <item x="531"/>
        <item x="533"/>
        <item x="826"/>
        <item x="532"/>
        <item x="596"/>
        <item x="907"/>
        <item t="default"/>
      </items>
    </pivotField>
    <pivotField compact="0" outline="0" showAll="0"/>
    <pivotField compact="0" outline="0" showAll="0"/>
    <pivotField compact="0" outline="0" showAll="0"/>
    <pivotField compact="0" outline="0" showAll="0"/>
  </pivotFields>
  <rowFields count="2">
    <field x="13"/>
    <field x="40"/>
  </rowFields>
  <rowItems count="225">
    <i>
      <x v="9"/>
      <x v="243"/>
    </i>
    <i>
      <x v="14"/>
      <x v="1"/>
    </i>
    <i>
      <x v="16"/>
      <x v="14"/>
    </i>
    <i>
      <x v="17"/>
      <x v="21"/>
    </i>
    <i r="1">
      <x v="335"/>
    </i>
    <i>
      <x v="18"/>
      <x v="15"/>
    </i>
    <i r="1">
      <x v="118"/>
    </i>
    <i r="1">
      <x v="242"/>
    </i>
    <i r="1">
      <x v="350"/>
    </i>
    <i>
      <x v="19"/>
      <x v="7"/>
    </i>
    <i r="1">
      <x v="13"/>
    </i>
    <i r="1">
      <x v="17"/>
    </i>
    <i r="1">
      <x v="42"/>
    </i>
    <i r="1">
      <x v="213"/>
    </i>
    <i r="1">
      <x v="631"/>
    </i>
    <i>
      <x v="20"/>
      <x v="231"/>
    </i>
    <i r="1">
      <x v="401"/>
    </i>
    <i>
      <x v="21"/>
      <x v="24"/>
    </i>
    <i r="1">
      <x v="45"/>
    </i>
    <i r="1">
      <x v="70"/>
    </i>
    <i r="1">
      <x v="124"/>
    </i>
    <i r="1">
      <x v="143"/>
    </i>
    <i r="1">
      <x v="165"/>
    </i>
    <i r="1">
      <x v="166"/>
    </i>
    <i>
      <x v="23"/>
      <x v="68"/>
    </i>
    <i r="1">
      <x v="824"/>
    </i>
    <i>
      <x v="24"/>
      <x v="16"/>
    </i>
    <i r="1">
      <x v="22"/>
    </i>
    <i r="1">
      <x v="29"/>
    </i>
    <i r="1">
      <x v="44"/>
    </i>
    <i r="1">
      <x v="46"/>
    </i>
    <i r="1">
      <x v="57"/>
    </i>
    <i r="1">
      <x v="69"/>
    </i>
    <i r="1">
      <x v="72"/>
    </i>
    <i r="1">
      <x v="192"/>
    </i>
    <i r="1">
      <x v="235"/>
    </i>
    <i r="1">
      <x v="325"/>
    </i>
    <i r="1">
      <x v="334"/>
    </i>
    <i r="1">
      <x v="344"/>
    </i>
    <i r="1">
      <x v="369"/>
    </i>
    <i r="1">
      <x v="397"/>
    </i>
    <i r="1">
      <x v="665"/>
    </i>
    <i>
      <x v="25"/>
      <x v="48"/>
    </i>
    <i r="1">
      <x v="133"/>
    </i>
    <i>
      <x v="26"/>
      <x v="88"/>
    </i>
    <i r="1">
      <x v="414"/>
    </i>
    <i>
      <x v="27"/>
      <x v="73"/>
    </i>
    <i r="1">
      <x v="74"/>
    </i>
    <i r="1">
      <x v="82"/>
    </i>
    <i r="1">
      <x v="174"/>
    </i>
    <i r="1">
      <x v="215"/>
    </i>
    <i r="1">
      <x v="265"/>
    </i>
    <i r="1">
      <x v="395"/>
    </i>
    <i r="1">
      <x v="605"/>
    </i>
    <i r="1">
      <x v="614"/>
    </i>
    <i r="1">
      <x v="615"/>
    </i>
    <i r="1">
      <x v="831"/>
    </i>
    <i>
      <x v="29"/>
      <x v="55"/>
    </i>
    <i r="1">
      <x v="75"/>
    </i>
    <i r="1">
      <x v="94"/>
    </i>
    <i r="1">
      <x v="117"/>
    </i>
    <i r="1">
      <x v="119"/>
    </i>
    <i r="1">
      <x v="154"/>
    </i>
    <i r="1">
      <x v="161"/>
    </i>
    <i r="1">
      <x v="173"/>
    </i>
    <i r="1">
      <x v="175"/>
    </i>
    <i r="1">
      <x v="196"/>
    </i>
    <i r="1">
      <x v="197"/>
    </i>
    <i r="1">
      <x v="314"/>
    </i>
    <i r="1">
      <x v="343"/>
    </i>
    <i r="1">
      <x v="358"/>
    </i>
    <i r="1">
      <x v="361"/>
    </i>
    <i r="1">
      <x v="429"/>
    </i>
    <i r="1">
      <x v="566"/>
    </i>
    <i r="1">
      <x v="580"/>
    </i>
    <i r="1">
      <x v="629"/>
    </i>
    <i r="1">
      <x v="633"/>
    </i>
    <i>
      <x v="30"/>
      <x v="114"/>
    </i>
    <i r="1">
      <x v="220"/>
    </i>
    <i r="1">
      <x v="316"/>
    </i>
    <i r="1">
      <x v="338"/>
    </i>
    <i>
      <x v="31"/>
      <x v="145"/>
    </i>
    <i r="1">
      <x v="151"/>
    </i>
    <i r="1">
      <x v="329"/>
    </i>
    <i r="1">
      <x v="416"/>
    </i>
    <i r="1">
      <x v="464"/>
    </i>
    <i r="1">
      <x v="525"/>
    </i>
    <i>
      <x v="32"/>
      <x v="332"/>
    </i>
    <i r="1">
      <x v="527"/>
    </i>
    <i>
      <x v="34"/>
      <x v="103"/>
    </i>
    <i r="1">
      <x v="134"/>
    </i>
    <i r="1">
      <x v="135"/>
    </i>
    <i r="1">
      <x v="205"/>
    </i>
    <i r="1">
      <x v="244"/>
    </i>
    <i r="1">
      <x v="267"/>
    </i>
    <i r="1">
      <x v="289"/>
    </i>
    <i r="1">
      <x v="413"/>
    </i>
    <i r="1">
      <x v="559"/>
    </i>
    <i r="1">
      <x v="591"/>
    </i>
    <i r="1">
      <x v="600"/>
    </i>
    <i r="1">
      <x v="649"/>
    </i>
    <i r="1">
      <x v="650"/>
    </i>
    <i>
      <x v="35"/>
      <x v="128"/>
    </i>
    <i r="1">
      <x v="169"/>
    </i>
    <i r="1">
      <x v="330"/>
    </i>
    <i r="1">
      <x v="333"/>
    </i>
    <i r="1">
      <x v="583"/>
    </i>
    <i>
      <x v="36"/>
      <x v="200"/>
    </i>
    <i r="1">
      <x v="403"/>
    </i>
    <i r="1">
      <x v="524"/>
    </i>
    <i r="1">
      <x v="637"/>
    </i>
    <i>
      <x v="38"/>
      <x v="218"/>
    </i>
    <i r="1">
      <x v="234"/>
    </i>
    <i r="1">
      <x v="271"/>
    </i>
    <i r="1">
      <x v="287"/>
    </i>
    <i r="1">
      <x v="302"/>
    </i>
    <i r="1">
      <x v="323"/>
    </i>
    <i r="1">
      <x v="351"/>
    </i>
    <i r="1">
      <x v="396"/>
    </i>
    <i r="1">
      <x v="420"/>
    </i>
    <i r="1">
      <x v="474"/>
    </i>
    <i r="1">
      <x v="570"/>
    </i>
    <i>
      <x v="40"/>
      <x v="250"/>
    </i>
    <i r="1">
      <x v="371"/>
    </i>
    <i r="1">
      <x v="477"/>
    </i>
    <i r="1">
      <x v="617"/>
    </i>
    <i r="1">
      <x v="623"/>
    </i>
    <i r="1">
      <x v="676"/>
    </i>
    <i>
      <x v="43"/>
      <x v="198"/>
    </i>
    <i r="1">
      <x v="281"/>
    </i>
    <i r="1">
      <x v="310"/>
    </i>
    <i r="1">
      <x v="321"/>
    </i>
    <i r="1">
      <x v="514"/>
    </i>
    <i r="1">
      <x v="682"/>
    </i>
    <i r="1">
      <x v="700"/>
    </i>
    <i r="1">
      <x v="720"/>
    </i>
    <i r="1">
      <x v="731"/>
    </i>
    <i>
      <x v="48"/>
      <x v="270"/>
    </i>
    <i r="1">
      <x v="341"/>
    </i>
    <i r="1">
      <x v="352"/>
    </i>
    <i r="1">
      <x v="354"/>
    </i>
    <i r="1">
      <x v="399"/>
    </i>
    <i r="1">
      <x v="506"/>
    </i>
    <i r="1">
      <x v="546"/>
    </i>
    <i r="1">
      <x v="565"/>
    </i>
    <i r="1">
      <x v="574"/>
    </i>
    <i r="1">
      <x v="611"/>
    </i>
    <i>
      <x v="50"/>
      <x v="660"/>
    </i>
    <i>
      <x v="53"/>
      <x v="256"/>
    </i>
    <i r="1">
      <x v="387"/>
    </i>
    <i r="1">
      <x v="504"/>
    </i>
    <i r="1">
      <x v="630"/>
    </i>
    <i r="1">
      <x v="681"/>
    </i>
    <i r="1">
      <x v="727"/>
    </i>
    <i r="1">
      <x v="738"/>
    </i>
    <i r="1">
      <x v="739"/>
    </i>
    <i r="1">
      <x v="751"/>
    </i>
    <i r="1">
      <x v="830"/>
    </i>
    <i r="1">
      <x v="856"/>
    </i>
    <i>
      <x v="57"/>
      <x v="266"/>
    </i>
    <i r="1">
      <x v="439"/>
    </i>
    <i r="1">
      <x v="454"/>
    </i>
    <i r="1">
      <x v="468"/>
    </i>
    <i r="1">
      <x v="505"/>
    </i>
    <i r="1">
      <x v="533"/>
    </i>
    <i r="1">
      <x v="573"/>
    </i>
    <i r="1">
      <x v="574"/>
    </i>
    <i r="1">
      <x v="625"/>
    </i>
    <i r="1">
      <x v="693"/>
    </i>
    <i r="1">
      <x v="839"/>
    </i>
    <i>
      <x v="60"/>
      <x v="43"/>
    </i>
    <i r="1">
      <x v="255"/>
    </i>
    <i r="1">
      <x v="599"/>
    </i>
    <i r="1">
      <x v="609"/>
    </i>
    <i r="1">
      <x v="646"/>
    </i>
    <i r="1">
      <x v="661"/>
    </i>
    <i r="1">
      <x v="677"/>
    </i>
    <i r="1">
      <x v="750"/>
    </i>
    <i r="1">
      <x v="758"/>
    </i>
    <i r="1">
      <x v="792"/>
    </i>
    <i r="1">
      <x v="795"/>
    </i>
    <i r="1">
      <x v="803"/>
    </i>
    <i r="1">
      <x v="822"/>
    </i>
    <i r="1">
      <x v="846"/>
    </i>
    <i>
      <x v="61"/>
      <x v="299"/>
    </i>
    <i r="1">
      <x v="389"/>
    </i>
    <i r="1">
      <x v="491"/>
    </i>
    <i r="1">
      <x v="669"/>
    </i>
    <i r="1">
      <x v="713"/>
    </i>
    <i r="1">
      <x v="783"/>
    </i>
    <i r="1">
      <x v="789"/>
    </i>
    <i r="1">
      <x v="812"/>
    </i>
    <i r="1">
      <x v="852"/>
    </i>
    <i>
      <x v="63"/>
      <x v="54"/>
    </i>
    <i r="1">
      <x v="687"/>
    </i>
    <i r="1">
      <x v="701"/>
    </i>
    <i r="1">
      <x v="741"/>
    </i>
    <i r="1">
      <x v="743"/>
    </i>
    <i r="1">
      <x v="809"/>
    </i>
    <i r="1">
      <x v="810"/>
    </i>
    <i r="1">
      <x v="816"/>
    </i>
    <i r="1">
      <x v="836"/>
    </i>
    <i>
      <x v="64"/>
      <x v="382"/>
    </i>
    <i r="1">
      <x v="391"/>
    </i>
    <i r="1">
      <x v="510"/>
    </i>
    <i r="1">
      <x v="729"/>
    </i>
    <i r="1">
      <x v="761"/>
    </i>
    <i r="1">
      <x v="768"/>
    </i>
    <i r="1">
      <x v="794"/>
    </i>
    <i r="1">
      <x v="821"/>
    </i>
    <i r="1">
      <x v="829"/>
    </i>
    <i r="1">
      <x v="861"/>
    </i>
    <i r="1">
      <x v="879"/>
    </i>
    <i>
      <x v="65"/>
      <x v="747"/>
    </i>
    <i r="1">
      <x v="844"/>
    </i>
    <i r="1">
      <x v="890"/>
    </i>
    <i>
      <x v="68"/>
      <x v="866"/>
    </i>
    <i>
      <x v="69"/>
      <x v="918"/>
    </i>
    <i r="1">
      <x v="919"/>
    </i>
    <i r="1">
      <x v="920"/>
    </i>
    <i r="1">
      <x v="923"/>
    </i>
    <i>
      <x v="71"/>
      <x v="107"/>
    </i>
    <i r="1">
      <x v="891"/>
    </i>
    <i>
      <x v="85"/>
      <x v="571"/>
    </i>
    <i r="1">
      <x v="627"/>
    </i>
  </rowItems>
  <colItems count="1">
    <i/>
  </colItems>
  <pageFields count="3">
    <pageField fld="12" item="0" hier="-1"/>
    <pageField fld="37" item="1" hier="-1"/>
    <pageField fld="18"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7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N7:U113" firstHeaderRow="2" firstDataRow="2" firstDataCol="2" rowPageCount="3" colPageCount="1"/>
  <pivotFields count="45">
    <pivotField compact="0" numFmtId="16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defaultSubtotal="0"/>
    <pivotField compact="0" outline="0" subtotalTop="0" showAll="0"/>
    <pivotField compact="0" outline="0" subtotalTop="0" showAll="0"/>
    <pivotField compact="0" outline="0" subtotalTop="0" showAll="0"/>
    <pivotField compact="0" outline="0" subtotalTop="0" showAll="0" defaultSubtotal="0"/>
    <pivotField axis="axisPage" compact="0" outline="0" subtotalTop="0" showAll="0">
      <items count="4">
        <item x="1"/>
        <item x="0"/>
        <item m="1" x="2"/>
        <item t="default"/>
      </items>
    </pivotField>
    <pivotField axis="axisRow" compact="0" outline="0" subtotalTop="0" showAll="0" defaultSubtotal="0">
      <items count="119">
        <item m="1" x="101"/>
        <item m="1" x="92"/>
        <item m="1" x="102"/>
        <item m="1" x="117"/>
        <item m="1" x="86"/>
        <item m="1" x="94"/>
        <item m="1" x="97"/>
        <item m="1" x="103"/>
        <item m="1" x="106"/>
        <item x="76"/>
        <item m="1" x="112"/>
        <item x="81"/>
        <item m="1" x="83"/>
        <item x="16"/>
        <item x="17"/>
        <item x="67"/>
        <item x="45"/>
        <item x="37"/>
        <item x="1"/>
        <item x="43"/>
        <item x="14"/>
        <item x="46"/>
        <item x="2"/>
        <item x="5"/>
        <item x="26"/>
        <item x="18"/>
        <item x="8"/>
        <item x="6"/>
        <item x="36"/>
        <item x="7"/>
        <item x="47"/>
        <item x="0"/>
        <item x="12"/>
        <item m="1" x="82"/>
        <item x="19"/>
        <item x="9"/>
        <item x="25"/>
        <item x="15"/>
        <item x="3"/>
        <item x="44"/>
        <item x="4"/>
        <item x="42"/>
        <item m="1" x="91"/>
        <item x="20"/>
        <item x="40"/>
        <item x="48"/>
        <item x="10"/>
        <item x="64"/>
        <item x="31"/>
        <item x="27"/>
        <item x="11"/>
        <item m="1" x="114"/>
        <item x="77"/>
        <item x="28"/>
        <item x="41"/>
        <item x="55"/>
        <item x="21"/>
        <item x="32"/>
        <item x="54"/>
        <item x="35"/>
        <item x="22"/>
        <item x="33"/>
        <item m="1" x="109"/>
        <item x="23"/>
        <item x="34"/>
        <item x="24"/>
        <item x="80"/>
        <item m="1" x="113"/>
        <item x="53"/>
        <item x="30"/>
        <item x="65"/>
        <item x="13"/>
        <item x="29"/>
        <item x="57"/>
        <item x="66"/>
        <item m="1" x="87"/>
        <item x="56"/>
        <item x="51"/>
        <item x="49"/>
        <item x="38"/>
        <item x="58"/>
        <item x="52"/>
        <item x="59"/>
        <item x="72"/>
        <item x="68"/>
        <item x="39"/>
        <item m="1" x="98"/>
        <item x="73"/>
        <item x="69"/>
        <item m="1" x="89"/>
        <item m="1" x="108"/>
        <item m="1" x="85"/>
        <item x="70"/>
        <item x="71"/>
        <item m="1" x="107"/>
        <item m="1" x="99"/>
        <item m="1" x="105"/>
        <item m="1" x="95"/>
        <item m="1" x="115"/>
        <item x="50"/>
        <item x="60"/>
        <item m="1" x="104"/>
        <item x="63"/>
        <item x="74"/>
        <item m="1" x="96"/>
        <item m="1" x="111"/>
        <item m="1" x="93"/>
        <item x="61"/>
        <item x="75"/>
        <item x="62"/>
        <item m="1" x="118"/>
        <item m="1" x="110"/>
        <item m="1" x="90"/>
        <item m="1" x="100"/>
        <item m="1" x="88"/>
        <item m="1" x="84"/>
        <item m="1" x="116"/>
        <item x="78"/>
        <item x="79"/>
      </items>
      <extLst>
        <ext xmlns:x14="http://schemas.microsoft.com/office/spreadsheetml/2009/9/main" uri="{2946ED86-A175-432a-8AC1-64E0C546D7DE}">
          <x14:pivotField fillDownLabels="1"/>
        </ext>
      </extLst>
    </pivotField>
    <pivotField compact="0" outline="0" subtotalTop="0" showAll="0"/>
    <pivotField compact="0" outline="0" showAll="0"/>
    <pivotField compact="0" outline="0" showAll="0"/>
    <pivotField compact="0" outline="0" subtotalTop="0" showAll="0"/>
    <pivotField axis="axisPage" compact="0" numFmtId="165" outline="0" subtotalTop="0" multipleItemSelectionAllowed="1" showAll="0">
      <items count="681">
        <item h="1" m="1" x="538"/>
        <item h="1" m="1" x="491"/>
        <item h="1" m="1" x="481"/>
        <item h="1" m="1" x="575"/>
        <item h="1" m="1" x="540"/>
        <item h="1" m="1" x="604"/>
        <item h="1" m="1" x="482"/>
        <item h="1" m="1" x="493"/>
        <item h="1" m="1" x="339"/>
        <item h="1" m="1" x="514"/>
        <item h="1" m="1" x="602"/>
        <item h="1" x="55"/>
        <item h="1" m="1" x="636"/>
        <item h="1" m="1" x="645"/>
        <item h="1" x="252"/>
        <item h="1" m="1" x="470"/>
        <item h="1" m="1" x="299"/>
        <item h="1" m="1" x="494"/>
        <item h="1" m="1" x="326"/>
        <item h="1" m="1" x="505"/>
        <item h="1" m="1" x="516"/>
        <item h="1" m="1" x="542"/>
        <item h="1" m="1" x="567"/>
        <item h="1" m="1" x="625"/>
        <item h="1" x="56"/>
        <item h="1" x="149"/>
        <item h="1" m="1" x="599"/>
        <item h="1" m="1" x="506"/>
        <item h="1" m="1" x="517"/>
        <item h="1" m="1" x="543"/>
        <item h="1" m="1" x="389"/>
        <item h="1" m="1" x="569"/>
        <item h="1" m="1" x="585"/>
        <item h="1" m="1" x="417"/>
        <item h="1" m="1" x="450"/>
        <item h="1" x="47"/>
        <item h="1" m="1" x="398"/>
        <item h="1" m="1" x="669"/>
        <item h="1" m="1" x="459"/>
        <item h="1" m="1" x="471"/>
        <item h="1" m="1" x="549"/>
        <item h="1" m="1" x="472"/>
        <item h="1" m="1" x="495"/>
        <item h="1" m="1" x="320"/>
        <item h="1" x="222"/>
        <item h="1" m="1" x="553"/>
        <item h="1" m="1" x="519"/>
        <item h="1" m="1" x="600"/>
        <item h="1" m="1" x="387"/>
        <item h="1" x="169"/>
        <item h="1" x="174"/>
        <item h="1" x="173"/>
        <item h="1" m="1" x="388"/>
        <item h="1" m="1" x="545"/>
        <item h="1" m="1" x="353"/>
        <item h="1" m="1" x="576"/>
        <item h="1" m="1" x="613"/>
        <item h="1" m="1" x="391"/>
        <item h="1" m="1" x="624"/>
        <item h="1" x="250"/>
        <item h="1" m="1" x="605"/>
        <item h="1" m="1" x="386"/>
        <item h="1" m="1" x="403"/>
        <item h="1" m="1" x="433"/>
        <item h="1" m="1" x="608"/>
        <item h="1" m="1" x="626"/>
        <item h="1" m="1" x="677"/>
        <item h="1" m="1" x="460"/>
        <item h="1" m="1" x="473"/>
        <item h="1" m="1" x="346"/>
        <item h="1" x="36"/>
        <item h="1" m="1" x="366"/>
        <item h="1" m="1" x="588"/>
        <item h="1" m="1" x="496"/>
        <item h="1" x="142"/>
        <item h="1" m="1" x="350"/>
        <item h="1" m="1" x="361"/>
        <item h="1" m="1" x="520"/>
        <item h="1" m="1" x="354"/>
        <item h="1" m="1" x="384"/>
        <item h="1" m="1" x="344"/>
        <item h="1" m="1" x="427"/>
        <item h="1" x="244"/>
        <item h="1" m="1" x="559"/>
        <item h="1" m="1" x="614"/>
        <item h="1" m="1" x="411"/>
        <item h="1" m="1" x="673"/>
        <item h="1" m="1" x="570"/>
        <item h="1" m="1" x="617"/>
        <item h="1" m="1" x="635"/>
        <item h="1" m="1" x="437"/>
        <item h="1" x="46"/>
        <item h="1" m="1" x="586"/>
        <item h="1" m="1" x="607"/>
        <item h="1" x="248"/>
        <item h="1" m="1" x="649"/>
        <item h="1" m="1" x="446"/>
        <item h="1" m="1" x="272"/>
        <item h="1" m="1" x="609"/>
        <item h="1" m="1" x="621"/>
        <item h="1" x="242"/>
        <item h="1" m="1" x="661"/>
        <item h="1" m="1" x="463"/>
        <item h="1" m="1" x="628"/>
        <item h="1" m="1" x="653"/>
        <item h="1" x="103"/>
        <item h="1" m="1" x="461"/>
        <item h="1" m="1" x="276"/>
        <item h="1" m="1" x="300"/>
        <item h="1" m="1" x="492"/>
        <item h="1" m="1" x="499"/>
        <item h="1" m="1" x="309"/>
        <item h="1" x="251"/>
        <item h="1" m="1" x="293"/>
        <item h="1" m="1" x="305"/>
        <item h="1" m="1" x="508"/>
        <item h="1" m="1" x="563"/>
        <item h="1" m="1" x="484"/>
        <item h="1" m="1" x="527"/>
        <item h="1" x="98"/>
        <item h="1" x="217"/>
        <item h="1" m="1" x="589"/>
        <item h="1" x="3"/>
        <item h="1" m="1" x="308"/>
        <item h="1" x="181"/>
        <item h="1" x="208"/>
        <item h="1" m="1" x="554"/>
        <item h="1" m="1" x="381"/>
        <item h="1" x="4"/>
        <item h="1" x="92"/>
        <item h="1" m="1" x="323"/>
        <item h="1" x="171"/>
        <item h="1" m="1" x="327"/>
        <item h="1" m="1" x="556"/>
        <item h="1" x="115"/>
        <item h="1" x="2"/>
        <item h="1" m="1" x="566"/>
        <item h="1" x="120"/>
        <item h="1" x="61"/>
        <item h="1" x="90"/>
        <item h="1" x="17"/>
        <item h="1" m="1" x="331"/>
        <item h="1" x="215"/>
        <item h="1" m="1" x="355"/>
        <item h="1" m="1" x="603"/>
        <item h="1" x="16"/>
        <item h="1" m="1" x="616"/>
        <item h="1" m="1" x="401"/>
        <item h="1" m="1" x="572"/>
        <item h="1" x="54"/>
        <item h="1" x="34"/>
        <item h="1" m="1" x="643"/>
        <item h="1" m="1" x="415"/>
        <item h="1" m="1" x="434"/>
        <item h="1" x="241"/>
        <item h="1" m="1" x="442"/>
        <item h="1" m="1" x="587"/>
        <item h="1" m="1" x="406"/>
        <item h="1" m="1" x="435"/>
        <item h="1" x="201"/>
        <item h="1" x="202"/>
        <item h="1" m="1" x="610"/>
        <item h="1" x="60"/>
        <item h="1" x="190"/>
        <item h="1" m="1" x="629"/>
        <item h="1" m="1" x="408"/>
        <item h="1" m="1" x="419"/>
        <item h="1" m="1" x="430"/>
        <item h="1" x="104"/>
        <item h="1" m="1" x="269"/>
        <item h="1" x="151"/>
        <item h="1" m="1" x="277"/>
        <item h="1" x="48"/>
        <item h="1" x="40"/>
        <item h="1" m="1" x="483"/>
        <item h="1" x="153"/>
        <item h="1" m="1" x="301"/>
        <item h="1" m="1" x="304"/>
        <item h="1" m="1" x="500"/>
        <item h="1" x="113"/>
        <item h="1" x="166"/>
        <item h="1" m="1" x="550"/>
        <item h="1" x="236"/>
        <item h="1" x="108"/>
        <item h="1" m="1" x="509"/>
        <item h="1" m="1" x="526"/>
        <item h="1" x="163"/>
        <item h="1" m="1" x="485"/>
        <item h="1" m="1" x="497"/>
        <item h="1" m="1" x="310"/>
        <item h="1" x="225"/>
        <item h="1" m="1" x="534"/>
        <item h="1" m="1" x="362"/>
        <item h="1" m="1" x="382"/>
        <item h="1" x="172"/>
        <item h="1" x="164"/>
        <item h="1" x="197"/>
        <item h="1" m="1" x="394"/>
        <item h="1" m="1" x="523"/>
        <item h="1" x="156"/>
        <item h="1" x="209"/>
        <item h="1" m="1" x="584"/>
        <item h="1" m="1" x="376"/>
        <item h="1" x="122"/>
        <item h="1" m="1" x="623"/>
        <item h="1" x="206"/>
        <item h="1" m="1" x="632"/>
        <item h="1" m="1" x="410"/>
        <item h="1" x="157"/>
        <item h="1" m="1" x="336"/>
        <item h="1" x="15"/>
        <item h="1" x="180"/>
        <item h="1" m="1" x="390"/>
        <item h="1" m="1" x="395"/>
        <item h="1" m="1" x="642"/>
        <item h="1" m="1" x="547"/>
        <item h="1" m="1" x="571"/>
        <item h="1" x="62"/>
        <item h="1" m="1" x="413"/>
        <item h="1" x="152"/>
        <item h="1" m="1" x="438"/>
        <item h="1" x="168"/>
        <item h="1" m="1" x="360"/>
        <item h="1" x="235"/>
        <item h="1" m="1" x="379"/>
        <item h="1" x="265"/>
        <item h="1" m="1" x="637"/>
        <item h="1" m="1" x="404"/>
        <item h="1" x="213"/>
        <item h="1" m="1" x="674"/>
        <item h="1" x="77"/>
        <item h="1" x="49"/>
        <item h="1" m="1" x="646"/>
        <item h="1" x="221"/>
        <item h="1" x="57"/>
        <item h="1" m="1" x="670"/>
        <item h="1" m="1" x="440"/>
        <item h="1" m="1" x="267"/>
        <item h="1" x="123"/>
        <item h="1" m="1" x="273"/>
        <item h="1" x="145"/>
        <item h="1" x="58"/>
        <item h="1" m="1" x="393"/>
        <item h="1" m="1" x="407"/>
        <item h="1" m="1" x="418"/>
        <item h="1" m="1" x="425"/>
        <item h="1" m="1" x="654"/>
        <item h="1" m="1" x="429"/>
        <item h="1" m="1" x="662"/>
        <item h="1" x="211"/>
        <item h="1" m="1" x="678"/>
        <item h="1" x="106"/>
        <item h="1" x="75"/>
        <item h="1" m="1" x="420"/>
        <item h="1" x="29"/>
        <item h="1" x="220"/>
        <item h="1" m="1" x="443"/>
        <item h="1" m="1" x="448"/>
        <item h="1" m="1" x="453"/>
        <item h="1" x="118"/>
        <item h="1" m="1" x="469"/>
        <item h="1" m="1" x="489"/>
        <item h="1" x="1"/>
        <item x="59"/>
        <item m="1" x="278"/>
        <item m="1" x="287"/>
        <item m="1" x="291"/>
        <item m="1" x="294"/>
        <item x="128"/>
        <item m="1" x="501"/>
        <item x="109"/>
        <item m="1" x="512"/>
        <item m="1" x="525"/>
        <item m="1" x="319"/>
        <item x="195"/>
        <item m="1" x="475"/>
        <item m="1" x="312"/>
        <item m="1" x="510"/>
        <item m="1" x="513"/>
        <item x="141"/>
        <item x="116"/>
        <item m="1" x="347"/>
        <item m="1" x="486"/>
        <item x="155"/>
        <item m="1" x="313"/>
        <item x="212"/>
        <item m="1" x="349"/>
        <item x="239"/>
        <item x="162"/>
        <item x="146"/>
        <item m="1" x="328"/>
        <item m="1" x="536"/>
        <item m="1" x="335"/>
        <item x="182"/>
        <item m="1" x="564"/>
        <item x="117"/>
        <item x="93"/>
        <item m="1" x="601"/>
        <item m="1" x="383"/>
        <item x="226"/>
        <item m="1" x="522"/>
        <item m="1" x="343"/>
        <item m="1" x="368"/>
        <item x="13"/>
        <item m="1" x="325"/>
        <item m="1" x="332"/>
        <item m="1" x="546"/>
        <item x="8"/>
        <item m="1" x="568"/>
        <item m="1" x="365"/>
        <item x="148"/>
        <item m="1" x="377"/>
        <item x="188"/>
        <item m="1" x="337"/>
        <item x="247"/>
        <item x="214"/>
        <item m="1" x="633"/>
        <item x="234"/>
        <item x="243"/>
        <item x="224"/>
        <item x="19"/>
        <item m="1" x="606"/>
        <item m="1" x="618"/>
        <item m="1" x="644"/>
        <item x="237"/>
        <item x="189"/>
        <item x="21"/>
        <item m="1" x="581"/>
        <item x="249"/>
        <item x="257"/>
        <item m="1" x="668"/>
        <item m="1" x="266"/>
        <item x="39"/>
        <item x="5"/>
        <item x="231"/>
        <item x="223"/>
        <item m="1" x="441"/>
        <item m="1" x="271"/>
        <item m="1" x="451"/>
        <item m="1" x="274"/>
        <item m="1" x="464"/>
        <item m="1" x="281"/>
        <item x="25"/>
        <item m="1" x="630"/>
        <item x="176"/>
        <item x="254"/>
        <item m="1" x="671"/>
        <item x="186"/>
        <item x="24"/>
        <item m="1" x="679"/>
        <item m="1" x="455"/>
        <item m="1" x="285"/>
        <item m="1" x="296"/>
        <item x="158"/>
        <item m="1" x="474"/>
        <item x="32"/>
        <item m="1" x="292"/>
        <item x="255"/>
        <item m="1" x="295"/>
        <item m="1" x="306"/>
        <item x="187"/>
        <item x="253"/>
        <item m="1" x="551"/>
        <item x="74"/>
        <item m="1" x="480"/>
        <item x="179"/>
        <item m="1" x="515"/>
        <item m="1" x="321"/>
        <item m="1" x="340"/>
        <item m="1" x="552"/>
        <item m="1" x="348"/>
        <item x="14"/>
        <item x="240"/>
        <item x="125"/>
        <item m="1" x="518"/>
        <item m="1" x="529"/>
        <item m="1" x="590"/>
        <item x="78"/>
        <item m="1" x="329"/>
        <item m="1" x="352"/>
        <item m="1" x="375"/>
        <item x="73"/>
        <item x="167"/>
        <item x="63"/>
        <item x="95"/>
        <item x="64"/>
        <item x="18"/>
        <item x="184"/>
        <item m="1" x="356"/>
        <item m="1" x="577"/>
        <item x="44"/>
        <item m="1" x="593"/>
        <item m="1" x="615"/>
        <item x="94"/>
        <item x="126"/>
        <item m="1" x="412"/>
        <item m="1" x="531"/>
        <item m="1" x="548"/>
        <item x="45"/>
        <item m="1" x="561"/>
        <item m="1" x="358"/>
        <item m="1" x="595"/>
        <item x="105"/>
        <item m="1" x="402"/>
        <item m="1" x="428"/>
        <item m="1" x="658"/>
        <item x="183"/>
        <item x="228"/>
        <item m="1" x="392"/>
        <item m="1" x="397"/>
        <item m="1" x="638"/>
        <item m="1" x="422"/>
        <item m="1" x="439"/>
        <item x="159"/>
        <item x="218"/>
        <item m="1" x="598"/>
        <item m="1" x="639"/>
        <item m="1" x="647"/>
        <item x="79"/>
        <item m="1" x="374"/>
        <item m="1" x="652"/>
        <item x="91"/>
        <item m="1" x="663"/>
        <item m="1" x="436"/>
        <item m="1" x="452"/>
        <item x="65"/>
        <item m="1" x="465"/>
        <item x="76"/>
        <item x="131"/>
        <item m="1" x="421"/>
        <item x="127"/>
        <item m="1" x="454"/>
        <item m="1" x="275"/>
        <item m="1" x="479"/>
        <item m="1" x="631"/>
        <item x="205"/>
        <item m="1" x="431"/>
        <item m="1" x="666"/>
        <item x="31"/>
        <item x="11"/>
        <item m="1" x="444"/>
        <item m="1" x="457"/>
        <item m="1" x="490"/>
        <item x="12"/>
        <item m="1" x="279"/>
        <item m="1" x="284"/>
        <item m="1" x="476"/>
        <item m="1" x="288"/>
        <item m="1" x="302"/>
        <item m="1" x="307"/>
        <item x="22"/>
        <item x="143"/>
        <item m="1" x="533"/>
        <item x="203"/>
        <item x="50"/>
        <item x="23"/>
        <item x="227"/>
        <item x="246"/>
        <item x="10"/>
        <item x="216"/>
        <item m="1" x="322"/>
        <item m="1" x="487"/>
        <item m="1" x="303"/>
        <item x="80"/>
        <item x="230"/>
        <item x="245"/>
        <item m="1" x="528"/>
        <item m="1" x="324"/>
        <item m="1" x="541"/>
        <item m="1" x="565"/>
        <item m="1" x="582"/>
        <item m="1" x="367"/>
        <item x="229"/>
        <item x="85"/>
        <item m="1" x="511"/>
        <item x="114"/>
        <item m="1" x="557"/>
        <item x="35"/>
        <item m="1" x="369"/>
        <item x="150"/>
        <item x="20"/>
        <item m="1" x="558"/>
        <item x="129"/>
        <item x="66"/>
        <item x="70"/>
        <item x="83"/>
        <item m="1" x="333"/>
        <item m="1" x="357"/>
        <item m="1" x="578"/>
        <item x="121"/>
        <item x="136"/>
        <item m="1" x="562"/>
        <item m="1" x="573"/>
        <item m="1" x="371"/>
        <item m="1" x="596"/>
        <item m="1" x="378"/>
        <item m="1" x="619"/>
        <item m="1" x="416"/>
        <item m="1" x="659"/>
        <item x="130"/>
        <item x="52"/>
        <item m="1" x="620"/>
        <item m="1" x="675"/>
        <item x="134"/>
        <item x="238"/>
        <item m="1" x="611"/>
        <item m="1" x="627"/>
        <item m="1" x="400"/>
        <item x="178"/>
        <item x="30"/>
        <item m="1" x="651"/>
        <item m="1" x="424"/>
        <item x="200"/>
        <item x="81"/>
        <item x="53"/>
        <item x="96"/>
        <item x="165"/>
        <item m="1" x="466"/>
        <item m="1" x="282"/>
        <item x="82"/>
        <item m="1" x="641"/>
        <item x="42"/>
        <item x="100"/>
        <item x="185"/>
        <item m="1" x="665"/>
        <item m="1" x="270"/>
        <item m="1" x="449"/>
        <item x="67"/>
        <item m="1" x="456"/>
        <item x="198"/>
        <item x="139"/>
        <item x="256"/>
        <item m="1" x="657"/>
        <item x="194"/>
        <item x="111"/>
        <item x="196"/>
        <item m="1" x="458"/>
        <item x="119"/>
        <item m="1" x="290"/>
        <item m="1" x="297"/>
        <item x="138"/>
        <item x="154"/>
        <item m="1" x="468"/>
        <item m="1" x="477"/>
        <item m="1" x="502"/>
        <item x="177"/>
        <item x="41"/>
        <item x="37"/>
        <item m="1" x="315"/>
        <item m="1" x="539"/>
        <item x="124"/>
        <item m="1" x="289"/>
        <item x="261"/>
        <item m="1" x="316"/>
        <item m="1" x="535"/>
        <item m="1" x="334"/>
        <item m="1" x="351"/>
        <item m="1" x="488"/>
        <item x="28"/>
        <item m="1" x="521"/>
        <item x="27"/>
        <item m="1" x="363"/>
        <item m="1" x="583"/>
        <item m="1" x="591"/>
        <item x="7"/>
        <item m="1" x="504"/>
        <item m="1" x="314"/>
        <item m="1" x="530"/>
        <item m="1" x="330"/>
        <item m="1" x="537"/>
        <item m="1" x="544"/>
        <item m="1" x="364"/>
        <item x="51"/>
        <item x="210"/>
        <item m="1" x="385"/>
        <item x="71"/>
        <item x="232"/>
        <item x="102"/>
        <item m="1" x="345"/>
        <item x="87"/>
        <item x="26"/>
        <item x="68"/>
        <item m="1" x="370"/>
        <item m="1" x="594"/>
        <item m="1" x="396"/>
        <item x="140"/>
        <item m="1" x="338"/>
        <item m="1" x="359"/>
        <item m="1" x="579"/>
        <item x="191"/>
        <item m="1" x="414"/>
        <item m="1" x="532"/>
        <item m="1" x="372"/>
        <item m="1" x="597"/>
        <item m="1" x="405"/>
        <item m="1" x="650"/>
        <item m="1" x="423"/>
        <item m="1" x="660"/>
        <item m="1" x="622"/>
        <item m="1" x="399"/>
        <item x="144"/>
        <item m="1" x="676"/>
        <item m="1" x="574"/>
        <item m="1" x="640"/>
        <item m="1" x="426"/>
        <item m="1" x="268"/>
        <item m="1" x="447"/>
        <item x="86"/>
        <item m="1" x="380"/>
        <item m="1" x="612"/>
        <item x="193"/>
        <item x="84"/>
        <item m="1" x="655"/>
        <item m="1" x="664"/>
        <item m="1" x="467"/>
        <item x="43"/>
        <item x="88"/>
        <item m="1" x="409"/>
        <item m="1" x="648"/>
        <item m="1" x="656"/>
        <item m="1" x="432"/>
        <item m="1" x="667"/>
        <item m="1" x="672"/>
        <item m="1" x="445"/>
        <item x="97"/>
        <item x="99"/>
        <item x="72"/>
        <item x="204"/>
        <item x="101"/>
        <item m="1" x="286"/>
        <item m="1" x="298"/>
        <item x="199"/>
        <item m="1" x="280"/>
        <item m="1" x="478"/>
        <item x="9"/>
        <item x="89"/>
        <item m="1" x="503"/>
        <item m="1" x="507"/>
        <item x="207"/>
        <item m="1" x="318"/>
        <item m="1" x="341"/>
        <item m="1" x="555"/>
        <item x="133"/>
        <item x="107"/>
        <item x="135"/>
        <item x="132"/>
        <item m="1" x="498"/>
        <item x="110"/>
        <item m="1" x="317"/>
        <item x="219"/>
        <item m="1" x="592"/>
        <item x="6"/>
        <item m="1" x="311"/>
        <item x="192"/>
        <item x="137"/>
        <item m="1" x="560"/>
        <item m="1" x="634"/>
        <item m="1" x="524"/>
        <item m="1" x="580"/>
        <item m="1" x="373"/>
        <item m="1" x="283"/>
        <item h="1" m="1" x="462"/>
        <item h="1" m="1" x="342"/>
        <item h="1" x="38"/>
        <item h="1" x="69"/>
        <item h="1" x="147"/>
        <item h="1" x="233"/>
        <item h="1" x="258"/>
        <item h="1" x="259"/>
        <item h="1" x="260"/>
        <item h="1" x="262"/>
        <item h="1" x="263"/>
        <item h="1" x="264"/>
        <item h="1" x="0"/>
        <item h="1" x="33"/>
        <item h="1" x="112"/>
        <item h="1" x="160"/>
        <item h="1" x="161"/>
        <item h="1" x="170"/>
        <item h="1" x="175"/>
        <item t="default"/>
      </items>
    </pivotField>
    <pivotField compact="0" numFmtId="165"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m="1" x="2"/>
        <item x="0"/>
        <item x="1"/>
        <item t="default"/>
      </items>
    </pivotField>
    <pivotField compact="0" outline="0" showAll="0"/>
    <pivotField compact="0" outline="0" showAll="0"/>
    <pivotField axis="axisRow" compact="0" outline="0" showAll="0">
      <items count="934">
        <item x="43"/>
        <item x="45"/>
        <item x="63"/>
        <item x="216"/>
        <item x="902"/>
        <item x="64"/>
        <item x="217"/>
        <item x="687"/>
        <item x="41"/>
        <item x="207"/>
        <item x="180"/>
        <item x="205"/>
        <item x="612"/>
        <item x="633"/>
        <item x="209"/>
        <item x="46"/>
        <item x="688"/>
        <item x="798"/>
        <item x="241"/>
        <item x="903"/>
        <item x="55"/>
        <item x="126"/>
        <item x="92"/>
        <item x="613"/>
        <item x="363"/>
        <item x="783"/>
        <item x="208"/>
        <item x="1"/>
        <item x="7"/>
        <item x="634"/>
        <item x="316"/>
        <item x="691"/>
        <item x="81"/>
        <item x="690"/>
        <item x="445"/>
        <item x="80"/>
        <item x="182"/>
        <item x="299"/>
        <item x="56"/>
        <item x="813"/>
        <item x="616"/>
        <item x="635"/>
        <item x="842"/>
        <item x="230"/>
        <item x="800"/>
        <item x="426"/>
        <item x="799"/>
        <item x="611"/>
        <item x="48"/>
        <item x="2"/>
        <item x="123"/>
        <item x="785"/>
        <item x="112"/>
        <item x="42"/>
        <item x="138"/>
        <item x="93"/>
        <item x="680"/>
        <item x="367"/>
        <item x="51"/>
        <item x="11"/>
        <item x="617"/>
        <item x="181"/>
        <item x="8"/>
        <item x="6"/>
        <item x="206"/>
        <item x="424"/>
        <item x="66"/>
        <item x="50"/>
        <item x="435"/>
        <item x="373"/>
        <item x="210"/>
        <item x="446"/>
        <item x="843"/>
        <item x="371"/>
        <item x="47"/>
        <item x="636"/>
        <item x="77"/>
        <item x="639"/>
        <item x="286"/>
        <item x="13"/>
        <item x="901"/>
        <item x="0"/>
        <item x="362"/>
        <item x="619"/>
        <item x="298"/>
        <item x="681"/>
        <item x="183"/>
        <item x="303"/>
        <item x="427"/>
        <item x="618"/>
        <item x="53"/>
        <item x="287"/>
        <item x="124"/>
        <item x="784"/>
        <item x="801"/>
        <item x="117"/>
        <item x="620"/>
        <item x="301"/>
        <item x="282"/>
        <item x="9"/>
        <item x="32"/>
        <item x="58"/>
        <item x="279"/>
        <item x="640"/>
        <item x="57"/>
        <item x="787"/>
        <item x="788"/>
        <item x="137"/>
        <item x="68"/>
        <item x="284"/>
        <item x="54"/>
        <item x="692"/>
        <item x="22"/>
        <item x="786"/>
        <item x="638"/>
        <item x="623"/>
        <item x="185"/>
        <item x="368"/>
        <item x="283"/>
        <item x="436"/>
        <item x="78"/>
        <item x="693"/>
        <item x="378"/>
        <item x="12"/>
        <item x="365"/>
        <item x="147"/>
        <item x="186"/>
        <item x="668"/>
        <item x="49"/>
        <item x="425"/>
        <item x="667"/>
        <item x="21"/>
        <item x="59"/>
        <item x="713"/>
        <item x="94"/>
        <item x="802"/>
        <item x="669"/>
        <item x="694"/>
        <item x="695"/>
        <item x="34"/>
        <item x="624"/>
        <item x="285"/>
        <item x="302"/>
        <item x="253"/>
        <item x="679"/>
        <item x="379"/>
        <item x="637"/>
        <item x="452"/>
        <item x="670"/>
        <item x="125"/>
        <item x="218"/>
        <item x="434"/>
        <item x="678"/>
        <item x="673"/>
        <item x="682"/>
        <item x="70"/>
        <item x="152"/>
        <item x="621"/>
        <item x="440"/>
        <item x="685"/>
        <item x="297"/>
        <item x="844"/>
        <item x="300"/>
        <item x="82"/>
        <item x="29"/>
        <item x="223"/>
        <item x="255"/>
        <item x="44"/>
        <item x="280"/>
        <item x="366"/>
        <item x="268"/>
        <item x="26"/>
        <item x="244"/>
        <item x="718"/>
        <item x="168"/>
        <item x="717"/>
        <item x="118"/>
        <item x="267"/>
        <item x="242"/>
        <item x="219"/>
        <item x="184"/>
        <item x="114"/>
        <item x="841"/>
        <item x="814"/>
        <item x="582"/>
        <item x="228"/>
        <item x="606"/>
        <item x="832"/>
        <item x="52"/>
        <item x="28"/>
        <item x="676"/>
        <item x="644"/>
        <item x="256"/>
        <item x="140"/>
        <item x="374"/>
        <item x="520"/>
        <item x="716"/>
        <item x="715"/>
        <item x="645"/>
        <item x="609"/>
        <item x="431"/>
        <item x="558"/>
        <item x="67"/>
        <item x="113"/>
        <item x="752"/>
        <item x="382"/>
        <item x="229"/>
        <item x="416"/>
        <item x="789"/>
        <item x="714"/>
        <item x="891"/>
        <item x="438"/>
        <item x="408"/>
        <item x="410"/>
        <item x="754"/>
        <item x="364"/>
        <item x="897"/>
        <item x="827"/>
        <item x="167"/>
        <item x="288"/>
        <item x="264"/>
        <item x="790"/>
        <item x="150"/>
        <item x="415"/>
        <item x="30"/>
        <item x="413"/>
        <item x="753"/>
        <item x="893"/>
        <item x="831"/>
        <item x="191"/>
        <item x="521"/>
        <item x="677"/>
        <item x="384"/>
        <item x="278"/>
        <item x="95"/>
        <item x="224"/>
        <item x="453"/>
        <item x="69"/>
        <item x="31"/>
        <item x="383"/>
        <item x="557"/>
        <item x="170"/>
        <item x="146"/>
        <item x="870"/>
        <item x="722"/>
        <item x="263"/>
        <item x="417"/>
        <item x="265"/>
        <item x="79"/>
        <item x="76"/>
        <item x="643"/>
        <item x="760"/>
        <item x="10"/>
        <item x="200"/>
        <item x="859"/>
        <item x="188"/>
        <item x="211"/>
        <item x="160"/>
        <item x="75"/>
        <item x="487"/>
        <item x="622"/>
        <item x="626"/>
        <item x="712"/>
        <item x="175"/>
        <item x="60"/>
        <item x="254"/>
        <item x="212"/>
        <item x="721"/>
        <item x="271"/>
        <item x="245"/>
        <item x="173"/>
        <item x="385"/>
        <item x="195"/>
        <item x="329"/>
        <item x="758"/>
        <item x="65"/>
        <item x="273"/>
        <item x="791"/>
        <item x="320"/>
        <item x="381"/>
        <item x="83"/>
        <item x="803"/>
        <item x="290"/>
        <item x="488"/>
        <item x="27"/>
        <item x="755"/>
        <item x="456"/>
        <item x="725"/>
        <item x="583"/>
        <item x="345"/>
        <item x="894"/>
        <item x="627"/>
        <item x="599"/>
        <item x="289"/>
        <item x="761"/>
        <item x="231"/>
        <item x="33"/>
        <item x="129"/>
        <item x="719"/>
        <item x="203"/>
        <item x="14"/>
        <item x="590"/>
        <item x="172"/>
        <item x="559"/>
        <item x="3"/>
        <item x="291"/>
        <item x="243"/>
        <item x="756"/>
        <item x="586"/>
        <item x="720"/>
        <item x="199"/>
        <item x="321"/>
        <item x="20"/>
        <item x="759"/>
        <item x="257"/>
        <item x="501"/>
        <item x="591"/>
        <item x="122"/>
        <item x="409"/>
        <item x="849"/>
        <item x="899"/>
        <item x="352"/>
        <item x="584"/>
        <item x="724"/>
        <item x="171"/>
        <item x="411"/>
        <item x="570"/>
        <item x="740"/>
        <item x="762"/>
        <item x="377"/>
        <item x="130"/>
        <item x="503"/>
        <item x="40"/>
        <item x="272"/>
        <item x="204"/>
        <item x="871"/>
        <item x="274"/>
        <item x="757"/>
        <item x="600"/>
        <item x="461"/>
        <item x="560"/>
        <item x="804"/>
        <item x="196"/>
        <item x="745"/>
        <item x="233"/>
        <item x="139"/>
        <item x="696"/>
        <item x="845"/>
        <item x="587"/>
        <item x="522"/>
        <item x="281"/>
        <item x="349"/>
        <item x="193"/>
        <item x="896"/>
        <item x="96"/>
        <item x="220"/>
        <item x="325"/>
        <item x="17"/>
        <item x="746"/>
        <item x="523"/>
        <item x="4"/>
        <item x="225"/>
        <item x="247"/>
        <item x="326"/>
        <item x="192"/>
        <item x="763"/>
        <item x="328"/>
        <item x="84"/>
        <item x="490"/>
        <item x="372"/>
        <item x="646"/>
        <item x="266"/>
        <item x="585"/>
        <item x="104"/>
        <item x="153"/>
        <item x="562"/>
        <item x="85"/>
        <item x="389"/>
        <item x="327"/>
        <item x="742"/>
        <item x="524"/>
        <item x="614"/>
        <item x="189"/>
        <item x="689"/>
        <item x="629"/>
        <item x="764"/>
        <item x="201"/>
        <item x="647"/>
        <item x="898"/>
        <item x="190"/>
        <item x="462"/>
        <item x="187"/>
        <item x="561"/>
        <item x="246"/>
        <item x="18"/>
        <item x="151"/>
        <item x="258"/>
        <item x="479"/>
        <item x="35"/>
        <item x="390"/>
        <item x="615"/>
        <item x="697"/>
        <item x="607"/>
        <item x="103"/>
        <item x="563"/>
        <item x="675"/>
        <item x="441"/>
        <item x="895"/>
        <item x="671"/>
        <item x="19"/>
        <item x="792"/>
        <item x="630"/>
        <item x="546"/>
        <item x="575"/>
        <item x="262"/>
        <item x="485"/>
        <item x="376"/>
        <item x="850"/>
        <item x="486"/>
        <item x="261"/>
        <item x="348"/>
        <item x="15"/>
        <item x="23"/>
        <item x="858"/>
        <item x="564"/>
        <item x="541"/>
        <item x="567"/>
        <item x="331"/>
        <item x="861"/>
        <item x="38"/>
        <item x="751"/>
        <item x="318"/>
        <item x="580"/>
        <item x="106"/>
        <item x="686"/>
        <item x="892"/>
        <item x="777"/>
        <item x="793"/>
        <item x="778"/>
        <item x="648"/>
        <item x="900"/>
        <item x="565"/>
        <item x="574"/>
        <item x="741"/>
        <item x="568"/>
        <item x="906"/>
        <item x="573"/>
        <item x="468"/>
        <item x="333"/>
        <item x="776"/>
        <item x="451"/>
        <item x="221"/>
        <item x="581"/>
        <item x="335"/>
        <item x="194"/>
        <item x="505"/>
        <item x="197"/>
        <item x="743"/>
        <item x="571"/>
        <item x="493"/>
        <item x="226"/>
        <item x="779"/>
        <item x="36"/>
        <item x="908"/>
        <item x="429"/>
        <item x="572"/>
        <item x="344"/>
        <item x="24"/>
        <item x="215"/>
        <item x="340"/>
        <item x="442"/>
        <item x="744"/>
        <item x="765"/>
        <item x="589"/>
        <item x="519"/>
        <item x="470"/>
        <item x="838"/>
        <item x="386"/>
        <item x="465"/>
        <item x="588"/>
        <item x="846"/>
        <item x="828"/>
        <item x="61"/>
        <item x="158"/>
        <item x="851"/>
        <item x="341"/>
        <item x="269"/>
        <item x="836"/>
        <item x="248"/>
        <item x="319"/>
        <item x="275"/>
        <item x="213"/>
        <item x="447"/>
        <item x="380"/>
        <item x="342"/>
        <item x="128"/>
        <item x="16"/>
        <item x="593"/>
        <item x="270"/>
        <item x="489"/>
        <item x="276"/>
        <item x="905"/>
        <item x="569"/>
        <item x="162"/>
        <item x="355"/>
        <item x="97"/>
        <item x="259"/>
        <item x="592"/>
        <item x="393"/>
        <item x="202"/>
        <item x="214"/>
        <item x="448"/>
        <item x="862"/>
        <item x="543"/>
        <item x="351"/>
        <item x="472"/>
        <item x="412"/>
        <item x="500"/>
        <item x="450"/>
        <item x="723"/>
        <item x="37"/>
        <item x="625"/>
        <item x="566"/>
        <item x="794"/>
        <item x="430"/>
        <item x="39"/>
        <item x="540"/>
        <item x="343"/>
        <item x="437"/>
        <item x="131"/>
        <item x="115"/>
        <item x="439"/>
        <item x="347"/>
        <item x="394"/>
        <item x="5"/>
        <item x="672"/>
        <item x="457"/>
        <item x="404"/>
        <item x="443"/>
        <item x="422"/>
        <item x="25"/>
        <item x="323"/>
        <item x="547"/>
        <item x="62"/>
        <item x="414"/>
        <item x="710"/>
        <item x="475"/>
        <item x="236"/>
        <item x="683"/>
        <item x="492"/>
        <item x="830"/>
        <item x="726"/>
        <item x="545"/>
        <item x="107"/>
        <item x="127"/>
        <item x="922"/>
        <item x="148"/>
        <item x="334"/>
        <item x="222"/>
        <item x="480"/>
        <item x="727"/>
        <item x="277"/>
        <item x="766"/>
        <item x="502"/>
        <item x="768"/>
        <item x="728"/>
        <item x="375"/>
        <item x="549"/>
        <item x="198"/>
        <item x="423"/>
        <item x="234"/>
        <item x="706"/>
        <item x="767"/>
        <item x="260"/>
        <item x="227"/>
        <item x="539"/>
        <item x="249"/>
        <item x="923"/>
        <item x="444"/>
        <item x="921"/>
        <item x="782"/>
        <item x="839"/>
        <item x="491"/>
        <item x="874"/>
        <item x="544"/>
        <item x="418"/>
        <item x="455"/>
        <item x="419"/>
        <item x="542"/>
        <item x="166"/>
        <item x="346"/>
        <item x="463"/>
        <item x="134"/>
        <item x="548"/>
        <item x="925"/>
        <item x="324"/>
        <item x="579"/>
        <item x="467"/>
        <item x="336"/>
        <item x="805"/>
        <item x="594"/>
        <item x="250"/>
        <item x="780"/>
        <item x="860"/>
        <item x="795"/>
        <item x="432"/>
        <item x="774"/>
        <item x="550"/>
        <item x="159"/>
        <item x="357"/>
        <item x="709"/>
        <item x="235"/>
        <item x="466"/>
        <item x="504"/>
        <item x="428"/>
        <item x="433"/>
        <item x="405"/>
        <item x="641"/>
        <item x="926"/>
        <item x="840"/>
        <item x="628"/>
        <item x="773"/>
        <item x="116"/>
        <item x="642"/>
        <item x="317"/>
        <item x="731"/>
        <item x="924"/>
        <item x="707"/>
        <item x="387"/>
        <item x="809"/>
        <item x="354"/>
        <item x="852"/>
        <item x="929"/>
        <item x="854"/>
        <item x="473"/>
        <item x="578"/>
        <item x="178"/>
        <item x="577"/>
        <item x="730"/>
        <item x="674"/>
        <item x="603"/>
        <item x="684"/>
        <item x="506"/>
        <item x="156"/>
        <item x="729"/>
        <item x="332"/>
        <item x="370"/>
        <item x="406"/>
        <item x="252"/>
        <item x="810"/>
        <item x="855"/>
        <item x="145"/>
        <item x="552"/>
        <item x="149"/>
        <item x="322"/>
        <item x="449"/>
        <item x="174"/>
        <item x="781"/>
        <item x="602"/>
        <item x="469"/>
        <item x="476"/>
        <item x="99"/>
        <item x="608"/>
        <item x="864"/>
        <item x="927"/>
        <item x="853"/>
        <item x="474"/>
        <item x="98"/>
        <item x="863"/>
        <item x="100"/>
        <item x="350"/>
        <item x="796"/>
        <item x="553"/>
        <item x="420"/>
        <item x="708"/>
        <item x="551"/>
        <item x="576"/>
        <item x="604"/>
        <item x="109"/>
        <item x="108"/>
        <item x="237"/>
        <item x="477"/>
        <item x="481"/>
        <item x="407"/>
        <item x="919"/>
        <item x="251"/>
        <item x="397"/>
        <item x="806"/>
        <item x="239"/>
        <item x="495"/>
        <item x="555"/>
        <item x="499"/>
        <item x="391"/>
        <item x="478"/>
        <item x="918"/>
        <item x="142"/>
        <item x="179"/>
        <item x="157"/>
        <item x="869"/>
        <item x="631"/>
        <item x="388"/>
        <item x="369"/>
        <item x="102"/>
        <item x="928"/>
        <item x="164"/>
        <item x="556"/>
        <item x="330"/>
        <item x="132"/>
        <item x="554"/>
        <item x="512"/>
        <item x="471"/>
        <item x="920"/>
        <item x="161"/>
        <item x="398"/>
        <item x="86"/>
        <item x="421"/>
        <item x="119"/>
        <item x="496"/>
        <item x="110"/>
        <item x="353"/>
        <item x="811"/>
        <item x="711"/>
        <item x="494"/>
        <item x="932"/>
        <item x="632"/>
        <item x="834"/>
        <item x="701"/>
        <item x="482"/>
        <item x="238"/>
        <item x="101"/>
        <item x="143"/>
        <item x="856"/>
        <item x="454"/>
        <item x="120"/>
        <item x="829"/>
        <item x="703"/>
        <item x="240"/>
        <item x="513"/>
        <item x="392"/>
        <item x="484"/>
        <item x="797"/>
        <item x="177"/>
        <item x="498"/>
        <item x="176"/>
        <item x="401"/>
        <item x="87"/>
        <item x="458"/>
        <item x="807"/>
        <item x="879"/>
        <item x="537"/>
        <item x="483"/>
        <item x="857"/>
        <item x="601"/>
        <item x="136"/>
        <item x="507"/>
        <item x="912"/>
        <item x="833"/>
        <item x="135"/>
        <item x="659"/>
        <item x="356"/>
        <item x="514"/>
        <item x="605"/>
        <item x="163"/>
        <item x="88"/>
        <item x="915"/>
        <item x="497"/>
        <item x="535"/>
        <item x="775"/>
        <item x="402"/>
        <item x="595"/>
        <item x="702"/>
        <item x="873"/>
        <item x="338"/>
        <item x="904"/>
        <item x="911"/>
        <item x="395"/>
        <item x="232"/>
        <item x="881"/>
        <item x="917"/>
        <item x="536"/>
        <item x="880"/>
        <item x="598"/>
        <item x="538"/>
        <item x="877"/>
        <item x="597"/>
        <item x="916"/>
        <item x="509"/>
        <item x="133"/>
        <item x="337"/>
        <item x="812"/>
        <item x="403"/>
        <item x="732"/>
        <item x="396"/>
        <item x="155"/>
        <item x="660"/>
        <item x="815"/>
        <item x="169"/>
        <item x="154"/>
        <item x="510"/>
        <item x="358"/>
        <item x="868"/>
        <item x="610"/>
        <item x="913"/>
        <item x="734"/>
        <item x="508"/>
        <item x="111"/>
        <item x="735"/>
        <item x="460"/>
        <item x="909"/>
        <item x="738"/>
        <item x="816"/>
        <item x="511"/>
        <item x="736"/>
        <item x="865"/>
        <item x="910"/>
        <item x="121"/>
        <item x="399"/>
        <item x="339"/>
        <item x="704"/>
        <item x="733"/>
        <item x="400"/>
        <item x="739"/>
        <item x="72"/>
        <item x="144"/>
        <item x="872"/>
        <item x="698"/>
        <item x="90"/>
        <item x="141"/>
        <item x="105"/>
        <item x="311"/>
        <item x="878"/>
        <item x="459"/>
        <item x="705"/>
        <item x="890"/>
        <item x="737"/>
        <item x="699"/>
        <item x="73"/>
        <item x="91"/>
        <item x="165"/>
        <item x="308"/>
        <item x="464"/>
        <item x="837"/>
        <item x="700"/>
        <item x="835"/>
        <item x="74"/>
        <item x="89"/>
        <item x="71"/>
        <item x="359"/>
        <item x="769"/>
        <item x="866"/>
        <item x="360"/>
        <item x="914"/>
        <item x="309"/>
        <item x="820"/>
        <item x="310"/>
        <item x="770"/>
        <item x="875"/>
        <item x="361"/>
        <item x="867"/>
        <item x="654"/>
        <item x="649"/>
        <item x="662"/>
        <item x="661"/>
        <item x="772"/>
        <item x="771"/>
        <item x="663"/>
        <item x="664"/>
        <item x="515"/>
        <item x="293"/>
        <item x="516"/>
        <item x="651"/>
        <item x="655"/>
        <item x="656"/>
        <item x="517"/>
        <item x="518"/>
        <item x="650"/>
        <item x="748"/>
        <item x="747"/>
        <item x="749"/>
        <item x="848"/>
        <item x="750"/>
        <item x="658"/>
        <item x="930"/>
        <item x="657"/>
        <item x="653"/>
        <item x="305"/>
        <item x="882"/>
        <item x="652"/>
        <item x="883"/>
        <item x="313"/>
        <item x="312"/>
        <item x="314"/>
        <item x="315"/>
        <item x="307"/>
        <item x="306"/>
        <item x="889"/>
        <item x="808"/>
        <item x="888"/>
        <item x="527"/>
        <item x="528"/>
        <item x="876"/>
        <item x="525"/>
        <item x="885"/>
        <item x="665"/>
        <item x="529"/>
        <item x="526"/>
        <item x="931"/>
        <item x="887"/>
        <item x="530"/>
        <item x="666"/>
        <item x="847"/>
        <item x="884"/>
        <item x="886"/>
        <item x="822"/>
        <item x="304"/>
        <item x="295"/>
        <item x="292"/>
        <item x="294"/>
        <item x="819"/>
        <item x="818"/>
        <item x="817"/>
        <item x="823"/>
        <item x="824"/>
        <item x="821"/>
        <item x="296"/>
        <item x="825"/>
        <item x="534"/>
        <item x="531"/>
        <item x="533"/>
        <item x="826"/>
        <item x="532"/>
        <item x="596"/>
        <item x="907"/>
        <item t="default"/>
      </items>
    </pivotField>
    <pivotField compact="0" outline="0" showAll="0"/>
    <pivotField compact="0" outline="0" showAll="0"/>
    <pivotField compact="0" outline="0" showAll="0"/>
    <pivotField compact="0" outline="0" showAll="0"/>
  </pivotFields>
  <rowFields count="2">
    <field x="13"/>
    <field x="40"/>
  </rowFields>
  <rowItems count="105">
    <i>
      <x v="18"/>
      <x v="3"/>
    </i>
    <i r="1">
      <x v="11"/>
    </i>
    <i>
      <x v="19"/>
      <x v="80"/>
    </i>
    <i r="1">
      <x v="210"/>
    </i>
    <i>
      <x v="20"/>
      <x v="52"/>
    </i>
    <i r="1">
      <x v="109"/>
    </i>
    <i>
      <x v="21"/>
      <x v="31"/>
    </i>
    <i>
      <x v="22"/>
      <x v="10"/>
    </i>
    <i>
      <x v="23"/>
      <x v="62"/>
    </i>
    <i r="1">
      <x v="63"/>
    </i>
    <i>
      <x v="25"/>
      <x v="5"/>
    </i>
    <i r="1">
      <x v="50"/>
    </i>
    <i r="1">
      <x v="193"/>
    </i>
    <i>
      <x v="26"/>
      <x v="78"/>
    </i>
    <i r="1">
      <x v="252"/>
    </i>
    <i>
      <x v="27"/>
      <x v="20"/>
    </i>
    <i r="1">
      <x v="28"/>
    </i>
    <i r="1">
      <x v="102"/>
    </i>
    <i r="1">
      <x v="111"/>
    </i>
    <i>
      <x v="28"/>
      <x v="181"/>
    </i>
    <i r="1">
      <x v="217"/>
    </i>
    <i r="1">
      <x v="219"/>
    </i>
    <i>
      <x v="29"/>
      <x v="61"/>
    </i>
    <i r="1">
      <x v="99"/>
    </i>
    <i r="1">
      <x v="101"/>
    </i>
    <i r="1">
      <x v="137"/>
    </i>
    <i>
      <x v="30"/>
      <x v="130"/>
    </i>
    <i r="1">
      <x v="282"/>
    </i>
    <i>
      <x v="31"/>
      <x v="59"/>
    </i>
    <i r="1">
      <x v="123"/>
    </i>
    <i>
      <x v="34"/>
      <x v="132"/>
    </i>
    <i r="1">
      <x v="177"/>
    </i>
    <i r="1">
      <x v="201"/>
    </i>
    <i r="1">
      <x v="415"/>
    </i>
    <i r="1">
      <x v="431"/>
    </i>
    <i r="1">
      <x v="436"/>
    </i>
    <i>
      <x v="35"/>
      <x v="79"/>
    </i>
    <i>
      <x v="36"/>
      <x v="158"/>
    </i>
    <i r="1">
      <x v="258"/>
    </i>
    <i r="1">
      <x v="418"/>
    </i>
    <i r="1">
      <x v="438"/>
    </i>
    <i r="1">
      <x v="528"/>
    </i>
    <i r="1">
      <x v="531"/>
    </i>
    <i r="1">
      <x v="547"/>
    </i>
    <i>
      <x v="37"/>
      <x v="153"/>
    </i>
    <i r="1">
      <x v="278"/>
    </i>
    <i>
      <x v="38"/>
      <x v="222"/>
    </i>
    <i r="1">
      <x v="445"/>
    </i>
    <i r="1">
      <x v="486"/>
    </i>
    <i r="1">
      <x v="495"/>
    </i>
    <i>
      <x v="40"/>
      <x v="136"/>
    </i>
    <i r="1">
      <x v="148"/>
    </i>
    <i r="1">
      <x v="211"/>
    </i>
    <i r="1">
      <x v="240"/>
    </i>
    <i r="1">
      <x v="268"/>
    </i>
    <i r="1">
      <x v="300"/>
    </i>
    <i r="1">
      <x v="333"/>
    </i>
    <i r="1">
      <x v="481"/>
    </i>
    <i r="1">
      <x v="537"/>
    </i>
    <i r="1">
      <x v="621"/>
    </i>
    <i>
      <x v="41"/>
      <x v="608"/>
    </i>
    <i>
      <x v="43"/>
      <x v="264"/>
    </i>
    <i r="1">
      <x v="272"/>
    </i>
    <i r="1">
      <x v="483"/>
    </i>
    <i r="1">
      <x v="680"/>
    </i>
    <i>
      <x v="44"/>
      <x v="363"/>
    </i>
    <i>
      <x v="45"/>
      <x v="303"/>
    </i>
    <i r="1">
      <x v="340"/>
    </i>
    <i r="1">
      <x v="406"/>
    </i>
    <i r="1">
      <x v="490"/>
    </i>
    <i r="1">
      <x v="616"/>
    </i>
    <i>
      <x v="46"/>
      <x v="421"/>
    </i>
    <i>
      <x v="48"/>
      <x v="427"/>
    </i>
    <i r="1">
      <x v="728"/>
    </i>
    <i>
      <x v="49"/>
      <x v="746"/>
    </i>
    <i>
      <x v="50"/>
      <x v="408"/>
    </i>
    <i r="1">
      <x v="470"/>
    </i>
    <i r="1">
      <x v="496"/>
    </i>
    <i r="1">
      <x v="643"/>
    </i>
    <i r="1">
      <x v="647"/>
    </i>
    <i>
      <x v="53"/>
      <x v="253"/>
    </i>
    <i r="1">
      <x v="688"/>
    </i>
    <i r="1">
      <x v="691"/>
    </i>
    <i>
      <x v="55"/>
      <x v="538"/>
    </i>
    <i>
      <x v="56"/>
      <x v="656"/>
    </i>
    <i r="1">
      <x v="712"/>
    </i>
    <i r="1">
      <x v="764"/>
    </i>
    <i r="1">
      <x v="778"/>
    </i>
    <i>
      <x v="57"/>
      <x v="405"/>
    </i>
    <i>
      <x v="58"/>
      <x v="535"/>
    </i>
    <i r="1">
      <x v="578"/>
    </i>
    <i r="1">
      <x v="683"/>
    </i>
    <i>
      <x v="59"/>
      <x v="707"/>
    </i>
    <i>
      <x v="60"/>
      <x v="386"/>
    </i>
    <i r="1">
      <x v="697"/>
    </i>
    <i r="1">
      <x v="734"/>
    </i>
    <i r="1">
      <x v="736"/>
    </i>
    <i>
      <x v="63"/>
      <x v="509"/>
    </i>
    <i>
      <x v="73"/>
      <x v="875"/>
    </i>
    <i>
      <x v="74"/>
      <x v="871"/>
    </i>
    <i>
      <x v="77"/>
      <x v="726"/>
    </i>
    <i>
      <x v="80"/>
      <x v="887"/>
    </i>
    <i>
      <x v="81"/>
      <x v="883"/>
    </i>
    <i r="1">
      <x v="893"/>
    </i>
    <i>
      <x v="99"/>
      <x v="924"/>
    </i>
  </rowItems>
  <colItems count="1">
    <i/>
  </colItems>
  <pageFields count="3">
    <pageField fld="12" item="1" hier="-1"/>
    <pageField fld="37" item="2" hier="-1"/>
    <pageField fld="18"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7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N7:U110" firstHeaderRow="2" firstDataRow="2" firstDataCol="2" rowPageCount="3" colPageCount="1"/>
  <pivotFields count="45">
    <pivotField compact="0" numFmtId="164"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defaultSubtotal="0"/>
    <pivotField compact="0" outline="0" subtotalTop="0" showAll="0"/>
    <pivotField compact="0" outline="0" subtotalTop="0" showAll="0"/>
    <pivotField compact="0" outline="0" subtotalTop="0" showAll="0"/>
    <pivotField compact="0" outline="0" subtotalTop="0" showAll="0" defaultSubtotal="0"/>
    <pivotField axis="axisPage" compact="0" outline="0" subtotalTop="0" showAll="0">
      <items count="4">
        <item x="1"/>
        <item x="0"/>
        <item m="1" x="2"/>
        <item t="default"/>
      </items>
    </pivotField>
    <pivotField axis="axisRow" compact="0" outline="0" subtotalTop="0" showAll="0" defaultSubtotal="0">
      <items count="119">
        <item m="1" x="101"/>
        <item m="1" x="92"/>
        <item m="1" x="102"/>
        <item m="1" x="117"/>
        <item m="1" x="86"/>
        <item m="1" x="94"/>
        <item m="1" x="97"/>
        <item m="1" x="103"/>
        <item m="1" x="106"/>
        <item x="76"/>
        <item m="1" x="112"/>
        <item x="81"/>
        <item m="1" x="83"/>
        <item x="16"/>
        <item x="17"/>
        <item x="67"/>
        <item x="45"/>
        <item x="37"/>
        <item x="1"/>
        <item x="43"/>
        <item x="14"/>
        <item x="46"/>
        <item x="2"/>
        <item x="5"/>
        <item x="26"/>
        <item x="18"/>
        <item x="8"/>
        <item x="6"/>
        <item x="36"/>
        <item x="7"/>
        <item x="47"/>
        <item x="0"/>
        <item x="12"/>
        <item m="1" x="82"/>
        <item x="19"/>
        <item x="9"/>
        <item x="25"/>
        <item x="15"/>
        <item x="3"/>
        <item x="44"/>
        <item x="4"/>
        <item x="42"/>
        <item m="1" x="91"/>
        <item x="20"/>
        <item x="40"/>
        <item x="48"/>
        <item x="10"/>
        <item x="64"/>
        <item x="31"/>
        <item x="27"/>
        <item x="11"/>
        <item m="1" x="114"/>
        <item x="77"/>
        <item x="28"/>
        <item x="41"/>
        <item x="55"/>
        <item x="21"/>
        <item x="32"/>
        <item x="54"/>
        <item x="35"/>
        <item x="22"/>
        <item x="33"/>
        <item m="1" x="109"/>
        <item x="23"/>
        <item x="34"/>
        <item x="24"/>
        <item x="80"/>
        <item m="1" x="113"/>
        <item x="53"/>
        <item x="30"/>
        <item x="65"/>
        <item x="13"/>
        <item x="29"/>
        <item x="57"/>
        <item x="66"/>
        <item m="1" x="87"/>
        <item x="56"/>
        <item x="51"/>
        <item x="49"/>
        <item x="38"/>
        <item x="58"/>
        <item x="52"/>
        <item x="59"/>
        <item x="72"/>
        <item x="68"/>
        <item x="39"/>
        <item m="1" x="98"/>
        <item x="73"/>
        <item x="69"/>
        <item m="1" x="89"/>
        <item m="1" x="108"/>
        <item m="1" x="85"/>
        <item x="70"/>
        <item x="71"/>
        <item m="1" x="107"/>
        <item m="1" x="99"/>
        <item m="1" x="105"/>
        <item m="1" x="95"/>
        <item m="1" x="115"/>
        <item x="50"/>
        <item x="60"/>
        <item m="1" x="104"/>
        <item x="63"/>
        <item x="74"/>
        <item m="1" x="96"/>
        <item m="1" x="111"/>
        <item m="1" x="93"/>
        <item x="61"/>
        <item x="75"/>
        <item x="62"/>
        <item m="1" x="118"/>
        <item m="1" x="110"/>
        <item m="1" x="90"/>
        <item m="1" x="100"/>
        <item m="1" x="88"/>
        <item m="1" x="84"/>
        <item m="1" x="116"/>
        <item x="78"/>
        <item x="79"/>
      </items>
      <extLst>
        <ext xmlns:x14="http://schemas.microsoft.com/office/spreadsheetml/2009/9/main" uri="{2946ED86-A175-432a-8AC1-64E0C546D7DE}">
          <x14:pivotField fillDownLabels="1"/>
        </ext>
      </extLst>
    </pivotField>
    <pivotField compact="0" outline="0" subtotalTop="0" showAll="0"/>
    <pivotField compact="0" outline="0" showAll="0"/>
    <pivotField compact="0" outline="0" showAll="0"/>
    <pivotField compact="0" outline="0" subtotalTop="0" showAll="0"/>
    <pivotField axis="axisPage" compact="0" numFmtId="165" outline="0" subtotalTop="0" multipleItemSelectionAllowed="1" showAll="0">
      <items count="681">
        <item h="1" m="1" x="538"/>
        <item h="1" m="1" x="491"/>
        <item h="1" m="1" x="481"/>
        <item h="1" m="1" x="575"/>
        <item h="1" m="1" x="540"/>
        <item h="1" m="1" x="604"/>
        <item h="1" m="1" x="482"/>
        <item h="1" m="1" x="493"/>
        <item h="1" m="1" x="339"/>
        <item h="1" m="1" x="514"/>
        <item h="1" m="1" x="602"/>
        <item h="1" x="55"/>
        <item h="1" m="1" x="636"/>
        <item h="1" m="1" x="645"/>
        <item h="1" x="252"/>
        <item h="1" m="1" x="470"/>
        <item h="1" m="1" x="299"/>
        <item h="1" m="1" x="494"/>
        <item h="1" m="1" x="326"/>
        <item h="1" m="1" x="505"/>
        <item h="1" m="1" x="516"/>
        <item h="1" m="1" x="542"/>
        <item h="1" m="1" x="567"/>
        <item h="1" m="1" x="625"/>
        <item h="1" x="56"/>
        <item h="1" x="149"/>
        <item h="1" m="1" x="599"/>
        <item h="1" m="1" x="506"/>
        <item h="1" m="1" x="517"/>
        <item h="1" m="1" x="543"/>
        <item h="1" m="1" x="389"/>
        <item h="1" m="1" x="569"/>
        <item h="1" m="1" x="585"/>
        <item h="1" m="1" x="417"/>
        <item h="1" m="1" x="450"/>
        <item h="1" x="47"/>
        <item h="1" m="1" x="398"/>
        <item h="1" m="1" x="669"/>
        <item h="1" m="1" x="459"/>
        <item h="1" m="1" x="471"/>
        <item h="1" m="1" x="549"/>
        <item h="1" m="1" x="472"/>
        <item h="1" m="1" x="495"/>
        <item h="1" m="1" x="320"/>
        <item h="1" x="222"/>
        <item h="1" m="1" x="553"/>
        <item h="1" m="1" x="519"/>
        <item h="1" m="1" x="600"/>
        <item h="1" m="1" x="387"/>
        <item h="1" x="169"/>
        <item h="1" x="174"/>
        <item h="1" x="173"/>
        <item h="1" m="1" x="388"/>
        <item h="1" m="1" x="545"/>
        <item h="1" m="1" x="353"/>
        <item h="1" m="1" x="576"/>
        <item h="1" m="1" x="613"/>
        <item h="1" m="1" x="391"/>
        <item h="1" m="1" x="624"/>
        <item h="1" x="250"/>
        <item h="1" m="1" x="605"/>
        <item h="1" m="1" x="386"/>
        <item h="1" m="1" x="403"/>
        <item h="1" m="1" x="433"/>
        <item h="1" m="1" x="608"/>
        <item h="1" m="1" x="626"/>
        <item h="1" m="1" x="677"/>
        <item h="1" m="1" x="460"/>
        <item h="1" m="1" x="473"/>
        <item h="1" m="1" x="346"/>
        <item h="1" x="36"/>
        <item h="1" m="1" x="366"/>
        <item h="1" m="1" x="588"/>
        <item h="1" m="1" x="496"/>
        <item h="1" x="142"/>
        <item h="1" m="1" x="350"/>
        <item h="1" m="1" x="361"/>
        <item h="1" m="1" x="520"/>
        <item h="1" m="1" x="354"/>
        <item h="1" m="1" x="384"/>
        <item h="1" m="1" x="344"/>
        <item h="1" m="1" x="427"/>
        <item h="1" x="244"/>
        <item h="1" m="1" x="559"/>
        <item h="1" m="1" x="614"/>
        <item h="1" m="1" x="411"/>
        <item h="1" m="1" x="673"/>
        <item h="1" m="1" x="570"/>
        <item h="1" m="1" x="617"/>
        <item h="1" m="1" x="635"/>
        <item h="1" m="1" x="437"/>
        <item h="1" x="46"/>
        <item h="1" m="1" x="586"/>
        <item h="1" m="1" x="607"/>
        <item h="1" x="248"/>
        <item h="1" m="1" x="649"/>
        <item h="1" m="1" x="446"/>
        <item h="1" m="1" x="272"/>
        <item h="1" m="1" x="609"/>
        <item h="1" m="1" x="621"/>
        <item h="1" x="242"/>
        <item h="1" m="1" x="661"/>
        <item h="1" m="1" x="463"/>
        <item h="1" m="1" x="628"/>
        <item h="1" m="1" x="653"/>
        <item h="1" x="103"/>
        <item h="1" m="1" x="461"/>
        <item h="1" m="1" x="276"/>
        <item h="1" m="1" x="300"/>
        <item h="1" m="1" x="492"/>
        <item h="1" m="1" x="499"/>
        <item h="1" m="1" x="309"/>
        <item h="1" x="251"/>
        <item h="1" m="1" x="293"/>
        <item h="1" m="1" x="305"/>
        <item h="1" m="1" x="508"/>
        <item h="1" m="1" x="563"/>
        <item h="1" m="1" x="484"/>
        <item h="1" m="1" x="527"/>
        <item h="1" x="98"/>
        <item h="1" x="217"/>
        <item h="1" m="1" x="589"/>
        <item h="1" x="3"/>
        <item h="1" m="1" x="308"/>
        <item h="1" x="181"/>
        <item h="1" x="208"/>
        <item h="1" m="1" x="554"/>
        <item h="1" m="1" x="381"/>
        <item h="1" x="4"/>
        <item h="1" x="92"/>
        <item h="1" m="1" x="323"/>
        <item h="1" x="171"/>
        <item h="1" m="1" x="327"/>
        <item h="1" m="1" x="556"/>
        <item h="1" x="115"/>
        <item h="1" x="2"/>
        <item h="1" m="1" x="566"/>
        <item h="1" x="120"/>
        <item h="1" x="61"/>
        <item h="1" x="90"/>
        <item h="1" x="17"/>
        <item h="1" m="1" x="331"/>
        <item h="1" x="215"/>
        <item h="1" m="1" x="355"/>
        <item h="1" m="1" x="603"/>
        <item h="1" x="16"/>
        <item h="1" m="1" x="616"/>
        <item h="1" m="1" x="401"/>
        <item h="1" m="1" x="572"/>
        <item h="1" x="54"/>
        <item h="1" x="34"/>
        <item h="1" m="1" x="643"/>
        <item h="1" m="1" x="415"/>
        <item h="1" m="1" x="434"/>
        <item h="1" x="241"/>
        <item h="1" m="1" x="442"/>
        <item h="1" m="1" x="587"/>
        <item h="1" m="1" x="406"/>
        <item h="1" m="1" x="435"/>
        <item h="1" x="201"/>
        <item h="1" x="202"/>
        <item h="1" m="1" x="610"/>
        <item h="1" x="60"/>
        <item h="1" x="190"/>
        <item h="1" m="1" x="629"/>
        <item h="1" m="1" x="408"/>
        <item h="1" m="1" x="419"/>
        <item h="1" m="1" x="430"/>
        <item h="1" x="104"/>
        <item h="1" m="1" x="269"/>
        <item h="1" x="151"/>
        <item h="1" m="1" x="277"/>
        <item h="1" x="48"/>
        <item h="1" x="40"/>
        <item h="1" m="1" x="483"/>
        <item h="1" x="153"/>
        <item h="1" m="1" x="301"/>
        <item h="1" m="1" x="304"/>
        <item h="1" m="1" x="500"/>
        <item h="1" x="113"/>
        <item h="1" x="166"/>
        <item h="1" m="1" x="550"/>
        <item h="1" x="236"/>
        <item h="1" x="108"/>
        <item h="1" m="1" x="509"/>
        <item h="1" m="1" x="526"/>
        <item h="1" x="163"/>
        <item h="1" m="1" x="485"/>
        <item h="1" m="1" x="497"/>
        <item h="1" m="1" x="310"/>
        <item h="1" x="225"/>
        <item h="1" m="1" x="534"/>
        <item h="1" m="1" x="362"/>
        <item h="1" m="1" x="382"/>
        <item h="1" x="172"/>
        <item h="1" x="164"/>
        <item h="1" x="197"/>
        <item h="1" m="1" x="394"/>
        <item h="1" m="1" x="523"/>
        <item h="1" x="156"/>
        <item h="1" x="209"/>
        <item h="1" m="1" x="584"/>
        <item h="1" m="1" x="376"/>
        <item h="1" x="122"/>
        <item h="1" m="1" x="623"/>
        <item h="1" x="206"/>
        <item h="1" m="1" x="632"/>
        <item h="1" m="1" x="410"/>
        <item h="1" x="157"/>
        <item h="1" m="1" x="336"/>
        <item h="1" x="15"/>
        <item h="1" x="180"/>
        <item h="1" m="1" x="390"/>
        <item h="1" m="1" x="395"/>
        <item h="1" m="1" x="642"/>
        <item h="1" m="1" x="547"/>
        <item h="1" m="1" x="571"/>
        <item h="1" x="62"/>
        <item h="1" m="1" x="413"/>
        <item h="1" x="152"/>
        <item h="1" m="1" x="438"/>
        <item h="1" x="168"/>
        <item h="1" m="1" x="360"/>
        <item h="1" x="235"/>
        <item h="1" m="1" x="379"/>
        <item h="1" x="265"/>
        <item h="1" m="1" x="637"/>
        <item h="1" m="1" x="404"/>
        <item h="1" x="213"/>
        <item h="1" m="1" x="674"/>
        <item h="1" x="77"/>
        <item h="1" x="49"/>
        <item h="1" m="1" x="646"/>
        <item h="1" x="221"/>
        <item h="1" x="57"/>
        <item h="1" m="1" x="670"/>
        <item h="1" m="1" x="440"/>
        <item h="1" m="1" x="267"/>
        <item h="1" x="123"/>
        <item h="1" m="1" x="273"/>
        <item h="1" x="145"/>
        <item h="1" x="58"/>
        <item h="1" m="1" x="393"/>
        <item h="1" m="1" x="407"/>
        <item h="1" m="1" x="418"/>
        <item h="1" m="1" x="425"/>
        <item h="1" m="1" x="654"/>
        <item h="1" m="1" x="429"/>
        <item h="1" m="1" x="662"/>
        <item h="1" x="211"/>
        <item h="1" m="1" x="678"/>
        <item h="1" x="106"/>
        <item h="1" x="75"/>
        <item h="1" m="1" x="420"/>
        <item h="1" x="29"/>
        <item h="1" x="220"/>
        <item h="1" m="1" x="443"/>
        <item h="1" m="1" x="448"/>
        <item h="1" m="1" x="453"/>
        <item h="1" x="118"/>
        <item h="1" m="1" x="469"/>
        <item h="1" m="1" x="489"/>
        <item h="1" x="1"/>
        <item x="59"/>
        <item m="1" x="278"/>
        <item m="1" x="287"/>
        <item m="1" x="291"/>
        <item m="1" x="294"/>
        <item x="128"/>
        <item m="1" x="501"/>
        <item x="109"/>
        <item m="1" x="512"/>
        <item m="1" x="525"/>
        <item m="1" x="319"/>
        <item x="195"/>
        <item m="1" x="475"/>
        <item m="1" x="312"/>
        <item m="1" x="510"/>
        <item m="1" x="513"/>
        <item x="141"/>
        <item x="116"/>
        <item m="1" x="347"/>
        <item m="1" x="486"/>
        <item x="155"/>
        <item m="1" x="313"/>
        <item x="212"/>
        <item m="1" x="349"/>
        <item x="239"/>
        <item x="162"/>
        <item x="146"/>
        <item m="1" x="328"/>
        <item m="1" x="536"/>
        <item m="1" x="335"/>
        <item x="182"/>
        <item m="1" x="564"/>
        <item x="117"/>
        <item x="93"/>
        <item m="1" x="601"/>
        <item m="1" x="383"/>
        <item x="226"/>
        <item m="1" x="522"/>
        <item m="1" x="343"/>
        <item m="1" x="368"/>
        <item x="13"/>
        <item m="1" x="325"/>
        <item m="1" x="332"/>
        <item m="1" x="546"/>
        <item x="8"/>
        <item m="1" x="568"/>
        <item m="1" x="365"/>
        <item x="148"/>
        <item m="1" x="377"/>
        <item x="188"/>
        <item m="1" x="337"/>
        <item x="247"/>
        <item x="214"/>
        <item m="1" x="633"/>
        <item x="234"/>
        <item x="243"/>
        <item x="224"/>
        <item x="19"/>
        <item m="1" x="606"/>
        <item m="1" x="618"/>
        <item m="1" x="644"/>
        <item x="237"/>
        <item x="189"/>
        <item x="21"/>
        <item m="1" x="581"/>
        <item x="249"/>
        <item x="257"/>
        <item m="1" x="668"/>
        <item m="1" x="266"/>
        <item x="39"/>
        <item x="5"/>
        <item x="231"/>
        <item x="223"/>
        <item m="1" x="441"/>
        <item m="1" x="271"/>
        <item m="1" x="451"/>
        <item m="1" x="274"/>
        <item m="1" x="464"/>
        <item m="1" x="281"/>
        <item x="25"/>
        <item m="1" x="630"/>
        <item x="176"/>
        <item x="254"/>
        <item m="1" x="671"/>
        <item x="186"/>
        <item x="24"/>
        <item m="1" x="679"/>
        <item m="1" x="455"/>
        <item m="1" x="285"/>
        <item m="1" x="296"/>
        <item x="158"/>
        <item m="1" x="474"/>
        <item x="32"/>
        <item m="1" x="292"/>
        <item x="255"/>
        <item m="1" x="295"/>
        <item m="1" x="306"/>
        <item x="187"/>
        <item x="253"/>
        <item m="1" x="551"/>
        <item x="74"/>
        <item m="1" x="480"/>
        <item x="179"/>
        <item m="1" x="515"/>
        <item m="1" x="321"/>
        <item m="1" x="340"/>
        <item m="1" x="552"/>
        <item m="1" x="348"/>
        <item x="14"/>
        <item x="240"/>
        <item x="125"/>
        <item m="1" x="518"/>
        <item m="1" x="529"/>
        <item m="1" x="590"/>
        <item x="78"/>
        <item m="1" x="329"/>
        <item m="1" x="352"/>
        <item m="1" x="375"/>
        <item x="73"/>
        <item x="167"/>
        <item x="63"/>
        <item x="95"/>
        <item x="64"/>
        <item x="18"/>
        <item x="184"/>
        <item m="1" x="356"/>
        <item m="1" x="577"/>
        <item x="44"/>
        <item m="1" x="593"/>
        <item m="1" x="615"/>
        <item x="94"/>
        <item x="126"/>
        <item m="1" x="412"/>
        <item m="1" x="531"/>
        <item m="1" x="548"/>
        <item x="45"/>
        <item m="1" x="561"/>
        <item m="1" x="358"/>
        <item m="1" x="595"/>
        <item x="105"/>
        <item m="1" x="402"/>
        <item m="1" x="428"/>
        <item m="1" x="658"/>
        <item x="183"/>
        <item x="228"/>
        <item m="1" x="392"/>
        <item m="1" x="397"/>
        <item m="1" x="638"/>
        <item m="1" x="422"/>
        <item m="1" x="439"/>
        <item x="159"/>
        <item x="218"/>
        <item m="1" x="598"/>
        <item m="1" x="639"/>
        <item m="1" x="647"/>
        <item x="79"/>
        <item m="1" x="374"/>
        <item m="1" x="652"/>
        <item x="91"/>
        <item m="1" x="663"/>
        <item m="1" x="436"/>
        <item m="1" x="452"/>
        <item x="65"/>
        <item m="1" x="465"/>
        <item x="76"/>
        <item x="131"/>
        <item m="1" x="421"/>
        <item x="127"/>
        <item m="1" x="454"/>
        <item m="1" x="275"/>
        <item m="1" x="479"/>
        <item m="1" x="631"/>
        <item x="205"/>
        <item m="1" x="431"/>
        <item m="1" x="666"/>
        <item x="31"/>
        <item x="11"/>
        <item m="1" x="444"/>
        <item m="1" x="457"/>
        <item m="1" x="490"/>
        <item x="12"/>
        <item m="1" x="279"/>
        <item m="1" x="284"/>
        <item m="1" x="476"/>
        <item m="1" x="288"/>
        <item m="1" x="302"/>
        <item m="1" x="307"/>
        <item x="22"/>
        <item x="143"/>
        <item m="1" x="533"/>
        <item x="203"/>
        <item x="50"/>
        <item x="23"/>
        <item x="227"/>
        <item x="246"/>
        <item x="10"/>
        <item x="216"/>
        <item m="1" x="322"/>
        <item m="1" x="487"/>
        <item m="1" x="303"/>
        <item x="80"/>
        <item x="230"/>
        <item x="245"/>
        <item m="1" x="528"/>
        <item m="1" x="324"/>
        <item m="1" x="541"/>
        <item m="1" x="565"/>
        <item m="1" x="582"/>
        <item m="1" x="367"/>
        <item x="229"/>
        <item x="85"/>
        <item m="1" x="511"/>
        <item x="114"/>
        <item m="1" x="557"/>
        <item x="35"/>
        <item m="1" x="369"/>
        <item x="150"/>
        <item x="20"/>
        <item m="1" x="558"/>
        <item x="129"/>
        <item x="66"/>
        <item x="70"/>
        <item x="83"/>
        <item m="1" x="333"/>
        <item m="1" x="357"/>
        <item m="1" x="578"/>
        <item x="121"/>
        <item x="136"/>
        <item m="1" x="562"/>
        <item m="1" x="573"/>
        <item m="1" x="371"/>
        <item m="1" x="596"/>
        <item m="1" x="378"/>
        <item m="1" x="619"/>
        <item m="1" x="416"/>
        <item m="1" x="659"/>
        <item x="130"/>
        <item x="52"/>
        <item m="1" x="620"/>
        <item m="1" x="675"/>
        <item x="134"/>
        <item x="238"/>
        <item m="1" x="611"/>
        <item m="1" x="627"/>
        <item m="1" x="400"/>
        <item x="178"/>
        <item x="30"/>
        <item m="1" x="651"/>
        <item m="1" x="424"/>
        <item x="200"/>
        <item x="81"/>
        <item x="53"/>
        <item x="96"/>
        <item x="165"/>
        <item m="1" x="466"/>
        <item m="1" x="282"/>
        <item x="82"/>
        <item m="1" x="641"/>
        <item x="42"/>
        <item x="100"/>
        <item x="185"/>
        <item m="1" x="665"/>
        <item m="1" x="270"/>
        <item m="1" x="449"/>
        <item x="67"/>
        <item m="1" x="456"/>
        <item x="198"/>
        <item x="139"/>
        <item x="256"/>
        <item m="1" x="657"/>
        <item x="194"/>
        <item x="111"/>
        <item x="196"/>
        <item m="1" x="458"/>
        <item x="119"/>
        <item m="1" x="290"/>
        <item m="1" x="297"/>
        <item x="138"/>
        <item x="154"/>
        <item m="1" x="468"/>
        <item m="1" x="477"/>
        <item m="1" x="502"/>
        <item x="177"/>
        <item x="41"/>
        <item x="37"/>
        <item m="1" x="315"/>
        <item m="1" x="539"/>
        <item x="124"/>
        <item m="1" x="289"/>
        <item x="261"/>
        <item m="1" x="316"/>
        <item m="1" x="535"/>
        <item m="1" x="334"/>
        <item m="1" x="351"/>
        <item m="1" x="488"/>
        <item x="28"/>
        <item m="1" x="521"/>
        <item x="27"/>
        <item m="1" x="363"/>
        <item m="1" x="583"/>
        <item m="1" x="591"/>
        <item x="7"/>
        <item m="1" x="504"/>
        <item m="1" x="314"/>
        <item m="1" x="530"/>
        <item m="1" x="330"/>
        <item m="1" x="537"/>
        <item m="1" x="544"/>
        <item m="1" x="364"/>
        <item x="51"/>
        <item x="210"/>
        <item m="1" x="385"/>
        <item x="71"/>
        <item x="232"/>
        <item x="102"/>
        <item m="1" x="345"/>
        <item x="87"/>
        <item x="26"/>
        <item x="68"/>
        <item m="1" x="370"/>
        <item m="1" x="594"/>
        <item m="1" x="396"/>
        <item x="140"/>
        <item m="1" x="338"/>
        <item m="1" x="359"/>
        <item m="1" x="579"/>
        <item x="191"/>
        <item m="1" x="414"/>
        <item m="1" x="532"/>
        <item m="1" x="372"/>
        <item m="1" x="597"/>
        <item m="1" x="405"/>
        <item m="1" x="650"/>
        <item m="1" x="423"/>
        <item m="1" x="660"/>
        <item m="1" x="622"/>
        <item m="1" x="399"/>
        <item x="144"/>
        <item m="1" x="676"/>
        <item m="1" x="574"/>
        <item m="1" x="640"/>
        <item m="1" x="426"/>
        <item m="1" x="268"/>
        <item m="1" x="447"/>
        <item x="86"/>
        <item m="1" x="380"/>
        <item m="1" x="612"/>
        <item x="193"/>
        <item x="84"/>
        <item m="1" x="655"/>
        <item m="1" x="664"/>
        <item m="1" x="467"/>
        <item x="43"/>
        <item x="88"/>
        <item m="1" x="409"/>
        <item m="1" x="648"/>
        <item m="1" x="656"/>
        <item m="1" x="432"/>
        <item m="1" x="667"/>
        <item m="1" x="672"/>
        <item m="1" x="445"/>
        <item x="97"/>
        <item x="99"/>
        <item x="72"/>
        <item x="204"/>
        <item x="101"/>
        <item m="1" x="286"/>
        <item m="1" x="298"/>
        <item x="199"/>
        <item m="1" x="280"/>
        <item m="1" x="478"/>
        <item x="9"/>
        <item x="89"/>
        <item m="1" x="503"/>
        <item m="1" x="507"/>
        <item x="207"/>
        <item m="1" x="318"/>
        <item m="1" x="341"/>
        <item m="1" x="555"/>
        <item x="133"/>
        <item x="107"/>
        <item x="135"/>
        <item x="132"/>
        <item m="1" x="498"/>
        <item x="110"/>
        <item m="1" x="317"/>
        <item x="219"/>
        <item m="1" x="592"/>
        <item x="6"/>
        <item m="1" x="311"/>
        <item x="192"/>
        <item x="137"/>
        <item m="1" x="560"/>
        <item m="1" x="634"/>
        <item m="1" x="524"/>
        <item m="1" x="580"/>
        <item m="1" x="373"/>
        <item m="1" x="283"/>
        <item h="1" m="1" x="462"/>
        <item h="1" m="1" x="342"/>
        <item h="1" x="38"/>
        <item h="1" x="69"/>
        <item h="1" x="147"/>
        <item h="1" x="233"/>
        <item h="1" x="258"/>
        <item h="1" x="259"/>
        <item h="1" x="260"/>
        <item h="1" x="262"/>
        <item h="1" x="263"/>
        <item h="1" x="264"/>
        <item h="1" x="0"/>
        <item h="1" x="33"/>
        <item h="1" x="112"/>
        <item h="1" x="160"/>
        <item h="1" x="161"/>
        <item h="1" x="170"/>
        <item h="1" x="175"/>
        <item t="default"/>
      </items>
    </pivotField>
    <pivotField compact="0" numFmtId="165" outline="0" subtotalTop="0" showAll="0"/>
    <pivotField compact="0" outline="0" subtotalTop="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m="1" x="2"/>
        <item x="0"/>
        <item x="1"/>
        <item t="default"/>
      </items>
    </pivotField>
    <pivotField compact="0" outline="0" showAll="0"/>
    <pivotField compact="0" outline="0" showAll="0"/>
    <pivotField axis="axisRow" compact="0" outline="0" showAll="0">
      <items count="934">
        <item x="43"/>
        <item x="45"/>
        <item x="63"/>
        <item x="216"/>
        <item x="902"/>
        <item x="64"/>
        <item x="217"/>
        <item x="687"/>
        <item x="41"/>
        <item x="207"/>
        <item x="180"/>
        <item x="205"/>
        <item x="612"/>
        <item x="633"/>
        <item x="209"/>
        <item x="46"/>
        <item x="688"/>
        <item x="798"/>
        <item x="241"/>
        <item x="903"/>
        <item x="55"/>
        <item x="126"/>
        <item x="92"/>
        <item x="613"/>
        <item x="363"/>
        <item x="783"/>
        <item x="208"/>
        <item x="1"/>
        <item x="7"/>
        <item x="634"/>
        <item x="316"/>
        <item x="691"/>
        <item x="81"/>
        <item x="690"/>
        <item x="445"/>
        <item x="80"/>
        <item x="182"/>
        <item x="299"/>
        <item x="56"/>
        <item x="813"/>
        <item x="616"/>
        <item x="635"/>
        <item x="842"/>
        <item x="230"/>
        <item x="800"/>
        <item x="426"/>
        <item x="799"/>
        <item x="611"/>
        <item x="48"/>
        <item x="2"/>
        <item x="123"/>
        <item x="785"/>
        <item x="112"/>
        <item x="42"/>
        <item x="138"/>
        <item x="93"/>
        <item x="680"/>
        <item x="367"/>
        <item x="51"/>
        <item x="11"/>
        <item x="617"/>
        <item x="181"/>
        <item x="8"/>
        <item x="6"/>
        <item x="206"/>
        <item x="424"/>
        <item x="66"/>
        <item x="50"/>
        <item x="435"/>
        <item x="373"/>
        <item x="210"/>
        <item x="446"/>
        <item x="843"/>
        <item x="371"/>
        <item x="47"/>
        <item x="636"/>
        <item x="77"/>
        <item x="639"/>
        <item x="286"/>
        <item x="13"/>
        <item x="901"/>
        <item x="0"/>
        <item x="362"/>
        <item x="619"/>
        <item x="298"/>
        <item x="681"/>
        <item x="183"/>
        <item x="303"/>
        <item x="427"/>
        <item x="618"/>
        <item x="53"/>
        <item x="287"/>
        <item x="124"/>
        <item x="784"/>
        <item x="801"/>
        <item x="117"/>
        <item x="620"/>
        <item x="301"/>
        <item x="282"/>
        <item x="9"/>
        <item x="32"/>
        <item x="58"/>
        <item x="279"/>
        <item x="640"/>
        <item x="57"/>
        <item x="787"/>
        <item x="788"/>
        <item x="137"/>
        <item x="68"/>
        <item x="284"/>
        <item x="54"/>
        <item x="692"/>
        <item x="22"/>
        <item x="786"/>
        <item x="638"/>
        <item x="623"/>
        <item x="185"/>
        <item x="368"/>
        <item x="283"/>
        <item x="436"/>
        <item x="78"/>
        <item x="693"/>
        <item x="378"/>
        <item x="12"/>
        <item x="365"/>
        <item x="147"/>
        <item x="186"/>
        <item x="668"/>
        <item x="49"/>
        <item x="425"/>
        <item x="667"/>
        <item x="21"/>
        <item x="59"/>
        <item x="713"/>
        <item x="94"/>
        <item x="802"/>
        <item x="669"/>
        <item x="694"/>
        <item x="695"/>
        <item x="34"/>
        <item x="624"/>
        <item x="285"/>
        <item x="302"/>
        <item x="253"/>
        <item x="679"/>
        <item x="379"/>
        <item x="637"/>
        <item x="452"/>
        <item x="670"/>
        <item x="125"/>
        <item x="218"/>
        <item x="434"/>
        <item x="678"/>
        <item x="673"/>
        <item x="682"/>
        <item x="70"/>
        <item x="152"/>
        <item x="621"/>
        <item x="440"/>
        <item x="685"/>
        <item x="297"/>
        <item x="844"/>
        <item x="300"/>
        <item x="82"/>
        <item x="29"/>
        <item x="223"/>
        <item x="255"/>
        <item x="44"/>
        <item x="280"/>
        <item x="366"/>
        <item x="268"/>
        <item x="26"/>
        <item x="244"/>
        <item x="718"/>
        <item x="168"/>
        <item x="717"/>
        <item x="118"/>
        <item x="267"/>
        <item x="242"/>
        <item x="219"/>
        <item x="184"/>
        <item x="114"/>
        <item x="841"/>
        <item x="814"/>
        <item x="582"/>
        <item x="228"/>
        <item x="606"/>
        <item x="832"/>
        <item x="52"/>
        <item x="28"/>
        <item x="676"/>
        <item x="644"/>
        <item x="256"/>
        <item x="140"/>
        <item x="374"/>
        <item x="520"/>
        <item x="716"/>
        <item x="715"/>
        <item x="645"/>
        <item x="609"/>
        <item x="431"/>
        <item x="558"/>
        <item x="67"/>
        <item x="113"/>
        <item x="752"/>
        <item x="382"/>
        <item x="229"/>
        <item x="416"/>
        <item x="789"/>
        <item x="714"/>
        <item x="891"/>
        <item x="438"/>
        <item x="408"/>
        <item x="410"/>
        <item x="754"/>
        <item x="364"/>
        <item x="897"/>
        <item x="827"/>
        <item x="167"/>
        <item x="288"/>
        <item x="264"/>
        <item x="790"/>
        <item x="150"/>
        <item x="415"/>
        <item x="30"/>
        <item x="413"/>
        <item x="753"/>
        <item x="893"/>
        <item x="831"/>
        <item x="191"/>
        <item x="521"/>
        <item x="677"/>
        <item x="384"/>
        <item x="278"/>
        <item x="95"/>
        <item x="224"/>
        <item x="453"/>
        <item x="69"/>
        <item x="31"/>
        <item x="383"/>
        <item x="557"/>
        <item x="170"/>
        <item x="146"/>
        <item x="870"/>
        <item x="722"/>
        <item x="263"/>
        <item x="417"/>
        <item x="265"/>
        <item x="79"/>
        <item x="76"/>
        <item x="643"/>
        <item x="760"/>
        <item x="10"/>
        <item x="200"/>
        <item x="859"/>
        <item x="188"/>
        <item x="211"/>
        <item x="160"/>
        <item x="75"/>
        <item x="487"/>
        <item x="622"/>
        <item x="626"/>
        <item x="712"/>
        <item x="175"/>
        <item x="60"/>
        <item x="254"/>
        <item x="212"/>
        <item x="721"/>
        <item x="271"/>
        <item x="245"/>
        <item x="173"/>
        <item x="385"/>
        <item x="195"/>
        <item x="329"/>
        <item x="758"/>
        <item x="65"/>
        <item x="273"/>
        <item x="791"/>
        <item x="320"/>
        <item x="381"/>
        <item x="83"/>
        <item x="803"/>
        <item x="290"/>
        <item x="488"/>
        <item x="27"/>
        <item x="755"/>
        <item x="456"/>
        <item x="725"/>
        <item x="583"/>
        <item x="345"/>
        <item x="894"/>
        <item x="627"/>
        <item x="599"/>
        <item x="289"/>
        <item x="761"/>
        <item x="231"/>
        <item x="33"/>
        <item x="129"/>
        <item x="719"/>
        <item x="203"/>
        <item x="14"/>
        <item x="590"/>
        <item x="172"/>
        <item x="559"/>
        <item x="3"/>
        <item x="291"/>
        <item x="243"/>
        <item x="756"/>
        <item x="586"/>
        <item x="720"/>
        <item x="199"/>
        <item x="321"/>
        <item x="20"/>
        <item x="759"/>
        <item x="257"/>
        <item x="501"/>
        <item x="591"/>
        <item x="122"/>
        <item x="409"/>
        <item x="849"/>
        <item x="899"/>
        <item x="352"/>
        <item x="584"/>
        <item x="724"/>
        <item x="171"/>
        <item x="411"/>
        <item x="570"/>
        <item x="740"/>
        <item x="762"/>
        <item x="377"/>
        <item x="130"/>
        <item x="503"/>
        <item x="40"/>
        <item x="272"/>
        <item x="204"/>
        <item x="871"/>
        <item x="274"/>
        <item x="757"/>
        <item x="600"/>
        <item x="461"/>
        <item x="560"/>
        <item x="804"/>
        <item x="196"/>
        <item x="745"/>
        <item x="233"/>
        <item x="139"/>
        <item x="696"/>
        <item x="845"/>
        <item x="587"/>
        <item x="522"/>
        <item x="281"/>
        <item x="349"/>
        <item x="193"/>
        <item x="896"/>
        <item x="96"/>
        <item x="220"/>
        <item x="325"/>
        <item x="17"/>
        <item x="746"/>
        <item x="523"/>
        <item x="4"/>
        <item x="225"/>
        <item x="247"/>
        <item x="326"/>
        <item x="192"/>
        <item x="763"/>
        <item x="328"/>
        <item x="84"/>
        <item x="490"/>
        <item x="372"/>
        <item x="646"/>
        <item x="266"/>
        <item x="585"/>
        <item x="104"/>
        <item x="153"/>
        <item x="562"/>
        <item x="85"/>
        <item x="389"/>
        <item x="327"/>
        <item x="742"/>
        <item x="524"/>
        <item x="614"/>
        <item x="189"/>
        <item x="689"/>
        <item x="629"/>
        <item x="764"/>
        <item x="201"/>
        <item x="647"/>
        <item x="898"/>
        <item x="190"/>
        <item x="462"/>
        <item x="187"/>
        <item x="561"/>
        <item x="246"/>
        <item x="18"/>
        <item x="151"/>
        <item x="258"/>
        <item x="479"/>
        <item x="35"/>
        <item x="390"/>
        <item x="615"/>
        <item x="697"/>
        <item x="607"/>
        <item x="103"/>
        <item x="563"/>
        <item x="675"/>
        <item x="441"/>
        <item x="895"/>
        <item x="671"/>
        <item x="19"/>
        <item x="792"/>
        <item x="630"/>
        <item x="546"/>
        <item x="575"/>
        <item x="262"/>
        <item x="485"/>
        <item x="376"/>
        <item x="850"/>
        <item x="486"/>
        <item x="261"/>
        <item x="348"/>
        <item x="15"/>
        <item x="23"/>
        <item x="858"/>
        <item x="564"/>
        <item x="541"/>
        <item x="567"/>
        <item x="331"/>
        <item x="861"/>
        <item x="38"/>
        <item x="751"/>
        <item x="318"/>
        <item x="580"/>
        <item x="106"/>
        <item x="686"/>
        <item x="892"/>
        <item x="777"/>
        <item x="793"/>
        <item x="778"/>
        <item x="648"/>
        <item x="900"/>
        <item x="565"/>
        <item x="574"/>
        <item x="741"/>
        <item x="568"/>
        <item x="906"/>
        <item x="573"/>
        <item x="468"/>
        <item x="333"/>
        <item x="776"/>
        <item x="451"/>
        <item x="221"/>
        <item x="581"/>
        <item x="335"/>
        <item x="194"/>
        <item x="505"/>
        <item x="197"/>
        <item x="743"/>
        <item x="571"/>
        <item x="493"/>
        <item x="226"/>
        <item x="779"/>
        <item x="36"/>
        <item x="908"/>
        <item x="429"/>
        <item x="572"/>
        <item x="344"/>
        <item x="24"/>
        <item x="215"/>
        <item x="340"/>
        <item x="442"/>
        <item x="744"/>
        <item x="765"/>
        <item x="589"/>
        <item x="519"/>
        <item x="470"/>
        <item x="838"/>
        <item x="386"/>
        <item x="465"/>
        <item x="588"/>
        <item x="846"/>
        <item x="828"/>
        <item x="61"/>
        <item x="158"/>
        <item x="851"/>
        <item x="341"/>
        <item x="269"/>
        <item x="836"/>
        <item x="248"/>
        <item x="319"/>
        <item x="275"/>
        <item x="213"/>
        <item x="447"/>
        <item x="380"/>
        <item x="342"/>
        <item x="128"/>
        <item x="16"/>
        <item x="593"/>
        <item x="270"/>
        <item x="489"/>
        <item x="276"/>
        <item x="905"/>
        <item x="569"/>
        <item x="162"/>
        <item x="355"/>
        <item x="97"/>
        <item x="259"/>
        <item x="592"/>
        <item x="393"/>
        <item x="202"/>
        <item x="214"/>
        <item x="448"/>
        <item x="862"/>
        <item x="543"/>
        <item x="351"/>
        <item x="472"/>
        <item x="412"/>
        <item x="500"/>
        <item x="450"/>
        <item x="723"/>
        <item x="37"/>
        <item x="625"/>
        <item x="566"/>
        <item x="794"/>
        <item x="430"/>
        <item x="39"/>
        <item x="540"/>
        <item x="343"/>
        <item x="437"/>
        <item x="131"/>
        <item x="115"/>
        <item x="439"/>
        <item x="347"/>
        <item x="394"/>
        <item x="5"/>
        <item x="672"/>
        <item x="457"/>
        <item x="404"/>
        <item x="443"/>
        <item x="422"/>
        <item x="25"/>
        <item x="323"/>
        <item x="547"/>
        <item x="62"/>
        <item x="414"/>
        <item x="710"/>
        <item x="475"/>
        <item x="236"/>
        <item x="683"/>
        <item x="492"/>
        <item x="830"/>
        <item x="726"/>
        <item x="545"/>
        <item x="107"/>
        <item x="127"/>
        <item x="922"/>
        <item x="148"/>
        <item x="334"/>
        <item x="222"/>
        <item x="480"/>
        <item x="727"/>
        <item x="277"/>
        <item x="766"/>
        <item x="502"/>
        <item x="768"/>
        <item x="728"/>
        <item x="375"/>
        <item x="549"/>
        <item x="198"/>
        <item x="423"/>
        <item x="234"/>
        <item x="706"/>
        <item x="767"/>
        <item x="260"/>
        <item x="227"/>
        <item x="539"/>
        <item x="249"/>
        <item x="923"/>
        <item x="444"/>
        <item x="921"/>
        <item x="782"/>
        <item x="839"/>
        <item x="491"/>
        <item x="874"/>
        <item x="544"/>
        <item x="418"/>
        <item x="455"/>
        <item x="419"/>
        <item x="542"/>
        <item x="166"/>
        <item x="346"/>
        <item x="463"/>
        <item x="134"/>
        <item x="548"/>
        <item x="925"/>
        <item x="324"/>
        <item x="579"/>
        <item x="467"/>
        <item x="336"/>
        <item x="805"/>
        <item x="594"/>
        <item x="250"/>
        <item x="780"/>
        <item x="860"/>
        <item x="795"/>
        <item x="432"/>
        <item x="774"/>
        <item x="550"/>
        <item x="159"/>
        <item x="357"/>
        <item x="709"/>
        <item x="235"/>
        <item x="466"/>
        <item x="504"/>
        <item x="428"/>
        <item x="433"/>
        <item x="405"/>
        <item x="641"/>
        <item x="926"/>
        <item x="840"/>
        <item x="628"/>
        <item x="773"/>
        <item x="116"/>
        <item x="642"/>
        <item x="317"/>
        <item x="731"/>
        <item x="924"/>
        <item x="707"/>
        <item x="387"/>
        <item x="809"/>
        <item x="354"/>
        <item x="852"/>
        <item x="929"/>
        <item x="854"/>
        <item x="473"/>
        <item x="578"/>
        <item x="178"/>
        <item x="577"/>
        <item x="730"/>
        <item x="674"/>
        <item x="603"/>
        <item x="684"/>
        <item x="506"/>
        <item x="156"/>
        <item x="729"/>
        <item x="332"/>
        <item x="370"/>
        <item x="406"/>
        <item x="252"/>
        <item x="810"/>
        <item x="855"/>
        <item x="145"/>
        <item x="552"/>
        <item x="149"/>
        <item x="322"/>
        <item x="449"/>
        <item x="174"/>
        <item x="781"/>
        <item x="602"/>
        <item x="469"/>
        <item x="476"/>
        <item x="99"/>
        <item x="608"/>
        <item x="864"/>
        <item x="927"/>
        <item x="853"/>
        <item x="474"/>
        <item x="98"/>
        <item x="863"/>
        <item x="100"/>
        <item x="350"/>
        <item x="796"/>
        <item x="553"/>
        <item x="420"/>
        <item x="708"/>
        <item x="551"/>
        <item x="576"/>
        <item x="604"/>
        <item x="109"/>
        <item x="108"/>
        <item x="237"/>
        <item x="477"/>
        <item x="481"/>
        <item x="407"/>
        <item x="919"/>
        <item x="251"/>
        <item x="397"/>
        <item x="806"/>
        <item x="239"/>
        <item x="495"/>
        <item x="555"/>
        <item x="499"/>
        <item x="391"/>
        <item x="478"/>
        <item x="918"/>
        <item x="142"/>
        <item x="179"/>
        <item x="157"/>
        <item x="869"/>
        <item x="631"/>
        <item x="388"/>
        <item x="369"/>
        <item x="102"/>
        <item x="928"/>
        <item x="164"/>
        <item x="556"/>
        <item x="330"/>
        <item x="132"/>
        <item x="554"/>
        <item x="512"/>
        <item x="471"/>
        <item x="920"/>
        <item x="161"/>
        <item x="398"/>
        <item x="86"/>
        <item x="421"/>
        <item x="119"/>
        <item x="496"/>
        <item x="110"/>
        <item x="353"/>
        <item x="811"/>
        <item x="711"/>
        <item x="494"/>
        <item x="932"/>
        <item x="632"/>
        <item x="834"/>
        <item x="701"/>
        <item x="482"/>
        <item x="238"/>
        <item x="101"/>
        <item x="143"/>
        <item x="856"/>
        <item x="454"/>
        <item x="120"/>
        <item x="829"/>
        <item x="703"/>
        <item x="240"/>
        <item x="513"/>
        <item x="392"/>
        <item x="484"/>
        <item x="797"/>
        <item x="177"/>
        <item x="498"/>
        <item x="176"/>
        <item x="401"/>
        <item x="87"/>
        <item x="458"/>
        <item x="807"/>
        <item x="879"/>
        <item x="537"/>
        <item x="483"/>
        <item x="857"/>
        <item x="601"/>
        <item x="136"/>
        <item x="507"/>
        <item x="912"/>
        <item x="833"/>
        <item x="135"/>
        <item x="659"/>
        <item x="356"/>
        <item x="514"/>
        <item x="605"/>
        <item x="163"/>
        <item x="88"/>
        <item x="915"/>
        <item x="497"/>
        <item x="535"/>
        <item x="775"/>
        <item x="402"/>
        <item x="595"/>
        <item x="702"/>
        <item x="873"/>
        <item x="338"/>
        <item x="904"/>
        <item x="911"/>
        <item x="395"/>
        <item x="232"/>
        <item x="881"/>
        <item x="917"/>
        <item x="536"/>
        <item x="880"/>
        <item x="598"/>
        <item x="538"/>
        <item x="877"/>
        <item x="597"/>
        <item x="916"/>
        <item x="509"/>
        <item x="133"/>
        <item x="337"/>
        <item x="812"/>
        <item x="403"/>
        <item x="732"/>
        <item x="396"/>
        <item x="155"/>
        <item x="660"/>
        <item x="815"/>
        <item x="169"/>
        <item x="154"/>
        <item x="510"/>
        <item x="358"/>
        <item x="868"/>
        <item x="610"/>
        <item x="913"/>
        <item x="734"/>
        <item x="508"/>
        <item x="111"/>
        <item x="735"/>
        <item x="460"/>
        <item x="909"/>
        <item x="738"/>
        <item x="816"/>
        <item x="511"/>
        <item x="736"/>
        <item x="865"/>
        <item x="910"/>
        <item x="121"/>
        <item x="399"/>
        <item x="339"/>
        <item x="704"/>
        <item x="733"/>
        <item x="400"/>
        <item x="739"/>
        <item x="72"/>
        <item x="144"/>
        <item x="872"/>
        <item x="698"/>
        <item x="90"/>
        <item x="141"/>
        <item x="105"/>
        <item x="311"/>
        <item x="878"/>
        <item x="459"/>
        <item x="705"/>
        <item x="890"/>
        <item x="737"/>
        <item x="699"/>
        <item x="73"/>
        <item x="91"/>
        <item x="165"/>
        <item x="308"/>
        <item x="464"/>
        <item x="837"/>
        <item x="700"/>
        <item x="835"/>
        <item x="74"/>
        <item x="89"/>
        <item x="71"/>
        <item x="359"/>
        <item x="769"/>
        <item x="866"/>
        <item x="360"/>
        <item x="914"/>
        <item x="309"/>
        <item x="820"/>
        <item x="310"/>
        <item x="770"/>
        <item x="875"/>
        <item x="361"/>
        <item x="867"/>
        <item x="654"/>
        <item x="649"/>
        <item x="662"/>
        <item x="661"/>
        <item x="772"/>
        <item x="771"/>
        <item x="663"/>
        <item x="664"/>
        <item x="515"/>
        <item x="293"/>
        <item x="516"/>
        <item x="651"/>
        <item x="655"/>
        <item x="656"/>
        <item x="517"/>
        <item x="518"/>
        <item x="650"/>
        <item x="748"/>
        <item x="747"/>
        <item x="749"/>
        <item x="848"/>
        <item x="750"/>
        <item x="658"/>
        <item x="930"/>
        <item x="657"/>
        <item x="653"/>
        <item x="305"/>
        <item x="882"/>
        <item x="652"/>
        <item x="883"/>
        <item x="313"/>
        <item x="312"/>
        <item x="314"/>
        <item x="315"/>
        <item x="307"/>
        <item x="306"/>
        <item x="889"/>
        <item x="808"/>
        <item x="888"/>
        <item x="527"/>
        <item x="528"/>
        <item x="876"/>
        <item x="525"/>
        <item x="885"/>
        <item x="665"/>
        <item x="529"/>
        <item x="526"/>
        <item x="931"/>
        <item x="887"/>
        <item x="530"/>
        <item x="666"/>
        <item x="847"/>
        <item x="884"/>
        <item x="886"/>
        <item x="822"/>
        <item x="304"/>
        <item x="295"/>
        <item x="292"/>
        <item x="294"/>
        <item x="819"/>
        <item x="818"/>
        <item x="817"/>
        <item x="823"/>
        <item x="824"/>
        <item x="821"/>
        <item x="296"/>
        <item x="825"/>
        <item x="534"/>
        <item x="531"/>
        <item x="533"/>
        <item x="826"/>
        <item x="532"/>
        <item x="596"/>
        <item x="907"/>
        <item t="default"/>
      </items>
    </pivotField>
    <pivotField compact="0" outline="0" showAll="0"/>
    <pivotField compact="0" outline="0" showAll="0"/>
    <pivotField compact="0" outline="0" showAll="0"/>
    <pivotField compact="0" outline="0" showAll="0"/>
  </pivotFields>
  <rowFields count="2">
    <field x="13"/>
    <field x="40"/>
  </rowFields>
  <rowItems count="102">
    <i>
      <x v="9"/>
      <x v="228"/>
    </i>
    <i>
      <x v="14"/>
      <x v="550"/>
    </i>
    <i>
      <x v="16"/>
      <x v="9"/>
    </i>
    <i>
      <x v="17"/>
      <x v="187"/>
    </i>
    <i>
      <x v="18"/>
      <x v="8"/>
    </i>
    <i r="1">
      <x v="98"/>
    </i>
    <i r="1">
      <x v="125"/>
    </i>
    <i r="1">
      <x v="168"/>
    </i>
    <i>
      <x v="20"/>
      <x v="190"/>
    </i>
    <i r="1">
      <x v="346"/>
    </i>
    <i>
      <x v="21"/>
      <x v="26"/>
    </i>
    <i r="1">
      <x v="34"/>
    </i>
    <i>
      <x v="22"/>
      <x v="492"/>
    </i>
    <i r="1">
      <x v="511"/>
    </i>
    <i>
      <x v="23"/>
      <x v="756"/>
    </i>
    <i>
      <x v="24"/>
      <x v="295"/>
    </i>
    <i>
      <x v="25"/>
      <x v="144"/>
    </i>
    <i r="1">
      <x v="152"/>
    </i>
    <i>
      <x v="26"/>
      <x v="71"/>
    </i>
    <i r="1">
      <x v="419"/>
    </i>
    <i>
      <x v="27"/>
      <x v="53"/>
    </i>
    <i r="1">
      <x v="156"/>
    </i>
    <i r="1">
      <x v="374"/>
    </i>
    <i>
      <x v="29"/>
      <x v="56"/>
    </i>
    <i r="1">
      <x v="85"/>
    </i>
    <i r="1">
      <x v="357"/>
    </i>
    <i r="1">
      <x v="457"/>
    </i>
    <i>
      <x v="30"/>
      <x v="245"/>
    </i>
    <i r="1">
      <x v="292"/>
    </i>
    <i r="1">
      <x v="301"/>
    </i>
    <i>
      <x v="31"/>
      <x v="147"/>
    </i>
    <i r="1">
      <x v="394"/>
    </i>
    <i r="1">
      <x v="409"/>
    </i>
    <i r="1">
      <x v="450"/>
    </i>
    <i r="1">
      <x v="655"/>
    </i>
    <i>
      <x v="32"/>
      <x v="312"/>
    </i>
    <i r="1">
      <x v="494"/>
    </i>
    <i>
      <x v="34"/>
      <x v="182"/>
    </i>
    <i r="1">
      <x v="326"/>
    </i>
    <i r="1">
      <x v="475"/>
    </i>
    <i r="1">
      <x v="556"/>
    </i>
    <i r="1">
      <x v="776"/>
    </i>
    <i r="1">
      <x v="828"/>
    </i>
    <i>
      <x v="35"/>
      <x v="297"/>
    </i>
    <i r="1">
      <x v="442"/>
    </i>
    <i r="1">
      <x v="458"/>
    </i>
    <i r="1">
      <x v="465"/>
    </i>
    <i r="1">
      <x v="502"/>
    </i>
    <i>
      <x v="36"/>
      <x v="236"/>
    </i>
    <i r="1">
      <x v="446"/>
    </i>
    <i r="1">
      <x v="518"/>
    </i>
    <i r="1">
      <x v="548"/>
    </i>
    <i r="1">
      <x v="732"/>
    </i>
    <i r="1">
      <x v="807"/>
    </i>
    <i>
      <x v="38"/>
      <x v="167"/>
    </i>
    <i r="1">
      <x v="241"/>
    </i>
    <i r="1">
      <x v="447"/>
    </i>
    <i r="1">
      <x v="589"/>
    </i>
    <i r="1">
      <x v="653"/>
    </i>
    <i r="1">
      <x v="853"/>
    </i>
    <i>
      <x v="40"/>
      <x v="247"/>
    </i>
    <i r="1">
      <x v="286"/>
    </i>
    <i r="1">
      <x v="586"/>
    </i>
    <i r="1">
      <x v="641"/>
    </i>
    <i>
      <x v="43"/>
      <x v="159"/>
    </i>
    <i r="1">
      <x v="180"/>
    </i>
    <i r="1">
      <x v="347"/>
    </i>
    <i>
      <x v="45"/>
      <x v="843"/>
    </i>
    <i>
      <x v="47"/>
      <x v="781"/>
    </i>
    <i r="1">
      <x v="931"/>
    </i>
    <i>
      <x v="48"/>
      <x v="229"/>
    </i>
    <i r="1">
      <x v="501"/>
    </i>
    <i r="1">
      <x v="529"/>
    </i>
    <i r="1">
      <x v="766"/>
    </i>
    <i r="1">
      <x v="779"/>
    </i>
    <i>
      <x v="49"/>
      <x v="896"/>
    </i>
    <i>
      <x v="53"/>
      <x v="185"/>
    </i>
    <i r="1">
      <x v="480"/>
    </i>
    <i r="1">
      <x v="710"/>
    </i>
    <i>
      <x v="57"/>
      <x v="364"/>
    </i>
    <i r="1">
      <x v="434"/>
    </i>
    <i r="1">
      <x v="536"/>
    </i>
    <i r="1">
      <x v="659"/>
    </i>
    <i>
      <x v="60"/>
      <x v="822"/>
    </i>
    <i>
      <x v="61"/>
      <x v="206"/>
    </i>
    <i r="1">
      <x v="324"/>
    </i>
    <i r="1">
      <x v="854"/>
    </i>
    <i>
      <x v="63"/>
      <x v="116"/>
    </i>
    <i r="1">
      <x v="636"/>
    </i>
    <i r="1">
      <x v="696"/>
    </i>
    <i>
      <x v="64"/>
      <x v="126"/>
    </i>
    <i r="1">
      <x v="862"/>
    </i>
    <i>
      <x v="65"/>
      <x v="889"/>
    </i>
    <i>
      <x v="68"/>
      <x v="735"/>
    </i>
    <i r="1">
      <x v="865"/>
    </i>
    <i>
      <x v="71"/>
      <x v="892"/>
    </i>
    <i r="1">
      <x v="910"/>
    </i>
    <i>
      <x v="73"/>
      <x v="903"/>
    </i>
    <i>
      <x v="77"/>
      <x v="770"/>
    </i>
    <i>
      <x v="79"/>
      <x v="818"/>
    </i>
    <i r="1">
      <x v="909"/>
    </i>
    <i>
      <x v="88"/>
      <x v="832"/>
    </i>
  </rowItems>
  <colItems count="1">
    <i/>
  </colItems>
  <pageFields count="3">
    <pageField fld="12" item="0" hier="-1"/>
    <pageField fld="37" item="2" hier="-1"/>
    <pageField fld="18"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S993" totalsRowShown="0" headerRowDxfId="640" dataDxfId="638" headerRowBorderDxfId="639" tableBorderDxfId="637" totalsRowBorderDxfId="636">
  <autoFilter ref="A1:AS993" xr:uid="{00000000-0009-0000-0100-000001000000}"/>
  <sortState ref="A2:AS990">
    <sortCondition ref="I1:I993"/>
  </sortState>
  <tableColumns count="45">
    <tableColumn id="1" xr3:uid="{00000000-0010-0000-0000-000001000000}" name="PD_ID" dataDxfId="635"/>
    <tableColumn id="2" xr3:uid="{00000000-0010-0000-0000-000002000000}" name="ENERGY STAR Partner" dataDxfId="634"/>
    <tableColumn id="3" xr3:uid="{00000000-0010-0000-0000-000003000000}" name="Brand Name" dataDxfId="633"/>
    <tableColumn id="4" xr3:uid="{00000000-0010-0000-0000-000004000000}" name="Model Name" dataDxfId="632"/>
    <tableColumn id="5" xr3:uid="{00000000-0010-0000-0000-000005000000}" name="Model Number" dataDxfId="631"/>
    <tableColumn id="6" xr3:uid="{00000000-0010-0000-0000-000006000000}" name="Additional Model Information" dataDxfId="630"/>
    <tableColumn id="7" xr3:uid="{00000000-0010-0000-0000-000007000000}" name="Type" dataDxfId="629"/>
    <tableColumn id="8" xr3:uid="{00000000-0010-0000-0000-000008000000}" name="Size Format" dataDxfId="628"/>
    <tableColumn id="9" xr3:uid="{00000000-0010-0000-0000-000009000000}" name="Maximum Document Size Width" dataDxfId="627"/>
    <tableColumn id="10" xr3:uid="{00000000-0010-0000-0000-00000A000000}" name="Maximum Document Size Length" dataDxfId="626"/>
    <tableColumn id="11" xr3:uid="{00000000-0010-0000-0000-00000B000000}" name="Maximum Document Size (Width x Height)" dataDxfId="625"/>
    <tableColumn id="12" xr3:uid="{00000000-0010-0000-0000-00000C000000}" name="Marking Technology" dataDxfId="624"/>
    <tableColumn id="13" xr3:uid="{00000000-0010-0000-0000-00000D000000}" name="Color Capability" dataDxfId="623"/>
    <tableColumn id="14" xr3:uid="{00000000-0010-0000-0000-00000E000000}" name="Monochrome Product Speed (ipm or mppm)" dataDxfId="622"/>
    <tableColumn id="15" xr3:uid="{00000000-0010-0000-0000-00000F000000}" name="Automatic Duplex Output Capable" dataDxfId="621"/>
    <tableColumn id="17" xr3:uid="{00000000-0010-0000-0000-000011000000}" name="V2.0 Typical Electricity Consumption (TEC) from QPL (kWh/wk)" dataDxfId="620"/>
    <tableColumn id="18" xr3:uid="{00000000-0010-0000-0000-000012000000}" name="V2.0 Typical Electricity Consumption (TEC)  from QPL (kWh/yr)" dataDxfId="619"/>
    <tableColumn id="61" xr3:uid="{00000000-0010-0000-0000-00003D000000}" name="Functional Adders" dataDxfId="618"/>
    <tableColumn id="62" xr3:uid="{00000000-0010-0000-0000-00003E000000}" name="Date Available On Market" dataDxfId="617"/>
    <tableColumn id="63" xr3:uid="{00000000-0010-0000-0000-00003F000000}" name="Date Qualified" dataDxfId="616"/>
    <tableColumn id="64" xr3:uid="{00000000-0010-0000-0000-000040000000}" name="Markets" dataDxfId="615"/>
    <tableColumn id="36" xr3:uid="{00000000-0010-0000-0000-000024000000}" name="ENERGY STAR Model Identifier" dataDxfId="614"/>
    <tableColumn id="19" xr3:uid="{00000000-0010-0000-0000-000013000000}" name="Default Delay Time to Sleep (minutes)" dataDxfId="613"/>
    <tableColumn id="20" xr3:uid="{00000000-0010-0000-0000-000014000000}" name="Print/Copy Time from Ready State (s)" dataDxfId="612"/>
    <tableColumn id="21" xr3:uid="{00000000-0010-0000-0000-000015000000}" name="Print/Copy Time from Sleep Mode (s)" dataDxfId="611"/>
    <tableColumn id="22" xr3:uid="{00000000-0010-0000-0000-000016000000}" name="Print/Copy Time from Previous Job (s)" dataDxfId="610"/>
    <tableColumn id="23" xr3:uid="{00000000-0010-0000-0000-000017000000}" name="Nmber of Jobs Per the Test Method (Njobs)" dataDxfId="609"/>
    <tableColumn id="24" xr3:uid="{00000000-0010-0000-0000-000018000000}" name="Daily Job Energy Per V2.0 Calculations (Wh)" dataDxfId="608"/>
    <tableColumn id="25" xr3:uid="{00000000-0010-0000-0000-000019000000}" name="TEC Recaclulated from Test Results Per V2.0 Calculations" dataDxfId="607"/>
    <tableColumn id="26" xr3:uid="{00000000-0010-0000-0000-00001A000000}" name="Daily Job Energy Per Proposed V3.0 Calculations (Wh)2" dataDxfId="606"/>
    <tableColumn id="27" xr3:uid="{00000000-0010-0000-0000-00001B000000}" name="Typical Electricity Consumption (TEC) Per Proposed V3.0 Calculations (kWh/wk)" dataDxfId="605"/>
    <tableColumn id="28" xr3:uid="{00000000-0010-0000-0000-00001C000000}" name="Typical Electricity Consumption (TEC) Per Proposed V3.0 Calculations (kWh/yr)" dataDxfId="604"/>
    <tableColumn id="29" xr3:uid="{00000000-0010-0000-0000-00001D000000}" name="Recovery Time (s) (Tactive1 - Tactive0)" dataDxfId="603">
      <calculatedColumnFormula>Table1[[#This Row],[Print/Copy Time from Sleep Mode (s)]]-Table1[[#This Row],[Print/Copy Time from Ready State (s)]]</calculatedColumnFormula>
    </tableColumn>
    <tableColumn id="30" xr3:uid="{00000000-0010-0000-0000-00001E000000}" name="Recovery Time Requirement (s)" dataDxfId="602">
      <calculatedColumnFormula>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calculatedColumnFormula>
    </tableColumn>
    <tableColumn id="31" xr3:uid="{00000000-0010-0000-0000-00001F000000}" name="Meets Recovery Time Requirement? " dataDxfId="601">
      <calculatedColumnFormula>IF(Table1[[#This Row],[Recovery Time Requirement (s)]]="No Requirement",TRUE,IF(Table1[[#This Row],[Recovery Time Requirement (s)]]="Default Delay Time Missing","Unknown",Table1[[#This Row],[Recovery Time (s) (Tactive1 - Tactive0)]]&lt;=Table1[[#This Row],[Recovery Time Requirement (s)]]))</calculatedColumnFormula>
    </tableColumn>
    <tableColumn id="32" xr3:uid="{00000000-0010-0000-0000-000020000000}" name="Meets Duplexing w/o Optional Accessories" dataDxfId="600">
      <calculatedColumnFormula>Table1[[#This Row],[Automatic Duplex Output Capable]]&lt;&gt;"Optional"</calculatedColumnFormula>
    </tableColumn>
    <tableColumn id="33" xr3:uid="{00000000-0010-0000-0000-000021000000}" name="Meets Default Delaty Time to Sleep?" dataDxfId="599">
      <calculatedColumnFormula>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calculatedColumnFormula>
    </tableColumn>
    <tableColumn id="40" xr3:uid="{00000000-0010-0000-0000-000028000000}" name="MFD or Printer TEC Req?" dataDxfId="598">
      <calculatedColumnFormula array="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calculatedColumnFormula>
    </tableColumn>
    <tableColumn id="66" xr3:uid="{00000000-0010-0000-0000-000042000000}" name="V2.0 TEC Requirement (kWh/wk)" dataDxfId="597">
      <calculatedColumnFormula array="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calculatedColumnFormula>
    </tableColumn>
    <tableColumn id="65" xr3:uid="{00000000-0010-0000-0000-000041000000}" name="V2.0 TEC Requirement/3 to Reflect Lower Paper Use Assumptions Proposed in V3.0 (for savings calculations, kWh/yr)" dataDxfId="596">
      <calculatedColumnFormula>Table1[[#This Row],[V2.0 TEC Requirement (kWh/wk)]]*52/3</calculatedColumnFormula>
    </tableColumn>
    <tableColumn id="38" xr3:uid="{00000000-0010-0000-0000-000026000000}" name="V3.0 TEC Minus A3, Wi-Fi Allowances (kWh/wk)" dataDxfId="595">
      <calculatedColumnFormula>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calculatedColumnFormula>
    </tableColumn>
    <tableColumn id="16" xr3:uid="{00000000-0010-0000-0000-000010000000}" name="Proposed V3.0 TEC Requirement (kWh/wk)" dataDxfId="594">
      <calculatedColumnFormula array="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calculatedColumnFormula>
    </tableColumn>
    <tableColumn id="34" xr3:uid="{00000000-0010-0000-0000-000022000000}" name="Proposed V3.0 TEC Requirement Plus A3 and Wi-Fi Allowances (kWh/wk)" dataDxfId="593">
      <calculatedColumnFormula>Table1[[#This Row],[Proposed V3.0 TEC Requirement (kWh/wk)]]+IF(Table1[[#This Row],[Maximum Document Size Width]]&gt;=275,A3_Weekly,0)+IF(AND(ISNUMBER(FIND("WiFi",Table1[[#This Row],[Functional Adders]])),ISERROR(FIND("Ethernet",Table1[[#This Row],[Functional Adders]]))),WiFi_Weekly,0)</calculatedColumnFormula>
    </tableColumn>
    <tableColumn id="35" xr3:uid="{00000000-0010-0000-0000-000023000000}" name="Meets Proposed V3.0 TEC Power Requirements?" dataDxfId="592">
      <calculatedColumnFormula>Table1[[#This Row],[Typical Electricity Consumption (TEC) Per Proposed V3.0 Calculations (kWh/wk)]]&lt;=Table1[[#This Row],[Proposed V3.0 TEC Requirement Plus A3 and Wi-Fi Allowances (kWh/wk)]]</calculatedColumnFormula>
    </tableColumn>
    <tableColumn id="37" xr3:uid="{00000000-0010-0000-0000-000025000000}" name="Meets All Proposed TEC Requirements?" dataDxfId="591">
      <calculatedColumnFormula>AND(AI2,AJ2,AK2,AR2)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AD1358" totalsRowShown="0" headerRowDxfId="590" dataDxfId="588" headerRowBorderDxfId="589" tableBorderDxfId="587">
  <autoFilter ref="A1:AD1358" xr:uid="{00000000-0009-0000-0100-000002000000}"/>
  <tableColumns count="30">
    <tableColumn id="1" xr3:uid="{00000000-0010-0000-0100-000001000000}" name="ENERGY STAR Unique ID_x000a_" dataDxfId="586"/>
    <tableColumn id="2" xr3:uid="{00000000-0010-0000-0100-000002000000}" name="ENERGY STAR Partner" dataDxfId="585"/>
    <tableColumn id="3" xr3:uid="{00000000-0010-0000-0100-000003000000}" name="Brand Name" dataDxfId="584"/>
    <tableColumn id="4" xr3:uid="{00000000-0010-0000-0100-000004000000}" name="Model Name" dataDxfId="583"/>
    <tableColumn id="5" xr3:uid="{00000000-0010-0000-0100-000005000000}" name="Model Number" dataDxfId="582"/>
    <tableColumn id="6" xr3:uid="{00000000-0010-0000-0100-000006000000}" name="Additional Model Information"/>
    <tableColumn id="7" xr3:uid="{00000000-0010-0000-0100-000007000000}" name="Type" dataDxfId="581"/>
    <tableColumn id="8" xr3:uid="{00000000-0010-0000-0100-000008000000}" name="Page Format Size" dataDxfId="580"/>
    <tableColumn id="9" xr3:uid="{00000000-0010-0000-0100-000009000000}" name="Marking Technology" dataDxfId="579"/>
    <tableColumn id="10" xr3:uid="{00000000-0010-0000-0100-00000A000000}" name="Color Capability" dataDxfId="578"/>
    <tableColumn id="11" xr3:uid="{00000000-0010-0000-0100-00000B000000}" name="Print Speed (ipm or mppm)" dataDxfId="577"/>
    <tableColumn id="12" xr3:uid="{00000000-0010-0000-0100-00000C000000}" name="Typical Electricity Consumption (TEC) (kWh/wk)" dataDxfId="576"/>
    <tableColumn id="13" xr3:uid="{00000000-0010-0000-0100-00000D000000}" name="Typical Electricity Consumption (TEC) (kWh/yr)" dataDxfId="575"/>
    <tableColumn id="14" xr3:uid="{00000000-0010-0000-0100-00000E000000}" name="Power in Sleep (W)" dataDxfId="574"/>
    <tableColumn id="15" xr3:uid="{00000000-0010-0000-0100-00000F000000}" name="Power in Standby (W)" dataDxfId="573"/>
    <tableColumn id="16" xr3:uid="{00000000-0010-0000-0100-000010000000}" name="Default Delay Time to Sleep (minutes)" dataDxfId="572"/>
    <tableColumn id="17" xr3:uid="{00000000-0010-0000-0100-000011000000}" name="Print/Copy Time from Ready State (s)" dataDxfId="571"/>
    <tableColumn id="18" xr3:uid="{00000000-0010-0000-0100-000012000000}" name="Print/Copy Time from Sleep Mode (s)" dataDxfId="570"/>
    <tableColumn id="20" xr3:uid="{00000000-0010-0000-0100-000014000000}" name="Print/Copy Time from Previous Job (s)" dataDxfId="569"/>
    <tableColumn id="21" xr3:uid="{00000000-0010-0000-0100-000015000000}" name="DFE Manufacturer Name" dataDxfId="568"/>
    <tableColumn id="19" xr3:uid="{00000000-0010-0000-0100-000013000000}" name="DFE Model Number" dataDxfId="567"/>
    <tableColumn id="22" xr3:uid="{00000000-0010-0000-0100-000016000000}" name="DFE Typical Electricity Consumption (TEC) (kWh/wk)" dataDxfId="566"/>
    <tableColumn id="23" xr3:uid="{00000000-0010-0000-0100-000017000000}" name="DFE Typical Electricity Consumption (TEC) (kWh/yr)" dataDxfId="565"/>
    <tableColumn id="24" xr3:uid="{00000000-0010-0000-0100-000018000000}" name="DFE Ready State Power (W)" dataDxfId="564"/>
    <tableColumn id="25" xr3:uid="{00000000-0010-0000-0100-000019000000}" name="DFE Sleep Mode Power (W)" dataDxfId="563"/>
    <tableColumn id="26" xr3:uid="{00000000-0010-0000-0100-00001A000000}" name="Functional Adders" dataDxfId="562"/>
    <tableColumn id="27" xr3:uid="{00000000-0010-0000-0100-00001B000000}" name="Date Available On Market" dataDxfId="561"/>
    <tableColumn id="28" xr3:uid="{00000000-0010-0000-0100-00001C000000}" name="Date Qualified" dataDxfId="560"/>
    <tableColumn id="29" xr3:uid="{00000000-0010-0000-0100-00001D000000}" name="Markets" dataDxfId="559"/>
    <tableColumn id="30" xr3:uid="{00000000-0010-0000-0100-00001E000000}" name="ENERGY STAR Model Identifier" dataDxfId="558"/>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E44"/>
  <sheetViews>
    <sheetView tabSelected="1" zoomScale="70" zoomScaleNormal="70" workbookViewId="0">
      <selection activeCell="X32" sqref="X32"/>
    </sheetView>
  </sheetViews>
  <sheetFormatPr defaultColWidth="8.85546875" defaultRowHeight="12.75" x14ac:dyDescent="0.2"/>
  <cols>
    <col min="1" max="15" width="8.85546875" style="72"/>
    <col min="16" max="16" width="15.5703125" style="72" customWidth="1"/>
    <col min="17" max="18" width="8.85546875" style="72"/>
    <col min="19" max="19" width="11.140625" style="72" customWidth="1"/>
    <col min="20" max="24" width="8.85546875" style="72"/>
    <col min="25" max="25" width="12.140625" style="72" customWidth="1"/>
    <col min="26" max="26" width="11.140625" style="72" customWidth="1"/>
    <col min="27" max="27" width="12.42578125" style="72" customWidth="1"/>
    <col min="28" max="16384" width="8.85546875" style="72"/>
  </cols>
  <sheetData>
    <row r="1" spans="2:27" ht="15.75" thickBot="1" x14ac:dyDescent="0.3">
      <c r="B1" s="71"/>
      <c r="C1" s="71"/>
      <c r="D1" s="71"/>
      <c r="E1" s="71"/>
      <c r="F1" s="71"/>
      <c r="G1" s="71"/>
      <c r="H1" s="71"/>
      <c r="I1" s="71"/>
      <c r="J1" s="71"/>
      <c r="K1" s="71"/>
      <c r="L1" s="71"/>
      <c r="M1" s="71"/>
      <c r="P1" s="70" t="s">
        <v>6382</v>
      </c>
      <c r="Q1"/>
      <c r="R1"/>
      <c r="S1"/>
      <c r="T1"/>
      <c r="U1"/>
      <c r="V1"/>
      <c r="W1"/>
    </row>
    <row r="2" spans="2:27" ht="128.25" x14ac:dyDescent="0.25">
      <c r="B2" s="198" t="s">
        <v>6381</v>
      </c>
      <c r="C2" s="199"/>
      <c r="D2" s="199"/>
      <c r="E2" s="199"/>
      <c r="F2" s="199"/>
      <c r="G2" s="199"/>
      <c r="H2" s="199"/>
      <c r="I2" s="199"/>
      <c r="J2" s="199"/>
      <c r="K2" s="199"/>
      <c r="L2" s="200"/>
      <c r="M2" s="71"/>
      <c r="P2" s="55" t="s">
        <v>6</v>
      </c>
      <c r="Q2" s="55" t="s">
        <v>1406</v>
      </c>
      <c r="R2" s="52" t="s">
        <v>1402</v>
      </c>
      <c r="S2" s="52" t="s">
        <v>1403</v>
      </c>
      <c r="T2" s="51" t="s">
        <v>2771</v>
      </c>
      <c r="U2" s="53" t="s">
        <v>2772</v>
      </c>
      <c r="V2" s="51" t="s">
        <v>1490</v>
      </c>
      <c r="W2" s="53" t="s">
        <v>1491</v>
      </c>
      <c r="Y2" s="55" t="s">
        <v>2773</v>
      </c>
      <c r="AA2" s="55" t="s">
        <v>2774</v>
      </c>
    </row>
    <row r="3" spans="2:27" ht="15" x14ac:dyDescent="0.25">
      <c r="B3" s="201"/>
      <c r="C3" s="202"/>
      <c r="D3" s="202"/>
      <c r="E3" s="202"/>
      <c r="F3" s="202"/>
      <c r="G3" s="202"/>
      <c r="H3" s="202"/>
      <c r="I3" s="202"/>
      <c r="J3" s="202"/>
      <c r="K3" s="202"/>
      <c r="L3" s="203"/>
      <c r="M3" s="71"/>
      <c r="P3" s="56" t="s">
        <v>28</v>
      </c>
      <c r="Q3" s="56" t="s">
        <v>1344</v>
      </c>
      <c r="R3" s="14">
        <v>1</v>
      </c>
      <c r="S3" s="15">
        <v>20</v>
      </c>
      <c r="T3" s="59">
        <v>0.26298489583333334</v>
      </c>
      <c r="U3" s="54">
        <v>0.26298489583333334</v>
      </c>
      <c r="V3" s="178">
        <v>0</v>
      </c>
      <c r="W3" s="173">
        <v>0.26300000000000001</v>
      </c>
      <c r="Y3" s="129">
        <v>0.05</v>
      </c>
      <c r="AA3" s="103">
        <v>0.1</v>
      </c>
    </row>
    <row r="4" spans="2:27" ht="29.25" customHeight="1" x14ac:dyDescent="0.25">
      <c r="B4" s="201"/>
      <c r="C4" s="202"/>
      <c r="D4" s="202"/>
      <c r="E4" s="202"/>
      <c r="F4" s="202"/>
      <c r="G4" s="202"/>
      <c r="H4" s="202"/>
      <c r="I4" s="202"/>
      <c r="J4" s="202"/>
      <c r="K4" s="202"/>
      <c r="L4" s="203"/>
      <c r="M4" s="71"/>
      <c r="P4" s="57" t="s">
        <v>28</v>
      </c>
      <c r="Q4" s="57" t="s">
        <v>1344</v>
      </c>
      <c r="R4" s="16">
        <f>S3+1</f>
        <v>21</v>
      </c>
      <c r="S4" s="17">
        <v>40</v>
      </c>
      <c r="T4" s="60">
        <v>0.26300000000000001</v>
      </c>
      <c r="U4" s="20">
        <v>0.61320999999999992</v>
      </c>
      <c r="V4" s="174">
        <v>1.7999999999999999E-2</v>
      </c>
      <c r="W4" s="175">
        <v>-0.115</v>
      </c>
    </row>
    <row r="5" spans="2:27" ht="14.45" customHeight="1" x14ac:dyDescent="0.25">
      <c r="B5" s="204" t="s">
        <v>6383</v>
      </c>
      <c r="C5" s="205"/>
      <c r="D5" s="205"/>
      <c r="E5" s="205"/>
      <c r="F5" s="205"/>
      <c r="G5" s="205"/>
      <c r="H5" s="205"/>
      <c r="I5" s="205"/>
      <c r="J5" s="205"/>
      <c r="K5" s="205"/>
      <c r="L5" s="206"/>
      <c r="M5" s="71"/>
      <c r="P5" s="57" t="s">
        <v>28</v>
      </c>
      <c r="Q5" s="57" t="s">
        <v>1344</v>
      </c>
      <c r="R5" s="16">
        <f>S4+1</f>
        <v>41</v>
      </c>
      <c r="S5" s="17">
        <v>60</v>
      </c>
      <c r="T5" s="60">
        <v>0.623</v>
      </c>
      <c r="U5" s="20">
        <v>0.87498999999999993</v>
      </c>
      <c r="V5" s="174">
        <v>1.2999999999999999E-2</v>
      </c>
      <c r="W5" s="175">
        <v>0.09</v>
      </c>
    </row>
    <row r="6" spans="2:27" ht="14.45" customHeight="1" x14ac:dyDescent="0.25">
      <c r="B6" s="207"/>
      <c r="C6" s="208"/>
      <c r="D6" s="208"/>
      <c r="E6" s="208"/>
      <c r="F6" s="208"/>
      <c r="G6" s="208"/>
      <c r="H6" s="208"/>
      <c r="I6" s="208"/>
      <c r="J6" s="208"/>
      <c r="K6" s="208"/>
      <c r="L6" s="209"/>
      <c r="M6" s="71"/>
      <c r="P6" s="57" t="s">
        <v>28</v>
      </c>
      <c r="Q6" s="57" t="s">
        <v>1344</v>
      </c>
      <c r="R6" s="16">
        <f>S5+1</f>
        <v>61</v>
      </c>
      <c r="S6" s="17">
        <v>80</v>
      </c>
      <c r="T6" s="60">
        <v>0.8829999999999999</v>
      </c>
      <c r="U6" s="20">
        <v>1.5761050000000001</v>
      </c>
      <c r="V6" s="174">
        <v>3.5999999999999997E-2</v>
      </c>
      <c r="W6" s="175">
        <v>-1.3129999999999999</v>
      </c>
    </row>
    <row r="7" spans="2:27" ht="14.45" customHeight="1" x14ac:dyDescent="0.25">
      <c r="B7" s="207"/>
      <c r="C7" s="208"/>
      <c r="D7" s="208"/>
      <c r="E7" s="208"/>
      <c r="F7" s="208"/>
      <c r="G7" s="208"/>
      <c r="H7" s="208"/>
      <c r="I7" s="208"/>
      <c r="J7" s="208"/>
      <c r="K7" s="208"/>
      <c r="L7" s="209"/>
      <c r="M7" s="71"/>
      <c r="P7" s="57" t="s">
        <v>28</v>
      </c>
      <c r="Q7" s="57" t="s">
        <v>1344</v>
      </c>
      <c r="R7" s="16">
        <f>S6+1</f>
        <v>81</v>
      </c>
      <c r="S7" s="17">
        <v>130</v>
      </c>
      <c r="T7" s="60">
        <v>1.603</v>
      </c>
      <c r="U7" s="20">
        <v>5.8858554999999999</v>
      </c>
      <c r="V7" s="174">
        <v>8.6999999999999994E-2</v>
      </c>
      <c r="W7" s="175">
        <v>-5.444</v>
      </c>
    </row>
    <row r="8" spans="2:27" ht="14.45" customHeight="1" x14ac:dyDescent="0.25">
      <c r="B8" s="207"/>
      <c r="C8" s="208"/>
      <c r="D8" s="208"/>
      <c r="E8" s="208"/>
      <c r="F8" s="208"/>
      <c r="G8" s="208"/>
      <c r="H8" s="208"/>
      <c r="I8" s="208"/>
      <c r="J8" s="208"/>
      <c r="K8" s="208"/>
      <c r="L8" s="209"/>
      <c r="M8" s="71"/>
      <c r="P8" s="58" t="s">
        <v>28</v>
      </c>
      <c r="Q8" s="58" t="s">
        <v>1344</v>
      </c>
      <c r="R8" s="16">
        <f>S7+1</f>
        <v>131</v>
      </c>
      <c r="S8" s="18">
        <v>1000</v>
      </c>
      <c r="T8" s="61">
        <v>5.9529999999999985</v>
      </c>
      <c r="U8" s="21">
        <v>81.555999999999997</v>
      </c>
      <c r="V8" s="176">
        <v>8.6999999999999994E-2</v>
      </c>
      <c r="W8" s="177">
        <v>-5.444</v>
      </c>
    </row>
    <row r="9" spans="2:27" ht="14.45" customHeight="1" x14ac:dyDescent="0.25">
      <c r="B9" s="207"/>
      <c r="C9" s="208"/>
      <c r="D9" s="208"/>
      <c r="E9" s="208"/>
      <c r="F9" s="208"/>
      <c r="G9" s="208"/>
      <c r="H9" s="208"/>
      <c r="I9" s="208"/>
      <c r="J9" s="208"/>
      <c r="K9" s="208"/>
      <c r="L9" s="209"/>
      <c r="M9" s="71"/>
      <c r="P9" s="56" t="s">
        <v>21</v>
      </c>
      <c r="Q9" s="56" t="s">
        <v>1344</v>
      </c>
      <c r="R9" s="14">
        <v>1</v>
      </c>
      <c r="S9" s="15">
        <v>20</v>
      </c>
      <c r="T9" s="62">
        <v>0.25449499999999997</v>
      </c>
      <c r="U9" s="19">
        <v>0.25449499999999997</v>
      </c>
      <c r="V9" s="14">
        <v>0</v>
      </c>
      <c r="W9" s="11">
        <v>0.254</v>
      </c>
    </row>
    <row r="10" spans="2:27" ht="14.45" customHeight="1" x14ac:dyDescent="0.25">
      <c r="B10" s="207"/>
      <c r="C10" s="208"/>
      <c r="D10" s="208"/>
      <c r="E10" s="208"/>
      <c r="F10" s="208"/>
      <c r="G10" s="208"/>
      <c r="H10" s="208"/>
      <c r="I10" s="208"/>
      <c r="J10" s="208"/>
      <c r="K10" s="208"/>
      <c r="L10" s="209"/>
      <c r="M10" s="71"/>
      <c r="P10" s="57" t="s">
        <v>21</v>
      </c>
      <c r="Q10" s="57" t="s">
        <v>1344</v>
      </c>
      <c r="R10" s="16">
        <f>S9+1</f>
        <v>21</v>
      </c>
      <c r="S10" s="17">
        <v>40</v>
      </c>
      <c r="T10" s="60">
        <v>0.254</v>
      </c>
      <c r="U10" s="20">
        <v>0.65322999999999998</v>
      </c>
      <c r="V10" s="16">
        <v>2.1000000000000001E-2</v>
      </c>
      <c r="W10" s="63">
        <v>-0.187</v>
      </c>
    </row>
    <row r="11" spans="2:27" ht="14.45" customHeight="1" x14ac:dyDescent="0.25">
      <c r="B11" s="207"/>
      <c r="C11" s="208"/>
      <c r="D11" s="208"/>
      <c r="E11" s="208"/>
      <c r="F11" s="208"/>
      <c r="G11" s="208"/>
      <c r="H11" s="208"/>
      <c r="I11" s="208"/>
      <c r="J11" s="208"/>
      <c r="K11" s="208"/>
      <c r="L11" s="209"/>
      <c r="M11" s="71"/>
      <c r="P11" s="57" t="s">
        <v>21</v>
      </c>
      <c r="Q11" s="57" t="s">
        <v>1344</v>
      </c>
      <c r="R11" s="16">
        <f>S10+1</f>
        <v>41</v>
      </c>
      <c r="S11" s="17">
        <v>60</v>
      </c>
      <c r="T11" s="60">
        <v>0.67400000000000015</v>
      </c>
      <c r="U11" s="20">
        <v>0.92292449999999993</v>
      </c>
      <c r="V11" s="16">
        <v>1.2999999999999999E-2</v>
      </c>
      <c r="W11" s="63">
        <v>0.14099999999999999</v>
      </c>
    </row>
    <row r="12" spans="2:27" ht="14.45" customHeight="1" x14ac:dyDescent="0.25">
      <c r="B12" s="207"/>
      <c r="C12" s="208"/>
      <c r="D12" s="208"/>
      <c r="E12" s="208"/>
      <c r="F12" s="208"/>
      <c r="G12" s="208"/>
      <c r="H12" s="208"/>
      <c r="I12" s="208"/>
      <c r="J12" s="208"/>
      <c r="K12" s="208"/>
      <c r="L12" s="209"/>
      <c r="M12" s="71"/>
      <c r="P12" s="57" t="s">
        <v>21</v>
      </c>
      <c r="Q12" s="57" t="s">
        <v>1344</v>
      </c>
      <c r="R12" s="16">
        <f>S11+1</f>
        <v>61</v>
      </c>
      <c r="S12" s="17">
        <v>80</v>
      </c>
      <c r="T12" s="60">
        <v>0.93399999999999994</v>
      </c>
      <c r="U12" s="20">
        <v>2.0039300000000004</v>
      </c>
      <c r="V12" s="16">
        <v>5.6000000000000001E-2</v>
      </c>
      <c r="W12" s="63">
        <v>-2.4820000000000002</v>
      </c>
    </row>
    <row r="13" spans="2:27" ht="14.45" customHeight="1" x14ac:dyDescent="0.25">
      <c r="B13" s="207"/>
      <c r="C13" s="208"/>
      <c r="D13" s="208"/>
      <c r="E13" s="208"/>
      <c r="F13" s="208"/>
      <c r="G13" s="208"/>
      <c r="H13" s="208"/>
      <c r="I13" s="208"/>
      <c r="J13" s="208"/>
      <c r="K13" s="208"/>
      <c r="L13" s="209"/>
      <c r="M13" s="71"/>
      <c r="P13" s="57" t="s">
        <v>21</v>
      </c>
      <c r="Q13" s="57" t="s">
        <v>1344</v>
      </c>
      <c r="R13" s="16">
        <f>S12+1</f>
        <v>81</v>
      </c>
      <c r="S13" s="17">
        <v>100</v>
      </c>
      <c r="T13" s="60">
        <v>2.0540000000000003</v>
      </c>
      <c r="U13" s="20">
        <v>5.2183000000000002</v>
      </c>
      <c r="V13" s="16">
        <v>0.16700000000000001</v>
      </c>
      <c r="W13" s="63">
        <v>-11.473000000000001</v>
      </c>
    </row>
    <row r="14" spans="2:27" ht="14.45" customHeight="1" x14ac:dyDescent="0.25">
      <c r="B14" s="207"/>
      <c r="C14" s="208"/>
      <c r="D14" s="208"/>
      <c r="E14" s="208"/>
      <c r="F14" s="208"/>
      <c r="G14" s="208"/>
      <c r="H14" s="208"/>
      <c r="I14" s="208"/>
      <c r="J14" s="208"/>
      <c r="K14" s="208"/>
      <c r="L14" s="209"/>
      <c r="M14" s="71"/>
      <c r="P14" s="58" t="s">
        <v>21</v>
      </c>
      <c r="Q14" s="58" t="s">
        <v>1344</v>
      </c>
      <c r="R14" s="18">
        <f>S13+1</f>
        <v>101</v>
      </c>
      <c r="S14" s="18">
        <v>1000</v>
      </c>
      <c r="T14" s="61">
        <v>5.3940000000000001</v>
      </c>
      <c r="U14" s="21">
        <v>155.52699999999999</v>
      </c>
      <c r="V14" s="12">
        <v>0.16700000000000001</v>
      </c>
      <c r="W14" s="13">
        <v>-11.473000000000001</v>
      </c>
    </row>
    <row r="15" spans="2:27" ht="14.45" customHeight="1" x14ac:dyDescent="0.25">
      <c r="B15" s="207"/>
      <c r="C15" s="208"/>
      <c r="D15" s="208"/>
      <c r="E15" s="208"/>
      <c r="F15" s="208"/>
      <c r="G15" s="208"/>
      <c r="H15" s="208"/>
      <c r="I15" s="208"/>
      <c r="J15" s="208"/>
      <c r="K15" s="208"/>
      <c r="L15" s="209"/>
      <c r="M15" s="71"/>
      <c r="P15" s="56" t="s">
        <v>21</v>
      </c>
      <c r="Q15" s="56" t="s">
        <v>865</v>
      </c>
      <c r="R15" s="14">
        <v>1</v>
      </c>
      <c r="S15" s="15">
        <v>20</v>
      </c>
      <c r="T15" s="62">
        <v>0.27543499999999999</v>
      </c>
      <c r="U15" s="19">
        <v>0.27543499999999999</v>
      </c>
      <c r="V15" s="14">
        <v>0</v>
      </c>
      <c r="W15" s="11">
        <v>0.27500000000000002</v>
      </c>
    </row>
    <row r="16" spans="2:27" ht="14.45" customHeight="1" x14ac:dyDescent="0.25">
      <c r="B16" s="207"/>
      <c r="C16" s="208"/>
      <c r="D16" s="208"/>
      <c r="E16" s="208"/>
      <c r="F16" s="208"/>
      <c r="G16" s="208"/>
      <c r="H16" s="208"/>
      <c r="I16" s="208"/>
      <c r="J16" s="208"/>
      <c r="K16" s="208"/>
      <c r="L16" s="209"/>
      <c r="M16" s="71"/>
      <c r="P16" s="57" t="s">
        <v>21</v>
      </c>
      <c r="Q16" s="57" t="s">
        <v>865</v>
      </c>
      <c r="R16" s="16">
        <f>S15+1</f>
        <v>21</v>
      </c>
      <c r="S16" s="17">
        <v>40</v>
      </c>
      <c r="T16" s="60">
        <v>0.27500000000000002</v>
      </c>
      <c r="U16" s="20">
        <v>0.88231199999999999</v>
      </c>
      <c r="V16" s="16">
        <v>3.2000000000000001E-2</v>
      </c>
      <c r="W16" s="63">
        <v>-0.39700000000000002</v>
      </c>
    </row>
    <row r="17" spans="2:31" ht="38.25" customHeight="1" x14ac:dyDescent="0.25">
      <c r="B17" s="207"/>
      <c r="C17" s="208"/>
      <c r="D17" s="208"/>
      <c r="E17" s="208"/>
      <c r="F17" s="208"/>
      <c r="G17" s="208"/>
      <c r="H17" s="208"/>
      <c r="I17" s="208"/>
      <c r="J17" s="208"/>
      <c r="K17" s="208"/>
      <c r="L17" s="209"/>
      <c r="M17" s="71"/>
      <c r="P17" s="57" t="s">
        <v>21</v>
      </c>
      <c r="Q17" s="57" t="s">
        <v>865</v>
      </c>
      <c r="R17" s="16">
        <f>S16+1</f>
        <v>41</v>
      </c>
      <c r="S17" s="17">
        <v>60</v>
      </c>
      <c r="T17" s="60">
        <v>0.91500000000000004</v>
      </c>
      <c r="U17" s="20">
        <v>0.95181499999999986</v>
      </c>
      <c r="V17" s="16">
        <v>2E-3</v>
      </c>
      <c r="W17" s="63">
        <v>0.83299999999999996</v>
      </c>
    </row>
    <row r="18" spans="2:31" ht="14.45" customHeight="1" x14ac:dyDescent="0.25">
      <c r="B18" s="207"/>
      <c r="C18" s="208"/>
      <c r="D18" s="208"/>
      <c r="E18" s="208"/>
      <c r="F18" s="208"/>
      <c r="G18" s="208"/>
      <c r="H18" s="208"/>
      <c r="I18" s="208"/>
      <c r="J18" s="208"/>
      <c r="K18" s="208"/>
      <c r="L18" s="209"/>
      <c r="M18" s="71"/>
      <c r="P18" s="57" t="s">
        <v>21</v>
      </c>
      <c r="Q18" s="57" t="s">
        <v>865</v>
      </c>
      <c r="R18" s="16">
        <f>S17+1</f>
        <v>61</v>
      </c>
      <c r="S18" s="17">
        <v>100</v>
      </c>
      <c r="T18" s="60">
        <v>0.95499999999999996</v>
      </c>
      <c r="U18" s="20">
        <v>4.8433399999999995</v>
      </c>
      <c r="V18" s="16">
        <v>0.1</v>
      </c>
      <c r="W18" s="63">
        <v>-5.1449999999999996</v>
      </c>
    </row>
    <row r="19" spans="2:31" ht="14.45" customHeight="1" x14ac:dyDescent="0.25">
      <c r="B19" s="207"/>
      <c r="C19" s="208"/>
      <c r="D19" s="208"/>
      <c r="E19" s="208"/>
      <c r="F19" s="208"/>
      <c r="G19" s="208"/>
      <c r="H19" s="208"/>
      <c r="I19" s="208"/>
      <c r="J19" s="208"/>
      <c r="K19" s="208"/>
      <c r="L19" s="209"/>
      <c r="M19" s="71"/>
      <c r="P19" s="57" t="s">
        <v>21</v>
      </c>
      <c r="Q19" s="57" t="s">
        <v>865</v>
      </c>
      <c r="R19" s="16">
        <f>S18+1</f>
        <v>101</v>
      </c>
      <c r="S19" s="17">
        <v>135</v>
      </c>
      <c r="T19" s="60">
        <v>4.9550000000000018</v>
      </c>
      <c r="U19" s="20">
        <v>8.3550000000000004</v>
      </c>
      <c r="V19" s="16">
        <v>0.1</v>
      </c>
      <c r="W19" s="63">
        <v>-5.1449999999999996</v>
      </c>
    </row>
    <row r="20" spans="2:31" ht="14.45" customHeight="1" x14ac:dyDescent="0.25">
      <c r="B20" s="207"/>
      <c r="C20" s="208"/>
      <c r="D20" s="208"/>
      <c r="E20" s="208"/>
      <c r="F20" s="208"/>
      <c r="G20" s="208"/>
      <c r="H20" s="208"/>
      <c r="I20" s="208"/>
      <c r="J20" s="208"/>
      <c r="K20" s="208"/>
      <c r="L20" s="209"/>
      <c r="M20" s="71"/>
      <c r="P20" s="58" t="s">
        <v>21</v>
      </c>
      <c r="Q20" s="58" t="s">
        <v>865</v>
      </c>
      <c r="R20" s="16">
        <f>S19+1</f>
        <v>136</v>
      </c>
      <c r="S20" s="18">
        <v>1000</v>
      </c>
      <c r="T20" s="61">
        <v>8.4550000000000018</v>
      </c>
      <c r="U20" s="21">
        <v>94.855000000000004</v>
      </c>
      <c r="V20" s="12">
        <v>0.1</v>
      </c>
      <c r="W20" s="13">
        <v>-5.1449999999999996</v>
      </c>
    </row>
    <row r="21" spans="2:31" ht="14.45" customHeight="1" x14ac:dyDescent="0.25">
      <c r="B21" s="207"/>
      <c r="C21" s="208"/>
      <c r="D21" s="208"/>
      <c r="E21" s="208"/>
      <c r="F21" s="208"/>
      <c r="G21" s="208"/>
      <c r="H21" s="208"/>
      <c r="I21" s="208"/>
      <c r="J21" s="208"/>
      <c r="K21" s="208"/>
      <c r="L21" s="209"/>
      <c r="M21" s="71"/>
      <c r="P21" s="56" t="s">
        <v>28</v>
      </c>
      <c r="Q21" s="56" t="s">
        <v>865</v>
      </c>
      <c r="R21" s="14">
        <v>1</v>
      </c>
      <c r="S21" s="15">
        <v>20</v>
      </c>
      <c r="T21" s="62">
        <v>0.24167291666666665</v>
      </c>
      <c r="U21" s="19">
        <v>0.24167291666666665</v>
      </c>
      <c r="V21" s="14">
        <v>0</v>
      </c>
      <c r="W21" s="11">
        <v>0.24199999999999999</v>
      </c>
    </row>
    <row r="22" spans="2:31" ht="14.45" customHeight="1" x14ac:dyDescent="0.25">
      <c r="B22" s="207"/>
      <c r="C22" s="208"/>
      <c r="D22" s="208"/>
      <c r="E22" s="208"/>
      <c r="F22" s="208"/>
      <c r="G22" s="208"/>
      <c r="H22" s="208"/>
      <c r="I22" s="208"/>
      <c r="J22" s="208"/>
      <c r="K22" s="208"/>
      <c r="L22" s="209"/>
      <c r="M22" s="71"/>
      <c r="P22" s="57" t="s">
        <v>28</v>
      </c>
      <c r="Q22" s="57" t="s">
        <v>865</v>
      </c>
      <c r="R22" s="16">
        <f>S21+1</f>
        <v>21</v>
      </c>
      <c r="S22" s="17">
        <v>40</v>
      </c>
      <c r="T22" s="60">
        <v>0.24199999999999999</v>
      </c>
      <c r="U22" s="20">
        <v>0.56595000000000006</v>
      </c>
      <c r="V22" s="16">
        <v>1.7000000000000001E-2</v>
      </c>
      <c r="W22" s="63">
        <v>-0.115</v>
      </c>
    </row>
    <row r="23" spans="2:31" ht="14.45" customHeight="1" x14ac:dyDescent="0.25">
      <c r="B23" s="207"/>
      <c r="C23" s="208"/>
      <c r="D23" s="208"/>
      <c r="E23" s="208"/>
      <c r="F23" s="208"/>
      <c r="G23" s="208"/>
      <c r="H23" s="208"/>
      <c r="I23" s="208"/>
      <c r="J23" s="208"/>
      <c r="K23" s="208"/>
      <c r="L23" s="209"/>
      <c r="M23" s="71"/>
      <c r="P23" s="57" t="s">
        <v>28</v>
      </c>
      <c r="Q23" s="57" t="s">
        <v>865</v>
      </c>
      <c r="R23" s="16">
        <f>S22+1</f>
        <v>41</v>
      </c>
      <c r="S23" s="17">
        <v>60</v>
      </c>
      <c r="T23" s="60">
        <v>0.58200000000000007</v>
      </c>
      <c r="U23" s="20">
        <v>0.99077799999999994</v>
      </c>
      <c r="V23" s="16">
        <v>2.1999999999999999E-2</v>
      </c>
      <c r="W23" s="63">
        <v>-0.32</v>
      </c>
    </row>
    <row r="24" spans="2:31" ht="14.45" customHeight="1" x14ac:dyDescent="0.25">
      <c r="B24" s="207"/>
      <c r="C24" s="208"/>
      <c r="D24" s="208"/>
      <c r="E24" s="208"/>
      <c r="F24" s="208"/>
      <c r="G24" s="208"/>
      <c r="H24" s="208"/>
      <c r="I24" s="208"/>
      <c r="J24" s="208"/>
      <c r="K24" s="208"/>
      <c r="L24" s="209"/>
      <c r="M24" s="71"/>
      <c r="P24" s="57" t="s">
        <v>28</v>
      </c>
      <c r="Q24" s="57" t="s">
        <v>865</v>
      </c>
      <c r="R24" s="16">
        <f>S23+1</f>
        <v>61</v>
      </c>
      <c r="S24" s="17">
        <v>135</v>
      </c>
      <c r="T24" s="60">
        <v>1.0219999999999998</v>
      </c>
      <c r="U24" s="20">
        <v>4.7014149999999999</v>
      </c>
      <c r="V24" s="16">
        <v>0.05</v>
      </c>
      <c r="W24" s="63">
        <v>-2.028</v>
      </c>
    </row>
    <row r="25" spans="2:31" ht="14.45" customHeight="1" x14ac:dyDescent="0.25">
      <c r="B25" s="207"/>
      <c r="C25" s="208"/>
      <c r="D25" s="208"/>
      <c r="E25" s="208"/>
      <c r="F25" s="208"/>
      <c r="G25" s="208"/>
      <c r="H25" s="208"/>
      <c r="I25" s="208"/>
      <c r="J25" s="208"/>
      <c r="K25" s="208"/>
      <c r="L25" s="209"/>
      <c r="M25" s="71"/>
      <c r="P25" s="57" t="s">
        <v>28</v>
      </c>
      <c r="Q25" s="57" t="s">
        <v>865</v>
      </c>
      <c r="R25" s="16">
        <f>S24+1</f>
        <v>136</v>
      </c>
      <c r="S25" s="17">
        <v>300</v>
      </c>
      <c r="T25" s="60">
        <v>4.7720000000000002</v>
      </c>
      <c r="U25" s="20">
        <v>34.763477566666666</v>
      </c>
      <c r="V25" s="16">
        <v>0.183</v>
      </c>
      <c r="W25" s="63">
        <v>-20.116</v>
      </c>
    </row>
    <row r="26" spans="2:31" ht="14.45" customHeight="1" x14ac:dyDescent="0.25">
      <c r="B26" s="207"/>
      <c r="C26" s="208"/>
      <c r="D26" s="208"/>
      <c r="E26" s="208"/>
      <c r="F26" s="208"/>
      <c r="G26" s="208"/>
      <c r="H26" s="208"/>
      <c r="I26" s="208"/>
      <c r="J26" s="208"/>
      <c r="K26" s="208"/>
      <c r="L26" s="209"/>
      <c r="M26" s="71"/>
      <c r="P26" s="58" t="s">
        <v>28</v>
      </c>
      <c r="Q26" s="58" t="s">
        <v>865</v>
      </c>
      <c r="R26" s="12">
        <f>S25+1</f>
        <v>301</v>
      </c>
      <c r="S26" s="18">
        <v>1000</v>
      </c>
      <c r="T26" s="61">
        <v>34.966999999999999</v>
      </c>
      <c r="U26" s="21">
        <v>162.88400000000001</v>
      </c>
      <c r="V26" s="12">
        <v>0.183</v>
      </c>
      <c r="W26" s="13">
        <v>-20.116</v>
      </c>
    </row>
    <row r="27" spans="2:31" ht="14.45" customHeight="1" x14ac:dyDescent="0.25">
      <c r="B27" s="207"/>
      <c r="C27" s="208"/>
      <c r="D27" s="208"/>
      <c r="E27" s="208"/>
      <c r="F27" s="208"/>
      <c r="G27" s="208"/>
      <c r="H27" s="208"/>
      <c r="I27" s="208"/>
      <c r="J27" s="208"/>
      <c r="K27" s="208"/>
      <c r="L27" s="209"/>
      <c r="M27" s="71"/>
    </row>
    <row r="28" spans="2:31" ht="14.45" customHeight="1" x14ac:dyDescent="0.25">
      <c r="B28" s="207"/>
      <c r="C28" s="208"/>
      <c r="D28" s="208"/>
      <c r="E28" s="208"/>
      <c r="F28" s="208"/>
      <c r="G28" s="208"/>
      <c r="H28" s="208"/>
      <c r="I28" s="208"/>
      <c r="J28" s="208"/>
      <c r="K28" s="208"/>
      <c r="L28" s="209"/>
      <c r="M28" s="71"/>
    </row>
    <row r="29" spans="2:31" ht="14.45" customHeight="1" x14ac:dyDescent="0.25">
      <c r="B29" s="207"/>
      <c r="C29" s="208"/>
      <c r="D29" s="208"/>
      <c r="E29" s="208"/>
      <c r="F29" s="208"/>
      <c r="G29" s="208"/>
      <c r="H29" s="208"/>
      <c r="I29" s="208"/>
      <c r="J29" s="208"/>
      <c r="K29" s="208"/>
      <c r="L29" s="209"/>
      <c r="M29" s="71"/>
    </row>
    <row r="30" spans="2:31" ht="14.45" customHeight="1" x14ac:dyDescent="0.25">
      <c r="B30" s="207"/>
      <c r="C30" s="208"/>
      <c r="D30" s="208"/>
      <c r="E30" s="208"/>
      <c r="F30" s="208"/>
      <c r="G30" s="208"/>
      <c r="H30" s="208"/>
      <c r="I30" s="208"/>
      <c r="J30" s="208"/>
      <c r="K30" s="208"/>
      <c r="L30" s="209"/>
      <c r="M30" s="71"/>
      <c r="P30" s="23" t="s">
        <v>9</v>
      </c>
      <c r="Q30" t="s">
        <v>32</v>
      </c>
      <c r="R30"/>
      <c r="S30"/>
      <c r="T30"/>
      <c r="U30"/>
      <c r="W30" s="23" t="s">
        <v>9</v>
      </c>
      <c r="X30" t="s">
        <v>32</v>
      </c>
      <c r="Y30"/>
      <c r="Z30"/>
      <c r="AA30"/>
      <c r="AB30"/>
    </row>
    <row r="31" spans="2:31" ht="14.45" customHeight="1" x14ac:dyDescent="0.25">
      <c r="B31" s="207"/>
      <c r="C31" s="208"/>
      <c r="D31" s="208"/>
      <c r="E31" s="208"/>
      <c r="F31" s="208"/>
      <c r="G31" s="208"/>
      <c r="H31" s="208"/>
      <c r="I31" s="208"/>
      <c r="J31" s="208"/>
      <c r="K31" s="208"/>
      <c r="L31" s="209"/>
      <c r="M31" s="71"/>
      <c r="P31"/>
      <c r="Q31"/>
      <c r="R31"/>
      <c r="S31"/>
      <c r="T31"/>
      <c r="U31"/>
      <c r="W31"/>
      <c r="X31"/>
      <c r="Y31"/>
      <c r="Z31"/>
      <c r="AA31"/>
      <c r="AB31"/>
    </row>
    <row r="32" spans="2:31" ht="102" customHeight="1" x14ac:dyDescent="0.25">
      <c r="B32" s="207"/>
      <c r="C32" s="208"/>
      <c r="D32" s="208"/>
      <c r="E32" s="208"/>
      <c r="F32" s="208"/>
      <c r="G32" s="208"/>
      <c r="H32" s="208"/>
      <c r="I32" s="208"/>
      <c r="J32" s="208"/>
      <c r="K32" s="208"/>
      <c r="L32" s="209"/>
      <c r="M32" s="71"/>
      <c r="P32" s="23" t="s">
        <v>6376</v>
      </c>
      <c r="Q32"/>
      <c r="R32"/>
      <c r="S32" s="171" t="s">
        <v>6370</v>
      </c>
      <c r="T32"/>
      <c r="U32"/>
      <c r="W32" s="23" t="s">
        <v>6376</v>
      </c>
      <c r="X32"/>
      <c r="Y32"/>
      <c r="Z32" s="171" t="s">
        <v>6371</v>
      </c>
      <c r="AA32"/>
      <c r="AB32"/>
      <c r="AC32"/>
      <c r="AD32"/>
      <c r="AE32"/>
    </row>
    <row r="33" spans="2:31" ht="12.6" customHeight="1" x14ac:dyDescent="0.2">
      <c r="B33" s="207"/>
      <c r="C33" s="208"/>
      <c r="D33" s="208"/>
      <c r="E33" s="208"/>
      <c r="F33" s="208"/>
      <c r="G33" s="208"/>
      <c r="H33" s="208"/>
      <c r="I33" s="208"/>
      <c r="J33" s="208"/>
      <c r="K33" s="208"/>
      <c r="L33" s="209"/>
      <c r="P33" s="23" t="s">
        <v>6</v>
      </c>
      <c r="Q33" s="23" t="s">
        <v>1405</v>
      </c>
      <c r="R33" s="23" t="s">
        <v>8</v>
      </c>
      <c r="S33" t="s">
        <v>6368</v>
      </c>
      <c r="T33" t="s">
        <v>6369</v>
      </c>
      <c r="U33" t="s">
        <v>6367</v>
      </c>
      <c r="W33" s="23" t="s">
        <v>6</v>
      </c>
      <c r="X33" s="23" t="s">
        <v>1405</v>
      </c>
      <c r="Y33" s="23" t="s">
        <v>8</v>
      </c>
      <c r="Z33" t="s">
        <v>6368</v>
      </c>
      <c r="AA33" t="s">
        <v>6369</v>
      </c>
      <c r="AB33" t="s">
        <v>6367</v>
      </c>
      <c r="AC33"/>
      <c r="AD33"/>
      <c r="AE33"/>
    </row>
    <row r="34" spans="2:31" ht="12.6" customHeight="1" x14ac:dyDescent="0.2">
      <c r="B34" s="207"/>
      <c r="C34" s="208"/>
      <c r="D34" s="208"/>
      <c r="E34" s="208"/>
      <c r="F34" s="208"/>
      <c r="G34" s="208"/>
      <c r="H34" s="208"/>
      <c r="I34" s="208"/>
      <c r="J34" s="208"/>
      <c r="K34" s="208"/>
      <c r="L34" s="209"/>
      <c r="P34" t="s">
        <v>21</v>
      </c>
      <c r="Q34" t="s">
        <v>1344</v>
      </c>
      <c r="R34" t="s">
        <v>1432</v>
      </c>
      <c r="S34" s="130">
        <v>0.71631205673758869</v>
      </c>
      <c r="T34" s="130">
        <v>0.28368794326241137</v>
      </c>
      <c r="U34" s="130">
        <v>1</v>
      </c>
      <c r="W34" t="s">
        <v>21</v>
      </c>
      <c r="X34" t="s">
        <v>1344</v>
      </c>
      <c r="Y34" t="s">
        <v>1432</v>
      </c>
      <c r="Z34" s="130">
        <v>0.76241134751773054</v>
      </c>
      <c r="AA34" s="130">
        <v>0.23758865248226951</v>
      </c>
      <c r="AB34" s="130">
        <v>1</v>
      </c>
      <c r="AC34"/>
      <c r="AD34"/>
      <c r="AE34"/>
    </row>
    <row r="35" spans="2:31" ht="12.6" customHeight="1" x14ac:dyDescent="0.2">
      <c r="B35" s="207"/>
      <c r="C35" s="208"/>
      <c r="D35" s="208"/>
      <c r="E35" s="208"/>
      <c r="F35" s="208"/>
      <c r="G35" s="208"/>
      <c r="H35" s="208"/>
      <c r="I35" s="208"/>
      <c r="J35" s="208"/>
      <c r="K35" s="208"/>
      <c r="L35" s="209"/>
      <c r="P35"/>
      <c r="Q35" t="s">
        <v>865</v>
      </c>
      <c r="R35" t="s">
        <v>29</v>
      </c>
      <c r="S35" s="130">
        <v>0.7109375</v>
      </c>
      <c r="T35" s="130">
        <v>0.2890625</v>
      </c>
      <c r="U35" s="130">
        <v>1</v>
      </c>
      <c r="W35"/>
      <c r="X35" t="s">
        <v>865</v>
      </c>
      <c r="Y35" t="s">
        <v>29</v>
      </c>
      <c r="Z35" s="130">
        <v>0.7265625</v>
      </c>
      <c r="AA35" s="130">
        <v>0.2734375</v>
      </c>
      <c r="AB35" s="130">
        <v>1</v>
      </c>
      <c r="AC35"/>
      <c r="AD35"/>
      <c r="AE35"/>
    </row>
    <row r="36" spans="2:31" ht="12.95" customHeight="1" x14ac:dyDescent="0.2">
      <c r="B36" s="207"/>
      <c r="C36" s="208"/>
      <c r="D36" s="208"/>
      <c r="E36" s="208"/>
      <c r="F36" s="208"/>
      <c r="G36" s="208"/>
      <c r="H36" s="208"/>
      <c r="I36" s="208"/>
      <c r="J36" s="208"/>
      <c r="K36" s="208"/>
      <c r="L36" s="209"/>
      <c r="P36" t="s">
        <v>6374</v>
      </c>
      <c r="Q36"/>
      <c r="R36"/>
      <c r="S36" s="130">
        <v>0.71463414634146338</v>
      </c>
      <c r="T36" s="130">
        <v>0.28536585365853656</v>
      </c>
      <c r="U36" s="130">
        <v>1</v>
      </c>
      <c r="W36" t="s">
        <v>6374</v>
      </c>
      <c r="X36"/>
      <c r="Y36"/>
      <c r="Z36" s="130">
        <v>0.75121951219512195</v>
      </c>
      <c r="AA36" s="130">
        <v>0.24878048780487805</v>
      </c>
      <c r="AB36" s="130">
        <v>1</v>
      </c>
      <c r="AC36"/>
      <c r="AD36"/>
      <c r="AE36"/>
    </row>
    <row r="37" spans="2:31" x14ac:dyDescent="0.2">
      <c r="B37" s="207"/>
      <c r="C37" s="208"/>
      <c r="D37" s="208"/>
      <c r="E37" s="208"/>
      <c r="F37" s="208"/>
      <c r="G37" s="208"/>
      <c r="H37" s="208"/>
      <c r="I37" s="208"/>
      <c r="J37" s="208"/>
      <c r="K37" s="208"/>
      <c r="L37" s="209"/>
      <c r="P37" t="s">
        <v>28</v>
      </c>
      <c r="Q37" t="s">
        <v>1344</v>
      </c>
      <c r="R37" t="s">
        <v>1432</v>
      </c>
      <c r="S37" s="130">
        <v>0.71104815864022664</v>
      </c>
      <c r="T37" s="130">
        <v>0.28895184135977336</v>
      </c>
      <c r="U37" s="130">
        <v>1</v>
      </c>
      <c r="W37" t="s">
        <v>28</v>
      </c>
      <c r="X37" t="s">
        <v>1344</v>
      </c>
      <c r="Y37" t="s">
        <v>1432</v>
      </c>
      <c r="Z37" s="130">
        <v>0.75637393767705385</v>
      </c>
      <c r="AA37" s="130">
        <v>0.24362606232294617</v>
      </c>
      <c r="AB37" s="130">
        <v>1</v>
      </c>
      <c r="AC37"/>
      <c r="AD37"/>
      <c r="AE37"/>
    </row>
    <row r="38" spans="2:31" x14ac:dyDescent="0.2">
      <c r="B38" s="207"/>
      <c r="C38" s="208"/>
      <c r="D38" s="208"/>
      <c r="E38" s="208"/>
      <c r="F38" s="208"/>
      <c r="G38" s="208"/>
      <c r="H38" s="208"/>
      <c r="I38" s="208"/>
      <c r="J38" s="208"/>
      <c r="K38" s="208"/>
      <c r="L38" s="209"/>
      <c r="P38"/>
      <c r="Q38" t="s">
        <v>865</v>
      </c>
      <c r="R38" t="s">
        <v>29</v>
      </c>
      <c r="S38" s="130">
        <v>0.68421052631578949</v>
      </c>
      <c r="T38" s="130">
        <v>0.31578947368421051</v>
      </c>
      <c r="U38" s="130">
        <v>1</v>
      </c>
      <c r="W38"/>
      <c r="X38" t="s">
        <v>865</v>
      </c>
      <c r="Y38" t="s">
        <v>29</v>
      </c>
      <c r="Z38" s="130">
        <v>0.70760233918128657</v>
      </c>
      <c r="AA38" s="130">
        <v>0.29239766081871343</v>
      </c>
      <c r="AB38" s="130">
        <v>1</v>
      </c>
      <c r="AC38"/>
      <c r="AD38"/>
      <c r="AE38"/>
    </row>
    <row r="39" spans="2:31" x14ac:dyDescent="0.2">
      <c r="B39" s="207"/>
      <c r="C39" s="208"/>
      <c r="D39" s="208"/>
      <c r="E39" s="208"/>
      <c r="F39" s="208"/>
      <c r="G39" s="208"/>
      <c r="H39" s="208"/>
      <c r="I39" s="208"/>
      <c r="J39" s="208"/>
      <c r="K39" s="208"/>
      <c r="L39" s="209"/>
      <c r="P39" t="s">
        <v>6375</v>
      </c>
      <c r="Q39"/>
      <c r="R39"/>
      <c r="S39" s="130">
        <v>0.70229007633587781</v>
      </c>
      <c r="T39" s="130">
        <v>0.29770992366412213</v>
      </c>
      <c r="U39" s="130">
        <v>1</v>
      </c>
      <c r="W39" t="s">
        <v>6375</v>
      </c>
      <c r="X39"/>
      <c r="Y39"/>
      <c r="Z39" s="130">
        <v>0.74045801526717558</v>
      </c>
      <c r="AA39" s="130">
        <v>0.25954198473282442</v>
      </c>
      <c r="AB39" s="130">
        <v>1</v>
      </c>
      <c r="AC39"/>
      <c r="AD39"/>
      <c r="AE39"/>
    </row>
    <row r="40" spans="2:31" x14ac:dyDescent="0.2">
      <c r="B40" s="207"/>
      <c r="C40" s="208"/>
      <c r="D40" s="208"/>
      <c r="E40" s="208"/>
      <c r="F40" s="208"/>
      <c r="G40" s="208"/>
      <c r="H40" s="208"/>
      <c r="I40" s="208"/>
      <c r="J40" s="208"/>
      <c r="K40" s="208"/>
      <c r="L40" s="209"/>
      <c r="P40" t="s">
        <v>6367</v>
      </c>
      <c r="Q40"/>
      <c r="R40"/>
      <c r="S40" s="130">
        <v>0.70770877944325483</v>
      </c>
      <c r="T40" s="130">
        <v>0.29229122055674517</v>
      </c>
      <c r="U40" s="130">
        <v>1</v>
      </c>
      <c r="W40" t="s">
        <v>6367</v>
      </c>
      <c r="X40"/>
      <c r="Y40"/>
      <c r="Z40" s="130">
        <v>0.7451820128479657</v>
      </c>
      <c r="AA40" s="130">
        <v>0.25481798715203424</v>
      </c>
      <c r="AB40" s="130">
        <v>1</v>
      </c>
      <c r="AC40"/>
      <c r="AD40"/>
      <c r="AE40"/>
    </row>
    <row r="41" spans="2:31" x14ac:dyDescent="0.2">
      <c r="B41" s="207"/>
      <c r="C41" s="208"/>
      <c r="D41" s="208"/>
      <c r="E41" s="208"/>
      <c r="F41" s="208"/>
      <c r="G41" s="208"/>
      <c r="H41" s="208"/>
      <c r="I41" s="208"/>
      <c r="J41" s="208"/>
      <c r="K41" s="208"/>
      <c r="L41" s="209"/>
      <c r="W41"/>
      <c r="X41"/>
      <c r="Y41"/>
      <c r="Z41"/>
      <c r="AA41"/>
      <c r="AB41"/>
      <c r="AC41"/>
      <c r="AD41"/>
      <c r="AE41"/>
    </row>
    <row r="42" spans="2:31" x14ac:dyDescent="0.2">
      <c r="B42" s="207"/>
      <c r="C42" s="208"/>
      <c r="D42" s="208"/>
      <c r="E42" s="208"/>
      <c r="F42" s="208"/>
      <c r="G42" s="208"/>
      <c r="H42" s="208"/>
      <c r="I42" s="208"/>
      <c r="J42" s="208"/>
      <c r="K42" s="208"/>
      <c r="L42" s="209"/>
    </row>
    <row r="43" spans="2:31" x14ac:dyDescent="0.2">
      <c r="B43" s="207"/>
      <c r="C43" s="208"/>
      <c r="D43" s="208"/>
      <c r="E43" s="208"/>
      <c r="F43" s="208"/>
      <c r="G43" s="208"/>
      <c r="H43" s="208"/>
      <c r="I43" s="208"/>
      <c r="J43" s="208"/>
      <c r="K43" s="208"/>
      <c r="L43" s="209"/>
    </row>
    <row r="44" spans="2:31" x14ac:dyDescent="0.2">
      <c r="B44" s="210"/>
      <c r="C44" s="211"/>
      <c r="D44" s="211"/>
      <c r="E44" s="211"/>
      <c r="F44" s="211"/>
      <c r="G44" s="211"/>
      <c r="H44" s="211"/>
      <c r="I44" s="211"/>
      <c r="J44" s="211"/>
      <c r="K44" s="211"/>
      <c r="L44" s="212"/>
    </row>
  </sheetData>
  <mergeCells count="2">
    <mergeCell ref="B2:L4"/>
    <mergeCell ref="B5:L44"/>
  </mergeCell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993"/>
  <sheetViews>
    <sheetView topLeftCell="AF1" zoomScale="70" zoomScaleNormal="70" workbookViewId="0">
      <selection activeCell="AK2" sqref="AK2:AK993"/>
    </sheetView>
  </sheetViews>
  <sheetFormatPr defaultRowHeight="12.75" x14ac:dyDescent="0.2"/>
  <cols>
    <col min="1" max="1" width="14.5703125" customWidth="1"/>
    <col min="2" max="2" width="21.42578125" customWidth="1"/>
    <col min="3" max="3" width="14.5703125" customWidth="1"/>
    <col min="4" max="4" width="19.140625" customWidth="1"/>
    <col min="5" max="5" width="14.5703125" customWidth="1"/>
    <col min="6" max="6" width="25.42578125" customWidth="1"/>
    <col min="7" max="9" width="14.5703125" customWidth="1"/>
    <col min="10" max="10" width="15.42578125" customWidth="1"/>
    <col min="11" max="12" width="14.5703125" customWidth="1"/>
    <col min="13" max="13" width="18.85546875" customWidth="1"/>
    <col min="14" max="14" width="18.42578125" customWidth="1"/>
    <col min="15" max="15" width="19.5703125" customWidth="1"/>
    <col min="16" max="16" width="22.42578125" customWidth="1"/>
    <col min="17" max="17" width="20.5703125" customWidth="1"/>
    <col min="18" max="18" width="41.42578125" customWidth="1"/>
    <col min="19" max="19" width="13.140625" style="67" customWidth="1"/>
    <col min="20" max="20" width="13" style="67" customWidth="1"/>
    <col min="21" max="21" width="14.5703125" customWidth="1"/>
    <col min="22" max="37" width="21.140625" customWidth="1"/>
    <col min="38" max="38" width="10.5703125" customWidth="1"/>
    <col min="39" max="39" width="11.140625" customWidth="1"/>
    <col min="40" max="40" width="13.5703125" customWidth="1"/>
    <col min="41" max="41" width="14.28515625" customWidth="1"/>
    <col min="42" max="42" width="14.85546875" customWidth="1"/>
    <col min="43" max="45" width="11.140625" customWidth="1"/>
    <col min="60" max="60" width="14.140625" customWidth="1"/>
    <col min="61" max="61" width="15.5703125" customWidth="1"/>
  </cols>
  <sheetData>
    <row r="1" spans="1:61" s="2" customFormat="1" ht="45.95" customHeight="1" thickBot="1" x14ac:dyDescent="0.25">
      <c r="A1" s="1" t="s">
        <v>0</v>
      </c>
      <c r="B1" s="1" t="s">
        <v>1</v>
      </c>
      <c r="C1" s="1" t="s">
        <v>2</v>
      </c>
      <c r="D1" s="1" t="s">
        <v>3</v>
      </c>
      <c r="E1" s="1" t="s">
        <v>4</v>
      </c>
      <c r="F1" s="1" t="s">
        <v>5</v>
      </c>
      <c r="G1" s="1" t="s">
        <v>8</v>
      </c>
      <c r="H1" s="1" t="s">
        <v>7</v>
      </c>
      <c r="I1" s="1" t="s">
        <v>10</v>
      </c>
      <c r="J1" s="1" t="s">
        <v>11</v>
      </c>
      <c r="K1" s="1" t="s">
        <v>12</v>
      </c>
      <c r="L1" s="1" t="s">
        <v>9</v>
      </c>
      <c r="M1" s="1" t="s">
        <v>6</v>
      </c>
      <c r="N1" s="1" t="s">
        <v>13</v>
      </c>
      <c r="O1" s="1" t="s">
        <v>15</v>
      </c>
      <c r="P1" s="1" t="s">
        <v>3939</v>
      </c>
      <c r="Q1" s="1" t="s">
        <v>3940</v>
      </c>
      <c r="R1" s="1" t="s">
        <v>16</v>
      </c>
      <c r="S1" s="66" t="s">
        <v>17</v>
      </c>
      <c r="T1" s="66" t="s">
        <v>18</v>
      </c>
      <c r="U1" s="1" t="s">
        <v>19</v>
      </c>
      <c r="V1" s="1" t="s">
        <v>20</v>
      </c>
      <c r="W1" s="22" t="s">
        <v>3902</v>
      </c>
      <c r="X1" s="22" t="s">
        <v>3903</v>
      </c>
      <c r="Y1" s="22" t="s">
        <v>3904</v>
      </c>
      <c r="Z1" s="22" t="s">
        <v>3905</v>
      </c>
      <c r="AA1" s="1" t="s">
        <v>3911</v>
      </c>
      <c r="AB1" s="1" t="s">
        <v>3912</v>
      </c>
      <c r="AC1" s="1" t="s">
        <v>3913</v>
      </c>
      <c r="AD1" s="1" t="s">
        <v>3914</v>
      </c>
      <c r="AE1" s="1" t="s">
        <v>3915</v>
      </c>
      <c r="AF1" s="1" t="s">
        <v>3916</v>
      </c>
      <c r="AG1" s="104" t="s">
        <v>3906</v>
      </c>
      <c r="AH1" s="104" t="s">
        <v>3907</v>
      </c>
      <c r="AI1" s="22" t="s">
        <v>3908</v>
      </c>
      <c r="AJ1" s="22" t="s">
        <v>3909</v>
      </c>
      <c r="AK1" s="22" t="s">
        <v>3910</v>
      </c>
      <c r="AL1" s="22" t="s">
        <v>1405</v>
      </c>
      <c r="AM1" s="22" t="s">
        <v>1489</v>
      </c>
      <c r="AN1" s="22" t="s">
        <v>6377</v>
      </c>
      <c r="AO1" s="22" t="s">
        <v>6380</v>
      </c>
      <c r="AP1" s="22" t="s">
        <v>6378</v>
      </c>
      <c r="AQ1" s="104" t="s">
        <v>6379</v>
      </c>
      <c r="AR1" s="22" t="s">
        <v>6370</v>
      </c>
      <c r="AS1" s="22" t="s">
        <v>6371</v>
      </c>
      <c r="AW1" s="111" t="s">
        <v>3917</v>
      </c>
      <c r="AX1"/>
      <c r="AY1"/>
      <c r="BG1" s="111" t="s">
        <v>3918</v>
      </c>
      <c r="BH1"/>
      <c r="BI1"/>
    </row>
    <row r="2" spans="1:61" ht="192" thickBot="1" x14ac:dyDescent="0.25">
      <c r="A2" s="131">
        <v>2299042</v>
      </c>
      <c r="B2" s="132" t="s">
        <v>36</v>
      </c>
      <c r="C2" s="132" t="s">
        <v>37</v>
      </c>
      <c r="D2" s="132" t="s">
        <v>41</v>
      </c>
      <c r="E2" s="132" t="s">
        <v>41</v>
      </c>
      <c r="F2" s="132" t="s">
        <v>42</v>
      </c>
      <c r="G2" s="132" t="s">
        <v>1432</v>
      </c>
      <c r="H2" s="132" t="s">
        <v>22</v>
      </c>
      <c r="I2" s="132">
        <v>216</v>
      </c>
      <c r="J2" s="132">
        <v>356</v>
      </c>
      <c r="K2" s="132"/>
      <c r="L2" s="132" t="s">
        <v>32</v>
      </c>
      <c r="M2" s="132" t="s">
        <v>28</v>
      </c>
      <c r="N2" s="132">
        <v>32</v>
      </c>
      <c r="O2" s="132" t="s">
        <v>24</v>
      </c>
      <c r="P2" s="134">
        <v>1.1879999999999999</v>
      </c>
      <c r="Q2" s="134">
        <v>61.776000000000003</v>
      </c>
      <c r="R2" s="132" t="s">
        <v>33</v>
      </c>
      <c r="S2" s="132">
        <v>43108</v>
      </c>
      <c r="T2" s="132">
        <v>42920</v>
      </c>
      <c r="U2" s="132" t="s">
        <v>38</v>
      </c>
      <c r="V2" s="132" t="s">
        <v>43</v>
      </c>
      <c r="W2" s="137">
        <v>1</v>
      </c>
      <c r="X2" s="137">
        <v>10.199999999999999</v>
      </c>
      <c r="Y2" s="137">
        <v>16.2</v>
      </c>
      <c r="Z2" s="137">
        <v>16.2</v>
      </c>
      <c r="AA2" s="132">
        <v>32</v>
      </c>
      <c r="AB2" s="133">
        <v>228.19999999999996</v>
      </c>
      <c r="AC2" s="133">
        <v>1.1921999999999999</v>
      </c>
      <c r="AD2" s="133">
        <v>57.04999999999999</v>
      </c>
      <c r="AE2" s="133">
        <v>0.34844999999999998</v>
      </c>
      <c r="AF2" s="133">
        <v>18.119399999999999</v>
      </c>
      <c r="AG2" s="139">
        <f>Table1[[#This Row],[Print/Copy Time from Sleep Mode (s)]]-Table1[[#This Row],[Print/Copy Time from Ready State (s)]]</f>
        <v>6</v>
      </c>
      <c r="AH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2" s="139" t="b">
        <f>IF(Table1[[#This Row],[Recovery Time Requirement (s)]]="No Requirement",TRUE,IF(Table1[[#This Row],[Recovery Time Requirement (s)]]="Default Delay Time Missing","Unknown",Table1[[#This Row],[Recovery Time (s) (Tactive1 - Tactive0)]]&lt;=Table1[[#This Row],[Recovery Time Requirement (s)]]))</f>
        <v>1</v>
      </c>
      <c r="AJ2" s="139" t="b">
        <f>Table1[[#This Row],[Automatic Duplex Output Capable]]&lt;&gt;"Optional"</f>
        <v>1</v>
      </c>
      <c r="AK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 s="139" t="str">
        <f t="array" ref="AL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 s="139">
        <f t="array" ref="AM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2.37</v>
      </c>
      <c r="AN2" s="139">
        <f>Table1[[#This Row],[V2.0 TEC Requirement (kWh/wk)]]*52/3</f>
        <v>41.080000000000005</v>
      </c>
      <c r="AO2" s="139">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0.34844999999999998</v>
      </c>
      <c r="AP2" s="139">
        <f t="array" ref="AP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2" s="139">
        <f>Table1[[#This Row],[Proposed V3.0 TEC Requirement (kWh/wk)]]+IF(Table1[[#This Row],[Maximum Document Size Width]]&gt;=275,A3_Weekly,0)+IF(AND(ISNUMBER(FIND("WiFi",Table1[[#This Row],[Functional Adders]])),ISERROR(FIND("Ethernet",Table1[[#This Row],[Functional Adders]]))),WiFi_Weekly,0)</f>
        <v>0.46099999999999997</v>
      </c>
      <c r="AR2" s="139" t="b">
        <f>Table1[[#This Row],[Typical Electricity Consumption (TEC) Per Proposed V3.0 Calculations (kWh/wk)]]&lt;=Table1[[#This Row],[Proposed V3.0 TEC Requirement Plus A3 and Wi-Fi Allowances (kWh/wk)]]</f>
        <v>1</v>
      </c>
      <c r="AS2" s="139" t="b">
        <f t="shared" ref="AS2:AS65" si="0">AND(AI2,AJ2,AK2,AR2)</f>
        <v>1</v>
      </c>
      <c r="AU2" s="112" t="s">
        <v>3919</v>
      </c>
      <c r="AV2" s="112" t="s">
        <v>3920</v>
      </c>
      <c r="AW2" s="112" t="s">
        <v>3921</v>
      </c>
      <c r="AX2" s="113" t="s">
        <v>3922</v>
      </c>
      <c r="AY2" s="113" t="s">
        <v>3923</v>
      </c>
      <c r="AZ2" s="2"/>
      <c r="BA2" s="2"/>
      <c r="BB2" s="2"/>
      <c r="BC2" s="2"/>
      <c r="BD2" s="2"/>
      <c r="BE2" s="154"/>
      <c r="BF2" s="2"/>
      <c r="BG2" s="155" t="s">
        <v>3924</v>
      </c>
      <c r="BH2" s="114" t="s">
        <v>6373</v>
      </c>
      <c r="BI2" s="114" t="s">
        <v>3925</v>
      </c>
    </row>
    <row r="3" spans="1:61" ht="39" thickBot="1" x14ac:dyDescent="0.25">
      <c r="A3" s="131">
        <v>2203369</v>
      </c>
      <c r="B3" s="132" t="s">
        <v>36</v>
      </c>
      <c r="C3" s="132" t="s">
        <v>37</v>
      </c>
      <c r="D3" s="132" t="s">
        <v>2775</v>
      </c>
      <c r="E3" s="132" t="s">
        <v>2775</v>
      </c>
      <c r="F3" s="132"/>
      <c r="G3" s="132" t="s">
        <v>29</v>
      </c>
      <c r="H3" s="132" t="s">
        <v>22</v>
      </c>
      <c r="I3" s="133">
        <v>279</v>
      </c>
      <c r="J3" s="133">
        <v>432</v>
      </c>
      <c r="K3" s="132"/>
      <c r="L3" s="132" t="s">
        <v>32</v>
      </c>
      <c r="M3" s="132" t="s">
        <v>21</v>
      </c>
      <c r="N3" s="133">
        <v>19</v>
      </c>
      <c r="O3" s="132" t="s">
        <v>24</v>
      </c>
      <c r="P3" s="134">
        <v>1</v>
      </c>
      <c r="Q3" s="135">
        <v>52</v>
      </c>
      <c r="R3" s="132" t="s">
        <v>2777</v>
      </c>
      <c r="S3" s="136">
        <v>41639</v>
      </c>
      <c r="T3" s="136">
        <v>41631</v>
      </c>
      <c r="U3" s="132" t="s">
        <v>45</v>
      </c>
      <c r="V3" s="132" t="s">
        <v>3452</v>
      </c>
      <c r="W3" s="137">
        <v>3</v>
      </c>
      <c r="X3" s="137">
        <v>18</v>
      </c>
      <c r="Y3" s="137">
        <v>25.2</v>
      </c>
      <c r="Z3" s="137">
        <v>22.2</v>
      </c>
      <c r="AA3" s="137">
        <v>19</v>
      </c>
      <c r="AB3" s="137">
        <v>189.89999999999998</v>
      </c>
      <c r="AC3" s="138">
        <v>1.0216249999999998</v>
      </c>
      <c r="AD3" s="137">
        <v>47.474999999999994</v>
      </c>
      <c r="AE3" s="137">
        <v>0.31840625</v>
      </c>
      <c r="AF3" s="137">
        <v>16.557124999999999</v>
      </c>
      <c r="AG3" s="139">
        <f>Table1[[#This Row],[Print/Copy Time from Sleep Mode (s)]]-Table1[[#This Row],[Print/Copy Time from Ready State (s)]]</f>
        <v>7.1999999999999993</v>
      </c>
      <c r="AH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3" s="139" t="b">
        <f>IF(Table1[[#This Row],[Recovery Time Requirement (s)]]="No Requirement",TRUE,IF(Table1[[#This Row],[Recovery Time Requirement (s)]]="Default Delay Time Missing","Unknown",Table1[[#This Row],[Recovery Time (s) (Tactive1 - Tactive0)]]&lt;=Table1[[#This Row],[Recovery Time Requirement (s)]]))</f>
        <v>1</v>
      </c>
      <c r="AJ3" s="139" t="b">
        <f>Table1[[#This Row],[Automatic Duplex Output Capable]]&lt;&gt;"Optional"</f>
        <v>1</v>
      </c>
      <c r="AK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 s="140" t="str">
        <f t="array" ref="AL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 s="140">
        <f t="array" ref="AM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v>
      </c>
      <c r="AN3" s="140">
        <f>Table1[[#This Row],[V2.0 TEC Requirement (kWh/wk)]]*52/3</f>
        <v>43.333333333333336</v>
      </c>
      <c r="AO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0.26840625000000001</v>
      </c>
      <c r="AP3" s="140">
        <f t="array" ref="AP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3" s="140">
        <f>Table1[[#This Row],[Proposed V3.0 TEC Requirement (kWh/wk)]]+IF(Table1[[#This Row],[Maximum Document Size Width]]&gt;=275,A3_Weekly,0)+IF(AND(ISNUMBER(FIND("WiFi",Table1[[#This Row],[Functional Adders]])),ISERROR(FIND("Ethernet",Table1[[#This Row],[Functional Adders]]))),WiFi_Weekly,0)</f>
        <v>0.32500000000000001</v>
      </c>
      <c r="AR3" s="140" t="b">
        <f>Table1[[#This Row],[Typical Electricity Consumption (TEC) Per Proposed V3.0 Calculations (kWh/wk)]]&lt;=Table1[[#This Row],[Proposed V3.0 TEC Requirement Plus A3 and Wi-Fi Allowances (kWh/wk)]]</f>
        <v>1</v>
      </c>
      <c r="AS3" s="140" t="b">
        <f t="shared" si="0"/>
        <v>1</v>
      </c>
      <c r="AU3" s="115">
        <v>0</v>
      </c>
      <c r="AV3" s="115">
        <v>5</v>
      </c>
      <c r="AW3" s="115" t="s">
        <v>3926</v>
      </c>
      <c r="AX3" s="116">
        <v>5</v>
      </c>
      <c r="AY3" s="116">
        <v>10</v>
      </c>
      <c r="AZ3" s="2"/>
      <c r="BA3" s="2"/>
      <c r="BB3" s="2"/>
      <c r="BC3" s="2"/>
      <c r="BD3" s="2"/>
      <c r="BE3" s="112" t="s">
        <v>3919</v>
      </c>
      <c r="BF3" s="112" t="s">
        <v>3920</v>
      </c>
      <c r="BG3" s="156" t="s">
        <v>3927</v>
      </c>
      <c r="BH3" s="117" t="s">
        <v>6372</v>
      </c>
      <c r="BI3" s="117" t="s">
        <v>3928</v>
      </c>
    </row>
    <row r="4" spans="1:61" ht="36.75" thickBot="1" x14ac:dyDescent="0.25">
      <c r="A4" s="131">
        <v>2203370</v>
      </c>
      <c r="B4" s="132" t="s">
        <v>36</v>
      </c>
      <c r="C4" s="132" t="s">
        <v>37</v>
      </c>
      <c r="D4" s="132" t="s">
        <v>2778</v>
      </c>
      <c r="E4" s="132" t="s">
        <v>2778</v>
      </c>
      <c r="F4" s="132"/>
      <c r="G4" s="132" t="s">
        <v>29</v>
      </c>
      <c r="H4" s="132" t="s">
        <v>22</v>
      </c>
      <c r="I4" s="133">
        <v>279</v>
      </c>
      <c r="J4" s="133">
        <v>432</v>
      </c>
      <c r="K4" s="132"/>
      <c r="L4" s="132" t="s">
        <v>32</v>
      </c>
      <c r="M4" s="132" t="s">
        <v>21</v>
      </c>
      <c r="N4" s="133">
        <v>23</v>
      </c>
      <c r="O4" s="132" t="s">
        <v>24</v>
      </c>
      <c r="P4" s="134">
        <v>1.3</v>
      </c>
      <c r="Q4" s="135">
        <v>67.599999999999994</v>
      </c>
      <c r="R4" s="132" t="s">
        <v>2779</v>
      </c>
      <c r="S4" s="136">
        <v>41639</v>
      </c>
      <c r="T4" s="136">
        <v>41631</v>
      </c>
      <c r="U4" s="132" t="s">
        <v>45</v>
      </c>
      <c r="V4" s="132" t="s">
        <v>3453</v>
      </c>
      <c r="W4" s="137">
        <v>3</v>
      </c>
      <c r="X4" s="137">
        <v>17.399999999999999</v>
      </c>
      <c r="Y4" s="137">
        <v>28.2</v>
      </c>
      <c r="Z4" s="137">
        <v>24.6</v>
      </c>
      <c r="AA4" s="137">
        <v>23</v>
      </c>
      <c r="AB4" s="137">
        <v>240.10000000000005</v>
      </c>
      <c r="AC4" s="138">
        <v>1.2562000000000002</v>
      </c>
      <c r="AD4" s="137">
        <v>60.025000000000013</v>
      </c>
      <c r="AE4" s="137">
        <v>0.36445000000000005</v>
      </c>
      <c r="AF4" s="137">
        <v>18.951400000000003</v>
      </c>
      <c r="AG4" s="139">
        <f>Table1[[#This Row],[Print/Copy Time from Sleep Mode (s)]]-Table1[[#This Row],[Print/Copy Time from Ready State (s)]]</f>
        <v>10.8</v>
      </c>
      <c r="AH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14.66</v>
      </c>
      <c r="AI4" s="139" t="b">
        <f>IF(Table1[[#This Row],[Recovery Time Requirement (s)]]="No Requirement",TRUE,IF(Table1[[#This Row],[Recovery Time Requirement (s)]]="Default Delay Time Missing","Unknown",Table1[[#This Row],[Recovery Time (s) (Tactive1 - Tactive0)]]&lt;=Table1[[#This Row],[Recovery Time Requirement (s)]]))</f>
        <v>1</v>
      </c>
      <c r="AJ4" s="139" t="b">
        <f>Table1[[#This Row],[Automatic Duplex Output Capable]]&lt;&gt;"Optional"</f>
        <v>1</v>
      </c>
      <c r="AK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 s="140" t="str">
        <f t="array" ref="AL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 s="140">
        <f t="array" ref="AM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3.0999999999999996</v>
      </c>
      <c r="AN4" s="140">
        <f>Table1[[#This Row],[V2.0 TEC Requirement (kWh/wk)]]*52/3</f>
        <v>53.733333333333327</v>
      </c>
      <c r="AO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0.31445000000000006</v>
      </c>
      <c r="AP4" s="140">
        <f t="array" ref="AP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0.33899999999999997</v>
      </c>
      <c r="AQ4" s="140">
        <f>Table1[[#This Row],[Proposed V3.0 TEC Requirement (kWh/wk)]]+IF(Table1[[#This Row],[Maximum Document Size Width]]&gt;=275,A3_Weekly,0)+IF(AND(ISNUMBER(FIND("WiFi",Table1[[#This Row],[Functional Adders]])),ISERROR(FIND("Ethernet",Table1[[#This Row],[Functional Adders]]))),WiFi_Weekly,0)</f>
        <v>0.38899999999999996</v>
      </c>
      <c r="AR4" s="140" t="b">
        <f>Table1[[#This Row],[Typical Electricity Consumption (TEC) Per Proposed V3.0 Calculations (kWh/wk)]]&lt;=Table1[[#This Row],[Proposed V3.0 TEC Requirement Plus A3 and Wi-Fi Allowances (kWh/wk)]]</f>
        <v>1</v>
      </c>
      <c r="AS4" s="140" t="b">
        <f t="shared" si="0"/>
        <v>1</v>
      </c>
      <c r="AU4" s="115">
        <f>AV3+1</f>
        <v>6</v>
      </c>
      <c r="AV4" s="115">
        <v>10</v>
      </c>
      <c r="AW4" s="115" t="s">
        <v>3929</v>
      </c>
      <c r="AX4" s="116">
        <v>10</v>
      </c>
      <c r="AY4" s="116">
        <v>15</v>
      </c>
      <c r="AZ4" s="2"/>
      <c r="BA4" s="2"/>
      <c r="BB4" s="2"/>
      <c r="BC4" s="2"/>
      <c r="BD4" s="2"/>
      <c r="BE4" s="115">
        <v>0</v>
      </c>
      <c r="BF4" s="115">
        <v>10</v>
      </c>
      <c r="BG4" s="118" t="s">
        <v>3930</v>
      </c>
      <c r="BH4" s="119">
        <v>15</v>
      </c>
      <c r="BI4" s="119">
        <v>5</v>
      </c>
    </row>
    <row r="5" spans="1:61" ht="36.75" thickBot="1" x14ac:dyDescent="0.25">
      <c r="A5" s="131">
        <v>2199190</v>
      </c>
      <c r="B5" s="132" t="s">
        <v>36</v>
      </c>
      <c r="C5" s="132" t="s">
        <v>37</v>
      </c>
      <c r="D5" s="132" t="s">
        <v>2780</v>
      </c>
      <c r="E5" s="132" t="s">
        <v>2780</v>
      </c>
      <c r="F5" s="132"/>
      <c r="G5" s="132" t="s">
        <v>29</v>
      </c>
      <c r="H5" s="132" t="s">
        <v>22</v>
      </c>
      <c r="I5" s="133">
        <v>216</v>
      </c>
      <c r="J5" s="133">
        <v>356</v>
      </c>
      <c r="K5" s="132"/>
      <c r="L5" s="132" t="s">
        <v>32</v>
      </c>
      <c r="M5" s="132" t="s">
        <v>28</v>
      </c>
      <c r="N5" s="133">
        <v>40</v>
      </c>
      <c r="O5" s="132" t="s">
        <v>24</v>
      </c>
      <c r="P5" s="134">
        <v>2.2000000000000002</v>
      </c>
      <c r="Q5" s="135">
        <v>114.4</v>
      </c>
      <c r="R5" s="132" t="s">
        <v>2777</v>
      </c>
      <c r="S5" s="136">
        <v>41061</v>
      </c>
      <c r="T5" s="136">
        <v>41631</v>
      </c>
      <c r="U5" s="132" t="s">
        <v>38</v>
      </c>
      <c r="V5" s="132" t="s">
        <v>3454</v>
      </c>
      <c r="W5" s="137">
        <v>5</v>
      </c>
      <c r="X5" s="137">
        <v>9</v>
      </c>
      <c r="Y5" s="137">
        <v>9.6</v>
      </c>
      <c r="Z5" s="137">
        <v>9.6</v>
      </c>
      <c r="AA5" s="137">
        <v>32</v>
      </c>
      <c r="AB5" s="137">
        <v>416.6</v>
      </c>
      <c r="AC5" s="138">
        <v>2.1469999999999998</v>
      </c>
      <c r="AD5" s="137">
        <v>104.15</v>
      </c>
      <c r="AE5" s="137">
        <v>0.59975000000000001</v>
      </c>
      <c r="AF5" s="137">
        <v>31.187000000000001</v>
      </c>
      <c r="AG5" s="139">
        <f>Table1[[#This Row],[Print/Copy Time from Sleep Mode (s)]]-Table1[[#This Row],[Print/Copy Time from Ready State (s)]]</f>
        <v>0.59999999999999964</v>
      </c>
      <c r="AH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5" s="139" t="b">
        <f>IF(Table1[[#This Row],[Recovery Time Requirement (s)]]="No Requirement",TRUE,IF(Table1[[#This Row],[Recovery Time Requirement (s)]]="Default Delay Time Missing","Unknown",Table1[[#This Row],[Recovery Time (s) (Tactive1 - Tactive0)]]&lt;=Table1[[#This Row],[Recovery Time Requirement (s)]]))</f>
        <v>1</v>
      </c>
      <c r="AJ5" s="139" t="b">
        <f>Table1[[#This Row],[Automatic Duplex Output Capable]]&lt;&gt;"Optional"</f>
        <v>1</v>
      </c>
      <c r="AK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 s="140" t="str">
        <f t="array" ref="AL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 s="140">
        <f t="array" ref="AM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5" s="140">
        <f>Table1[[#This Row],[V2.0 TEC Requirement (kWh/wk)]]*52/3</f>
        <v>45.06666666666667</v>
      </c>
      <c r="AO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0.59975000000000001</v>
      </c>
      <c r="AP5" s="140">
        <f t="array" ref="AP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5" s="140">
        <f>Table1[[#This Row],[Proposed V3.0 TEC Requirement (kWh/wk)]]+IF(Table1[[#This Row],[Maximum Document Size Width]]&gt;=275,A3_Weekly,0)+IF(AND(ISNUMBER(FIND("WiFi",Table1[[#This Row],[Functional Adders]])),ISERROR(FIND("Ethernet",Table1[[#This Row],[Functional Adders]]))),WiFi_Weekly,0)</f>
        <v>0.56500000000000006</v>
      </c>
      <c r="AR5" s="140" t="b">
        <f>Table1[[#This Row],[Typical Electricity Consumption (TEC) Per Proposed V3.0 Calculations (kWh/wk)]]&lt;=Table1[[#This Row],[Proposed V3.0 TEC Requirement Plus A3 and Wi-Fi Allowances (kWh/wk)]]</f>
        <v>0</v>
      </c>
      <c r="AS5" s="140" t="b">
        <f t="shared" si="0"/>
        <v>0</v>
      </c>
      <c r="AU5" s="115">
        <f t="shared" ref="AU5:AU8" si="1">AV4+1</f>
        <v>11</v>
      </c>
      <c r="AV5" s="115">
        <v>20</v>
      </c>
      <c r="AW5" s="115" t="s">
        <v>3931</v>
      </c>
      <c r="AX5" s="116">
        <v>10</v>
      </c>
      <c r="AY5" s="116">
        <v>20</v>
      </c>
      <c r="AZ5" s="2"/>
      <c r="BA5" s="2"/>
      <c r="BB5" s="2"/>
      <c r="BC5" s="2"/>
      <c r="BD5" s="2"/>
      <c r="BE5" s="115">
        <f>BF4+1</f>
        <v>11</v>
      </c>
      <c r="BF5" s="115">
        <v>20</v>
      </c>
      <c r="BG5" s="115" t="s">
        <v>3932</v>
      </c>
      <c r="BH5" s="119">
        <v>30</v>
      </c>
      <c r="BI5" s="119">
        <v>15</v>
      </c>
    </row>
    <row r="6" spans="1:61" ht="96.75" thickBot="1" x14ac:dyDescent="0.25">
      <c r="A6" s="131">
        <v>2199594</v>
      </c>
      <c r="B6" s="132" t="s">
        <v>36</v>
      </c>
      <c r="C6" s="132" t="s">
        <v>37</v>
      </c>
      <c r="D6" s="132" t="s">
        <v>2781</v>
      </c>
      <c r="E6" s="132" t="s">
        <v>2781</v>
      </c>
      <c r="F6" s="132" t="s">
        <v>2782</v>
      </c>
      <c r="G6" s="132" t="s">
        <v>29</v>
      </c>
      <c r="H6" s="132" t="s">
        <v>22</v>
      </c>
      <c r="I6" s="133">
        <v>216</v>
      </c>
      <c r="J6" s="133">
        <v>357</v>
      </c>
      <c r="K6" s="132"/>
      <c r="L6" s="132" t="s">
        <v>32</v>
      </c>
      <c r="M6" s="132" t="s">
        <v>28</v>
      </c>
      <c r="N6" s="133">
        <v>40</v>
      </c>
      <c r="O6" s="132" t="s">
        <v>24</v>
      </c>
      <c r="P6" s="134">
        <v>2.2999999999999998</v>
      </c>
      <c r="Q6" s="135">
        <v>119.6</v>
      </c>
      <c r="R6" s="132" t="s">
        <v>44</v>
      </c>
      <c r="S6" s="136">
        <v>41000</v>
      </c>
      <c r="T6" s="136">
        <v>41631</v>
      </c>
      <c r="U6" s="132" t="s">
        <v>38</v>
      </c>
      <c r="V6" s="132" t="s">
        <v>3455</v>
      </c>
      <c r="W6" s="137">
        <v>5</v>
      </c>
      <c r="X6" s="137">
        <v>21.6</v>
      </c>
      <c r="Y6" s="137">
        <v>12.6</v>
      </c>
      <c r="Z6" s="137">
        <v>10.8</v>
      </c>
      <c r="AA6" s="137">
        <v>32</v>
      </c>
      <c r="AB6" s="137">
        <v>445.6</v>
      </c>
      <c r="AC6" s="138">
        <v>2.3048000000000002</v>
      </c>
      <c r="AD6" s="137">
        <v>111.4</v>
      </c>
      <c r="AE6" s="137">
        <v>0.65179999999999993</v>
      </c>
      <c r="AF6" s="137">
        <v>33.893599999999999</v>
      </c>
      <c r="AG6" s="139">
        <f>Table1[[#This Row],[Print/Copy Time from Sleep Mode (s)]]-Table1[[#This Row],[Print/Copy Time from Ready State (s)]]</f>
        <v>-9.0000000000000018</v>
      </c>
      <c r="AH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6" s="139" t="b">
        <f>IF(Table1[[#This Row],[Recovery Time Requirement (s)]]="No Requirement",TRUE,IF(Table1[[#This Row],[Recovery Time Requirement (s)]]="Default Delay Time Missing","Unknown",Table1[[#This Row],[Recovery Time (s) (Tactive1 - Tactive0)]]&lt;=Table1[[#This Row],[Recovery Time Requirement (s)]]))</f>
        <v>1</v>
      </c>
      <c r="AJ6" s="139" t="b">
        <f>Table1[[#This Row],[Automatic Duplex Output Capable]]&lt;&gt;"Optional"</f>
        <v>1</v>
      </c>
      <c r="AK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 s="140" t="str">
        <f t="array" ref="AL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 s="140">
        <f t="array" ref="AM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6" s="140">
        <f>Table1[[#This Row],[V2.0 TEC Requirement (kWh/wk)]]*52/3</f>
        <v>45.06666666666667</v>
      </c>
      <c r="AO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0.65179999999999993</v>
      </c>
      <c r="AP6" s="140">
        <f t="array" ref="AP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6" s="140">
        <f>Table1[[#This Row],[Proposed V3.0 TEC Requirement (kWh/wk)]]+IF(Table1[[#This Row],[Maximum Document Size Width]]&gt;=275,A3_Weekly,0)+IF(AND(ISNUMBER(FIND("WiFi",Table1[[#This Row],[Functional Adders]])),ISERROR(FIND("Ethernet",Table1[[#This Row],[Functional Adders]]))),WiFi_Weekly,0)</f>
        <v>0.56500000000000006</v>
      </c>
      <c r="AR6" s="140" t="b">
        <f>Table1[[#This Row],[Typical Electricity Consumption (TEC) Per Proposed V3.0 Calculations (kWh/wk)]]&lt;=Table1[[#This Row],[Proposed V3.0 TEC Requirement Plus A3 and Wi-Fi Allowances (kWh/wk)]]</f>
        <v>0</v>
      </c>
      <c r="AS6" s="140" t="b">
        <f t="shared" si="0"/>
        <v>0</v>
      </c>
      <c r="AU6" s="115">
        <f t="shared" si="1"/>
        <v>21</v>
      </c>
      <c r="AV6" s="115">
        <v>30</v>
      </c>
      <c r="AW6" s="115" t="s">
        <v>3933</v>
      </c>
      <c r="AX6" s="116">
        <v>10</v>
      </c>
      <c r="AY6" s="116">
        <v>45</v>
      </c>
      <c r="AZ6" s="2"/>
      <c r="BA6" s="2"/>
      <c r="BB6" s="2"/>
      <c r="BC6" s="2"/>
      <c r="BD6" s="2"/>
      <c r="BE6" s="115">
        <f t="shared" ref="BE6:BE8" si="2">BF5+1</f>
        <v>21</v>
      </c>
      <c r="BF6" s="115">
        <v>30</v>
      </c>
      <c r="BG6" s="115" t="s">
        <v>3933</v>
      </c>
      <c r="BH6" s="119">
        <v>45</v>
      </c>
      <c r="BI6" s="119">
        <v>30</v>
      </c>
    </row>
    <row r="7" spans="1:61" ht="72.75" thickBot="1" x14ac:dyDescent="0.25">
      <c r="A7" s="131">
        <v>2199593</v>
      </c>
      <c r="B7" s="132" t="s">
        <v>36</v>
      </c>
      <c r="C7" s="132" t="s">
        <v>37</v>
      </c>
      <c r="D7" s="132" t="s">
        <v>2783</v>
      </c>
      <c r="E7" s="132" t="s">
        <v>2783</v>
      </c>
      <c r="F7" s="132" t="s">
        <v>2784</v>
      </c>
      <c r="G7" s="132" t="s">
        <v>29</v>
      </c>
      <c r="H7" s="132" t="s">
        <v>22</v>
      </c>
      <c r="I7" s="133">
        <v>216</v>
      </c>
      <c r="J7" s="133">
        <v>357</v>
      </c>
      <c r="K7" s="132"/>
      <c r="L7" s="132" t="s">
        <v>32</v>
      </c>
      <c r="M7" s="132" t="s">
        <v>28</v>
      </c>
      <c r="N7" s="133">
        <v>42</v>
      </c>
      <c r="O7" s="132" t="s">
        <v>24</v>
      </c>
      <c r="P7" s="134">
        <v>2.5</v>
      </c>
      <c r="Q7" s="135">
        <v>130</v>
      </c>
      <c r="R7" s="132" t="s">
        <v>44</v>
      </c>
      <c r="S7" s="136">
        <v>41030</v>
      </c>
      <c r="T7" s="136">
        <v>41631</v>
      </c>
      <c r="U7" s="132" t="s">
        <v>38</v>
      </c>
      <c r="V7" s="132" t="s">
        <v>3456</v>
      </c>
      <c r="W7" s="137">
        <v>5</v>
      </c>
      <c r="X7" s="137">
        <v>21</v>
      </c>
      <c r="Y7" s="137">
        <v>11.4</v>
      </c>
      <c r="Z7" s="137">
        <v>10.8</v>
      </c>
      <c r="AA7" s="137">
        <v>32</v>
      </c>
      <c r="AB7" s="137">
        <v>460.8</v>
      </c>
      <c r="AC7" s="138">
        <v>2.5344000000000002</v>
      </c>
      <c r="AD7" s="137">
        <v>115.2</v>
      </c>
      <c r="AE7" s="137">
        <v>0.86039999999999994</v>
      </c>
      <c r="AF7" s="137">
        <v>44.7408</v>
      </c>
      <c r="AG7" s="139">
        <f>Table1[[#This Row],[Print/Copy Time from Sleep Mode (s)]]-Table1[[#This Row],[Print/Copy Time from Ready State (s)]]</f>
        <v>-9.6</v>
      </c>
      <c r="AH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7" s="139" t="b">
        <f>IF(Table1[[#This Row],[Recovery Time Requirement (s)]]="No Requirement",TRUE,IF(Table1[[#This Row],[Recovery Time Requirement (s)]]="Default Delay Time Missing","Unknown",Table1[[#This Row],[Recovery Time (s) (Tactive1 - Tactive0)]]&lt;=Table1[[#This Row],[Recovery Time Requirement (s)]]))</f>
        <v>1</v>
      </c>
      <c r="AJ7" s="139" t="b">
        <f>Table1[[#This Row],[Automatic Duplex Output Capable]]&lt;&gt;"Optional"</f>
        <v>1</v>
      </c>
      <c r="AK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 s="140" t="str">
        <f t="array" ref="AL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 s="140">
        <f t="array" ref="AM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7" s="140">
        <f>Table1[[#This Row],[V2.0 TEC Requirement (kWh/wk)]]*52/3</f>
        <v>50.613333333333337</v>
      </c>
      <c r="AO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0.86039999999999994</v>
      </c>
      <c r="AP7" s="140">
        <f t="array" ref="AP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7" s="140">
        <f>Table1[[#This Row],[Proposed V3.0 TEC Requirement (kWh/wk)]]+IF(Table1[[#This Row],[Maximum Document Size Width]]&gt;=275,A3_Weekly,0)+IF(AND(ISNUMBER(FIND("WiFi",Table1[[#This Row],[Functional Adders]])),ISERROR(FIND("Ethernet",Table1[[#This Row],[Functional Adders]]))),WiFi_Weekly,0)</f>
        <v>0.60399999999999987</v>
      </c>
      <c r="AR7" s="140" t="b">
        <f>Table1[[#This Row],[Typical Electricity Consumption (TEC) Per Proposed V3.0 Calculations (kWh/wk)]]&lt;=Table1[[#This Row],[Proposed V3.0 TEC Requirement Plus A3 and Wi-Fi Allowances (kWh/wk)]]</f>
        <v>0</v>
      </c>
      <c r="AS7" s="140" t="b">
        <f t="shared" si="0"/>
        <v>0</v>
      </c>
      <c r="AU7" s="115">
        <f t="shared" si="1"/>
        <v>31</v>
      </c>
      <c r="AV7" s="115">
        <v>40</v>
      </c>
      <c r="AW7" s="115" t="s">
        <v>3934</v>
      </c>
      <c r="AX7" s="116">
        <v>10</v>
      </c>
      <c r="AY7" s="116">
        <v>45</v>
      </c>
      <c r="AZ7" s="2"/>
      <c r="BA7" s="2"/>
      <c r="BB7" s="2"/>
      <c r="BC7" s="2"/>
      <c r="BD7" s="2"/>
      <c r="BE7" s="115">
        <f t="shared" si="2"/>
        <v>31</v>
      </c>
      <c r="BF7" s="115">
        <v>50</v>
      </c>
      <c r="BG7" s="115" t="s">
        <v>3935</v>
      </c>
      <c r="BH7" s="119">
        <v>45</v>
      </c>
      <c r="BI7" s="119">
        <v>45</v>
      </c>
    </row>
    <row r="8" spans="1:61" ht="36.75" thickBot="1" x14ac:dyDescent="0.25">
      <c r="A8" s="131">
        <v>2211682</v>
      </c>
      <c r="B8" s="132" t="s">
        <v>36</v>
      </c>
      <c r="C8" s="132" t="s">
        <v>37</v>
      </c>
      <c r="D8" s="132" t="s">
        <v>2785</v>
      </c>
      <c r="E8" s="132" t="s">
        <v>2785</v>
      </c>
      <c r="F8" s="132"/>
      <c r="G8" s="132" t="s">
        <v>29</v>
      </c>
      <c r="H8" s="132" t="s">
        <v>22</v>
      </c>
      <c r="I8" s="133">
        <v>216</v>
      </c>
      <c r="J8" s="133">
        <v>315</v>
      </c>
      <c r="K8" s="132"/>
      <c r="L8" s="132" t="s">
        <v>32</v>
      </c>
      <c r="M8" s="132" t="s">
        <v>28</v>
      </c>
      <c r="N8" s="133">
        <v>24</v>
      </c>
      <c r="O8" s="132" t="s">
        <v>23</v>
      </c>
      <c r="P8" s="134">
        <v>0.93</v>
      </c>
      <c r="Q8" s="135">
        <v>48.36</v>
      </c>
      <c r="R8" s="132" t="s">
        <v>2777</v>
      </c>
      <c r="S8" s="136">
        <v>41913</v>
      </c>
      <c r="T8" s="136">
        <v>41782</v>
      </c>
      <c r="U8" s="132" t="s">
        <v>38</v>
      </c>
      <c r="V8" s="132" t="s">
        <v>3457</v>
      </c>
      <c r="W8" s="137">
        <v>1</v>
      </c>
      <c r="X8" s="137">
        <v>10.199999999999999</v>
      </c>
      <c r="Y8" s="137">
        <v>17.399999999999999</v>
      </c>
      <c r="Z8" s="137">
        <v>16.8</v>
      </c>
      <c r="AA8" s="137">
        <v>24</v>
      </c>
      <c r="AB8" s="137">
        <v>171.19999999999996</v>
      </c>
      <c r="AC8" s="138">
        <v>0.95259999999999978</v>
      </c>
      <c r="AD8" s="137">
        <v>42.79999999999999</v>
      </c>
      <c r="AE8" s="137">
        <v>0.32634999999999992</v>
      </c>
      <c r="AF8" s="137">
        <v>16.970199999999995</v>
      </c>
      <c r="AG8" s="139">
        <f>Table1[[#This Row],[Print/Copy Time from Sleep Mode (s)]]-Table1[[#This Row],[Print/Copy Time from Ready State (s)]]</f>
        <v>7.1999999999999993</v>
      </c>
      <c r="AH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8" s="139" t="b">
        <f>IF(Table1[[#This Row],[Recovery Time Requirement (s)]]="No Requirement",TRUE,IF(Table1[[#This Row],[Recovery Time Requirement (s)]]="Default Delay Time Missing","Unknown",Table1[[#This Row],[Recovery Time (s) (Tactive1 - Tactive0)]]&lt;=Table1[[#This Row],[Recovery Time Requirement (s)]]))</f>
        <v>1</v>
      </c>
      <c r="AJ8" s="139" t="b">
        <f>Table1[[#This Row],[Automatic Duplex Output Capable]]&lt;&gt;"Optional"</f>
        <v>1</v>
      </c>
      <c r="AK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 s="140" t="str">
        <f t="array" ref="AL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 s="140">
        <f t="array" ref="AM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1.1399999999999999</v>
      </c>
      <c r="AN8" s="140">
        <f>Table1[[#This Row],[V2.0 TEC Requirement (kWh/wk)]]*52/3</f>
        <v>19.759999999999998</v>
      </c>
      <c r="AO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0.32634999999999992</v>
      </c>
      <c r="AP8" s="140">
        <f t="array" ref="AP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0.29300000000000004</v>
      </c>
      <c r="AQ8" s="140">
        <f>Table1[[#This Row],[Proposed V3.0 TEC Requirement (kWh/wk)]]+IF(Table1[[#This Row],[Maximum Document Size Width]]&gt;=275,A3_Weekly,0)+IF(AND(ISNUMBER(FIND("WiFi",Table1[[#This Row],[Functional Adders]])),ISERROR(FIND("Ethernet",Table1[[#This Row],[Functional Adders]]))),WiFi_Weekly,0)</f>
        <v>0.29300000000000004</v>
      </c>
      <c r="AR8" s="140" t="b">
        <f>Table1[[#This Row],[Typical Electricity Consumption (TEC) Per Proposed V3.0 Calculations (kWh/wk)]]&lt;=Table1[[#This Row],[Proposed V3.0 TEC Requirement Plus A3 and Wi-Fi Allowances (kWh/wk)]]</f>
        <v>0</v>
      </c>
      <c r="AS8" s="140" t="b">
        <f t="shared" si="0"/>
        <v>0</v>
      </c>
      <c r="AU8" s="115">
        <f t="shared" si="1"/>
        <v>41</v>
      </c>
      <c r="AV8" s="118">
        <v>1000</v>
      </c>
      <c r="AW8" s="118" t="s">
        <v>3936</v>
      </c>
      <c r="AX8" s="116">
        <v>15</v>
      </c>
      <c r="AY8" s="116">
        <v>60</v>
      </c>
      <c r="AZ8" s="2"/>
      <c r="BA8" s="2"/>
      <c r="BB8" s="2"/>
      <c r="BC8" s="2"/>
      <c r="BD8" s="2"/>
      <c r="BE8" s="115">
        <f t="shared" si="2"/>
        <v>51</v>
      </c>
      <c r="BF8" s="115">
        <v>1000</v>
      </c>
      <c r="BG8" s="118" t="s">
        <v>3937</v>
      </c>
      <c r="BH8" s="119">
        <v>45</v>
      </c>
      <c r="BI8" s="119">
        <v>45</v>
      </c>
    </row>
    <row r="9" spans="1:61" ht="36" x14ac:dyDescent="0.2">
      <c r="A9" s="131">
        <v>2299045</v>
      </c>
      <c r="B9" s="132" t="s">
        <v>36</v>
      </c>
      <c r="C9" s="132" t="s">
        <v>37</v>
      </c>
      <c r="D9" s="132" t="s">
        <v>2786</v>
      </c>
      <c r="E9" s="132" t="s">
        <v>2786</v>
      </c>
      <c r="F9" s="132"/>
      <c r="G9" s="132" t="s">
        <v>29</v>
      </c>
      <c r="H9" s="132" t="s">
        <v>22</v>
      </c>
      <c r="I9" s="133">
        <v>216</v>
      </c>
      <c r="J9" s="133">
        <v>356</v>
      </c>
      <c r="K9" s="132"/>
      <c r="L9" s="132" t="s">
        <v>32</v>
      </c>
      <c r="M9" s="132" t="s">
        <v>28</v>
      </c>
      <c r="N9" s="133">
        <v>28</v>
      </c>
      <c r="O9" s="132" t="s">
        <v>24</v>
      </c>
      <c r="P9" s="134">
        <v>0.95</v>
      </c>
      <c r="Q9" s="135">
        <v>49.4</v>
      </c>
      <c r="R9" s="132" t="s">
        <v>33</v>
      </c>
      <c r="S9" s="136">
        <v>43191</v>
      </c>
      <c r="T9" s="136">
        <v>42920</v>
      </c>
      <c r="U9" s="132" t="s">
        <v>38</v>
      </c>
      <c r="V9" s="132" t="s">
        <v>3458</v>
      </c>
      <c r="W9" s="137">
        <v>1</v>
      </c>
      <c r="X9" s="137">
        <v>10.8</v>
      </c>
      <c r="Y9" s="137">
        <v>16.2</v>
      </c>
      <c r="Z9" s="137">
        <v>15.6</v>
      </c>
      <c r="AA9" s="137">
        <v>28</v>
      </c>
      <c r="AB9" s="137">
        <v>180.20000000000002</v>
      </c>
      <c r="AC9" s="138">
        <v>0.94089999999999996</v>
      </c>
      <c r="AD9" s="137">
        <v>45.050000000000004</v>
      </c>
      <c r="AE9" s="137">
        <v>0.27302499999999996</v>
      </c>
      <c r="AF9" s="137">
        <v>14.197299999999998</v>
      </c>
      <c r="AG9" s="139">
        <f>Table1[[#This Row],[Print/Copy Time from Sleep Mode (s)]]-Table1[[#This Row],[Print/Copy Time from Ready State (s)]]</f>
        <v>5.3999999999999986</v>
      </c>
      <c r="AH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9" s="139" t="b">
        <f>IF(Table1[[#This Row],[Recovery Time Requirement (s)]]="No Requirement",TRUE,IF(Table1[[#This Row],[Recovery Time Requirement (s)]]="Default Delay Time Missing","Unknown",Table1[[#This Row],[Recovery Time (s) (Tactive1 - Tactive0)]]&lt;=Table1[[#This Row],[Recovery Time Requirement (s)]]))</f>
        <v>1</v>
      </c>
      <c r="AJ9" s="139" t="b">
        <f>Table1[[#This Row],[Automatic Duplex Output Capable]]&lt;&gt;"Optional"</f>
        <v>1</v>
      </c>
      <c r="AK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 s="140" t="str">
        <f t="array" ref="AL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 s="140">
        <f t="array" ref="AM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v>
      </c>
      <c r="AN9" s="140">
        <f>Table1[[#This Row],[V2.0 TEC Requirement (kWh/wk)]]*52/3</f>
        <v>23.919999999999998</v>
      </c>
      <c r="AO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0.27302499999999996</v>
      </c>
      <c r="AP9" s="140">
        <f t="array" ref="AP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0.36100000000000004</v>
      </c>
      <c r="AQ9" s="140">
        <f>Table1[[#This Row],[Proposed V3.0 TEC Requirement (kWh/wk)]]+IF(Table1[[#This Row],[Maximum Document Size Width]]&gt;=275,A3_Weekly,0)+IF(AND(ISNUMBER(FIND("WiFi",Table1[[#This Row],[Functional Adders]])),ISERROR(FIND("Ethernet",Table1[[#This Row],[Functional Adders]]))),WiFi_Weekly,0)</f>
        <v>0.36100000000000004</v>
      </c>
      <c r="AR9" s="140" t="b">
        <f>Table1[[#This Row],[Typical Electricity Consumption (TEC) Per Proposed V3.0 Calculations (kWh/wk)]]&lt;=Table1[[#This Row],[Proposed V3.0 TEC Requirement Plus A3 and Wi-Fi Allowances (kWh/wk)]]</f>
        <v>1</v>
      </c>
      <c r="AS9" s="140" t="b">
        <f t="shared" si="0"/>
        <v>1</v>
      </c>
      <c r="AU9" s="2"/>
      <c r="AV9" s="2"/>
      <c r="AW9" s="2"/>
      <c r="AX9" s="2"/>
      <c r="AY9" s="2"/>
      <c r="AZ9" s="2"/>
      <c r="BA9" s="2"/>
      <c r="BB9" s="2"/>
      <c r="BC9" s="2"/>
      <c r="BD9" s="2"/>
      <c r="BE9" s="2"/>
      <c r="BF9" s="2"/>
      <c r="BG9" s="120"/>
    </row>
    <row r="10" spans="1:61" ht="36" x14ac:dyDescent="0.2">
      <c r="A10" s="131">
        <v>2287845</v>
      </c>
      <c r="B10" s="132" t="s">
        <v>36</v>
      </c>
      <c r="C10" s="132" t="s">
        <v>37</v>
      </c>
      <c r="D10" s="132" t="s">
        <v>46</v>
      </c>
      <c r="E10" s="132" t="s">
        <v>46</v>
      </c>
      <c r="F10" s="132"/>
      <c r="G10" s="132" t="s">
        <v>29</v>
      </c>
      <c r="H10" s="132" t="s">
        <v>22</v>
      </c>
      <c r="I10" s="133">
        <v>216</v>
      </c>
      <c r="J10" s="133">
        <v>356</v>
      </c>
      <c r="K10" s="132"/>
      <c r="L10" s="132" t="s">
        <v>32</v>
      </c>
      <c r="M10" s="132" t="s">
        <v>28</v>
      </c>
      <c r="N10" s="133">
        <v>24</v>
      </c>
      <c r="O10" s="132" t="s">
        <v>24</v>
      </c>
      <c r="P10" s="134">
        <v>0.94</v>
      </c>
      <c r="Q10" s="135">
        <v>48.88</v>
      </c>
      <c r="R10" s="132" t="s">
        <v>33</v>
      </c>
      <c r="S10" s="136">
        <v>42826</v>
      </c>
      <c r="T10" s="136">
        <v>42740</v>
      </c>
      <c r="U10" s="132" t="s">
        <v>45</v>
      </c>
      <c r="V10" s="132" t="s">
        <v>47</v>
      </c>
      <c r="W10" s="137">
        <v>1</v>
      </c>
      <c r="X10" s="137">
        <v>9.6</v>
      </c>
      <c r="Y10" s="137">
        <v>18</v>
      </c>
      <c r="Z10" s="137">
        <v>17.399999999999999</v>
      </c>
      <c r="AA10" s="137">
        <v>24</v>
      </c>
      <c r="AB10" s="137">
        <v>168.46666666666664</v>
      </c>
      <c r="AC10" s="138">
        <v>0.93893333333333318</v>
      </c>
      <c r="AD10" s="137">
        <v>42.11666666666666</v>
      </c>
      <c r="AE10" s="137">
        <v>0.32293333333333329</v>
      </c>
      <c r="AF10" s="137">
        <v>16.792533333333331</v>
      </c>
      <c r="AG10" s="139">
        <f>Table1[[#This Row],[Print/Copy Time from Sleep Mode (s)]]-Table1[[#This Row],[Print/Copy Time from Ready State (s)]]</f>
        <v>8.4</v>
      </c>
      <c r="AH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10" s="139" t="b">
        <f>IF(Table1[[#This Row],[Recovery Time Requirement (s)]]="No Requirement",TRUE,IF(Table1[[#This Row],[Recovery Time Requirement (s)]]="Default Delay Time Missing","Unknown",Table1[[#This Row],[Recovery Time (s) (Tactive1 - Tactive0)]]&lt;=Table1[[#This Row],[Recovery Time Requirement (s)]]))</f>
        <v>1</v>
      </c>
      <c r="AJ10" s="139" t="b">
        <f>Table1[[#This Row],[Automatic Duplex Output Capable]]&lt;&gt;"Optional"</f>
        <v>1</v>
      </c>
      <c r="AK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 s="140" t="str">
        <f t="array" ref="AL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0" s="140">
        <f t="array" ref="AM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1.1399999999999999</v>
      </c>
      <c r="AN10" s="140">
        <f>Table1[[#This Row],[V2.0 TEC Requirement (kWh/wk)]]*52/3</f>
        <v>19.759999999999998</v>
      </c>
      <c r="AO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0.32293333333333329</v>
      </c>
      <c r="AP10" s="140">
        <f t="array" ref="AP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0.29300000000000004</v>
      </c>
      <c r="AQ10" s="140">
        <f>Table1[[#This Row],[Proposed V3.0 TEC Requirement (kWh/wk)]]+IF(Table1[[#This Row],[Maximum Document Size Width]]&gt;=275,A3_Weekly,0)+IF(AND(ISNUMBER(FIND("WiFi",Table1[[#This Row],[Functional Adders]])),ISERROR(FIND("Ethernet",Table1[[#This Row],[Functional Adders]]))),WiFi_Weekly,0)</f>
        <v>0.29300000000000004</v>
      </c>
      <c r="AR10" s="140" t="b">
        <f>Table1[[#This Row],[Typical Electricity Consumption (TEC) Per Proposed V3.0 Calculations (kWh/wk)]]&lt;=Table1[[#This Row],[Proposed V3.0 TEC Requirement Plus A3 and Wi-Fi Allowances (kWh/wk)]]</f>
        <v>0</v>
      </c>
      <c r="AS10" s="140" t="b">
        <f t="shared" si="0"/>
        <v>0</v>
      </c>
      <c r="AU10" s="2"/>
      <c r="AV10" s="2"/>
      <c r="AW10" s="2"/>
      <c r="AX10" s="2"/>
      <c r="AY10" s="2"/>
      <c r="AZ10" s="2"/>
      <c r="BA10" s="2"/>
      <c r="BB10" s="2"/>
      <c r="BC10" s="2"/>
      <c r="BD10" s="2"/>
      <c r="BE10" s="2"/>
      <c r="BF10" s="2"/>
      <c r="BG10" s="120"/>
    </row>
    <row r="11" spans="1:61" ht="36" x14ac:dyDescent="0.2">
      <c r="A11" s="131">
        <v>2204651</v>
      </c>
      <c r="B11" s="132" t="s">
        <v>36</v>
      </c>
      <c r="C11" s="132" t="s">
        <v>37</v>
      </c>
      <c r="D11" s="132" t="s">
        <v>2787</v>
      </c>
      <c r="E11" s="132" t="s">
        <v>2787</v>
      </c>
      <c r="F11" s="132"/>
      <c r="G11" s="132" t="s">
        <v>29</v>
      </c>
      <c r="H11" s="132" t="s">
        <v>22</v>
      </c>
      <c r="I11" s="133">
        <v>216</v>
      </c>
      <c r="J11" s="133">
        <v>356</v>
      </c>
      <c r="K11" s="132"/>
      <c r="L11" s="132" t="s">
        <v>32</v>
      </c>
      <c r="M11" s="132" t="s">
        <v>28</v>
      </c>
      <c r="N11" s="133">
        <v>30</v>
      </c>
      <c r="O11" s="132" t="s">
        <v>24</v>
      </c>
      <c r="P11" s="134">
        <v>1.2</v>
      </c>
      <c r="Q11" s="135">
        <v>62.4</v>
      </c>
      <c r="R11" s="132" t="s">
        <v>2777</v>
      </c>
      <c r="S11" s="136">
        <v>41800</v>
      </c>
      <c r="T11" s="136">
        <v>41688</v>
      </c>
      <c r="U11" s="132" t="s">
        <v>38</v>
      </c>
      <c r="V11" s="132" t="s">
        <v>3459</v>
      </c>
      <c r="W11" s="137">
        <v>1</v>
      </c>
      <c r="X11" s="137">
        <v>9.6</v>
      </c>
      <c r="Y11" s="137">
        <v>17.399999999999999</v>
      </c>
      <c r="Z11" s="137">
        <v>16.2</v>
      </c>
      <c r="AA11" s="137">
        <v>30</v>
      </c>
      <c r="AB11" s="137">
        <v>228.79999999999998</v>
      </c>
      <c r="AC11" s="138">
        <v>1.2222999999999999</v>
      </c>
      <c r="AD11" s="137">
        <v>57.199999999999996</v>
      </c>
      <c r="AE11" s="137">
        <v>0.38117499999999999</v>
      </c>
      <c r="AF11" s="137">
        <v>19.821099999999998</v>
      </c>
      <c r="AG11" s="139">
        <f>Table1[[#This Row],[Print/Copy Time from Sleep Mode (s)]]-Table1[[#This Row],[Print/Copy Time from Ready State (s)]]</f>
        <v>7.7999999999999989</v>
      </c>
      <c r="AH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11" s="139" t="b">
        <f>IF(Table1[[#This Row],[Recovery Time Requirement (s)]]="No Requirement",TRUE,IF(Table1[[#This Row],[Recovery Time Requirement (s)]]="Default Delay Time Missing","Unknown",Table1[[#This Row],[Recovery Time (s) (Tactive1 - Tactive0)]]&lt;=Table1[[#This Row],[Recovery Time Requirement (s)]]))</f>
        <v>1</v>
      </c>
      <c r="AJ11" s="139" t="b">
        <f>Table1[[#This Row],[Automatic Duplex Output Capable]]&lt;&gt;"Optional"</f>
        <v>1</v>
      </c>
      <c r="AK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 s="140" t="str">
        <f t="array" ref="AL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 s="140">
        <f t="array" ref="AM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11" s="140">
        <f>Table1[[#This Row],[V2.0 TEC Requirement (kWh/wk)]]*52/3</f>
        <v>25.999999999999996</v>
      </c>
      <c r="AO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0.38117499999999999</v>
      </c>
      <c r="AP11" s="140">
        <f t="array" ref="AP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11" s="140">
        <f>Table1[[#This Row],[Proposed V3.0 TEC Requirement (kWh/wk)]]+IF(Table1[[#This Row],[Maximum Document Size Width]]&gt;=275,A3_Weekly,0)+IF(AND(ISNUMBER(FIND("WiFi",Table1[[#This Row],[Functional Adders]])),ISERROR(FIND("Ethernet",Table1[[#This Row],[Functional Adders]]))),WiFi_Weekly,0)</f>
        <v>0.39500000000000002</v>
      </c>
      <c r="AR11" s="140" t="b">
        <f>Table1[[#This Row],[Typical Electricity Consumption (TEC) Per Proposed V3.0 Calculations (kWh/wk)]]&lt;=Table1[[#This Row],[Proposed V3.0 TEC Requirement Plus A3 and Wi-Fi Allowances (kWh/wk)]]</f>
        <v>1</v>
      </c>
      <c r="AS11" s="140" t="b">
        <f t="shared" si="0"/>
        <v>1</v>
      </c>
      <c r="AU11" s="2"/>
      <c r="AV11" s="2"/>
      <c r="AW11" s="2"/>
      <c r="AX11" s="2"/>
      <c r="AY11" s="2"/>
      <c r="AZ11" s="2"/>
      <c r="BA11" s="2"/>
      <c r="BB11" s="2"/>
      <c r="BC11" s="2"/>
      <c r="BD11" s="2"/>
      <c r="BE11" s="2"/>
      <c r="BF11" s="2"/>
      <c r="BG11" s="120"/>
    </row>
    <row r="12" spans="1:61" ht="36" x14ac:dyDescent="0.2">
      <c r="A12" s="131">
        <v>2203444</v>
      </c>
      <c r="B12" s="132" t="s">
        <v>36</v>
      </c>
      <c r="C12" s="132" t="s">
        <v>37</v>
      </c>
      <c r="D12" s="132" t="s">
        <v>2788</v>
      </c>
      <c r="E12" s="132" t="s">
        <v>2788</v>
      </c>
      <c r="F12" s="132" t="s">
        <v>2789</v>
      </c>
      <c r="G12" s="132" t="s">
        <v>29</v>
      </c>
      <c r="H12" s="132" t="s">
        <v>22</v>
      </c>
      <c r="I12" s="133">
        <v>216</v>
      </c>
      <c r="J12" s="133">
        <v>356</v>
      </c>
      <c r="K12" s="132"/>
      <c r="L12" s="132" t="s">
        <v>32</v>
      </c>
      <c r="M12" s="132" t="s">
        <v>28</v>
      </c>
      <c r="N12" s="133">
        <v>27</v>
      </c>
      <c r="O12" s="132" t="s">
        <v>24</v>
      </c>
      <c r="P12" s="134">
        <v>1</v>
      </c>
      <c r="Q12" s="135">
        <v>52</v>
      </c>
      <c r="R12" s="132" t="s">
        <v>2777</v>
      </c>
      <c r="S12" s="136">
        <v>41800</v>
      </c>
      <c r="T12" s="136">
        <v>41667</v>
      </c>
      <c r="U12" s="132" t="s">
        <v>38</v>
      </c>
      <c r="V12" s="132" t="s">
        <v>3460</v>
      </c>
      <c r="W12" s="137">
        <v>1</v>
      </c>
      <c r="X12" s="137">
        <v>9.6</v>
      </c>
      <c r="Y12" s="137">
        <v>18.600000000000001</v>
      </c>
      <c r="Z12" s="137">
        <v>16.8</v>
      </c>
      <c r="AA12" s="137">
        <v>27</v>
      </c>
      <c r="AB12" s="137">
        <v>209.96666666666667</v>
      </c>
      <c r="AC12" s="138">
        <v>1.2914833333333335</v>
      </c>
      <c r="AD12" s="137">
        <v>52.491666666666667</v>
      </c>
      <c r="AE12" s="137">
        <v>0.54967083333333333</v>
      </c>
      <c r="AF12" s="137">
        <v>28.582883333333335</v>
      </c>
      <c r="AG12" s="139">
        <f>Table1[[#This Row],[Print/Copy Time from Sleep Mode (s)]]-Table1[[#This Row],[Print/Copy Time from Ready State (s)]]</f>
        <v>9.0000000000000018</v>
      </c>
      <c r="AH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12" s="139" t="b">
        <f>IF(Table1[[#This Row],[Recovery Time Requirement (s)]]="No Requirement",TRUE,IF(Table1[[#This Row],[Recovery Time Requirement (s)]]="Default Delay Time Missing","Unknown",Table1[[#This Row],[Recovery Time (s) (Tactive1 - Tactive0)]]&lt;=Table1[[#This Row],[Recovery Time Requirement (s)]]))</f>
        <v>1</v>
      </c>
      <c r="AJ12" s="139" t="b">
        <f>Table1[[#This Row],[Automatic Duplex Output Capable]]&lt;&gt;"Optional"</f>
        <v>1</v>
      </c>
      <c r="AK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 s="140" t="str">
        <f t="array" ref="AL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2" s="140">
        <f t="array" ref="AM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1.3199999999999998</v>
      </c>
      <c r="AN12" s="140">
        <f>Table1[[#This Row],[V2.0 TEC Requirement (kWh/wk)]]*52/3</f>
        <v>22.879999999999995</v>
      </c>
      <c r="AO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0.54967083333333333</v>
      </c>
      <c r="AP12" s="140">
        <f t="array" ref="AP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0.34400000000000003</v>
      </c>
      <c r="AQ12" s="140">
        <f>Table1[[#This Row],[Proposed V3.0 TEC Requirement (kWh/wk)]]+IF(Table1[[#This Row],[Maximum Document Size Width]]&gt;=275,A3_Weekly,0)+IF(AND(ISNUMBER(FIND("WiFi",Table1[[#This Row],[Functional Adders]])),ISERROR(FIND("Ethernet",Table1[[#This Row],[Functional Adders]]))),WiFi_Weekly,0)</f>
        <v>0.34400000000000003</v>
      </c>
      <c r="AR12" s="140" t="b">
        <f>Table1[[#This Row],[Typical Electricity Consumption (TEC) Per Proposed V3.0 Calculations (kWh/wk)]]&lt;=Table1[[#This Row],[Proposed V3.0 TEC Requirement Plus A3 and Wi-Fi Allowances (kWh/wk)]]</f>
        <v>0</v>
      </c>
      <c r="AS12" s="140" t="b">
        <f t="shared" si="0"/>
        <v>0</v>
      </c>
      <c r="AU12" s="2"/>
      <c r="AV12" s="2"/>
      <c r="AW12" s="2"/>
      <c r="AX12" s="2"/>
      <c r="AY12" s="2"/>
      <c r="AZ12" s="2"/>
      <c r="BA12" s="2"/>
      <c r="BB12" s="2"/>
      <c r="BC12" s="2"/>
      <c r="BD12" s="2"/>
      <c r="BE12" s="2"/>
      <c r="BF12" s="2"/>
      <c r="BG12" s="120"/>
    </row>
    <row r="13" spans="1:61" ht="36" x14ac:dyDescent="0.2">
      <c r="A13" s="131">
        <v>2299043</v>
      </c>
      <c r="B13" s="132" t="s">
        <v>36</v>
      </c>
      <c r="C13" s="132" t="s">
        <v>37</v>
      </c>
      <c r="D13" s="132" t="s">
        <v>48</v>
      </c>
      <c r="E13" s="132" t="s">
        <v>48</v>
      </c>
      <c r="F13" s="132" t="s">
        <v>49</v>
      </c>
      <c r="G13" s="132" t="s">
        <v>29</v>
      </c>
      <c r="H13" s="132" t="s">
        <v>22</v>
      </c>
      <c r="I13" s="133">
        <v>216</v>
      </c>
      <c r="J13" s="133">
        <v>356</v>
      </c>
      <c r="K13" s="132"/>
      <c r="L13" s="132" t="s">
        <v>32</v>
      </c>
      <c r="M13" s="132" t="s">
        <v>28</v>
      </c>
      <c r="N13" s="133">
        <v>32</v>
      </c>
      <c r="O13" s="132" t="s">
        <v>24</v>
      </c>
      <c r="P13" s="134">
        <v>1.139</v>
      </c>
      <c r="Q13" s="135">
        <v>59.228000000000002</v>
      </c>
      <c r="R13" s="132" t="s">
        <v>25</v>
      </c>
      <c r="S13" s="136">
        <v>43108</v>
      </c>
      <c r="T13" s="136">
        <v>42920</v>
      </c>
      <c r="U13" s="132" t="s">
        <v>38</v>
      </c>
      <c r="V13" s="132" t="s">
        <v>50</v>
      </c>
      <c r="W13" s="137">
        <v>1</v>
      </c>
      <c r="X13" s="137">
        <v>10.8</v>
      </c>
      <c r="Y13" s="137">
        <v>15.6</v>
      </c>
      <c r="Z13" s="137">
        <v>15.6</v>
      </c>
      <c r="AA13" s="137">
        <v>32</v>
      </c>
      <c r="AB13" s="137">
        <v>218.6</v>
      </c>
      <c r="AC13" s="138">
        <v>1.1314000000000002</v>
      </c>
      <c r="AD13" s="137">
        <v>54.65</v>
      </c>
      <c r="AE13" s="137">
        <v>0.32064999999999999</v>
      </c>
      <c r="AF13" s="137">
        <v>16.6738</v>
      </c>
      <c r="AG13" s="139">
        <f>Table1[[#This Row],[Print/Copy Time from Sleep Mode (s)]]-Table1[[#This Row],[Print/Copy Time from Ready State (s)]]</f>
        <v>4.7999999999999989</v>
      </c>
      <c r="AH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13" s="139" t="b">
        <f>IF(Table1[[#This Row],[Recovery Time Requirement (s)]]="No Requirement",TRUE,IF(Table1[[#This Row],[Recovery Time Requirement (s)]]="Default Delay Time Missing","Unknown",Table1[[#This Row],[Recovery Time (s) (Tactive1 - Tactive0)]]&lt;=Table1[[#This Row],[Recovery Time Requirement (s)]]))</f>
        <v>1</v>
      </c>
      <c r="AJ13" s="139" t="b">
        <f>Table1[[#This Row],[Automatic Duplex Output Capable]]&lt;&gt;"Optional"</f>
        <v>1</v>
      </c>
      <c r="AK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 s="140" t="str">
        <f t="array" ref="AL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3" s="140">
        <f t="array" ref="AM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1.72</v>
      </c>
      <c r="AN13" s="140">
        <f>Table1[[#This Row],[V2.0 TEC Requirement (kWh/wk)]]*52/3</f>
        <v>29.813333333333333</v>
      </c>
      <c r="AO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0.32064999999999999</v>
      </c>
      <c r="AP13" s="140">
        <f t="array" ref="AP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0.42900000000000005</v>
      </c>
      <c r="AQ13" s="140">
        <f>Table1[[#This Row],[Proposed V3.0 TEC Requirement (kWh/wk)]]+IF(Table1[[#This Row],[Maximum Document Size Width]]&gt;=275,A3_Weekly,0)+IF(AND(ISNUMBER(FIND("WiFi",Table1[[#This Row],[Functional Adders]])),ISERROR(FIND("Ethernet",Table1[[#This Row],[Functional Adders]]))),WiFi_Weekly,0)</f>
        <v>0.42900000000000005</v>
      </c>
      <c r="AR13" s="140" t="b">
        <f>Table1[[#This Row],[Typical Electricity Consumption (TEC) Per Proposed V3.0 Calculations (kWh/wk)]]&lt;=Table1[[#This Row],[Proposed V3.0 TEC Requirement Plus A3 and Wi-Fi Allowances (kWh/wk)]]</f>
        <v>1</v>
      </c>
      <c r="AS13" s="140" t="b">
        <f t="shared" si="0"/>
        <v>1</v>
      </c>
      <c r="AU13" s="2"/>
      <c r="AV13" s="2"/>
      <c r="AW13" s="2"/>
      <c r="AX13" s="2"/>
      <c r="AY13" s="2"/>
      <c r="AZ13" s="2"/>
      <c r="BA13" s="2"/>
      <c r="BB13" s="2"/>
      <c r="BC13" s="2"/>
      <c r="BD13" s="2"/>
      <c r="BE13" s="2"/>
      <c r="BF13" s="2"/>
      <c r="BG13" s="120"/>
    </row>
    <row r="14" spans="1:61" ht="36" x14ac:dyDescent="0.2">
      <c r="A14" s="131">
        <v>2203443</v>
      </c>
      <c r="B14" s="132" t="s">
        <v>36</v>
      </c>
      <c r="C14" s="132" t="s">
        <v>37</v>
      </c>
      <c r="D14" s="132" t="s">
        <v>2790</v>
      </c>
      <c r="E14" s="132" t="s">
        <v>2790</v>
      </c>
      <c r="F14" s="132"/>
      <c r="G14" s="132" t="s">
        <v>29</v>
      </c>
      <c r="H14" s="132" t="s">
        <v>22</v>
      </c>
      <c r="I14" s="133">
        <v>216</v>
      </c>
      <c r="J14" s="133">
        <v>356</v>
      </c>
      <c r="K14" s="132"/>
      <c r="L14" s="132" t="s">
        <v>32</v>
      </c>
      <c r="M14" s="132" t="s">
        <v>28</v>
      </c>
      <c r="N14" s="133">
        <v>32</v>
      </c>
      <c r="O14" s="132" t="s">
        <v>24</v>
      </c>
      <c r="P14" s="134">
        <v>1.4</v>
      </c>
      <c r="Q14" s="135">
        <v>72.8</v>
      </c>
      <c r="R14" s="132" t="s">
        <v>44</v>
      </c>
      <c r="S14" s="136">
        <v>41800</v>
      </c>
      <c r="T14" s="136">
        <v>41667</v>
      </c>
      <c r="U14" s="132" t="s">
        <v>38</v>
      </c>
      <c r="V14" s="132" t="s">
        <v>3461</v>
      </c>
      <c r="W14" s="137">
        <v>1</v>
      </c>
      <c r="X14" s="137">
        <v>10.8</v>
      </c>
      <c r="Y14" s="137">
        <v>17.399999999999999</v>
      </c>
      <c r="Z14" s="137">
        <v>16.2</v>
      </c>
      <c r="AA14" s="137">
        <v>32</v>
      </c>
      <c r="AB14" s="137">
        <v>256.8</v>
      </c>
      <c r="AC14" s="138">
        <v>1.3608000000000002</v>
      </c>
      <c r="AD14" s="137">
        <v>64.2</v>
      </c>
      <c r="AE14" s="137">
        <v>0.4158</v>
      </c>
      <c r="AF14" s="137">
        <v>21.621600000000001</v>
      </c>
      <c r="AG14" s="139">
        <f>Table1[[#This Row],[Print/Copy Time from Sleep Mode (s)]]-Table1[[#This Row],[Print/Copy Time from Ready State (s)]]</f>
        <v>6.5999999999999979</v>
      </c>
      <c r="AH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14" s="139" t="b">
        <f>IF(Table1[[#This Row],[Recovery Time Requirement (s)]]="No Requirement",TRUE,IF(Table1[[#This Row],[Recovery Time Requirement (s)]]="Default Delay Time Missing","Unknown",Table1[[#This Row],[Recovery Time (s) (Tactive1 - Tactive0)]]&lt;=Table1[[#This Row],[Recovery Time Requirement (s)]]))</f>
        <v>1</v>
      </c>
      <c r="AJ14" s="139" t="b">
        <f>Table1[[#This Row],[Automatic Duplex Output Capable]]&lt;&gt;"Optional"</f>
        <v>1</v>
      </c>
      <c r="AK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 s="140" t="str">
        <f t="array" ref="AL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4" s="140">
        <f t="array" ref="AM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1.72</v>
      </c>
      <c r="AN14" s="140">
        <f>Table1[[#This Row],[V2.0 TEC Requirement (kWh/wk)]]*52/3</f>
        <v>29.813333333333333</v>
      </c>
      <c r="AO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0.4158</v>
      </c>
      <c r="AP14" s="140">
        <f t="array" ref="AP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0.42900000000000005</v>
      </c>
      <c r="AQ14" s="140">
        <f>Table1[[#This Row],[Proposed V3.0 TEC Requirement (kWh/wk)]]+IF(Table1[[#This Row],[Maximum Document Size Width]]&gt;=275,A3_Weekly,0)+IF(AND(ISNUMBER(FIND("WiFi",Table1[[#This Row],[Functional Adders]])),ISERROR(FIND("Ethernet",Table1[[#This Row],[Functional Adders]]))),WiFi_Weekly,0)</f>
        <v>0.42900000000000005</v>
      </c>
      <c r="AR14" s="140" t="b">
        <f>Table1[[#This Row],[Typical Electricity Consumption (TEC) Per Proposed V3.0 Calculations (kWh/wk)]]&lt;=Table1[[#This Row],[Proposed V3.0 TEC Requirement Plus A3 and Wi-Fi Allowances (kWh/wk)]]</f>
        <v>1</v>
      </c>
      <c r="AS14" s="140" t="b">
        <f t="shared" si="0"/>
        <v>1</v>
      </c>
      <c r="AU14" s="2"/>
      <c r="AV14" s="2"/>
      <c r="AW14" s="2"/>
      <c r="AX14" s="2"/>
      <c r="AY14" s="2"/>
      <c r="AZ14" s="2"/>
      <c r="BA14" s="2"/>
      <c r="BB14" s="2"/>
      <c r="BC14" s="2"/>
      <c r="BD14" s="2"/>
      <c r="BE14" s="2"/>
      <c r="BF14" s="2"/>
      <c r="BG14" s="120"/>
    </row>
    <row r="15" spans="1:61" ht="36" x14ac:dyDescent="0.2">
      <c r="A15" s="131">
        <v>2299044</v>
      </c>
      <c r="B15" s="132" t="s">
        <v>36</v>
      </c>
      <c r="C15" s="132" t="s">
        <v>37</v>
      </c>
      <c r="D15" s="132" t="s">
        <v>51</v>
      </c>
      <c r="E15" s="132" t="s">
        <v>51</v>
      </c>
      <c r="F15" s="132" t="s">
        <v>52</v>
      </c>
      <c r="G15" s="132" t="s">
        <v>29</v>
      </c>
      <c r="H15" s="132" t="s">
        <v>22</v>
      </c>
      <c r="I15" s="133">
        <v>216</v>
      </c>
      <c r="J15" s="133">
        <v>356</v>
      </c>
      <c r="K15" s="132"/>
      <c r="L15" s="132" t="s">
        <v>32</v>
      </c>
      <c r="M15" s="132" t="s">
        <v>28</v>
      </c>
      <c r="N15" s="133">
        <v>36</v>
      </c>
      <c r="O15" s="132" t="s">
        <v>24</v>
      </c>
      <c r="P15" s="134">
        <v>1.1870000000000001</v>
      </c>
      <c r="Q15" s="135">
        <v>61.723999999999997</v>
      </c>
      <c r="R15" s="132" t="s">
        <v>53</v>
      </c>
      <c r="S15" s="136">
        <v>43108</v>
      </c>
      <c r="T15" s="136">
        <v>42920</v>
      </c>
      <c r="U15" s="132" t="s">
        <v>38</v>
      </c>
      <c r="V15" s="132" t="s">
        <v>54</v>
      </c>
      <c r="W15" s="137">
        <v>1</v>
      </c>
      <c r="X15" s="137">
        <v>27</v>
      </c>
      <c r="Y15" s="137">
        <v>16.2</v>
      </c>
      <c r="Z15" s="137">
        <v>15</v>
      </c>
      <c r="AA15" s="137">
        <v>32</v>
      </c>
      <c r="AB15" s="137">
        <v>226</v>
      </c>
      <c r="AC15" s="138">
        <v>1.1812</v>
      </c>
      <c r="AD15" s="137">
        <v>56.5</v>
      </c>
      <c r="AE15" s="137">
        <v>0.34570000000000001</v>
      </c>
      <c r="AF15" s="137">
        <v>17.976400000000002</v>
      </c>
      <c r="AG15" s="139">
        <f>Table1[[#This Row],[Print/Copy Time from Sleep Mode (s)]]-Table1[[#This Row],[Print/Copy Time from Ready State (s)]]</f>
        <v>-10.8</v>
      </c>
      <c r="AH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15" s="139" t="b">
        <f>IF(Table1[[#This Row],[Recovery Time Requirement (s)]]="No Requirement",TRUE,IF(Table1[[#This Row],[Recovery Time Requirement (s)]]="Default Delay Time Missing","Unknown",Table1[[#This Row],[Recovery Time (s) (Tactive1 - Tactive0)]]&lt;=Table1[[#This Row],[Recovery Time Requirement (s)]]))</f>
        <v>1</v>
      </c>
      <c r="AJ15" s="139" t="b">
        <f>Table1[[#This Row],[Automatic Duplex Output Capable]]&lt;&gt;"Optional"</f>
        <v>1</v>
      </c>
      <c r="AK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 s="140" t="str">
        <f t="array" ref="AL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 s="140">
        <f t="array" ref="AM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2.16</v>
      </c>
      <c r="AN15" s="140">
        <f>Table1[[#This Row],[V2.0 TEC Requirement (kWh/wk)]]*52/3</f>
        <v>37.440000000000005</v>
      </c>
      <c r="AO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0.34570000000000001</v>
      </c>
      <c r="AP15" s="140">
        <f t="array" ref="AP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0.49700000000000011</v>
      </c>
      <c r="AQ15" s="140">
        <f>Table1[[#This Row],[Proposed V3.0 TEC Requirement (kWh/wk)]]+IF(Table1[[#This Row],[Maximum Document Size Width]]&gt;=275,A3_Weekly,0)+IF(AND(ISNUMBER(FIND("WiFi",Table1[[#This Row],[Functional Adders]])),ISERROR(FIND("Ethernet",Table1[[#This Row],[Functional Adders]]))),WiFi_Weekly,0)</f>
        <v>0.49700000000000011</v>
      </c>
      <c r="AR15" s="140" t="b">
        <f>Table1[[#This Row],[Typical Electricity Consumption (TEC) Per Proposed V3.0 Calculations (kWh/wk)]]&lt;=Table1[[#This Row],[Proposed V3.0 TEC Requirement Plus A3 and Wi-Fi Allowances (kWh/wk)]]</f>
        <v>1</v>
      </c>
      <c r="AS15" s="140" t="b">
        <f t="shared" si="0"/>
        <v>1</v>
      </c>
      <c r="AU15" s="2"/>
      <c r="AV15" s="2"/>
      <c r="AW15" s="2"/>
      <c r="AX15" s="2"/>
      <c r="AY15" s="2"/>
      <c r="AZ15" s="2"/>
      <c r="BA15" s="2"/>
      <c r="BB15" s="2"/>
      <c r="BC15" s="2"/>
      <c r="BD15" s="2"/>
      <c r="BE15" s="2"/>
      <c r="BF15" s="2"/>
      <c r="BG15" s="120"/>
    </row>
    <row r="16" spans="1:61" ht="36" x14ac:dyDescent="0.2">
      <c r="A16" s="131">
        <v>2243011</v>
      </c>
      <c r="B16" s="132" t="s">
        <v>36</v>
      </c>
      <c r="C16" s="132" t="s">
        <v>37</v>
      </c>
      <c r="D16" s="132" t="s">
        <v>55</v>
      </c>
      <c r="E16" s="132" t="s">
        <v>55</v>
      </c>
      <c r="F16" s="132" t="s">
        <v>56</v>
      </c>
      <c r="G16" s="132" t="s">
        <v>29</v>
      </c>
      <c r="H16" s="132" t="s">
        <v>22</v>
      </c>
      <c r="I16" s="133">
        <v>216</v>
      </c>
      <c r="J16" s="133">
        <v>356</v>
      </c>
      <c r="K16" s="132"/>
      <c r="L16" s="132" t="s">
        <v>32</v>
      </c>
      <c r="M16" s="132" t="s">
        <v>28</v>
      </c>
      <c r="N16" s="133">
        <v>42</v>
      </c>
      <c r="O16" s="132" t="s">
        <v>24</v>
      </c>
      <c r="P16" s="134">
        <v>1.929</v>
      </c>
      <c r="Q16" s="135">
        <v>100.30800000000001</v>
      </c>
      <c r="R16" s="132" t="s">
        <v>57</v>
      </c>
      <c r="S16" s="136">
        <v>42416</v>
      </c>
      <c r="T16" s="136">
        <v>42195</v>
      </c>
      <c r="U16" s="132" t="s">
        <v>38</v>
      </c>
      <c r="V16" s="132" t="s">
        <v>58</v>
      </c>
      <c r="W16" s="137">
        <v>1</v>
      </c>
      <c r="X16" s="137">
        <v>33</v>
      </c>
      <c r="Y16" s="137">
        <v>21</v>
      </c>
      <c r="Z16" s="137">
        <v>12</v>
      </c>
      <c r="AA16" s="137">
        <v>32</v>
      </c>
      <c r="AB16" s="137">
        <v>362.79999999999995</v>
      </c>
      <c r="AC16" s="138">
        <v>1.9291999999999996</v>
      </c>
      <c r="AD16" s="137">
        <v>90.699999999999989</v>
      </c>
      <c r="AE16" s="137">
        <v>0.5956999999999999</v>
      </c>
      <c r="AF16" s="137">
        <v>30.976399999999995</v>
      </c>
      <c r="AG16" s="139">
        <f>Table1[[#This Row],[Print/Copy Time from Sleep Mode (s)]]-Table1[[#This Row],[Print/Copy Time from Ready State (s)]]</f>
        <v>-12</v>
      </c>
      <c r="AH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16" s="139" t="b">
        <f>IF(Table1[[#This Row],[Recovery Time Requirement (s)]]="No Requirement",TRUE,IF(Table1[[#This Row],[Recovery Time Requirement (s)]]="Default Delay Time Missing","Unknown",Table1[[#This Row],[Recovery Time (s) (Tactive1 - Tactive0)]]&lt;=Table1[[#This Row],[Recovery Time Requirement (s)]]))</f>
        <v>1</v>
      </c>
      <c r="AJ16" s="139" t="b">
        <f>Table1[[#This Row],[Automatic Duplex Output Capable]]&lt;&gt;"Optional"</f>
        <v>1</v>
      </c>
      <c r="AK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 s="140" t="str">
        <f t="array" ref="AL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 s="140">
        <f t="array" ref="AM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16" s="140">
        <f>Table1[[#This Row],[V2.0 TEC Requirement (kWh/wk)]]*52/3</f>
        <v>50.613333333333337</v>
      </c>
      <c r="AO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0.5956999999999999</v>
      </c>
      <c r="AP16" s="140">
        <f t="array" ref="AP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16" s="140">
        <f>Table1[[#This Row],[Proposed V3.0 TEC Requirement (kWh/wk)]]+IF(Table1[[#This Row],[Maximum Document Size Width]]&gt;=275,A3_Weekly,0)+IF(AND(ISNUMBER(FIND("WiFi",Table1[[#This Row],[Functional Adders]])),ISERROR(FIND("Ethernet",Table1[[#This Row],[Functional Adders]]))),WiFi_Weekly,0)</f>
        <v>0.60399999999999987</v>
      </c>
      <c r="AR16" s="140" t="b">
        <f>Table1[[#This Row],[Typical Electricity Consumption (TEC) Per Proposed V3.0 Calculations (kWh/wk)]]&lt;=Table1[[#This Row],[Proposed V3.0 TEC Requirement Plus A3 and Wi-Fi Allowances (kWh/wk)]]</f>
        <v>1</v>
      </c>
      <c r="AS16" s="140" t="b">
        <f t="shared" si="0"/>
        <v>1</v>
      </c>
      <c r="AU16" s="2"/>
      <c r="AV16" s="2"/>
      <c r="AW16" s="2"/>
      <c r="AX16" s="2"/>
      <c r="AY16" s="2"/>
      <c r="AZ16" s="2"/>
      <c r="BA16" s="2"/>
      <c r="BB16" s="2"/>
      <c r="BC16" s="2"/>
      <c r="BD16" s="2"/>
      <c r="BE16" s="2"/>
      <c r="BF16" s="2"/>
      <c r="BG16" s="120"/>
    </row>
    <row r="17" spans="1:61" ht="36" x14ac:dyDescent="0.2">
      <c r="A17" s="131">
        <v>2243012</v>
      </c>
      <c r="B17" s="132" t="s">
        <v>36</v>
      </c>
      <c r="C17" s="132" t="s">
        <v>37</v>
      </c>
      <c r="D17" s="132" t="s">
        <v>59</v>
      </c>
      <c r="E17" s="132" t="s">
        <v>59</v>
      </c>
      <c r="F17" s="132" t="s">
        <v>60</v>
      </c>
      <c r="G17" s="132" t="s">
        <v>29</v>
      </c>
      <c r="H17" s="132" t="s">
        <v>22</v>
      </c>
      <c r="I17" s="133">
        <v>216</v>
      </c>
      <c r="J17" s="133">
        <v>356</v>
      </c>
      <c r="K17" s="132"/>
      <c r="L17" s="132" t="s">
        <v>32</v>
      </c>
      <c r="M17" s="132" t="s">
        <v>28</v>
      </c>
      <c r="N17" s="133">
        <v>48</v>
      </c>
      <c r="O17" s="132" t="s">
        <v>24</v>
      </c>
      <c r="P17" s="134">
        <v>2.2469999999999999</v>
      </c>
      <c r="Q17" s="135">
        <v>116.84399999999999</v>
      </c>
      <c r="R17" s="132" t="s">
        <v>39</v>
      </c>
      <c r="S17" s="136">
        <v>42353</v>
      </c>
      <c r="T17" s="136">
        <v>42195</v>
      </c>
      <c r="U17" s="132" t="s">
        <v>38</v>
      </c>
      <c r="V17" s="132" t="s">
        <v>61</v>
      </c>
      <c r="W17" s="137">
        <v>1</v>
      </c>
      <c r="X17" s="137">
        <v>39.6</v>
      </c>
      <c r="Y17" s="137">
        <v>13.8</v>
      </c>
      <c r="Z17" s="137">
        <v>12.6</v>
      </c>
      <c r="AA17" s="137">
        <v>32</v>
      </c>
      <c r="AB17" s="137">
        <v>415.4</v>
      </c>
      <c r="AC17" s="138">
        <v>2.2434000000000003</v>
      </c>
      <c r="AD17" s="137">
        <v>103.85</v>
      </c>
      <c r="AE17" s="137">
        <v>0.72465000000000002</v>
      </c>
      <c r="AF17" s="137">
        <v>37.681800000000003</v>
      </c>
      <c r="AG17" s="139">
        <f>Table1[[#This Row],[Print/Copy Time from Sleep Mode (s)]]-Table1[[#This Row],[Print/Copy Time from Ready State (s)]]</f>
        <v>-25.8</v>
      </c>
      <c r="AH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25.16</v>
      </c>
      <c r="AI17" s="139" t="b">
        <f>IF(Table1[[#This Row],[Recovery Time Requirement (s)]]="No Requirement",TRUE,IF(Table1[[#This Row],[Recovery Time Requirement (s)]]="Default Delay Time Missing","Unknown",Table1[[#This Row],[Recovery Time (s) (Tactive1 - Tactive0)]]&lt;=Table1[[#This Row],[Recovery Time Requirement (s)]]))</f>
        <v>1</v>
      </c>
      <c r="AJ17" s="139" t="b">
        <f>Table1[[#This Row],[Automatic Duplex Output Capable]]&lt;&gt;"Optional"</f>
        <v>1</v>
      </c>
      <c r="AK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 s="140" t="str">
        <f t="array" ref="AL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 s="140">
        <f t="array" ref="AM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3.88</v>
      </c>
      <c r="AN17" s="140">
        <f>Table1[[#This Row],[V2.0 TEC Requirement (kWh/wk)]]*52/3</f>
        <v>67.25333333333333</v>
      </c>
      <c r="AO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0.72465000000000002</v>
      </c>
      <c r="AP17" s="140">
        <f t="array" ref="AP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0.73599999999999999</v>
      </c>
      <c r="AQ17" s="140">
        <f>Table1[[#This Row],[Proposed V3.0 TEC Requirement (kWh/wk)]]+IF(Table1[[#This Row],[Maximum Document Size Width]]&gt;=275,A3_Weekly,0)+IF(AND(ISNUMBER(FIND("WiFi",Table1[[#This Row],[Functional Adders]])),ISERROR(FIND("Ethernet",Table1[[#This Row],[Functional Adders]]))),WiFi_Weekly,0)</f>
        <v>0.73599999999999999</v>
      </c>
      <c r="AR17" s="140" t="b">
        <f>Table1[[#This Row],[Typical Electricity Consumption (TEC) Per Proposed V3.0 Calculations (kWh/wk)]]&lt;=Table1[[#This Row],[Proposed V3.0 TEC Requirement Plus A3 and Wi-Fi Allowances (kWh/wk)]]</f>
        <v>1</v>
      </c>
      <c r="AS17" s="140" t="b">
        <f t="shared" si="0"/>
        <v>1</v>
      </c>
      <c r="AU17" s="2"/>
      <c r="AV17" s="2"/>
      <c r="AW17" s="2"/>
      <c r="AX17" s="2"/>
      <c r="AY17" s="2"/>
      <c r="AZ17" s="2"/>
      <c r="BA17" s="2"/>
      <c r="BB17" s="2"/>
      <c r="BC17" s="2"/>
      <c r="BD17" s="2"/>
      <c r="BE17" s="2"/>
      <c r="BF17" s="2"/>
      <c r="BG17" s="120"/>
    </row>
    <row r="18" spans="1:61" ht="36" x14ac:dyDescent="0.2">
      <c r="A18" s="131">
        <v>2244752</v>
      </c>
      <c r="B18" s="132" t="s">
        <v>36</v>
      </c>
      <c r="C18" s="132" t="s">
        <v>37</v>
      </c>
      <c r="D18" s="132" t="s">
        <v>62</v>
      </c>
      <c r="E18" s="132" t="s">
        <v>62</v>
      </c>
      <c r="F18" s="132" t="s">
        <v>63</v>
      </c>
      <c r="G18" s="132" t="s">
        <v>29</v>
      </c>
      <c r="H18" s="132" t="s">
        <v>22</v>
      </c>
      <c r="I18" s="133">
        <v>216</v>
      </c>
      <c r="J18" s="133">
        <v>356</v>
      </c>
      <c r="K18" s="132"/>
      <c r="L18" s="132" t="s">
        <v>32</v>
      </c>
      <c r="M18" s="132" t="s">
        <v>28</v>
      </c>
      <c r="N18" s="133">
        <v>52</v>
      </c>
      <c r="O18" s="132" t="s">
        <v>24</v>
      </c>
      <c r="P18" s="134">
        <v>2.4849999999999999</v>
      </c>
      <c r="Q18" s="135">
        <v>129.22</v>
      </c>
      <c r="R18" s="132" t="s">
        <v>39</v>
      </c>
      <c r="S18" s="136">
        <v>42370</v>
      </c>
      <c r="T18" s="136">
        <v>42216</v>
      </c>
      <c r="U18" s="132" t="s">
        <v>38</v>
      </c>
      <c r="V18" s="132" t="s">
        <v>64</v>
      </c>
      <c r="W18" s="137">
        <v>1</v>
      </c>
      <c r="X18" s="137">
        <v>39.6</v>
      </c>
      <c r="Y18" s="137">
        <v>13.8</v>
      </c>
      <c r="Z18" s="137">
        <v>12.6</v>
      </c>
      <c r="AA18" s="137">
        <v>32</v>
      </c>
      <c r="AB18" s="137">
        <v>461.2</v>
      </c>
      <c r="AC18" s="138">
        <v>2.4851999999999999</v>
      </c>
      <c r="AD18" s="137">
        <v>115.3</v>
      </c>
      <c r="AE18" s="137">
        <v>0.79770000000000008</v>
      </c>
      <c r="AF18" s="137">
        <v>41.480400000000003</v>
      </c>
      <c r="AG18" s="139">
        <f>Table1[[#This Row],[Print/Copy Time from Sleep Mode (s)]]-Table1[[#This Row],[Print/Copy Time from Ready State (s)]]</f>
        <v>-25.8</v>
      </c>
      <c r="AH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18" s="139" t="b">
        <f>IF(Table1[[#This Row],[Recovery Time Requirement (s)]]="No Requirement",TRUE,IF(Table1[[#This Row],[Recovery Time Requirement (s)]]="Default Delay Time Missing","Unknown",Table1[[#This Row],[Recovery Time (s) (Tactive1 - Tactive0)]]&lt;=Table1[[#This Row],[Recovery Time Requirement (s)]]))</f>
        <v>1</v>
      </c>
      <c r="AJ18" s="139" t="b">
        <f>Table1[[#This Row],[Automatic Duplex Output Capable]]&lt;&gt;"Optional"</f>
        <v>1</v>
      </c>
      <c r="AK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 s="140" t="str">
        <f t="array" ref="AL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 s="140">
        <f t="array" ref="AM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4.5200000000000005</v>
      </c>
      <c r="AN18" s="140">
        <f>Table1[[#This Row],[V2.0 TEC Requirement (kWh/wk)]]*52/3</f>
        <v>78.346666666666678</v>
      </c>
      <c r="AO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0.79770000000000008</v>
      </c>
      <c r="AP18" s="140">
        <f t="array" ref="AP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18" s="140">
        <f>Table1[[#This Row],[Proposed V3.0 TEC Requirement (kWh/wk)]]+IF(Table1[[#This Row],[Maximum Document Size Width]]&gt;=275,A3_Weekly,0)+IF(AND(ISNUMBER(FIND("WiFi",Table1[[#This Row],[Functional Adders]])),ISERROR(FIND("Ethernet",Table1[[#This Row],[Functional Adders]]))),WiFi_Weekly,0)</f>
        <v>0.82399999999999984</v>
      </c>
      <c r="AR18" s="140" t="b">
        <f>Table1[[#This Row],[Typical Electricity Consumption (TEC) Per Proposed V3.0 Calculations (kWh/wk)]]&lt;=Table1[[#This Row],[Proposed V3.0 TEC Requirement Plus A3 and Wi-Fi Allowances (kWh/wk)]]</f>
        <v>1</v>
      </c>
      <c r="AS18" s="140" t="b">
        <f t="shared" si="0"/>
        <v>1</v>
      </c>
      <c r="AU18" s="2"/>
      <c r="AV18" s="2"/>
      <c r="AW18" s="2"/>
      <c r="AX18" s="2"/>
      <c r="AY18" s="2"/>
      <c r="AZ18" s="2"/>
      <c r="BA18" s="2"/>
      <c r="BB18" s="2"/>
      <c r="BC18" s="2"/>
      <c r="BD18" s="2"/>
      <c r="BE18" s="2"/>
      <c r="BF18" s="2"/>
      <c r="BG18" s="120"/>
    </row>
    <row r="19" spans="1:61" ht="36" x14ac:dyDescent="0.2">
      <c r="A19" s="131">
        <v>2198717</v>
      </c>
      <c r="B19" s="132" t="s">
        <v>36</v>
      </c>
      <c r="C19" s="132" t="s">
        <v>37</v>
      </c>
      <c r="D19" s="132" t="s">
        <v>2791</v>
      </c>
      <c r="E19" s="132" t="s">
        <v>2791</v>
      </c>
      <c r="F19" s="132"/>
      <c r="G19" s="132" t="s">
        <v>29</v>
      </c>
      <c r="H19" s="132" t="s">
        <v>22</v>
      </c>
      <c r="I19" s="133">
        <v>216</v>
      </c>
      <c r="J19" s="133">
        <v>356</v>
      </c>
      <c r="K19" s="132"/>
      <c r="L19" s="132" t="s">
        <v>32</v>
      </c>
      <c r="M19" s="132" t="s">
        <v>21</v>
      </c>
      <c r="N19" s="133">
        <v>30</v>
      </c>
      <c r="O19" s="132" t="s">
        <v>24</v>
      </c>
      <c r="P19" s="134">
        <v>2.2000000000000002</v>
      </c>
      <c r="Q19" s="135">
        <v>114.4</v>
      </c>
      <c r="R19" s="132" t="s">
        <v>44</v>
      </c>
      <c r="S19" s="136">
        <v>41791</v>
      </c>
      <c r="T19" s="136">
        <v>41626</v>
      </c>
      <c r="U19" s="132" t="s">
        <v>45</v>
      </c>
      <c r="V19" s="132" t="s">
        <v>3462</v>
      </c>
      <c r="W19" s="137">
        <v>3</v>
      </c>
      <c r="X19" s="137">
        <v>16.8</v>
      </c>
      <c r="Y19" s="137">
        <v>33.6</v>
      </c>
      <c r="Z19" s="137">
        <v>29.4</v>
      </c>
      <c r="AA19" s="137">
        <v>30</v>
      </c>
      <c r="AB19" s="137">
        <v>418.86666666666667</v>
      </c>
      <c r="AC19" s="138">
        <v>2.1987333333333337</v>
      </c>
      <c r="AD19" s="137">
        <v>104.71666666666667</v>
      </c>
      <c r="AE19" s="137">
        <v>0.6504833333333333</v>
      </c>
      <c r="AF19" s="137">
        <v>33.825133333333333</v>
      </c>
      <c r="AG19" s="139">
        <f>Table1[[#This Row],[Print/Copy Time from Sleep Mode (s)]]-Table1[[#This Row],[Print/Copy Time from Ready State (s)]]</f>
        <v>16.8</v>
      </c>
      <c r="AH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19" s="139" t="b">
        <f>IF(Table1[[#This Row],[Recovery Time Requirement (s)]]="No Requirement",TRUE,IF(Table1[[#This Row],[Recovery Time Requirement (s)]]="Default Delay Time Missing","Unknown",Table1[[#This Row],[Recovery Time (s) (Tactive1 - Tactive0)]]&lt;=Table1[[#This Row],[Recovery Time Requirement (s)]]))</f>
        <v>1</v>
      </c>
      <c r="AJ19" s="139" t="b">
        <f>Table1[[#This Row],[Automatic Duplex Output Capable]]&lt;&gt;"Optional"</f>
        <v>1</v>
      </c>
      <c r="AK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 s="140" t="str">
        <f t="array" ref="AL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 s="140">
        <f t="array" ref="AM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3.85</v>
      </c>
      <c r="AN19" s="140">
        <f>Table1[[#This Row],[V2.0 TEC Requirement (kWh/wk)]]*52/3</f>
        <v>66.733333333333334</v>
      </c>
      <c r="AO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0.6504833333333333</v>
      </c>
      <c r="AP19" s="140">
        <f t="array" ref="AP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19" s="140">
        <f>Table1[[#This Row],[Proposed V3.0 TEC Requirement (kWh/wk)]]+IF(Table1[[#This Row],[Maximum Document Size Width]]&gt;=275,A3_Weekly,0)+IF(AND(ISNUMBER(FIND("WiFi",Table1[[#This Row],[Functional Adders]])),ISERROR(FIND("Ethernet",Table1[[#This Row],[Functional Adders]]))),WiFi_Weekly,0)</f>
        <v>0.56299999999999994</v>
      </c>
      <c r="AR19" s="140" t="b">
        <f>Table1[[#This Row],[Typical Electricity Consumption (TEC) Per Proposed V3.0 Calculations (kWh/wk)]]&lt;=Table1[[#This Row],[Proposed V3.0 TEC Requirement Plus A3 and Wi-Fi Allowances (kWh/wk)]]</f>
        <v>0</v>
      </c>
      <c r="AS19" s="140" t="b">
        <f t="shared" si="0"/>
        <v>0</v>
      </c>
      <c r="AU19" s="2"/>
      <c r="AV19" s="2"/>
      <c r="AW19" s="2"/>
      <c r="AX19" s="2"/>
      <c r="AY19" s="2"/>
      <c r="AZ19" s="2"/>
      <c r="BA19" s="2"/>
      <c r="BB19" s="2"/>
      <c r="BC19" s="2"/>
      <c r="BD19" s="2"/>
      <c r="BE19" s="2"/>
      <c r="BF19" s="2"/>
      <c r="BG19" s="120"/>
    </row>
    <row r="20" spans="1:61" ht="72" x14ac:dyDescent="0.2">
      <c r="A20" s="131">
        <v>2198716</v>
      </c>
      <c r="B20" s="132" t="s">
        <v>36</v>
      </c>
      <c r="C20" s="132" t="s">
        <v>37</v>
      </c>
      <c r="D20" s="132" t="s">
        <v>2792</v>
      </c>
      <c r="E20" s="132" t="s">
        <v>2792</v>
      </c>
      <c r="F20" s="132" t="s">
        <v>2793</v>
      </c>
      <c r="G20" s="132" t="s">
        <v>29</v>
      </c>
      <c r="H20" s="132" t="s">
        <v>22</v>
      </c>
      <c r="I20" s="133">
        <v>216</v>
      </c>
      <c r="J20" s="133">
        <v>356</v>
      </c>
      <c r="K20" s="132"/>
      <c r="L20" s="132" t="s">
        <v>32</v>
      </c>
      <c r="M20" s="132" t="s">
        <v>21</v>
      </c>
      <c r="N20" s="133">
        <v>32</v>
      </c>
      <c r="O20" s="132" t="s">
        <v>24</v>
      </c>
      <c r="P20" s="134">
        <v>2.2999999999999998</v>
      </c>
      <c r="Q20" s="135">
        <v>119.6</v>
      </c>
      <c r="R20" s="132" t="s">
        <v>2794</v>
      </c>
      <c r="S20" s="136">
        <v>41791</v>
      </c>
      <c r="T20" s="136">
        <v>41632</v>
      </c>
      <c r="U20" s="132" t="s">
        <v>45</v>
      </c>
      <c r="V20" s="132" t="s">
        <v>3463</v>
      </c>
      <c r="W20" s="137">
        <v>3</v>
      </c>
      <c r="X20" s="137">
        <v>17.399999999999999</v>
      </c>
      <c r="Y20" s="137">
        <v>35.4</v>
      </c>
      <c r="Z20" s="137">
        <v>30</v>
      </c>
      <c r="AA20" s="137">
        <v>32</v>
      </c>
      <c r="AB20" s="137">
        <v>446.8</v>
      </c>
      <c r="AC20" s="138">
        <v>2.3364000000000003</v>
      </c>
      <c r="AD20" s="137">
        <v>111.7</v>
      </c>
      <c r="AE20" s="137">
        <v>0.68489999999999995</v>
      </c>
      <c r="AF20" s="137">
        <v>35.614799999999995</v>
      </c>
      <c r="AG20" s="139">
        <f>Table1[[#This Row],[Print/Copy Time from Sleep Mode (s)]]-Table1[[#This Row],[Print/Copy Time from Ready State (s)]]</f>
        <v>18</v>
      </c>
      <c r="AH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20" s="139" t="b">
        <f>IF(Table1[[#This Row],[Recovery Time Requirement (s)]]="No Requirement",TRUE,IF(Table1[[#This Row],[Recovery Time Requirement (s)]]="Default Delay Time Missing","Unknown",Table1[[#This Row],[Recovery Time (s) (Tactive1 - Tactive0)]]&lt;=Table1[[#This Row],[Recovery Time Requirement (s)]]))</f>
        <v>1</v>
      </c>
      <c r="AJ20" s="139" t="b">
        <f>Table1[[#This Row],[Automatic Duplex Output Capable]]&lt;&gt;"Optional"</f>
        <v>1</v>
      </c>
      <c r="AK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 s="140" t="str">
        <f t="array" ref="AL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0" s="140">
        <f t="array" ref="AM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20" s="140">
        <f>Table1[[#This Row],[V2.0 TEC Requirement (kWh/wk)]]*52/3</f>
        <v>73.666666666666671</v>
      </c>
      <c r="AO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0.68489999999999995</v>
      </c>
      <c r="AP20" s="140">
        <f t="array" ref="AP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20" s="140">
        <f>Table1[[#This Row],[Proposed V3.0 TEC Requirement (kWh/wk)]]+IF(Table1[[#This Row],[Maximum Document Size Width]]&gt;=275,A3_Weekly,0)+IF(AND(ISNUMBER(FIND("WiFi",Table1[[#This Row],[Functional Adders]])),ISERROR(FIND("Ethernet",Table1[[#This Row],[Functional Adders]]))),WiFi_Weekly,0)</f>
        <v>0.627</v>
      </c>
      <c r="AR20" s="140" t="b">
        <f>Table1[[#This Row],[Typical Electricity Consumption (TEC) Per Proposed V3.0 Calculations (kWh/wk)]]&lt;=Table1[[#This Row],[Proposed V3.0 TEC Requirement Plus A3 and Wi-Fi Allowances (kWh/wk)]]</f>
        <v>0</v>
      </c>
      <c r="AS20" s="140" t="b">
        <f t="shared" si="0"/>
        <v>0</v>
      </c>
      <c r="AU20" s="2"/>
      <c r="AV20" s="2"/>
      <c r="AW20" s="2"/>
      <c r="AX20" s="2"/>
      <c r="AY20" s="2"/>
      <c r="AZ20" s="2"/>
      <c r="BA20" s="2"/>
      <c r="BB20" s="2"/>
      <c r="BC20" s="2"/>
      <c r="BD20" s="2"/>
      <c r="BE20" s="2"/>
      <c r="BF20" s="2"/>
      <c r="BG20" s="68" t="s">
        <v>3938</v>
      </c>
    </row>
    <row r="21" spans="1:61" ht="36" x14ac:dyDescent="0.2">
      <c r="A21" s="131">
        <v>2221791</v>
      </c>
      <c r="B21" s="132" t="s">
        <v>36</v>
      </c>
      <c r="C21" s="132" t="s">
        <v>37</v>
      </c>
      <c r="D21" s="132" t="s">
        <v>2795</v>
      </c>
      <c r="E21" s="132" t="s">
        <v>2795</v>
      </c>
      <c r="F21" s="132" t="s">
        <v>2796</v>
      </c>
      <c r="G21" s="132" t="s">
        <v>29</v>
      </c>
      <c r="H21" s="132" t="s">
        <v>22</v>
      </c>
      <c r="I21" s="133">
        <v>216</v>
      </c>
      <c r="J21" s="133">
        <v>356</v>
      </c>
      <c r="K21" s="132"/>
      <c r="L21" s="132" t="s">
        <v>32</v>
      </c>
      <c r="M21" s="132" t="s">
        <v>21</v>
      </c>
      <c r="N21" s="133">
        <v>32</v>
      </c>
      <c r="O21" s="132" t="s">
        <v>24</v>
      </c>
      <c r="P21" s="134">
        <v>2.2999999999999998</v>
      </c>
      <c r="Q21" s="135">
        <v>119.6</v>
      </c>
      <c r="R21" s="132" t="s">
        <v>57</v>
      </c>
      <c r="S21" s="136">
        <v>42064</v>
      </c>
      <c r="T21" s="136">
        <v>41906</v>
      </c>
      <c r="U21" s="132" t="s">
        <v>38</v>
      </c>
      <c r="V21" s="132" t="s">
        <v>3464</v>
      </c>
      <c r="W21" s="137">
        <v>3</v>
      </c>
      <c r="X21" s="137">
        <v>16.2</v>
      </c>
      <c r="Y21" s="137">
        <v>33.6</v>
      </c>
      <c r="Z21" s="137">
        <v>30</v>
      </c>
      <c r="AA21" s="137">
        <v>32</v>
      </c>
      <c r="AB21" s="137">
        <v>435.4</v>
      </c>
      <c r="AC21" s="138">
        <v>2.3050000000000002</v>
      </c>
      <c r="AD21" s="137">
        <v>108.85</v>
      </c>
      <c r="AE21" s="137">
        <v>0.70225000000000004</v>
      </c>
      <c r="AF21" s="137">
        <v>36.517000000000003</v>
      </c>
      <c r="AG21" s="139">
        <f>Table1[[#This Row],[Print/Copy Time from Sleep Mode (s)]]-Table1[[#This Row],[Print/Copy Time from Ready State (s)]]</f>
        <v>17.400000000000002</v>
      </c>
      <c r="AH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21" s="139" t="b">
        <f>IF(Table1[[#This Row],[Recovery Time Requirement (s)]]="No Requirement",TRUE,IF(Table1[[#This Row],[Recovery Time Requirement (s)]]="Default Delay Time Missing","Unknown",Table1[[#This Row],[Recovery Time (s) (Tactive1 - Tactive0)]]&lt;=Table1[[#This Row],[Recovery Time Requirement (s)]]))</f>
        <v>1</v>
      </c>
      <c r="AJ21" s="139" t="b">
        <f>Table1[[#This Row],[Automatic Duplex Output Capable]]&lt;&gt;"Optional"</f>
        <v>1</v>
      </c>
      <c r="AK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 s="140" t="str">
        <f t="array" ref="AL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1" s="140">
        <f t="array" ref="AM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21" s="140">
        <f>Table1[[#This Row],[V2.0 TEC Requirement (kWh/wk)]]*52/3</f>
        <v>73.666666666666671</v>
      </c>
      <c r="AO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0.70225000000000004</v>
      </c>
      <c r="AP21" s="140">
        <f t="array" ref="AP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21" s="140">
        <f>Table1[[#This Row],[Proposed V3.0 TEC Requirement (kWh/wk)]]+IF(Table1[[#This Row],[Maximum Document Size Width]]&gt;=275,A3_Weekly,0)+IF(AND(ISNUMBER(FIND("WiFi",Table1[[#This Row],[Functional Adders]])),ISERROR(FIND("Ethernet",Table1[[#This Row],[Functional Adders]]))),WiFi_Weekly,0)</f>
        <v>0.627</v>
      </c>
      <c r="AR21" s="140" t="b">
        <f>Table1[[#This Row],[Typical Electricity Consumption (TEC) Per Proposed V3.0 Calculations (kWh/wk)]]&lt;=Table1[[#This Row],[Proposed V3.0 TEC Requirement Plus A3 and Wi-Fi Allowances (kWh/wk)]]</f>
        <v>0</v>
      </c>
      <c r="AS21" s="140" t="b">
        <f t="shared" si="0"/>
        <v>0</v>
      </c>
      <c r="AU21" s="2"/>
      <c r="AV21" s="2"/>
      <c r="AW21" s="2"/>
      <c r="AX21" s="2"/>
      <c r="AY21" s="2"/>
      <c r="AZ21" s="2"/>
      <c r="BA21" s="2"/>
      <c r="BB21" s="2"/>
      <c r="BC21" s="2"/>
      <c r="BD21" s="2"/>
      <c r="BE21" s="2"/>
      <c r="BF21" s="2"/>
      <c r="BG21" s="2"/>
      <c r="BH21" s="2"/>
      <c r="BI21" s="2"/>
    </row>
    <row r="22" spans="1:61" ht="48" x14ac:dyDescent="0.2">
      <c r="A22" s="131">
        <v>2287828</v>
      </c>
      <c r="B22" s="132" t="s">
        <v>36</v>
      </c>
      <c r="C22" s="132" t="s">
        <v>37</v>
      </c>
      <c r="D22" s="132" t="s">
        <v>65</v>
      </c>
      <c r="E22" s="132" t="s">
        <v>65</v>
      </c>
      <c r="F22" s="132" t="s">
        <v>66</v>
      </c>
      <c r="G22" s="132" t="s">
        <v>29</v>
      </c>
      <c r="H22" s="132" t="s">
        <v>22</v>
      </c>
      <c r="I22" s="133">
        <v>216</v>
      </c>
      <c r="J22" s="133">
        <v>356</v>
      </c>
      <c r="K22" s="132"/>
      <c r="L22" s="132" t="s">
        <v>32</v>
      </c>
      <c r="M22" s="132" t="s">
        <v>21</v>
      </c>
      <c r="N22" s="133">
        <v>33</v>
      </c>
      <c r="O22" s="132" t="s">
        <v>24</v>
      </c>
      <c r="P22" s="134">
        <v>1.863</v>
      </c>
      <c r="Q22" s="135">
        <v>96.876000000000005</v>
      </c>
      <c r="R22" s="132" t="s">
        <v>39</v>
      </c>
      <c r="S22" s="136">
        <v>42826</v>
      </c>
      <c r="T22" s="136">
        <v>42740</v>
      </c>
      <c r="U22" s="132" t="s">
        <v>38</v>
      </c>
      <c r="V22" s="132" t="s">
        <v>67</v>
      </c>
      <c r="W22" s="137">
        <v>1</v>
      </c>
      <c r="X22" s="137">
        <v>30</v>
      </c>
      <c r="Y22" s="137">
        <v>31.8</v>
      </c>
      <c r="Z22" s="137">
        <v>28.2</v>
      </c>
      <c r="AA22" s="137">
        <v>32</v>
      </c>
      <c r="AB22" s="137">
        <v>345</v>
      </c>
      <c r="AC22" s="138">
        <v>1.8657999999999999</v>
      </c>
      <c r="AD22" s="137">
        <v>86.25</v>
      </c>
      <c r="AE22" s="137">
        <v>0.60504999999999998</v>
      </c>
      <c r="AF22" s="137">
        <v>31.462599999999998</v>
      </c>
      <c r="AG22" s="139">
        <f>Table1[[#This Row],[Print/Copy Time from Sleep Mode (s)]]-Table1[[#This Row],[Print/Copy Time from Ready State (s)]]</f>
        <v>1.8000000000000007</v>
      </c>
      <c r="AH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18.86</v>
      </c>
      <c r="AI22" s="139" t="b">
        <f>IF(Table1[[#This Row],[Recovery Time Requirement (s)]]="No Requirement",TRUE,IF(Table1[[#This Row],[Recovery Time Requirement (s)]]="Default Delay Time Missing","Unknown",Table1[[#This Row],[Recovery Time (s) (Tactive1 - Tactive0)]]&lt;=Table1[[#This Row],[Recovery Time Requirement (s)]]))</f>
        <v>1</v>
      </c>
      <c r="AJ22" s="139" t="b">
        <f>Table1[[#This Row],[Automatic Duplex Output Capable]]&lt;&gt;"Optional"</f>
        <v>1</v>
      </c>
      <c r="AK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 s="140" t="str">
        <f t="array" ref="AL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2" s="140">
        <f t="array" ref="AM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4.4500000000000011</v>
      </c>
      <c r="AN22" s="140">
        <f>Table1[[#This Row],[V2.0 TEC Requirement (kWh/wk)]]*52/3</f>
        <v>77.133333333333354</v>
      </c>
      <c r="AO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0.60504999999999998</v>
      </c>
      <c r="AP22" s="140">
        <f t="array" ref="AP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0.65900000000000003</v>
      </c>
      <c r="AQ22" s="140">
        <f>Table1[[#This Row],[Proposed V3.0 TEC Requirement (kWh/wk)]]+IF(Table1[[#This Row],[Maximum Document Size Width]]&gt;=275,A3_Weekly,0)+IF(AND(ISNUMBER(FIND("WiFi",Table1[[#This Row],[Functional Adders]])),ISERROR(FIND("Ethernet",Table1[[#This Row],[Functional Adders]]))),WiFi_Weekly,0)</f>
        <v>0.65900000000000003</v>
      </c>
      <c r="AR22" s="140" t="b">
        <f>Table1[[#This Row],[Typical Electricity Consumption (TEC) Per Proposed V3.0 Calculations (kWh/wk)]]&lt;=Table1[[#This Row],[Proposed V3.0 TEC Requirement Plus A3 and Wi-Fi Allowances (kWh/wk)]]</f>
        <v>1</v>
      </c>
      <c r="AS22" s="140" t="b">
        <f t="shared" si="0"/>
        <v>1</v>
      </c>
      <c r="AU22" s="2"/>
      <c r="AV22" s="2"/>
      <c r="AW22" s="2"/>
      <c r="AX22" s="2"/>
      <c r="AY22" s="2"/>
      <c r="AZ22" s="2"/>
      <c r="BA22" s="2"/>
      <c r="BB22" s="2"/>
      <c r="BC22" s="2"/>
      <c r="BD22" s="2"/>
      <c r="BE22" s="2"/>
      <c r="BF22" s="2"/>
      <c r="BG22" s="2"/>
      <c r="BH22" s="2"/>
      <c r="BI22" s="2"/>
    </row>
    <row r="23" spans="1:61" ht="36" x14ac:dyDescent="0.2">
      <c r="A23" s="131">
        <v>2193613</v>
      </c>
      <c r="B23" s="132" t="s">
        <v>36</v>
      </c>
      <c r="C23" s="132" t="s">
        <v>37</v>
      </c>
      <c r="D23" s="132" t="s">
        <v>2797</v>
      </c>
      <c r="E23" s="132" t="s">
        <v>2797</v>
      </c>
      <c r="F23" s="132"/>
      <c r="G23" s="132" t="s">
        <v>29</v>
      </c>
      <c r="H23" s="132" t="s">
        <v>22</v>
      </c>
      <c r="I23" s="133">
        <v>216</v>
      </c>
      <c r="J23" s="133">
        <v>356</v>
      </c>
      <c r="K23" s="132"/>
      <c r="L23" s="132" t="s">
        <v>68</v>
      </c>
      <c r="M23" s="132" t="s">
        <v>28</v>
      </c>
      <c r="N23" s="133">
        <v>100</v>
      </c>
      <c r="O23" s="132" t="s">
        <v>24</v>
      </c>
      <c r="P23" s="134">
        <v>1.3</v>
      </c>
      <c r="Q23" s="135">
        <v>67.599999999999994</v>
      </c>
      <c r="R23" s="132" t="s">
        <v>2798</v>
      </c>
      <c r="S23" s="136">
        <v>41462</v>
      </c>
      <c r="T23" s="136">
        <v>41577</v>
      </c>
      <c r="U23" s="132" t="s">
        <v>38</v>
      </c>
      <c r="V23" s="132" t="s">
        <v>3465</v>
      </c>
      <c r="W23" s="137">
        <v>3</v>
      </c>
      <c r="X23" s="137">
        <v>9.6</v>
      </c>
      <c r="Y23" s="137">
        <v>12.6</v>
      </c>
      <c r="Z23" s="137">
        <v>12</v>
      </c>
      <c r="AA23" s="137">
        <v>32</v>
      </c>
      <c r="AB23" s="137">
        <v>241.6</v>
      </c>
      <c r="AC23" s="138">
        <v>1.3104</v>
      </c>
      <c r="AD23" s="137">
        <v>60.4</v>
      </c>
      <c r="AE23" s="137">
        <v>0.4284</v>
      </c>
      <c r="AF23" s="137">
        <v>22.276800000000001</v>
      </c>
      <c r="AG23" s="139">
        <f>Table1[[#This Row],[Print/Copy Time from Sleep Mode (s)]]-Table1[[#This Row],[Print/Copy Time from Ready State (s)]]</f>
        <v>3</v>
      </c>
      <c r="AH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3" s="139" t="b">
        <f>IF(Table1[[#This Row],[Recovery Time Requirement (s)]]="No Requirement",TRUE,IF(Table1[[#This Row],[Recovery Time Requirement (s)]]="Default Delay Time Missing","Unknown",Table1[[#This Row],[Recovery Time (s) (Tactive1 - Tactive0)]]&lt;=Table1[[#This Row],[Recovery Time Requirement (s)]]))</f>
        <v>1</v>
      </c>
      <c r="AJ23" s="139" t="b">
        <f>Table1[[#This Row],[Automatic Duplex Output Capable]]&lt;&gt;"Optional"</f>
        <v>1</v>
      </c>
      <c r="AK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 s="140" t="str">
        <f t="array" ref="AL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3" s="140">
        <f t="array" ref="AM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17.100000000000009</v>
      </c>
      <c r="AN23" s="140">
        <f>Table1[[#This Row],[V2.0 TEC Requirement (kWh/wk)]]*52/3</f>
        <v>296.40000000000015</v>
      </c>
      <c r="AO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0.4284</v>
      </c>
      <c r="AP23" s="140">
        <f t="array" ref="AP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2.972</v>
      </c>
      <c r="AQ23" s="140">
        <f>Table1[[#This Row],[Proposed V3.0 TEC Requirement (kWh/wk)]]+IF(Table1[[#This Row],[Maximum Document Size Width]]&gt;=275,A3_Weekly,0)+IF(AND(ISNUMBER(FIND("WiFi",Table1[[#This Row],[Functional Adders]])),ISERROR(FIND("Ethernet",Table1[[#This Row],[Functional Adders]]))),WiFi_Weekly,0)</f>
        <v>2.972</v>
      </c>
      <c r="AR23" s="140" t="b">
        <f>Table1[[#This Row],[Typical Electricity Consumption (TEC) Per Proposed V3.0 Calculations (kWh/wk)]]&lt;=Table1[[#This Row],[Proposed V3.0 TEC Requirement Plus A3 and Wi-Fi Allowances (kWh/wk)]]</f>
        <v>1</v>
      </c>
      <c r="AS23" s="140" t="b">
        <f t="shared" si="0"/>
        <v>1</v>
      </c>
    </row>
    <row r="24" spans="1:61" ht="48" x14ac:dyDescent="0.2">
      <c r="A24" s="131">
        <v>2199600</v>
      </c>
      <c r="B24" s="132" t="s">
        <v>36</v>
      </c>
      <c r="C24" s="132" t="s">
        <v>37</v>
      </c>
      <c r="D24" s="132" t="s">
        <v>2799</v>
      </c>
      <c r="E24" s="132" t="s">
        <v>2799</v>
      </c>
      <c r="F24" s="132" t="s">
        <v>2800</v>
      </c>
      <c r="G24" s="132" t="s">
        <v>1432</v>
      </c>
      <c r="H24" s="132" t="s">
        <v>22</v>
      </c>
      <c r="I24" s="133">
        <v>216</v>
      </c>
      <c r="J24" s="133">
        <v>406</v>
      </c>
      <c r="K24" s="132"/>
      <c r="L24" s="132" t="s">
        <v>32</v>
      </c>
      <c r="M24" s="132" t="s">
        <v>28</v>
      </c>
      <c r="N24" s="133">
        <v>21</v>
      </c>
      <c r="O24" s="132" t="s">
        <v>23</v>
      </c>
      <c r="P24" s="134">
        <v>1.2</v>
      </c>
      <c r="Q24" s="135">
        <v>62.4</v>
      </c>
      <c r="R24" s="132" t="s">
        <v>2777</v>
      </c>
      <c r="S24" s="136">
        <v>41639</v>
      </c>
      <c r="T24" s="136">
        <v>41632</v>
      </c>
      <c r="U24" s="132" t="s">
        <v>38</v>
      </c>
      <c r="V24" s="132" t="s">
        <v>3466</v>
      </c>
      <c r="W24" s="137">
        <v>3</v>
      </c>
      <c r="X24" s="137">
        <v>11.4</v>
      </c>
      <c r="Y24" s="137">
        <v>17.399999999999999</v>
      </c>
      <c r="Z24" s="137">
        <v>17.399999999999999</v>
      </c>
      <c r="AA24" s="137">
        <v>21</v>
      </c>
      <c r="AB24" s="137">
        <v>177.8</v>
      </c>
      <c r="AC24" s="138">
        <v>1.0449249999999999</v>
      </c>
      <c r="AD24" s="137">
        <v>44.45</v>
      </c>
      <c r="AE24" s="137">
        <v>0.39983125000000003</v>
      </c>
      <c r="AF24" s="137">
        <v>20.791225000000001</v>
      </c>
      <c r="AG24" s="139">
        <f>Table1[[#This Row],[Print/Copy Time from Sleep Mode (s)]]-Table1[[#This Row],[Print/Copy Time from Ready State (s)]]</f>
        <v>5.9999999999999982</v>
      </c>
      <c r="AH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24" s="139" t="b">
        <f>IF(Table1[[#This Row],[Recovery Time Requirement (s)]]="No Requirement",TRUE,IF(Table1[[#This Row],[Recovery Time Requirement (s)]]="Default Delay Time Missing","Unknown",Table1[[#This Row],[Recovery Time (s) (Tactive1 - Tactive0)]]&lt;=Table1[[#This Row],[Recovery Time Requirement (s)]]))</f>
        <v>1</v>
      </c>
      <c r="AJ24" s="139" t="b">
        <f>Table1[[#This Row],[Automatic Duplex Output Capable]]&lt;&gt;"Optional"</f>
        <v>1</v>
      </c>
      <c r="AK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 s="140" t="str">
        <f t="array" ref="AL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4" s="140">
        <f t="array" ref="AM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1.5200000000000002</v>
      </c>
      <c r="AN24" s="140">
        <f>Table1[[#This Row],[V2.0 TEC Requirement (kWh/wk)]]*52/3</f>
        <v>26.346666666666668</v>
      </c>
      <c r="AO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0.39983125000000003</v>
      </c>
      <c r="AP24" s="140">
        <f t="array" ref="AP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24" s="140">
        <f>Table1[[#This Row],[Proposed V3.0 TEC Requirement (kWh/wk)]]+IF(Table1[[#This Row],[Maximum Document Size Width]]&gt;=275,A3_Weekly,0)+IF(AND(ISNUMBER(FIND("WiFi",Table1[[#This Row],[Functional Adders]])),ISERROR(FIND("Ethernet",Table1[[#This Row],[Functional Adders]]))),WiFi_Weekly,0)</f>
        <v>0.26299999999999996</v>
      </c>
      <c r="AR24" s="140" t="b">
        <f>Table1[[#This Row],[Typical Electricity Consumption (TEC) Per Proposed V3.0 Calculations (kWh/wk)]]&lt;=Table1[[#This Row],[Proposed V3.0 TEC Requirement Plus A3 and Wi-Fi Allowances (kWh/wk)]]</f>
        <v>0</v>
      </c>
      <c r="AS24" s="140" t="b">
        <f t="shared" si="0"/>
        <v>0</v>
      </c>
    </row>
    <row r="25" spans="1:61" ht="36" x14ac:dyDescent="0.2">
      <c r="A25" s="131">
        <v>2199592</v>
      </c>
      <c r="B25" s="132" t="s">
        <v>36</v>
      </c>
      <c r="C25" s="132" t="s">
        <v>37</v>
      </c>
      <c r="D25" s="132" t="s">
        <v>2801</v>
      </c>
      <c r="E25" s="132" t="s">
        <v>2801</v>
      </c>
      <c r="F25" s="132" t="s">
        <v>2802</v>
      </c>
      <c r="G25" s="132" t="s">
        <v>1432</v>
      </c>
      <c r="H25" s="132" t="s">
        <v>22</v>
      </c>
      <c r="I25" s="133">
        <v>216</v>
      </c>
      <c r="J25" s="133">
        <v>356</v>
      </c>
      <c r="K25" s="132"/>
      <c r="L25" s="132" t="s">
        <v>32</v>
      </c>
      <c r="M25" s="132" t="s">
        <v>28</v>
      </c>
      <c r="N25" s="133">
        <v>38</v>
      </c>
      <c r="O25" s="132" t="s">
        <v>24</v>
      </c>
      <c r="P25" s="134">
        <v>2.2999999999999998</v>
      </c>
      <c r="Q25" s="135">
        <v>119.6</v>
      </c>
      <c r="R25" s="132" t="s">
        <v>44</v>
      </c>
      <c r="S25" s="136">
        <v>41122</v>
      </c>
      <c r="T25" s="136">
        <v>41631</v>
      </c>
      <c r="U25" s="132" t="s">
        <v>38</v>
      </c>
      <c r="V25" s="132" t="s">
        <v>3467</v>
      </c>
      <c r="W25" s="137">
        <v>5</v>
      </c>
      <c r="X25" s="137">
        <v>10.8</v>
      </c>
      <c r="Y25" s="137">
        <v>10.8</v>
      </c>
      <c r="Z25" s="137">
        <v>10.199999999999999</v>
      </c>
      <c r="AA25" s="137">
        <v>32</v>
      </c>
      <c r="AB25" s="137">
        <v>440.8</v>
      </c>
      <c r="AC25" s="138">
        <v>2.3448000000000002</v>
      </c>
      <c r="AD25" s="137">
        <v>110.2</v>
      </c>
      <c r="AE25" s="137">
        <v>0.7248</v>
      </c>
      <c r="AF25" s="137">
        <v>37.689599999999999</v>
      </c>
      <c r="AG25" s="139">
        <f>Table1[[#This Row],[Print/Copy Time from Sleep Mode (s)]]-Table1[[#This Row],[Print/Copy Time from Ready State (s)]]</f>
        <v>0</v>
      </c>
      <c r="AH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20.96</v>
      </c>
      <c r="AI25" s="139" t="b">
        <f>IF(Table1[[#This Row],[Recovery Time Requirement (s)]]="No Requirement",TRUE,IF(Table1[[#This Row],[Recovery Time Requirement (s)]]="Default Delay Time Missing","Unknown",Table1[[#This Row],[Recovery Time (s) (Tactive1 - Tactive0)]]&lt;=Table1[[#This Row],[Recovery Time Requirement (s)]]))</f>
        <v>1</v>
      </c>
      <c r="AJ25" s="139" t="b">
        <f>Table1[[#This Row],[Automatic Duplex Output Capable]]&lt;&gt;"Optional"</f>
        <v>1</v>
      </c>
      <c r="AK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 s="140" t="str">
        <f t="array" ref="AL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 s="140">
        <f t="array" ref="AM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3.03</v>
      </c>
      <c r="AN25" s="140">
        <f>Table1[[#This Row],[V2.0 TEC Requirement (kWh/wk)]]*52/3</f>
        <v>52.52</v>
      </c>
      <c r="AO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0.7248</v>
      </c>
      <c r="AP25" s="140">
        <f t="array" ref="AP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25" s="140">
        <f>Table1[[#This Row],[Proposed V3.0 TEC Requirement (kWh/wk)]]+IF(Table1[[#This Row],[Maximum Document Size Width]]&gt;=275,A3_Weekly,0)+IF(AND(ISNUMBER(FIND("WiFi",Table1[[#This Row],[Functional Adders]])),ISERROR(FIND("Ethernet",Table1[[#This Row],[Functional Adders]]))),WiFi_Weekly,0)</f>
        <v>0.56899999999999995</v>
      </c>
      <c r="AR25" s="140" t="b">
        <f>Table1[[#This Row],[Typical Electricity Consumption (TEC) Per Proposed V3.0 Calculations (kWh/wk)]]&lt;=Table1[[#This Row],[Proposed V3.0 TEC Requirement Plus A3 and Wi-Fi Allowances (kWh/wk)]]</f>
        <v>0</v>
      </c>
      <c r="AS25" s="140" t="b">
        <f t="shared" si="0"/>
        <v>0</v>
      </c>
    </row>
    <row r="26" spans="1:61" ht="36" x14ac:dyDescent="0.2">
      <c r="A26" s="131">
        <v>2199189</v>
      </c>
      <c r="B26" s="132" t="s">
        <v>36</v>
      </c>
      <c r="C26" s="132" t="s">
        <v>37</v>
      </c>
      <c r="D26" s="132" t="s">
        <v>2803</v>
      </c>
      <c r="E26" s="132" t="s">
        <v>2803</v>
      </c>
      <c r="F26" s="132" t="s">
        <v>2804</v>
      </c>
      <c r="G26" s="132" t="s">
        <v>1432</v>
      </c>
      <c r="H26" s="132" t="s">
        <v>22</v>
      </c>
      <c r="I26" s="133">
        <v>216</v>
      </c>
      <c r="J26" s="133">
        <v>356</v>
      </c>
      <c r="K26" s="132"/>
      <c r="L26" s="132" t="s">
        <v>32</v>
      </c>
      <c r="M26" s="132" t="s">
        <v>28</v>
      </c>
      <c r="N26" s="133">
        <v>42</v>
      </c>
      <c r="O26" s="132" t="s">
        <v>24</v>
      </c>
      <c r="P26" s="134">
        <v>2.5</v>
      </c>
      <c r="Q26" s="135">
        <v>130</v>
      </c>
      <c r="R26" s="132" t="s">
        <v>44</v>
      </c>
      <c r="S26" s="136">
        <v>41091</v>
      </c>
      <c r="T26" s="136">
        <v>41631</v>
      </c>
      <c r="U26" s="132" t="s">
        <v>38</v>
      </c>
      <c r="V26" s="132" t="s">
        <v>3468</v>
      </c>
      <c r="W26" s="137">
        <v>5</v>
      </c>
      <c r="X26" s="137">
        <v>11.4</v>
      </c>
      <c r="Y26" s="137">
        <v>10.8</v>
      </c>
      <c r="Z26" s="137">
        <v>10.8</v>
      </c>
      <c r="AA26" s="137">
        <v>32</v>
      </c>
      <c r="AB26" s="137">
        <v>468.4</v>
      </c>
      <c r="AC26" s="138">
        <v>2.4956</v>
      </c>
      <c r="AD26" s="137">
        <v>117.1</v>
      </c>
      <c r="AE26" s="137">
        <v>0.77510000000000001</v>
      </c>
      <c r="AF26" s="137">
        <v>40.305199999999999</v>
      </c>
      <c r="AG26" s="139">
        <f>Table1[[#This Row],[Print/Copy Time from Sleep Mode (s)]]-Table1[[#This Row],[Print/Copy Time from Ready State (s)]]</f>
        <v>-0.59999999999999964</v>
      </c>
      <c r="AH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6" s="139" t="b">
        <f>IF(Table1[[#This Row],[Recovery Time Requirement (s)]]="No Requirement",TRUE,IF(Table1[[#This Row],[Recovery Time Requirement (s)]]="Default Delay Time Missing","Unknown",Table1[[#This Row],[Recovery Time (s) (Tactive1 - Tactive0)]]&lt;=Table1[[#This Row],[Recovery Time Requirement (s)]]))</f>
        <v>1</v>
      </c>
      <c r="AJ26" s="139" t="b">
        <f>Table1[[#This Row],[Automatic Duplex Output Capable]]&lt;&gt;"Optional"</f>
        <v>1</v>
      </c>
      <c r="AK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 s="140" t="str">
        <f t="array" ref="AL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 s="140">
        <f t="array" ref="AM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26" s="140">
        <f>Table1[[#This Row],[V2.0 TEC Requirement (kWh/wk)]]*52/3</f>
        <v>60.146666666666668</v>
      </c>
      <c r="AO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0.77510000000000001</v>
      </c>
      <c r="AP26" s="140">
        <f t="array" ref="AP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26" s="140">
        <f>Table1[[#This Row],[Proposed V3.0 TEC Requirement (kWh/wk)]]+IF(Table1[[#This Row],[Maximum Document Size Width]]&gt;=275,A3_Weekly,0)+IF(AND(ISNUMBER(FIND("WiFi",Table1[[#This Row],[Functional Adders]])),ISERROR(FIND("Ethernet",Table1[[#This Row],[Functional Adders]]))),WiFi_Weekly,0)</f>
        <v>0.6359999999999999</v>
      </c>
      <c r="AR26" s="140" t="b">
        <f>Table1[[#This Row],[Typical Electricity Consumption (TEC) Per Proposed V3.0 Calculations (kWh/wk)]]&lt;=Table1[[#This Row],[Proposed V3.0 TEC Requirement Plus A3 and Wi-Fi Allowances (kWh/wk)]]</f>
        <v>0</v>
      </c>
      <c r="AS26" s="140" t="b">
        <f t="shared" si="0"/>
        <v>0</v>
      </c>
    </row>
    <row r="27" spans="1:61" ht="72" x14ac:dyDescent="0.2">
      <c r="A27" s="131">
        <v>2199601</v>
      </c>
      <c r="B27" s="132" t="s">
        <v>36</v>
      </c>
      <c r="C27" s="132" t="s">
        <v>37</v>
      </c>
      <c r="D27" s="132" t="s">
        <v>2805</v>
      </c>
      <c r="E27" s="132" t="s">
        <v>2805</v>
      </c>
      <c r="F27" s="132" t="s">
        <v>2806</v>
      </c>
      <c r="G27" s="132" t="s">
        <v>1432</v>
      </c>
      <c r="H27" s="132" t="s">
        <v>22</v>
      </c>
      <c r="I27" s="133">
        <v>216</v>
      </c>
      <c r="J27" s="133">
        <v>356</v>
      </c>
      <c r="K27" s="132"/>
      <c r="L27" s="132" t="s">
        <v>32</v>
      </c>
      <c r="M27" s="132" t="s">
        <v>28</v>
      </c>
      <c r="N27" s="133">
        <v>42</v>
      </c>
      <c r="O27" s="132" t="s">
        <v>24</v>
      </c>
      <c r="P27" s="134">
        <v>2.7</v>
      </c>
      <c r="Q27" s="135">
        <v>140.4</v>
      </c>
      <c r="R27" s="132" t="s">
        <v>2807</v>
      </c>
      <c r="S27" s="136">
        <v>41091</v>
      </c>
      <c r="T27" s="136">
        <v>41631</v>
      </c>
      <c r="U27" s="132" t="s">
        <v>38</v>
      </c>
      <c r="V27" s="132" t="s">
        <v>3469</v>
      </c>
      <c r="W27" s="137">
        <v>5</v>
      </c>
      <c r="X27" s="137">
        <v>19.8</v>
      </c>
      <c r="Y27" s="137">
        <v>11.4</v>
      </c>
      <c r="Z27" s="137">
        <v>11.4</v>
      </c>
      <c r="AA27" s="137">
        <v>32</v>
      </c>
      <c r="AB27" s="137">
        <v>497.00000000000006</v>
      </c>
      <c r="AC27" s="138">
        <v>2.6898</v>
      </c>
      <c r="AD27" s="137">
        <v>124.25000000000001</v>
      </c>
      <c r="AE27" s="137">
        <v>0.87405000000000022</v>
      </c>
      <c r="AF27" s="137">
        <v>45.450600000000009</v>
      </c>
      <c r="AG27" s="139">
        <f>Table1[[#This Row],[Print/Copy Time from Sleep Mode (s)]]-Table1[[#This Row],[Print/Copy Time from Ready State (s)]]</f>
        <v>-8.4</v>
      </c>
      <c r="AH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7" s="139" t="b">
        <f>IF(Table1[[#This Row],[Recovery Time Requirement (s)]]="No Requirement",TRUE,IF(Table1[[#This Row],[Recovery Time Requirement (s)]]="Default Delay Time Missing","Unknown",Table1[[#This Row],[Recovery Time (s) (Tactive1 - Tactive0)]]&lt;=Table1[[#This Row],[Recovery Time Requirement (s)]]))</f>
        <v>1</v>
      </c>
      <c r="AJ27" s="139" t="b">
        <f>Table1[[#This Row],[Automatic Duplex Output Capable]]&lt;&gt;"Optional"</f>
        <v>1</v>
      </c>
      <c r="AK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 s="140" t="str">
        <f t="array" ref="AL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 s="140">
        <f t="array" ref="AM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27" s="140">
        <f>Table1[[#This Row],[V2.0 TEC Requirement (kWh/wk)]]*52/3</f>
        <v>60.146666666666668</v>
      </c>
      <c r="AO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0.87405000000000022</v>
      </c>
      <c r="AP27" s="140">
        <f t="array" ref="AP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27" s="140">
        <f>Table1[[#This Row],[Proposed V3.0 TEC Requirement (kWh/wk)]]+IF(Table1[[#This Row],[Maximum Document Size Width]]&gt;=275,A3_Weekly,0)+IF(AND(ISNUMBER(FIND("WiFi",Table1[[#This Row],[Functional Adders]])),ISERROR(FIND("Ethernet",Table1[[#This Row],[Functional Adders]]))),WiFi_Weekly,0)</f>
        <v>0.6359999999999999</v>
      </c>
      <c r="AR27" s="140" t="b">
        <f>Table1[[#This Row],[Typical Electricity Consumption (TEC) Per Proposed V3.0 Calculations (kWh/wk)]]&lt;=Table1[[#This Row],[Proposed V3.0 TEC Requirement Plus A3 and Wi-Fi Allowances (kWh/wk)]]</f>
        <v>0</v>
      </c>
      <c r="AS27" s="140" t="b">
        <f t="shared" si="0"/>
        <v>0</v>
      </c>
    </row>
    <row r="28" spans="1:61" ht="36" x14ac:dyDescent="0.2">
      <c r="A28" s="131">
        <v>2203372</v>
      </c>
      <c r="B28" s="132" t="s">
        <v>36</v>
      </c>
      <c r="C28" s="132" t="s">
        <v>37</v>
      </c>
      <c r="D28" s="132" t="s">
        <v>2808</v>
      </c>
      <c r="E28" s="132" t="s">
        <v>2808</v>
      </c>
      <c r="F28" s="132"/>
      <c r="G28" s="132" t="s">
        <v>1432</v>
      </c>
      <c r="H28" s="132" t="s">
        <v>22</v>
      </c>
      <c r="I28" s="133">
        <v>216</v>
      </c>
      <c r="J28" s="133">
        <v>356</v>
      </c>
      <c r="K28" s="132"/>
      <c r="L28" s="132" t="s">
        <v>32</v>
      </c>
      <c r="M28" s="132" t="s">
        <v>21</v>
      </c>
      <c r="N28" s="133">
        <v>19</v>
      </c>
      <c r="O28" s="132" t="s">
        <v>24</v>
      </c>
      <c r="P28" s="134">
        <v>1.2</v>
      </c>
      <c r="Q28" s="135">
        <v>62.4</v>
      </c>
      <c r="R28" s="132" t="s">
        <v>2777</v>
      </c>
      <c r="S28" s="136">
        <v>41639</v>
      </c>
      <c r="T28" s="136">
        <v>41631</v>
      </c>
      <c r="U28" s="132" t="s">
        <v>45</v>
      </c>
      <c r="V28" s="132" t="s">
        <v>3470</v>
      </c>
      <c r="W28" s="137">
        <v>3</v>
      </c>
      <c r="X28" s="137">
        <v>16.8</v>
      </c>
      <c r="Y28" s="137">
        <v>26.4</v>
      </c>
      <c r="Z28" s="137">
        <v>24</v>
      </c>
      <c r="AA28" s="137">
        <v>19</v>
      </c>
      <c r="AB28" s="137">
        <v>202.4666666666667</v>
      </c>
      <c r="AC28" s="138">
        <v>1.2142833333333336</v>
      </c>
      <c r="AD28" s="137">
        <v>50.616666666666674</v>
      </c>
      <c r="AE28" s="137">
        <v>0.47997083333333335</v>
      </c>
      <c r="AF28" s="137">
        <v>24.958483333333334</v>
      </c>
      <c r="AG28" s="139">
        <f>Table1[[#This Row],[Print/Copy Time from Sleep Mode (s)]]-Table1[[#This Row],[Print/Copy Time from Ready State (s)]]</f>
        <v>9.5999999999999979</v>
      </c>
      <c r="AH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8" s="139" t="b">
        <f>IF(Table1[[#This Row],[Recovery Time Requirement (s)]]="No Requirement",TRUE,IF(Table1[[#This Row],[Recovery Time Requirement (s)]]="Default Delay Time Missing","Unknown",Table1[[#This Row],[Recovery Time (s) (Tactive1 - Tactive0)]]&lt;=Table1[[#This Row],[Recovery Time Requirement (s)]]))</f>
        <v>1</v>
      </c>
      <c r="AJ28" s="139" t="b">
        <f>Table1[[#This Row],[Automatic Duplex Output Capable]]&lt;&gt;"Optional"</f>
        <v>1</v>
      </c>
      <c r="AK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 s="140" t="str">
        <f t="array" ref="AL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 s="140">
        <f t="array" ref="AM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2.52</v>
      </c>
      <c r="AN28" s="140">
        <f>Table1[[#This Row],[V2.0 TEC Requirement (kWh/wk)]]*52/3</f>
        <v>43.68</v>
      </c>
      <c r="AO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0.47997083333333335</v>
      </c>
      <c r="AP28" s="140">
        <f t="array" ref="AP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28" s="140">
        <f>Table1[[#This Row],[Proposed V3.0 TEC Requirement (kWh/wk)]]+IF(Table1[[#This Row],[Maximum Document Size Width]]&gt;=275,A3_Weekly,0)+IF(AND(ISNUMBER(FIND("WiFi",Table1[[#This Row],[Functional Adders]])),ISERROR(FIND("Ethernet",Table1[[#This Row],[Functional Adders]]))),WiFi_Weekly,0)</f>
        <v>0.254</v>
      </c>
      <c r="AR28" s="140" t="b">
        <f>Table1[[#This Row],[Typical Electricity Consumption (TEC) Per Proposed V3.0 Calculations (kWh/wk)]]&lt;=Table1[[#This Row],[Proposed V3.0 TEC Requirement Plus A3 and Wi-Fi Allowances (kWh/wk)]]</f>
        <v>0</v>
      </c>
      <c r="AS28" s="140" t="b">
        <f t="shared" si="0"/>
        <v>0</v>
      </c>
    </row>
    <row r="29" spans="1:61" ht="48" x14ac:dyDescent="0.2">
      <c r="A29" s="131">
        <v>2199589</v>
      </c>
      <c r="B29" s="132" t="s">
        <v>36</v>
      </c>
      <c r="C29" s="132" t="s">
        <v>37</v>
      </c>
      <c r="D29" s="132" t="s">
        <v>2809</v>
      </c>
      <c r="E29" s="132" t="s">
        <v>2809</v>
      </c>
      <c r="F29" s="132" t="s">
        <v>2810</v>
      </c>
      <c r="G29" s="132" t="s">
        <v>1432</v>
      </c>
      <c r="H29" s="132" t="s">
        <v>22</v>
      </c>
      <c r="I29" s="133">
        <v>216</v>
      </c>
      <c r="J29" s="133">
        <v>356</v>
      </c>
      <c r="K29" s="132"/>
      <c r="L29" s="132" t="s">
        <v>32</v>
      </c>
      <c r="M29" s="132" t="s">
        <v>21</v>
      </c>
      <c r="N29" s="133">
        <v>23</v>
      </c>
      <c r="O29" s="132" t="s">
        <v>24</v>
      </c>
      <c r="P29" s="134">
        <v>1.4</v>
      </c>
      <c r="Q29" s="135">
        <v>72.8</v>
      </c>
      <c r="R29" s="132" t="s">
        <v>44</v>
      </c>
      <c r="S29" s="136">
        <v>41639</v>
      </c>
      <c r="T29" s="136">
        <v>41632</v>
      </c>
      <c r="U29" s="132" t="s">
        <v>45</v>
      </c>
      <c r="V29" s="132" t="s">
        <v>3471</v>
      </c>
      <c r="W29" s="137">
        <v>3</v>
      </c>
      <c r="X29" s="137">
        <v>21.6</v>
      </c>
      <c r="Y29" s="137">
        <v>31.2</v>
      </c>
      <c r="Z29" s="137">
        <v>28.2</v>
      </c>
      <c r="AA29" s="137">
        <v>23</v>
      </c>
      <c r="AB29" s="137">
        <v>244.7</v>
      </c>
      <c r="AC29" s="138">
        <v>1.4602249999999997</v>
      </c>
      <c r="AD29" s="137">
        <v>61.174999999999997</v>
      </c>
      <c r="AE29" s="137">
        <v>0.57925625000000003</v>
      </c>
      <c r="AF29" s="137">
        <v>30.121325000000002</v>
      </c>
      <c r="AG29" s="139">
        <f>Table1[[#This Row],[Print/Copy Time from Sleep Mode (s)]]-Table1[[#This Row],[Print/Copy Time from Ready State (s)]]</f>
        <v>9.5999999999999979</v>
      </c>
      <c r="AH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14.66</v>
      </c>
      <c r="AI29" s="139" t="b">
        <f>IF(Table1[[#This Row],[Recovery Time Requirement (s)]]="No Requirement",TRUE,IF(Table1[[#This Row],[Recovery Time Requirement (s)]]="Default Delay Time Missing","Unknown",Table1[[#This Row],[Recovery Time (s) (Tactive1 - Tactive0)]]&lt;=Table1[[#This Row],[Recovery Time Requirement (s)]]))</f>
        <v>1</v>
      </c>
      <c r="AJ29" s="139" t="b">
        <f>Table1[[#This Row],[Automatic Duplex Output Capable]]&lt;&gt;"Optional"</f>
        <v>1</v>
      </c>
      <c r="AK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 s="140" t="str">
        <f t="array" ref="AL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 s="140">
        <f t="array" ref="AM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3.04</v>
      </c>
      <c r="AN29" s="140">
        <f>Table1[[#This Row],[V2.0 TEC Requirement (kWh/wk)]]*52/3</f>
        <v>52.693333333333335</v>
      </c>
      <c r="AO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0.57925625000000003</v>
      </c>
      <c r="AP29" s="140">
        <f t="array" ref="AP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0.29600000000000004</v>
      </c>
      <c r="AQ29" s="140">
        <f>Table1[[#This Row],[Proposed V3.0 TEC Requirement (kWh/wk)]]+IF(Table1[[#This Row],[Maximum Document Size Width]]&gt;=275,A3_Weekly,0)+IF(AND(ISNUMBER(FIND("WiFi",Table1[[#This Row],[Functional Adders]])),ISERROR(FIND("Ethernet",Table1[[#This Row],[Functional Adders]]))),WiFi_Weekly,0)</f>
        <v>0.29600000000000004</v>
      </c>
      <c r="AR29" s="140" t="b">
        <f>Table1[[#This Row],[Typical Electricity Consumption (TEC) Per Proposed V3.0 Calculations (kWh/wk)]]&lt;=Table1[[#This Row],[Proposed V3.0 TEC Requirement Plus A3 and Wi-Fi Allowances (kWh/wk)]]</f>
        <v>0</v>
      </c>
      <c r="AS29" s="140" t="b">
        <f t="shared" si="0"/>
        <v>0</v>
      </c>
    </row>
    <row r="30" spans="1:61" ht="36" x14ac:dyDescent="0.2">
      <c r="A30" s="131">
        <v>2233188</v>
      </c>
      <c r="B30" s="132" t="s">
        <v>36</v>
      </c>
      <c r="C30" s="132" t="s">
        <v>37</v>
      </c>
      <c r="D30" s="132" t="s">
        <v>69</v>
      </c>
      <c r="E30" s="132" t="s">
        <v>69</v>
      </c>
      <c r="F30" s="132"/>
      <c r="G30" s="132" t="s">
        <v>1432</v>
      </c>
      <c r="H30" s="132" t="s">
        <v>22</v>
      </c>
      <c r="I30" s="133">
        <v>216</v>
      </c>
      <c r="J30" s="133">
        <v>356</v>
      </c>
      <c r="K30" s="132"/>
      <c r="L30" s="132" t="s">
        <v>32</v>
      </c>
      <c r="M30" s="132" t="s">
        <v>28</v>
      </c>
      <c r="N30" s="133">
        <v>24</v>
      </c>
      <c r="O30" s="132" t="s">
        <v>23</v>
      </c>
      <c r="P30" s="134">
        <v>1.0620000000000001</v>
      </c>
      <c r="Q30" s="135">
        <v>55.223999999999997</v>
      </c>
      <c r="R30" s="132" t="s">
        <v>70</v>
      </c>
      <c r="S30" s="136">
        <v>42154</v>
      </c>
      <c r="T30" s="136">
        <v>42052</v>
      </c>
      <c r="U30" s="132" t="s">
        <v>45</v>
      </c>
      <c r="V30" s="132" t="s">
        <v>71</v>
      </c>
      <c r="W30" s="137">
        <v>1</v>
      </c>
      <c r="X30" s="137">
        <v>12.6</v>
      </c>
      <c r="Y30" s="137">
        <v>20.399999999999999</v>
      </c>
      <c r="Z30" s="137">
        <v>19.2</v>
      </c>
      <c r="AA30" s="137">
        <v>24</v>
      </c>
      <c r="AB30" s="137">
        <v>163.26666666666668</v>
      </c>
      <c r="AC30" s="138">
        <v>1.0647333333333335</v>
      </c>
      <c r="AD30" s="137">
        <v>40.81666666666667</v>
      </c>
      <c r="AE30" s="137">
        <v>0.49298333333333333</v>
      </c>
      <c r="AF30" s="137">
        <v>25.635133333333332</v>
      </c>
      <c r="AG30" s="139">
        <f>Table1[[#This Row],[Print/Copy Time from Sleep Mode (s)]]-Table1[[#This Row],[Print/Copy Time from Ready State (s)]]</f>
        <v>7.7999999999999989</v>
      </c>
      <c r="AH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30" s="139" t="b">
        <f>IF(Table1[[#This Row],[Recovery Time Requirement (s)]]="No Requirement",TRUE,IF(Table1[[#This Row],[Recovery Time Requirement (s)]]="Default Delay Time Missing","Unknown",Table1[[#This Row],[Recovery Time (s) (Tactive1 - Tactive0)]]&lt;=Table1[[#This Row],[Recovery Time Requirement (s)]]))</f>
        <v>1</v>
      </c>
      <c r="AJ30" s="139" t="b">
        <f>Table1[[#This Row],[Automatic Duplex Output Capable]]&lt;&gt;"Optional"</f>
        <v>1</v>
      </c>
      <c r="AK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 s="140" t="str">
        <f t="array" ref="AL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 s="140">
        <f t="array" ref="AM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1.7300000000000002</v>
      </c>
      <c r="AN30" s="140">
        <f>Table1[[#This Row],[V2.0 TEC Requirement (kWh/wk)]]*52/3</f>
        <v>29.986666666666668</v>
      </c>
      <c r="AO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0.49298333333333333</v>
      </c>
      <c r="AP30" s="140">
        <f t="array" ref="AP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0.31699999999999995</v>
      </c>
      <c r="AQ30" s="140">
        <f>Table1[[#This Row],[Proposed V3.0 TEC Requirement (kWh/wk)]]+IF(Table1[[#This Row],[Maximum Document Size Width]]&gt;=275,A3_Weekly,0)+IF(AND(ISNUMBER(FIND("WiFi",Table1[[#This Row],[Functional Adders]])),ISERROR(FIND("Ethernet",Table1[[#This Row],[Functional Adders]]))),WiFi_Weekly,0)</f>
        <v>0.31699999999999995</v>
      </c>
      <c r="AR30" s="140" t="b">
        <f>Table1[[#This Row],[Typical Electricity Consumption (TEC) Per Proposed V3.0 Calculations (kWh/wk)]]&lt;=Table1[[#This Row],[Proposed V3.0 TEC Requirement Plus A3 and Wi-Fi Allowances (kWh/wk)]]</f>
        <v>0</v>
      </c>
      <c r="AS30" s="140" t="b">
        <f t="shared" si="0"/>
        <v>0</v>
      </c>
    </row>
    <row r="31" spans="1:61" ht="36" x14ac:dyDescent="0.2">
      <c r="A31" s="131">
        <v>2287847</v>
      </c>
      <c r="B31" s="132" t="s">
        <v>36</v>
      </c>
      <c r="C31" s="132" t="s">
        <v>37</v>
      </c>
      <c r="D31" s="132" t="s">
        <v>72</v>
      </c>
      <c r="E31" s="132" t="s">
        <v>72</v>
      </c>
      <c r="F31" s="132"/>
      <c r="G31" s="132" t="s">
        <v>1432</v>
      </c>
      <c r="H31" s="132" t="s">
        <v>22</v>
      </c>
      <c r="I31" s="133">
        <v>216</v>
      </c>
      <c r="J31" s="133">
        <v>356</v>
      </c>
      <c r="K31" s="132"/>
      <c r="L31" s="132" t="s">
        <v>32</v>
      </c>
      <c r="M31" s="132" t="s">
        <v>28</v>
      </c>
      <c r="N31" s="133">
        <v>24</v>
      </c>
      <c r="O31" s="132" t="s">
        <v>24</v>
      </c>
      <c r="P31" s="134">
        <v>1.089</v>
      </c>
      <c r="Q31" s="135">
        <v>56.628</v>
      </c>
      <c r="R31" s="132" t="s">
        <v>73</v>
      </c>
      <c r="S31" s="136">
        <v>42826</v>
      </c>
      <c r="T31" s="136">
        <v>42740</v>
      </c>
      <c r="U31" s="132" t="s">
        <v>45</v>
      </c>
      <c r="V31" s="132" t="s">
        <v>74</v>
      </c>
      <c r="W31" s="137">
        <v>1</v>
      </c>
      <c r="X31" s="137">
        <v>10.8</v>
      </c>
      <c r="Y31" s="137">
        <v>18</v>
      </c>
      <c r="Z31" s="137">
        <v>16.8</v>
      </c>
      <c r="AA31" s="137">
        <v>24</v>
      </c>
      <c r="AB31" s="137">
        <v>172.19999999999996</v>
      </c>
      <c r="AC31" s="138">
        <v>1.0817999999999999</v>
      </c>
      <c r="AD31" s="137">
        <v>43.04999999999999</v>
      </c>
      <c r="AE31" s="137">
        <v>0.47204999999999991</v>
      </c>
      <c r="AF31" s="137">
        <v>24.546599999999994</v>
      </c>
      <c r="AG31" s="139">
        <f>Table1[[#This Row],[Print/Copy Time from Sleep Mode (s)]]-Table1[[#This Row],[Print/Copy Time from Ready State (s)]]</f>
        <v>7.1999999999999993</v>
      </c>
      <c r="AH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31" s="139" t="b">
        <f>IF(Table1[[#This Row],[Recovery Time Requirement (s)]]="No Requirement",TRUE,IF(Table1[[#This Row],[Recovery Time Requirement (s)]]="Default Delay Time Missing","Unknown",Table1[[#This Row],[Recovery Time (s) (Tactive1 - Tactive0)]]&lt;=Table1[[#This Row],[Recovery Time Requirement (s)]]))</f>
        <v>1</v>
      </c>
      <c r="AJ31" s="139" t="b">
        <f>Table1[[#This Row],[Automatic Duplex Output Capable]]&lt;&gt;"Optional"</f>
        <v>1</v>
      </c>
      <c r="AK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 s="140" t="str">
        <f t="array" ref="AL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 s="140">
        <f t="array" ref="AM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1.7300000000000002</v>
      </c>
      <c r="AN31" s="140">
        <f>Table1[[#This Row],[V2.0 TEC Requirement (kWh/wk)]]*52/3</f>
        <v>29.986666666666668</v>
      </c>
      <c r="AO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0.47204999999999991</v>
      </c>
      <c r="AP31" s="140">
        <f t="array" ref="AP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0.31699999999999995</v>
      </c>
      <c r="AQ31" s="140">
        <f>Table1[[#This Row],[Proposed V3.0 TEC Requirement (kWh/wk)]]+IF(Table1[[#This Row],[Maximum Document Size Width]]&gt;=275,A3_Weekly,0)+IF(AND(ISNUMBER(FIND("WiFi",Table1[[#This Row],[Functional Adders]])),ISERROR(FIND("Ethernet",Table1[[#This Row],[Functional Adders]]))),WiFi_Weekly,0)</f>
        <v>0.31699999999999995</v>
      </c>
      <c r="AR31" s="140" t="b">
        <f>Table1[[#This Row],[Typical Electricity Consumption (TEC) Per Proposed V3.0 Calculations (kWh/wk)]]&lt;=Table1[[#This Row],[Proposed V3.0 TEC Requirement Plus A3 and Wi-Fi Allowances (kWh/wk)]]</f>
        <v>0</v>
      </c>
      <c r="AS31" s="140" t="b">
        <f t="shared" si="0"/>
        <v>0</v>
      </c>
    </row>
    <row r="32" spans="1:61" ht="36" x14ac:dyDescent="0.2">
      <c r="A32" s="131">
        <v>2207816</v>
      </c>
      <c r="B32" s="132" t="s">
        <v>36</v>
      </c>
      <c r="C32" s="132" t="s">
        <v>37</v>
      </c>
      <c r="D32" s="132" t="s">
        <v>2811</v>
      </c>
      <c r="E32" s="132" t="s">
        <v>2811</v>
      </c>
      <c r="F32" s="132" t="s">
        <v>2812</v>
      </c>
      <c r="G32" s="132" t="s">
        <v>1432</v>
      </c>
      <c r="H32" s="132" t="s">
        <v>22</v>
      </c>
      <c r="I32" s="133">
        <v>216</v>
      </c>
      <c r="J32" s="133">
        <v>356</v>
      </c>
      <c r="K32" s="132"/>
      <c r="L32" s="132" t="s">
        <v>32</v>
      </c>
      <c r="M32" s="132" t="s">
        <v>28</v>
      </c>
      <c r="N32" s="133">
        <v>27</v>
      </c>
      <c r="O32" s="132" t="s">
        <v>24</v>
      </c>
      <c r="P32" s="134">
        <v>1.34</v>
      </c>
      <c r="Q32" s="135">
        <v>69.680000000000007</v>
      </c>
      <c r="R32" s="132" t="s">
        <v>44</v>
      </c>
      <c r="S32" s="136">
        <v>41857</v>
      </c>
      <c r="T32" s="136">
        <v>41736</v>
      </c>
      <c r="U32" s="132" t="s">
        <v>38</v>
      </c>
      <c r="V32" s="132" t="s">
        <v>3472</v>
      </c>
      <c r="W32" s="137">
        <v>1</v>
      </c>
      <c r="X32" s="137">
        <v>12.6</v>
      </c>
      <c r="Y32" s="137">
        <v>19.2</v>
      </c>
      <c r="Z32" s="137">
        <v>18</v>
      </c>
      <c r="AA32" s="137">
        <v>27</v>
      </c>
      <c r="AB32" s="137">
        <v>226.76666666666665</v>
      </c>
      <c r="AC32" s="138">
        <v>1.3352083333333333</v>
      </c>
      <c r="AD32" s="137">
        <v>56.691666666666663</v>
      </c>
      <c r="AE32" s="137">
        <v>0.52280208333333322</v>
      </c>
      <c r="AF32" s="137">
        <v>27.185708333333327</v>
      </c>
      <c r="AG32" s="139">
        <f>Table1[[#This Row],[Print/Copy Time from Sleep Mode (s)]]-Table1[[#This Row],[Print/Copy Time from Ready State (s)]]</f>
        <v>6.6</v>
      </c>
      <c r="AH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32" s="139" t="b">
        <f>IF(Table1[[#This Row],[Recovery Time Requirement (s)]]="No Requirement",TRUE,IF(Table1[[#This Row],[Recovery Time Requirement (s)]]="Default Delay Time Missing","Unknown",Table1[[#This Row],[Recovery Time (s) (Tactive1 - Tactive0)]]&lt;=Table1[[#This Row],[Recovery Time Requirement (s)]]))</f>
        <v>1</v>
      </c>
      <c r="AJ32" s="139" t="b">
        <f>Table1[[#This Row],[Automatic Duplex Output Capable]]&lt;&gt;"Optional"</f>
        <v>1</v>
      </c>
      <c r="AK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 s="140" t="str">
        <f t="array" ref="AL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 s="140">
        <f t="array" ref="AM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1.9400000000000002</v>
      </c>
      <c r="AN32" s="140">
        <f>Table1[[#This Row],[V2.0 TEC Requirement (kWh/wk)]]*52/3</f>
        <v>33.626666666666672</v>
      </c>
      <c r="AO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0.52280208333333322</v>
      </c>
      <c r="AP32" s="140">
        <f t="array" ref="AP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0.371</v>
      </c>
      <c r="AQ32" s="140">
        <f>Table1[[#This Row],[Proposed V3.0 TEC Requirement (kWh/wk)]]+IF(Table1[[#This Row],[Maximum Document Size Width]]&gt;=275,A3_Weekly,0)+IF(AND(ISNUMBER(FIND("WiFi",Table1[[#This Row],[Functional Adders]])),ISERROR(FIND("Ethernet",Table1[[#This Row],[Functional Adders]]))),WiFi_Weekly,0)</f>
        <v>0.371</v>
      </c>
      <c r="AR32" s="140" t="b">
        <f>Table1[[#This Row],[Typical Electricity Consumption (TEC) Per Proposed V3.0 Calculations (kWh/wk)]]&lt;=Table1[[#This Row],[Proposed V3.0 TEC Requirement Plus A3 and Wi-Fi Allowances (kWh/wk)]]</f>
        <v>0</v>
      </c>
      <c r="AS32" s="140" t="b">
        <f t="shared" si="0"/>
        <v>0</v>
      </c>
    </row>
    <row r="33" spans="1:45" ht="36" x14ac:dyDescent="0.2">
      <c r="A33" s="131">
        <v>2255245</v>
      </c>
      <c r="B33" s="132" t="s">
        <v>36</v>
      </c>
      <c r="C33" s="132" t="s">
        <v>37</v>
      </c>
      <c r="D33" s="132" t="s">
        <v>75</v>
      </c>
      <c r="E33" s="132" t="s">
        <v>75</v>
      </c>
      <c r="F33" s="132"/>
      <c r="G33" s="132" t="s">
        <v>1432</v>
      </c>
      <c r="H33" s="132" t="s">
        <v>22</v>
      </c>
      <c r="I33" s="133">
        <v>216</v>
      </c>
      <c r="J33" s="133">
        <v>356</v>
      </c>
      <c r="K33" s="132"/>
      <c r="L33" s="132" t="s">
        <v>32</v>
      </c>
      <c r="M33" s="132" t="s">
        <v>28</v>
      </c>
      <c r="N33" s="133">
        <v>30</v>
      </c>
      <c r="O33" s="132" t="s">
        <v>24</v>
      </c>
      <c r="P33" s="134">
        <v>1.29</v>
      </c>
      <c r="Q33" s="135">
        <v>67.08</v>
      </c>
      <c r="R33" s="132" t="s">
        <v>44</v>
      </c>
      <c r="S33" s="136">
        <v>42491</v>
      </c>
      <c r="T33" s="136">
        <v>42360</v>
      </c>
      <c r="U33" s="132" t="s">
        <v>38</v>
      </c>
      <c r="V33" s="132" t="s">
        <v>76</v>
      </c>
      <c r="W33" s="137">
        <v>1</v>
      </c>
      <c r="X33" s="137">
        <v>11.4</v>
      </c>
      <c r="Y33" s="137">
        <v>18.600000000000001</v>
      </c>
      <c r="Z33" s="137">
        <v>16.8</v>
      </c>
      <c r="AA33" s="137">
        <v>30</v>
      </c>
      <c r="AB33" s="137">
        <v>214.19999999999996</v>
      </c>
      <c r="AC33" s="138">
        <v>1.2928499999999996</v>
      </c>
      <c r="AD33" s="137">
        <v>53.54999999999999</v>
      </c>
      <c r="AE33" s="137">
        <v>0.53741250000000007</v>
      </c>
      <c r="AF33" s="137">
        <v>27.945450000000005</v>
      </c>
      <c r="AG33" s="139">
        <f>Table1[[#This Row],[Print/Copy Time from Sleep Mode (s)]]-Table1[[#This Row],[Print/Copy Time from Ready State (s)]]</f>
        <v>7.2000000000000011</v>
      </c>
      <c r="AH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33" s="139" t="b">
        <f>IF(Table1[[#This Row],[Recovery Time Requirement (s)]]="No Requirement",TRUE,IF(Table1[[#This Row],[Recovery Time Requirement (s)]]="Default Delay Time Missing","Unknown",Table1[[#This Row],[Recovery Time (s) (Tactive1 - Tactive0)]]&lt;=Table1[[#This Row],[Recovery Time Requirement (s)]]))</f>
        <v>1</v>
      </c>
      <c r="AJ33" s="139" t="b">
        <f>Table1[[#This Row],[Automatic Duplex Output Capable]]&lt;&gt;"Optional"</f>
        <v>1</v>
      </c>
      <c r="AK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 s="140" t="str">
        <f t="array" ref="AL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 s="140">
        <f t="array" ref="AM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33" s="140">
        <f>Table1[[#This Row],[V2.0 TEC Requirement (kWh/wk)]]*52/3</f>
        <v>37.266666666666666</v>
      </c>
      <c r="AO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0.53741250000000007</v>
      </c>
      <c r="AP33" s="140">
        <f t="array" ref="AP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33" s="140">
        <f>Table1[[#This Row],[Proposed V3.0 TEC Requirement (kWh/wk)]]+IF(Table1[[#This Row],[Maximum Document Size Width]]&gt;=275,A3_Weekly,0)+IF(AND(ISNUMBER(FIND("WiFi",Table1[[#This Row],[Functional Adders]])),ISERROR(FIND("Ethernet",Table1[[#This Row],[Functional Adders]]))),WiFi_Weekly,0)</f>
        <v>0.42499999999999993</v>
      </c>
      <c r="AR33" s="140" t="b">
        <f>Table1[[#This Row],[Typical Electricity Consumption (TEC) Per Proposed V3.0 Calculations (kWh/wk)]]&lt;=Table1[[#This Row],[Proposed V3.0 TEC Requirement Plus A3 and Wi-Fi Allowances (kWh/wk)]]</f>
        <v>0</v>
      </c>
      <c r="AS33" s="140" t="b">
        <f t="shared" si="0"/>
        <v>0</v>
      </c>
    </row>
    <row r="34" spans="1:45" ht="36" x14ac:dyDescent="0.2">
      <c r="A34" s="131">
        <v>2297418</v>
      </c>
      <c r="B34" s="132" t="s">
        <v>36</v>
      </c>
      <c r="C34" s="132" t="s">
        <v>37</v>
      </c>
      <c r="D34" s="132" t="s">
        <v>77</v>
      </c>
      <c r="E34" s="132" t="s">
        <v>77</v>
      </c>
      <c r="F34" s="132"/>
      <c r="G34" s="132" t="s">
        <v>1432</v>
      </c>
      <c r="H34" s="132" t="s">
        <v>22</v>
      </c>
      <c r="I34" s="133">
        <v>216</v>
      </c>
      <c r="J34" s="133">
        <v>356</v>
      </c>
      <c r="K34" s="132"/>
      <c r="L34" s="132" t="s">
        <v>32</v>
      </c>
      <c r="M34" s="132" t="s">
        <v>28</v>
      </c>
      <c r="N34" s="133">
        <v>32</v>
      </c>
      <c r="O34" s="132" t="s">
        <v>24</v>
      </c>
      <c r="P34" s="134">
        <v>1.2270000000000001</v>
      </c>
      <c r="Q34" s="135">
        <v>63.804000000000002</v>
      </c>
      <c r="R34" s="132" t="s">
        <v>53</v>
      </c>
      <c r="S34" s="136">
        <v>43108</v>
      </c>
      <c r="T34" s="136">
        <v>42898</v>
      </c>
      <c r="U34" s="132" t="s">
        <v>38</v>
      </c>
      <c r="V34" s="132" t="s">
        <v>78</v>
      </c>
      <c r="W34" s="137">
        <v>1</v>
      </c>
      <c r="X34" s="137">
        <v>13.8</v>
      </c>
      <c r="Y34" s="137">
        <v>16.8</v>
      </c>
      <c r="Z34" s="137">
        <v>16.2</v>
      </c>
      <c r="AA34" s="137">
        <v>32</v>
      </c>
      <c r="AB34" s="137">
        <v>230.4</v>
      </c>
      <c r="AC34" s="138">
        <v>1.2287999999999999</v>
      </c>
      <c r="AD34" s="137">
        <v>57.6</v>
      </c>
      <c r="AE34" s="137">
        <v>0.38280000000000003</v>
      </c>
      <c r="AF34" s="137">
        <v>19.9056</v>
      </c>
      <c r="AG34" s="139">
        <f>Table1[[#This Row],[Print/Copy Time from Sleep Mode (s)]]-Table1[[#This Row],[Print/Copy Time from Ready State (s)]]</f>
        <v>3</v>
      </c>
      <c r="AH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34" s="139" t="b">
        <f>IF(Table1[[#This Row],[Recovery Time Requirement (s)]]="No Requirement",TRUE,IF(Table1[[#This Row],[Recovery Time Requirement (s)]]="Default Delay Time Missing","Unknown",Table1[[#This Row],[Recovery Time (s) (Tactive1 - Tactive0)]]&lt;=Table1[[#This Row],[Recovery Time Requirement (s)]]))</f>
        <v>1</v>
      </c>
      <c r="AJ34" s="139" t="b">
        <f>Table1[[#This Row],[Automatic Duplex Output Capable]]&lt;&gt;"Optional"</f>
        <v>1</v>
      </c>
      <c r="AK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 s="140" t="str">
        <f t="array" ref="AL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 s="140">
        <f t="array" ref="AM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2.37</v>
      </c>
      <c r="AN34" s="140">
        <f>Table1[[#This Row],[V2.0 TEC Requirement (kWh/wk)]]*52/3</f>
        <v>41.080000000000005</v>
      </c>
      <c r="AO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0.38280000000000003</v>
      </c>
      <c r="AP34" s="140">
        <f t="array" ref="AP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34" s="140">
        <f>Table1[[#This Row],[Proposed V3.0 TEC Requirement (kWh/wk)]]+IF(Table1[[#This Row],[Maximum Document Size Width]]&gt;=275,A3_Weekly,0)+IF(AND(ISNUMBER(FIND("WiFi",Table1[[#This Row],[Functional Adders]])),ISERROR(FIND("Ethernet",Table1[[#This Row],[Functional Adders]]))),WiFi_Weekly,0)</f>
        <v>0.46099999999999997</v>
      </c>
      <c r="AR34" s="140" t="b">
        <f>Table1[[#This Row],[Typical Electricity Consumption (TEC) Per Proposed V3.0 Calculations (kWh/wk)]]&lt;=Table1[[#This Row],[Proposed V3.0 TEC Requirement Plus A3 and Wi-Fi Allowances (kWh/wk)]]</f>
        <v>1</v>
      </c>
      <c r="AS34" s="140" t="b">
        <f t="shared" si="0"/>
        <v>1</v>
      </c>
    </row>
    <row r="35" spans="1:45" ht="36" x14ac:dyDescent="0.2">
      <c r="A35" s="131">
        <v>2207654</v>
      </c>
      <c r="B35" s="132" t="s">
        <v>36</v>
      </c>
      <c r="C35" s="132" t="s">
        <v>37</v>
      </c>
      <c r="D35" s="132" t="s">
        <v>2813</v>
      </c>
      <c r="E35" s="132" t="s">
        <v>2813</v>
      </c>
      <c r="F35" s="132" t="s">
        <v>2814</v>
      </c>
      <c r="G35" s="132" t="s">
        <v>1432</v>
      </c>
      <c r="H35" s="132" t="s">
        <v>22</v>
      </c>
      <c r="I35" s="133">
        <v>216</v>
      </c>
      <c r="J35" s="133">
        <v>356</v>
      </c>
      <c r="K35" s="132"/>
      <c r="L35" s="132" t="s">
        <v>32</v>
      </c>
      <c r="M35" s="132" t="s">
        <v>28</v>
      </c>
      <c r="N35" s="133">
        <v>32</v>
      </c>
      <c r="O35" s="132" t="s">
        <v>24</v>
      </c>
      <c r="P35" s="134">
        <v>1.49</v>
      </c>
      <c r="Q35" s="135">
        <v>77.48</v>
      </c>
      <c r="R35" s="132" t="s">
        <v>44</v>
      </c>
      <c r="S35" s="136">
        <v>41884</v>
      </c>
      <c r="T35" s="136">
        <v>41724</v>
      </c>
      <c r="U35" s="132" t="s">
        <v>38</v>
      </c>
      <c r="V35" s="132" t="s">
        <v>3473</v>
      </c>
      <c r="W35" s="137">
        <v>1</v>
      </c>
      <c r="X35" s="137">
        <v>11.4</v>
      </c>
      <c r="Y35" s="137">
        <v>19.8</v>
      </c>
      <c r="Z35" s="137">
        <v>16.2</v>
      </c>
      <c r="AA35" s="137">
        <v>32</v>
      </c>
      <c r="AB35" s="137">
        <v>256</v>
      </c>
      <c r="AC35" s="138">
        <v>1.4975999999999998</v>
      </c>
      <c r="AD35" s="137">
        <v>64</v>
      </c>
      <c r="AE35" s="137">
        <v>0.58860000000000001</v>
      </c>
      <c r="AF35" s="137">
        <v>30.607199999999999</v>
      </c>
      <c r="AG35" s="139">
        <f>Table1[[#This Row],[Print/Copy Time from Sleep Mode (s)]]-Table1[[#This Row],[Print/Copy Time from Ready State (s)]]</f>
        <v>8.4</v>
      </c>
      <c r="AH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35" s="139" t="b">
        <f>IF(Table1[[#This Row],[Recovery Time Requirement (s)]]="No Requirement",TRUE,IF(Table1[[#This Row],[Recovery Time Requirement (s)]]="Default Delay Time Missing","Unknown",Table1[[#This Row],[Recovery Time (s) (Tactive1 - Tactive0)]]&lt;=Table1[[#This Row],[Recovery Time Requirement (s)]]))</f>
        <v>1</v>
      </c>
      <c r="AJ35" s="139" t="b">
        <f>Table1[[#This Row],[Automatic Duplex Output Capable]]&lt;&gt;"Optional"</f>
        <v>1</v>
      </c>
      <c r="AK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 s="140" t="str">
        <f t="array" ref="AL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 s="140">
        <f t="array" ref="AM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2.37</v>
      </c>
      <c r="AN35" s="140">
        <f>Table1[[#This Row],[V2.0 TEC Requirement (kWh/wk)]]*52/3</f>
        <v>41.080000000000005</v>
      </c>
      <c r="AO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0.58860000000000001</v>
      </c>
      <c r="AP35" s="140">
        <f t="array" ref="AP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35" s="140">
        <f>Table1[[#This Row],[Proposed V3.0 TEC Requirement (kWh/wk)]]+IF(Table1[[#This Row],[Maximum Document Size Width]]&gt;=275,A3_Weekly,0)+IF(AND(ISNUMBER(FIND("WiFi",Table1[[#This Row],[Functional Adders]])),ISERROR(FIND("Ethernet",Table1[[#This Row],[Functional Adders]]))),WiFi_Weekly,0)</f>
        <v>0.46099999999999997</v>
      </c>
      <c r="AR35" s="140" t="b">
        <f>Table1[[#This Row],[Typical Electricity Consumption (TEC) Per Proposed V3.0 Calculations (kWh/wk)]]&lt;=Table1[[#This Row],[Proposed V3.0 TEC Requirement Plus A3 and Wi-Fi Allowances (kWh/wk)]]</f>
        <v>0</v>
      </c>
      <c r="AS35" s="140" t="b">
        <f t="shared" si="0"/>
        <v>0</v>
      </c>
    </row>
    <row r="36" spans="1:45" ht="60" x14ac:dyDescent="0.2">
      <c r="A36" s="131">
        <v>2297143</v>
      </c>
      <c r="B36" s="132" t="s">
        <v>36</v>
      </c>
      <c r="C36" s="132" t="s">
        <v>37</v>
      </c>
      <c r="D36" s="132" t="s">
        <v>79</v>
      </c>
      <c r="E36" s="132" t="s">
        <v>79</v>
      </c>
      <c r="F36" s="132" t="s">
        <v>80</v>
      </c>
      <c r="G36" s="132" t="s">
        <v>1432</v>
      </c>
      <c r="H36" s="132" t="s">
        <v>22</v>
      </c>
      <c r="I36" s="133">
        <v>216</v>
      </c>
      <c r="J36" s="133">
        <v>356</v>
      </c>
      <c r="K36" s="132"/>
      <c r="L36" s="132" t="s">
        <v>32</v>
      </c>
      <c r="M36" s="132" t="s">
        <v>28</v>
      </c>
      <c r="N36" s="133">
        <v>36</v>
      </c>
      <c r="O36" s="132" t="s">
        <v>24</v>
      </c>
      <c r="P36" s="134">
        <v>1.3740000000000001</v>
      </c>
      <c r="Q36" s="135">
        <v>71.447999999999993</v>
      </c>
      <c r="R36" s="132" t="s">
        <v>53</v>
      </c>
      <c r="S36" s="136">
        <v>43108</v>
      </c>
      <c r="T36" s="136">
        <v>42892</v>
      </c>
      <c r="U36" s="132" t="s">
        <v>38</v>
      </c>
      <c r="V36" s="132" t="s">
        <v>81</v>
      </c>
      <c r="W36" s="137">
        <v>1</v>
      </c>
      <c r="X36" s="137">
        <v>21.6</v>
      </c>
      <c r="Y36" s="137">
        <v>16.8</v>
      </c>
      <c r="Z36" s="137">
        <v>16.2</v>
      </c>
      <c r="AA36" s="137">
        <v>32</v>
      </c>
      <c r="AB36" s="137">
        <v>254.8</v>
      </c>
      <c r="AC36" s="138">
        <v>1.3764000000000001</v>
      </c>
      <c r="AD36" s="137">
        <v>63.7</v>
      </c>
      <c r="AE36" s="137">
        <v>0.44490000000000007</v>
      </c>
      <c r="AF36" s="137">
        <v>23.134800000000006</v>
      </c>
      <c r="AG36" s="139">
        <f>Table1[[#This Row],[Print/Copy Time from Sleep Mode (s)]]-Table1[[#This Row],[Print/Copy Time from Ready State (s)]]</f>
        <v>-4.8000000000000007</v>
      </c>
      <c r="AH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36" s="139" t="b">
        <f>IF(Table1[[#This Row],[Recovery Time Requirement (s)]]="No Requirement",TRUE,IF(Table1[[#This Row],[Recovery Time Requirement (s)]]="Default Delay Time Missing","Unknown",Table1[[#This Row],[Recovery Time (s) (Tactive1 - Tactive0)]]&lt;=Table1[[#This Row],[Recovery Time Requirement (s)]]))</f>
        <v>1</v>
      </c>
      <c r="AJ36" s="139" t="b">
        <f>Table1[[#This Row],[Automatic Duplex Output Capable]]&lt;&gt;"Optional"</f>
        <v>1</v>
      </c>
      <c r="AK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 s="140" t="str">
        <f t="array" ref="AL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 s="140">
        <f t="array" ref="AM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2.81</v>
      </c>
      <c r="AN36" s="140">
        <f>Table1[[#This Row],[V2.0 TEC Requirement (kWh/wk)]]*52/3</f>
        <v>48.706666666666671</v>
      </c>
      <c r="AO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0.44490000000000007</v>
      </c>
      <c r="AP36" s="140">
        <f t="array" ref="AP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36" s="140">
        <f>Table1[[#This Row],[Proposed V3.0 TEC Requirement (kWh/wk)]]+IF(Table1[[#This Row],[Maximum Document Size Width]]&gt;=275,A3_Weekly,0)+IF(AND(ISNUMBER(FIND("WiFi",Table1[[#This Row],[Functional Adders]])),ISERROR(FIND("Ethernet",Table1[[#This Row],[Functional Adders]]))),WiFi_Weekly,0)</f>
        <v>0.53299999999999992</v>
      </c>
      <c r="AR36" s="140" t="b">
        <f>Table1[[#This Row],[Typical Electricity Consumption (TEC) Per Proposed V3.0 Calculations (kWh/wk)]]&lt;=Table1[[#This Row],[Proposed V3.0 TEC Requirement Plus A3 and Wi-Fi Allowances (kWh/wk)]]</f>
        <v>1</v>
      </c>
      <c r="AS36" s="140" t="b">
        <f t="shared" si="0"/>
        <v>1</v>
      </c>
    </row>
    <row r="37" spans="1:45" ht="60" x14ac:dyDescent="0.2">
      <c r="A37" s="131">
        <v>2244753</v>
      </c>
      <c r="B37" s="132" t="s">
        <v>36</v>
      </c>
      <c r="C37" s="132" t="s">
        <v>37</v>
      </c>
      <c r="D37" s="132" t="s">
        <v>82</v>
      </c>
      <c r="E37" s="132" t="s">
        <v>82</v>
      </c>
      <c r="F37" s="132" t="s">
        <v>83</v>
      </c>
      <c r="G37" s="132" t="s">
        <v>1432</v>
      </c>
      <c r="H37" s="132" t="s">
        <v>22</v>
      </c>
      <c r="I37" s="133">
        <v>216</v>
      </c>
      <c r="J37" s="133">
        <v>356</v>
      </c>
      <c r="K37" s="132"/>
      <c r="L37" s="132" t="s">
        <v>32</v>
      </c>
      <c r="M37" s="132" t="s">
        <v>28</v>
      </c>
      <c r="N37" s="133">
        <v>42</v>
      </c>
      <c r="O37" s="132" t="s">
        <v>23</v>
      </c>
      <c r="P37" s="134">
        <v>2.056</v>
      </c>
      <c r="Q37" s="135">
        <v>106.91200000000001</v>
      </c>
      <c r="R37" s="132" t="s">
        <v>39</v>
      </c>
      <c r="S37" s="136">
        <v>42384</v>
      </c>
      <c r="T37" s="136">
        <v>42216</v>
      </c>
      <c r="U37" s="132" t="s">
        <v>38</v>
      </c>
      <c r="V37" s="132" t="s">
        <v>84</v>
      </c>
      <c r="W37" s="137">
        <v>1</v>
      </c>
      <c r="X37" s="137">
        <v>52.8</v>
      </c>
      <c r="Y37" s="137">
        <v>13.8</v>
      </c>
      <c r="Z37" s="137">
        <v>12</v>
      </c>
      <c r="AA37" s="137">
        <v>32</v>
      </c>
      <c r="AB37" s="137">
        <v>374.8</v>
      </c>
      <c r="AC37" s="138">
        <v>2.0531999999999999</v>
      </c>
      <c r="AD37" s="137">
        <v>93.7</v>
      </c>
      <c r="AE37" s="137">
        <v>0.68970000000000009</v>
      </c>
      <c r="AF37" s="137">
        <v>35.864400000000003</v>
      </c>
      <c r="AG37" s="139">
        <f>Table1[[#This Row],[Print/Copy Time from Sleep Mode (s)]]-Table1[[#This Row],[Print/Copy Time from Ready State (s)]]</f>
        <v>-39</v>
      </c>
      <c r="AH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37" s="139" t="b">
        <f>IF(Table1[[#This Row],[Recovery Time Requirement (s)]]="No Requirement",TRUE,IF(Table1[[#This Row],[Recovery Time Requirement (s)]]="Default Delay Time Missing","Unknown",Table1[[#This Row],[Recovery Time (s) (Tactive1 - Tactive0)]]&lt;=Table1[[#This Row],[Recovery Time Requirement (s)]]))</f>
        <v>1</v>
      </c>
      <c r="AJ37" s="139" t="b">
        <f>Table1[[#This Row],[Automatic Duplex Output Capable]]&lt;&gt;"Optional"</f>
        <v>1</v>
      </c>
      <c r="AK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 s="140" t="str">
        <f t="array" ref="AL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 s="140">
        <f t="array" ref="AM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37" s="140">
        <f>Table1[[#This Row],[V2.0 TEC Requirement (kWh/wk)]]*52/3</f>
        <v>60.146666666666668</v>
      </c>
      <c r="AO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0.68970000000000009</v>
      </c>
      <c r="AP37" s="140">
        <f t="array" ref="AP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37" s="140">
        <f>Table1[[#This Row],[Proposed V3.0 TEC Requirement (kWh/wk)]]+IF(Table1[[#This Row],[Maximum Document Size Width]]&gt;=275,A3_Weekly,0)+IF(AND(ISNUMBER(FIND("WiFi",Table1[[#This Row],[Functional Adders]])),ISERROR(FIND("Ethernet",Table1[[#This Row],[Functional Adders]]))),WiFi_Weekly,0)</f>
        <v>0.6359999999999999</v>
      </c>
      <c r="AR37" s="140" t="b">
        <f>Table1[[#This Row],[Typical Electricity Consumption (TEC) Per Proposed V3.0 Calculations (kWh/wk)]]&lt;=Table1[[#This Row],[Proposed V3.0 TEC Requirement Plus A3 and Wi-Fi Allowances (kWh/wk)]]</f>
        <v>0</v>
      </c>
      <c r="AS37" s="140" t="b">
        <f t="shared" si="0"/>
        <v>0</v>
      </c>
    </row>
    <row r="38" spans="1:45" ht="36" x14ac:dyDescent="0.2">
      <c r="A38" s="131">
        <v>2244754</v>
      </c>
      <c r="B38" s="132" t="s">
        <v>36</v>
      </c>
      <c r="C38" s="132" t="s">
        <v>37</v>
      </c>
      <c r="D38" s="132" t="s">
        <v>85</v>
      </c>
      <c r="E38" s="132" t="s">
        <v>85</v>
      </c>
      <c r="F38" s="132" t="s">
        <v>86</v>
      </c>
      <c r="G38" s="132" t="s">
        <v>1432</v>
      </c>
      <c r="H38" s="132" t="s">
        <v>22</v>
      </c>
      <c r="I38" s="133">
        <v>216</v>
      </c>
      <c r="J38" s="133">
        <v>356</v>
      </c>
      <c r="K38" s="132"/>
      <c r="L38" s="132" t="s">
        <v>32</v>
      </c>
      <c r="M38" s="132" t="s">
        <v>28</v>
      </c>
      <c r="N38" s="133">
        <v>48</v>
      </c>
      <c r="O38" s="132" t="s">
        <v>23</v>
      </c>
      <c r="P38" s="134">
        <v>2.3210000000000002</v>
      </c>
      <c r="Q38" s="135">
        <v>120.69199999999999</v>
      </c>
      <c r="R38" s="132" t="s">
        <v>39</v>
      </c>
      <c r="S38" s="136">
        <v>42401</v>
      </c>
      <c r="T38" s="136">
        <v>42216</v>
      </c>
      <c r="U38" s="132" t="s">
        <v>38</v>
      </c>
      <c r="V38" s="132" t="s">
        <v>87</v>
      </c>
      <c r="W38" s="137">
        <v>1</v>
      </c>
      <c r="X38" s="137">
        <v>46.2</v>
      </c>
      <c r="Y38" s="137">
        <v>14.4</v>
      </c>
      <c r="Z38" s="137">
        <v>12.6</v>
      </c>
      <c r="AA38" s="137">
        <v>32</v>
      </c>
      <c r="AB38" s="137">
        <v>424</v>
      </c>
      <c r="AC38" s="138">
        <v>2.3119999999999998</v>
      </c>
      <c r="AD38" s="137">
        <v>106</v>
      </c>
      <c r="AE38" s="137">
        <v>0.76700000000000002</v>
      </c>
      <c r="AF38" s="137">
        <v>39.884</v>
      </c>
      <c r="AG38" s="139">
        <f>Table1[[#This Row],[Print/Copy Time from Sleep Mode (s)]]-Table1[[#This Row],[Print/Copy Time from Ready State (s)]]</f>
        <v>-31.800000000000004</v>
      </c>
      <c r="AH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25.16</v>
      </c>
      <c r="AI38" s="139" t="b">
        <f>IF(Table1[[#This Row],[Recovery Time Requirement (s)]]="No Requirement",TRUE,IF(Table1[[#This Row],[Recovery Time Requirement (s)]]="Default Delay Time Missing","Unknown",Table1[[#This Row],[Recovery Time (s) (Tactive1 - Tactive0)]]&lt;=Table1[[#This Row],[Recovery Time Requirement (s)]]))</f>
        <v>1</v>
      </c>
      <c r="AJ38" s="139" t="b">
        <f>Table1[[#This Row],[Automatic Duplex Output Capable]]&lt;&gt;"Optional"</f>
        <v>1</v>
      </c>
      <c r="AK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 s="140" t="str">
        <f t="array" ref="AL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 s="140">
        <f t="array" ref="AM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4.1300000000000008</v>
      </c>
      <c r="AN38" s="140">
        <f>Table1[[#This Row],[V2.0 TEC Requirement (kWh/wk)]]*52/3</f>
        <v>71.586666666666687</v>
      </c>
      <c r="AO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0.76700000000000002</v>
      </c>
      <c r="AP38" s="140">
        <f t="array" ref="AP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38" s="140">
        <f>Table1[[#This Row],[Proposed V3.0 TEC Requirement (kWh/wk)]]+IF(Table1[[#This Row],[Maximum Document Size Width]]&gt;=275,A3_Weekly,0)+IF(AND(ISNUMBER(FIND("WiFi",Table1[[#This Row],[Functional Adders]])),ISERROR(FIND("Ethernet",Table1[[#This Row],[Functional Adders]]))),WiFi_Weekly,0)</f>
        <v>0.71399999999999997</v>
      </c>
      <c r="AR38" s="140" t="b">
        <f>Table1[[#This Row],[Typical Electricity Consumption (TEC) Per Proposed V3.0 Calculations (kWh/wk)]]&lt;=Table1[[#This Row],[Proposed V3.0 TEC Requirement Plus A3 and Wi-Fi Allowances (kWh/wk)]]</f>
        <v>0</v>
      </c>
      <c r="AS38" s="140" t="b">
        <f t="shared" si="0"/>
        <v>0</v>
      </c>
    </row>
    <row r="39" spans="1:45" ht="36" x14ac:dyDescent="0.2">
      <c r="A39" s="131">
        <v>2244755</v>
      </c>
      <c r="B39" s="132" t="s">
        <v>36</v>
      </c>
      <c r="C39" s="132" t="s">
        <v>37</v>
      </c>
      <c r="D39" s="132" t="s">
        <v>88</v>
      </c>
      <c r="E39" s="132" t="s">
        <v>88</v>
      </c>
      <c r="F39" s="132"/>
      <c r="G39" s="132" t="s">
        <v>1432</v>
      </c>
      <c r="H39" s="132" t="s">
        <v>22</v>
      </c>
      <c r="I39" s="133">
        <v>216</v>
      </c>
      <c r="J39" s="133">
        <v>356</v>
      </c>
      <c r="K39" s="132"/>
      <c r="L39" s="132" t="s">
        <v>32</v>
      </c>
      <c r="M39" s="132" t="s">
        <v>28</v>
      </c>
      <c r="N39" s="133">
        <v>52</v>
      </c>
      <c r="O39" s="132" t="s">
        <v>23</v>
      </c>
      <c r="P39" s="134">
        <v>2.516</v>
      </c>
      <c r="Q39" s="135">
        <v>130.83199999999999</v>
      </c>
      <c r="R39" s="132" t="s">
        <v>39</v>
      </c>
      <c r="S39" s="136">
        <v>42401</v>
      </c>
      <c r="T39" s="136">
        <v>42216</v>
      </c>
      <c r="U39" s="132" t="s">
        <v>38</v>
      </c>
      <c r="V39" s="132" t="s">
        <v>89</v>
      </c>
      <c r="W39" s="137">
        <v>1</v>
      </c>
      <c r="X39" s="137">
        <v>54</v>
      </c>
      <c r="Y39" s="137">
        <v>13.2</v>
      </c>
      <c r="Z39" s="137">
        <v>12</v>
      </c>
      <c r="AA39" s="137">
        <v>32</v>
      </c>
      <c r="AB39" s="137">
        <v>463.6</v>
      </c>
      <c r="AC39" s="138">
        <v>2.5228000000000002</v>
      </c>
      <c r="AD39" s="137">
        <v>115.9</v>
      </c>
      <c r="AE39" s="137">
        <v>0.83230000000000015</v>
      </c>
      <c r="AF39" s="137">
        <v>43.279600000000009</v>
      </c>
      <c r="AG39" s="139">
        <f>Table1[[#This Row],[Print/Copy Time from Sleep Mode (s)]]-Table1[[#This Row],[Print/Copy Time from Ready State (s)]]</f>
        <v>-40.799999999999997</v>
      </c>
      <c r="AH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39" s="139" t="b">
        <f>IF(Table1[[#This Row],[Recovery Time Requirement (s)]]="No Requirement",TRUE,IF(Table1[[#This Row],[Recovery Time Requirement (s)]]="Default Delay Time Missing","Unknown",Table1[[#This Row],[Recovery Time (s) (Tactive1 - Tactive0)]]&lt;=Table1[[#This Row],[Recovery Time Requirement (s)]]))</f>
        <v>1</v>
      </c>
      <c r="AJ39" s="139" t="b">
        <f>Table1[[#This Row],[Automatic Duplex Output Capable]]&lt;&gt;"Optional"</f>
        <v>1</v>
      </c>
      <c r="AK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 s="140" t="str">
        <f t="array" ref="AL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 s="140">
        <f t="array" ref="AM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39" s="140">
        <f>Table1[[#This Row],[V2.0 TEC Requirement (kWh/wk)]]*52/3</f>
        <v>84.066666666666663</v>
      </c>
      <c r="AO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0.83230000000000015</v>
      </c>
      <c r="AP39" s="140">
        <f t="array" ref="AP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0.7659999999999999</v>
      </c>
      <c r="AQ39" s="140">
        <f>Table1[[#This Row],[Proposed V3.0 TEC Requirement (kWh/wk)]]+IF(Table1[[#This Row],[Maximum Document Size Width]]&gt;=275,A3_Weekly,0)+IF(AND(ISNUMBER(FIND("WiFi",Table1[[#This Row],[Functional Adders]])),ISERROR(FIND("Ethernet",Table1[[#This Row],[Functional Adders]]))),WiFi_Weekly,0)</f>
        <v>0.7659999999999999</v>
      </c>
      <c r="AR39" s="140" t="b">
        <f>Table1[[#This Row],[Typical Electricity Consumption (TEC) Per Proposed V3.0 Calculations (kWh/wk)]]&lt;=Table1[[#This Row],[Proposed V3.0 TEC Requirement Plus A3 and Wi-Fi Allowances (kWh/wk)]]</f>
        <v>0</v>
      </c>
      <c r="AS39" s="140" t="b">
        <f t="shared" si="0"/>
        <v>0</v>
      </c>
    </row>
    <row r="40" spans="1:45" ht="48" x14ac:dyDescent="0.2">
      <c r="A40" s="131">
        <v>2203362</v>
      </c>
      <c r="B40" s="132" t="s">
        <v>36</v>
      </c>
      <c r="C40" s="132" t="s">
        <v>37</v>
      </c>
      <c r="D40" s="132" t="s">
        <v>2815</v>
      </c>
      <c r="E40" s="132" t="s">
        <v>2815</v>
      </c>
      <c r="F40" s="132"/>
      <c r="G40" s="132" t="s">
        <v>1432</v>
      </c>
      <c r="H40" s="132" t="s">
        <v>22</v>
      </c>
      <c r="I40" s="133">
        <v>216</v>
      </c>
      <c r="J40" s="133">
        <v>356</v>
      </c>
      <c r="K40" s="132"/>
      <c r="L40" s="132" t="s">
        <v>32</v>
      </c>
      <c r="M40" s="132" t="s">
        <v>21</v>
      </c>
      <c r="N40" s="133">
        <v>30</v>
      </c>
      <c r="O40" s="132" t="s">
        <v>24</v>
      </c>
      <c r="P40" s="134">
        <v>2.2999999999999998</v>
      </c>
      <c r="Q40" s="135">
        <v>119.6</v>
      </c>
      <c r="R40" s="132" t="s">
        <v>2794</v>
      </c>
      <c r="S40" s="136">
        <v>41974</v>
      </c>
      <c r="T40" s="136">
        <v>41666</v>
      </c>
      <c r="U40" s="132" t="s">
        <v>38</v>
      </c>
      <c r="V40" s="132" t="s">
        <v>3474</v>
      </c>
      <c r="W40" s="137">
        <v>3</v>
      </c>
      <c r="X40" s="137">
        <v>19.8</v>
      </c>
      <c r="Y40" s="137">
        <v>35.4</v>
      </c>
      <c r="Z40" s="137">
        <v>29.4</v>
      </c>
      <c r="AA40" s="137">
        <v>30</v>
      </c>
      <c r="AB40" s="137">
        <v>419.66666666666663</v>
      </c>
      <c r="AC40" s="138">
        <v>2.267983333333333</v>
      </c>
      <c r="AD40" s="137">
        <v>104.91666666666666</v>
      </c>
      <c r="AE40" s="137">
        <v>0.7307958333333332</v>
      </c>
      <c r="AF40" s="137">
        <v>38.00138333333333</v>
      </c>
      <c r="AG40" s="139">
        <f>Table1[[#This Row],[Print/Copy Time from Sleep Mode (s)]]-Table1[[#This Row],[Print/Copy Time from Ready State (s)]]</f>
        <v>15.599999999999998</v>
      </c>
      <c r="AH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40" s="139" t="b">
        <f>IF(Table1[[#This Row],[Recovery Time Requirement (s)]]="No Requirement",TRUE,IF(Table1[[#This Row],[Recovery Time Requirement (s)]]="Default Delay Time Missing","Unknown",Table1[[#This Row],[Recovery Time (s) (Tactive1 - Tactive0)]]&lt;=Table1[[#This Row],[Recovery Time Requirement (s)]]))</f>
        <v>1</v>
      </c>
      <c r="AJ40" s="139" t="b">
        <f>Table1[[#This Row],[Automatic Duplex Output Capable]]&lt;&gt;"Optional"</f>
        <v>1</v>
      </c>
      <c r="AK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0" s="140" t="str">
        <f t="array" ref="AL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 s="140">
        <f t="array" ref="AM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40" s="140">
        <f>Table1[[#This Row],[V2.0 TEC Requirement (kWh/wk)]]*52/3</f>
        <v>68.466666666666669</v>
      </c>
      <c r="AO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0.7307958333333332</v>
      </c>
      <c r="AP40" s="140">
        <f t="array" ref="AP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40" s="140">
        <f>Table1[[#This Row],[Proposed V3.0 TEC Requirement (kWh/wk)]]+IF(Table1[[#This Row],[Maximum Document Size Width]]&gt;=275,A3_Weekly,0)+IF(AND(ISNUMBER(FIND("WiFi",Table1[[#This Row],[Functional Adders]])),ISERROR(FIND("Ethernet",Table1[[#This Row],[Functional Adders]]))),WiFi_Weekly,0)</f>
        <v>0.443</v>
      </c>
      <c r="AR40" s="140" t="b">
        <f>Table1[[#This Row],[Typical Electricity Consumption (TEC) Per Proposed V3.0 Calculations (kWh/wk)]]&lt;=Table1[[#This Row],[Proposed V3.0 TEC Requirement Plus A3 and Wi-Fi Allowances (kWh/wk)]]</f>
        <v>0</v>
      </c>
      <c r="AS40" s="140" t="b">
        <f t="shared" si="0"/>
        <v>0</v>
      </c>
    </row>
    <row r="41" spans="1:45" ht="48" x14ac:dyDescent="0.2">
      <c r="A41" s="131">
        <v>2203363</v>
      </c>
      <c r="B41" s="132" t="s">
        <v>36</v>
      </c>
      <c r="C41" s="132" t="s">
        <v>37</v>
      </c>
      <c r="D41" s="132" t="s">
        <v>2816</v>
      </c>
      <c r="E41" s="132" t="s">
        <v>2816</v>
      </c>
      <c r="F41" s="132" t="s">
        <v>2817</v>
      </c>
      <c r="G41" s="132" t="s">
        <v>1432</v>
      </c>
      <c r="H41" s="132" t="s">
        <v>22</v>
      </c>
      <c r="I41" s="133">
        <v>216</v>
      </c>
      <c r="J41" s="133">
        <v>356</v>
      </c>
      <c r="K41" s="132"/>
      <c r="L41" s="132" t="s">
        <v>32</v>
      </c>
      <c r="M41" s="132" t="s">
        <v>21</v>
      </c>
      <c r="N41" s="133">
        <v>32</v>
      </c>
      <c r="O41" s="132" t="s">
        <v>24</v>
      </c>
      <c r="P41" s="134">
        <v>2.5</v>
      </c>
      <c r="Q41" s="135">
        <v>130</v>
      </c>
      <c r="R41" s="132" t="s">
        <v>2794</v>
      </c>
      <c r="S41" s="136">
        <v>41944</v>
      </c>
      <c r="T41" s="136">
        <v>41666</v>
      </c>
      <c r="U41" s="132" t="s">
        <v>38</v>
      </c>
      <c r="V41" s="132" t="s">
        <v>3475</v>
      </c>
      <c r="W41" s="137">
        <v>3</v>
      </c>
      <c r="X41" s="137">
        <v>22.2</v>
      </c>
      <c r="Y41" s="137">
        <v>39.6</v>
      </c>
      <c r="Z41" s="137">
        <v>34.200000000000003</v>
      </c>
      <c r="AA41" s="137">
        <v>32</v>
      </c>
      <c r="AB41" s="137">
        <v>469.59999999999997</v>
      </c>
      <c r="AC41" s="138">
        <v>2.5528000000000004</v>
      </c>
      <c r="AD41" s="137">
        <v>117.39999999999999</v>
      </c>
      <c r="AE41" s="137">
        <v>0.83979999999999999</v>
      </c>
      <c r="AF41" s="137">
        <v>43.669600000000003</v>
      </c>
      <c r="AG41" s="139">
        <f>Table1[[#This Row],[Print/Copy Time from Sleep Mode (s)]]-Table1[[#This Row],[Print/Copy Time from Ready State (s)]]</f>
        <v>17.400000000000002</v>
      </c>
      <c r="AH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1" s="139" t="b">
        <f>IF(Table1[[#This Row],[Recovery Time Requirement (s)]]="No Requirement",TRUE,IF(Table1[[#This Row],[Recovery Time Requirement (s)]]="Default Delay Time Missing","Unknown",Table1[[#This Row],[Recovery Time (s) (Tactive1 - Tactive0)]]&lt;=Table1[[#This Row],[Recovery Time Requirement (s)]]))</f>
        <v>1</v>
      </c>
      <c r="AJ41" s="139" t="b">
        <f>Table1[[#This Row],[Automatic Duplex Output Capable]]&lt;&gt;"Optional"</f>
        <v>1</v>
      </c>
      <c r="AK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 s="140" t="str">
        <f t="array" ref="AL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 s="140">
        <f t="array" ref="AM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41" s="140">
        <f>Table1[[#This Row],[V2.0 TEC Requirement (kWh/wk)]]*52/3</f>
        <v>75.400000000000006</v>
      </c>
      <c r="AO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0.83979999999999999</v>
      </c>
      <c r="AP41" s="140">
        <f t="array" ref="AP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41" s="140">
        <f>Table1[[#This Row],[Proposed V3.0 TEC Requirement (kWh/wk)]]+IF(Table1[[#This Row],[Maximum Document Size Width]]&gt;=275,A3_Weekly,0)+IF(AND(ISNUMBER(FIND("WiFi",Table1[[#This Row],[Functional Adders]])),ISERROR(FIND("Ethernet",Table1[[#This Row],[Functional Adders]]))),WiFi_Weekly,0)</f>
        <v>0.48500000000000004</v>
      </c>
      <c r="AR41" s="140" t="b">
        <f>Table1[[#This Row],[Typical Electricity Consumption (TEC) Per Proposed V3.0 Calculations (kWh/wk)]]&lt;=Table1[[#This Row],[Proposed V3.0 TEC Requirement Plus A3 and Wi-Fi Allowances (kWh/wk)]]</f>
        <v>0</v>
      </c>
      <c r="AS41" s="140" t="b">
        <f t="shared" si="0"/>
        <v>0</v>
      </c>
    </row>
    <row r="42" spans="1:45" ht="36" x14ac:dyDescent="0.2">
      <c r="A42" s="131">
        <v>2286875</v>
      </c>
      <c r="B42" s="132" t="s">
        <v>36</v>
      </c>
      <c r="C42" s="132" t="s">
        <v>37</v>
      </c>
      <c r="D42" s="132" t="s">
        <v>90</v>
      </c>
      <c r="E42" s="132" t="s">
        <v>90</v>
      </c>
      <c r="F42" s="132" t="s">
        <v>91</v>
      </c>
      <c r="G42" s="132" t="s">
        <v>1432</v>
      </c>
      <c r="H42" s="132" t="s">
        <v>22</v>
      </c>
      <c r="I42" s="133">
        <v>216</v>
      </c>
      <c r="J42" s="133">
        <v>356</v>
      </c>
      <c r="K42" s="132"/>
      <c r="L42" s="132" t="s">
        <v>32</v>
      </c>
      <c r="M42" s="132" t="s">
        <v>21</v>
      </c>
      <c r="N42" s="133">
        <v>33</v>
      </c>
      <c r="O42" s="132" t="s">
        <v>24</v>
      </c>
      <c r="P42" s="134">
        <v>1.8080000000000001</v>
      </c>
      <c r="Q42" s="135">
        <v>94.016000000000005</v>
      </c>
      <c r="R42" s="132" t="s">
        <v>39</v>
      </c>
      <c r="S42" s="136">
        <v>42871</v>
      </c>
      <c r="T42" s="136">
        <v>42724</v>
      </c>
      <c r="U42" s="132" t="s">
        <v>38</v>
      </c>
      <c r="V42" s="132" t="s">
        <v>92</v>
      </c>
      <c r="W42" s="137">
        <v>1</v>
      </c>
      <c r="X42" s="137">
        <v>36</v>
      </c>
      <c r="Y42" s="137">
        <v>29.4</v>
      </c>
      <c r="Z42" s="137">
        <v>30</v>
      </c>
      <c r="AA42" s="137">
        <v>32</v>
      </c>
      <c r="AB42" s="137">
        <v>326.19999999999993</v>
      </c>
      <c r="AC42" s="138">
        <v>1.8101999999999996</v>
      </c>
      <c r="AD42" s="137">
        <v>81.549999999999983</v>
      </c>
      <c r="AE42" s="137">
        <v>0.62894999999999979</v>
      </c>
      <c r="AF42" s="137">
        <v>32.70539999999999</v>
      </c>
      <c r="AG42" s="139">
        <f>Table1[[#This Row],[Print/Copy Time from Sleep Mode (s)]]-Table1[[#This Row],[Print/Copy Time from Ready State (s)]]</f>
        <v>-6.6000000000000014</v>
      </c>
      <c r="AH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18.86</v>
      </c>
      <c r="AI42" s="139" t="b">
        <f>IF(Table1[[#This Row],[Recovery Time Requirement (s)]]="No Requirement",TRUE,IF(Table1[[#This Row],[Recovery Time Requirement (s)]]="Default Delay Time Missing","Unknown",Table1[[#This Row],[Recovery Time (s) (Tactive1 - Tactive0)]]&lt;=Table1[[#This Row],[Recovery Time Requirement (s)]]))</f>
        <v>1</v>
      </c>
      <c r="AJ42" s="139" t="b">
        <f>Table1[[#This Row],[Automatic Duplex Output Capable]]&lt;&gt;"Optional"</f>
        <v>1</v>
      </c>
      <c r="AK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 s="140" t="str">
        <f t="array" ref="AL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 s="140">
        <f t="array" ref="AM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4.5500000000000007</v>
      </c>
      <c r="AN42" s="140">
        <f>Table1[[#This Row],[V2.0 TEC Requirement (kWh/wk)]]*52/3</f>
        <v>78.866666666666674</v>
      </c>
      <c r="AO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0.62894999999999979</v>
      </c>
      <c r="AP42" s="140">
        <f t="array" ref="AP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0.50600000000000001</v>
      </c>
      <c r="AQ42" s="140">
        <f>Table1[[#This Row],[Proposed V3.0 TEC Requirement (kWh/wk)]]+IF(Table1[[#This Row],[Maximum Document Size Width]]&gt;=275,A3_Weekly,0)+IF(AND(ISNUMBER(FIND("WiFi",Table1[[#This Row],[Functional Adders]])),ISERROR(FIND("Ethernet",Table1[[#This Row],[Functional Adders]]))),WiFi_Weekly,0)</f>
        <v>0.50600000000000001</v>
      </c>
      <c r="AR42" s="140" t="b">
        <f>Table1[[#This Row],[Typical Electricity Consumption (TEC) Per Proposed V3.0 Calculations (kWh/wk)]]&lt;=Table1[[#This Row],[Proposed V3.0 TEC Requirement Plus A3 and Wi-Fi Allowances (kWh/wk)]]</f>
        <v>0</v>
      </c>
      <c r="AS42" s="140" t="b">
        <f t="shared" si="0"/>
        <v>0</v>
      </c>
    </row>
    <row r="43" spans="1:45" ht="48" x14ac:dyDescent="0.2">
      <c r="A43" s="131">
        <v>2294460</v>
      </c>
      <c r="B43" s="132" t="s">
        <v>94</v>
      </c>
      <c r="C43" s="132" t="s">
        <v>95</v>
      </c>
      <c r="D43" s="132" t="s">
        <v>96</v>
      </c>
      <c r="E43" s="132" t="s">
        <v>96</v>
      </c>
      <c r="F43" s="132"/>
      <c r="G43" s="132" t="s">
        <v>29</v>
      </c>
      <c r="H43" s="132" t="s">
        <v>22</v>
      </c>
      <c r="I43" s="133">
        <v>216</v>
      </c>
      <c r="J43" s="133">
        <v>356</v>
      </c>
      <c r="K43" s="132"/>
      <c r="L43" s="132" t="s">
        <v>32</v>
      </c>
      <c r="M43" s="132" t="s">
        <v>21</v>
      </c>
      <c r="N43" s="133">
        <v>19</v>
      </c>
      <c r="O43" s="132" t="s">
        <v>24</v>
      </c>
      <c r="P43" s="134">
        <v>0.5</v>
      </c>
      <c r="Q43" s="135">
        <v>26</v>
      </c>
      <c r="R43" s="132" t="s">
        <v>97</v>
      </c>
      <c r="S43" s="136">
        <v>42821</v>
      </c>
      <c r="T43" s="136">
        <v>42731</v>
      </c>
      <c r="U43" s="132" t="s">
        <v>45</v>
      </c>
      <c r="V43" s="132" t="s">
        <v>98</v>
      </c>
      <c r="W43" s="137">
        <v>5</v>
      </c>
      <c r="X43" s="137">
        <v>13.8</v>
      </c>
      <c r="Y43" s="137">
        <v>15</v>
      </c>
      <c r="Z43" s="137">
        <v>15</v>
      </c>
      <c r="AA43" s="137">
        <v>19</v>
      </c>
      <c r="AB43" s="137">
        <v>79.066666666666663</v>
      </c>
      <c r="AC43" s="138">
        <v>0.48188333333333333</v>
      </c>
      <c r="AD43" s="137">
        <v>19.766666666666666</v>
      </c>
      <c r="AE43" s="137">
        <v>0.19607083333333333</v>
      </c>
      <c r="AF43" s="137">
        <v>10.195683333333333</v>
      </c>
      <c r="AG43" s="139">
        <f>Table1[[#This Row],[Print/Copy Time from Sleep Mode (s)]]-Table1[[#This Row],[Print/Copy Time from Ready State (s)]]</f>
        <v>1.1999999999999993</v>
      </c>
      <c r="AH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43" s="139" t="b">
        <f>IF(Table1[[#This Row],[Recovery Time Requirement (s)]]="No Requirement",TRUE,IF(Table1[[#This Row],[Recovery Time Requirement (s)]]="Default Delay Time Missing","Unknown",Table1[[#This Row],[Recovery Time (s) (Tactive1 - Tactive0)]]&lt;=Table1[[#This Row],[Recovery Time Requirement (s)]]))</f>
        <v>1</v>
      </c>
      <c r="AJ43" s="139" t="b">
        <f>Table1[[#This Row],[Automatic Duplex Output Capable]]&lt;&gt;"Optional"</f>
        <v>1</v>
      </c>
      <c r="AK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 s="140" t="str">
        <f t="array" ref="AL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3" s="140">
        <f t="array" ref="AM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2.2000000000000002</v>
      </c>
      <c r="AN43" s="140">
        <f>Table1[[#This Row],[V2.0 TEC Requirement (kWh/wk)]]*52/3</f>
        <v>38.133333333333333</v>
      </c>
      <c r="AO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0.19607083333333333</v>
      </c>
      <c r="AP43" s="140">
        <f t="array" ref="AP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43" s="140">
        <f>Table1[[#This Row],[Proposed V3.0 TEC Requirement (kWh/wk)]]+IF(Table1[[#This Row],[Maximum Document Size Width]]&gt;=275,A3_Weekly,0)+IF(AND(ISNUMBER(FIND("WiFi",Table1[[#This Row],[Functional Adders]])),ISERROR(FIND("Ethernet",Table1[[#This Row],[Functional Adders]]))),WiFi_Weekly,0)</f>
        <v>0.27500000000000002</v>
      </c>
      <c r="AR43" s="140" t="b">
        <f>Table1[[#This Row],[Typical Electricity Consumption (TEC) Per Proposed V3.0 Calculations (kWh/wk)]]&lt;=Table1[[#This Row],[Proposed V3.0 TEC Requirement Plus A3 and Wi-Fi Allowances (kWh/wk)]]</f>
        <v>1</v>
      </c>
      <c r="AS43" s="140" t="b">
        <f t="shared" si="0"/>
        <v>1</v>
      </c>
    </row>
    <row r="44" spans="1:45" ht="48" x14ac:dyDescent="0.2">
      <c r="A44" s="131">
        <v>2292387</v>
      </c>
      <c r="B44" s="132" t="s">
        <v>94</v>
      </c>
      <c r="C44" s="132" t="s">
        <v>95</v>
      </c>
      <c r="D44" s="132" t="s">
        <v>99</v>
      </c>
      <c r="E44" s="132" t="s">
        <v>99</v>
      </c>
      <c r="F44" s="132"/>
      <c r="G44" s="132" t="s">
        <v>29</v>
      </c>
      <c r="H44" s="132" t="s">
        <v>22</v>
      </c>
      <c r="I44" s="133">
        <v>216</v>
      </c>
      <c r="J44" s="133">
        <v>356</v>
      </c>
      <c r="K44" s="132"/>
      <c r="L44" s="132" t="s">
        <v>32</v>
      </c>
      <c r="M44" s="132" t="s">
        <v>21</v>
      </c>
      <c r="N44" s="133">
        <v>28</v>
      </c>
      <c r="O44" s="132" t="s">
        <v>24</v>
      </c>
      <c r="P44" s="134">
        <v>1</v>
      </c>
      <c r="Q44" s="135">
        <v>52</v>
      </c>
      <c r="R44" s="132" t="s">
        <v>97</v>
      </c>
      <c r="S44" s="136">
        <v>42803</v>
      </c>
      <c r="T44" s="136">
        <v>42731</v>
      </c>
      <c r="U44" s="132" t="s">
        <v>45</v>
      </c>
      <c r="V44" s="132" t="s">
        <v>100</v>
      </c>
      <c r="W44" s="137">
        <v>5</v>
      </c>
      <c r="X44" s="137">
        <v>10.199999999999999</v>
      </c>
      <c r="Y44" s="137">
        <v>10.8</v>
      </c>
      <c r="Z44" s="137">
        <v>10.8</v>
      </c>
      <c r="AA44" s="137">
        <v>28</v>
      </c>
      <c r="AB44" s="137">
        <v>190.73333333333332</v>
      </c>
      <c r="AC44" s="138">
        <v>1.0201666666666667</v>
      </c>
      <c r="AD44" s="137">
        <v>47.68333333333333</v>
      </c>
      <c r="AE44" s="137">
        <v>0.31804166666666661</v>
      </c>
      <c r="AF44" s="137">
        <v>16.538166666666665</v>
      </c>
      <c r="AG44" s="139">
        <f>Table1[[#This Row],[Print/Copy Time from Sleep Mode (s)]]-Table1[[#This Row],[Print/Copy Time from Ready State (s)]]</f>
        <v>0.60000000000000142</v>
      </c>
      <c r="AH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44" s="139" t="b">
        <f>IF(Table1[[#This Row],[Recovery Time Requirement (s)]]="No Requirement",TRUE,IF(Table1[[#This Row],[Recovery Time Requirement (s)]]="Default Delay Time Missing","Unknown",Table1[[#This Row],[Recovery Time (s) (Tactive1 - Tactive0)]]&lt;=Table1[[#This Row],[Recovery Time Requirement (s)]]))</f>
        <v>1</v>
      </c>
      <c r="AJ44" s="139" t="b">
        <f>Table1[[#This Row],[Automatic Duplex Output Capable]]&lt;&gt;"Optional"</f>
        <v>1</v>
      </c>
      <c r="AK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 s="140" t="str">
        <f t="array" ref="AL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4" s="140">
        <f t="array" ref="AM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44" s="140">
        <f>Table1[[#This Row],[V2.0 TEC Requirement (kWh/wk)]]*52/3</f>
        <v>61.533333333333339</v>
      </c>
      <c r="AO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0.31804166666666661</v>
      </c>
      <c r="AP44" s="140">
        <f t="array" ref="AP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0.499</v>
      </c>
      <c r="AQ44" s="140">
        <f>Table1[[#This Row],[Proposed V3.0 TEC Requirement (kWh/wk)]]+IF(Table1[[#This Row],[Maximum Document Size Width]]&gt;=275,A3_Weekly,0)+IF(AND(ISNUMBER(FIND("WiFi",Table1[[#This Row],[Functional Adders]])),ISERROR(FIND("Ethernet",Table1[[#This Row],[Functional Adders]]))),WiFi_Weekly,0)</f>
        <v>0.499</v>
      </c>
      <c r="AR44" s="140" t="b">
        <f>Table1[[#This Row],[Typical Electricity Consumption (TEC) Per Proposed V3.0 Calculations (kWh/wk)]]&lt;=Table1[[#This Row],[Proposed V3.0 TEC Requirement Plus A3 and Wi-Fi Allowances (kWh/wk)]]</f>
        <v>1</v>
      </c>
      <c r="AS44" s="140" t="b">
        <f t="shared" si="0"/>
        <v>1</v>
      </c>
    </row>
    <row r="45" spans="1:45" ht="60" x14ac:dyDescent="0.2">
      <c r="A45" s="131">
        <v>2195728</v>
      </c>
      <c r="B45" s="132" t="s">
        <v>94</v>
      </c>
      <c r="C45" s="132" t="s">
        <v>95</v>
      </c>
      <c r="D45" s="132" t="s">
        <v>2818</v>
      </c>
      <c r="E45" s="132" t="s">
        <v>2818</v>
      </c>
      <c r="F45" s="132"/>
      <c r="G45" s="132" t="s">
        <v>29</v>
      </c>
      <c r="H45" s="132" t="s">
        <v>22</v>
      </c>
      <c r="I45" s="133">
        <v>216</v>
      </c>
      <c r="J45" s="133">
        <v>356</v>
      </c>
      <c r="K45" s="132"/>
      <c r="L45" s="132" t="s">
        <v>32</v>
      </c>
      <c r="M45" s="132" t="s">
        <v>21</v>
      </c>
      <c r="N45" s="133">
        <v>14</v>
      </c>
      <c r="O45" s="132" t="s">
        <v>23</v>
      </c>
      <c r="P45" s="134">
        <v>0.41499999999999998</v>
      </c>
      <c r="Q45" s="135">
        <v>21.58</v>
      </c>
      <c r="R45" s="132" t="s">
        <v>101</v>
      </c>
      <c r="S45" s="136">
        <v>41618</v>
      </c>
      <c r="T45" s="136">
        <v>41599</v>
      </c>
      <c r="U45" s="132" t="s">
        <v>45</v>
      </c>
      <c r="V45" s="132" t="s">
        <v>3476</v>
      </c>
      <c r="W45" s="137">
        <v>5</v>
      </c>
      <c r="X45" s="137">
        <v>19.2</v>
      </c>
      <c r="Y45" s="137">
        <v>22.8</v>
      </c>
      <c r="Z45" s="137">
        <v>22.8</v>
      </c>
      <c r="AA45" s="137">
        <v>14</v>
      </c>
      <c r="AB45" s="137">
        <v>67.200000000000017</v>
      </c>
      <c r="AC45" s="138">
        <v>0.41125000000000012</v>
      </c>
      <c r="AD45" s="137">
        <v>16.800000000000004</v>
      </c>
      <c r="AE45" s="137">
        <v>0.16581250000000003</v>
      </c>
      <c r="AF45" s="137">
        <v>8.6222500000000011</v>
      </c>
      <c r="AG45" s="139">
        <f>Table1[[#This Row],[Print/Copy Time from Sleep Mode (s)]]-Table1[[#This Row],[Print/Copy Time from Ready State (s)]]</f>
        <v>3.6000000000000014</v>
      </c>
      <c r="AH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10.879999999999999</v>
      </c>
      <c r="AI45" s="139" t="b">
        <f>IF(Table1[[#This Row],[Recovery Time Requirement (s)]]="No Requirement",TRUE,IF(Table1[[#This Row],[Recovery Time Requirement (s)]]="Default Delay Time Missing","Unknown",Table1[[#This Row],[Recovery Time (s) (Tactive1 - Tactive0)]]&lt;=Table1[[#This Row],[Recovery Time Requirement (s)]]))</f>
        <v>1</v>
      </c>
      <c r="AJ45" s="139" t="b">
        <f>Table1[[#This Row],[Automatic Duplex Output Capable]]&lt;&gt;"Optional"</f>
        <v>1</v>
      </c>
      <c r="AK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 s="140" t="str">
        <f t="array" ref="AL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 s="140">
        <f t="array" ref="AM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1.54</v>
      </c>
      <c r="AN45" s="140">
        <f>Table1[[#This Row],[V2.0 TEC Requirement (kWh/wk)]]*52/3</f>
        <v>26.693333333333332</v>
      </c>
      <c r="AO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6.5812500000000024E-2</v>
      </c>
      <c r="AP45" s="140">
        <f t="array" ref="AP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45" s="140">
        <f>Table1[[#This Row],[Proposed V3.0 TEC Requirement (kWh/wk)]]+IF(Table1[[#This Row],[Maximum Document Size Width]]&gt;=275,A3_Weekly,0)+IF(AND(ISNUMBER(FIND("WiFi",Table1[[#This Row],[Functional Adders]])),ISERROR(FIND("Ethernet",Table1[[#This Row],[Functional Adders]]))),WiFi_Weekly,0)</f>
        <v>0.375</v>
      </c>
      <c r="AR45" s="140" t="b">
        <f>Table1[[#This Row],[Typical Electricity Consumption (TEC) Per Proposed V3.0 Calculations (kWh/wk)]]&lt;=Table1[[#This Row],[Proposed V3.0 TEC Requirement Plus A3 and Wi-Fi Allowances (kWh/wk)]]</f>
        <v>1</v>
      </c>
      <c r="AS45" s="140" t="b">
        <f t="shared" si="0"/>
        <v>1</v>
      </c>
    </row>
    <row r="46" spans="1:45" ht="48" x14ac:dyDescent="0.2">
      <c r="A46" s="131">
        <v>2279994</v>
      </c>
      <c r="B46" s="132" t="s">
        <v>94</v>
      </c>
      <c r="C46" s="132" t="s">
        <v>95</v>
      </c>
      <c r="D46" s="132" t="s">
        <v>102</v>
      </c>
      <c r="E46" s="132" t="s">
        <v>102</v>
      </c>
      <c r="F46" s="132"/>
      <c r="G46" s="132" t="s">
        <v>29</v>
      </c>
      <c r="H46" s="132" t="s">
        <v>22</v>
      </c>
      <c r="I46" s="133">
        <v>216</v>
      </c>
      <c r="J46" s="133">
        <v>356</v>
      </c>
      <c r="K46" s="132"/>
      <c r="L46" s="132" t="s">
        <v>32</v>
      </c>
      <c r="M46" s="132" t="s">
        <v>21</v>
      </c>
      <c r="N46" s="133">
        <v>40</v>
      </c>
      <c r="O46" s="132" t="s">
        <v>24</v>
      </c>
      <c r="P46" s="134">
        <v>1.4</v>
      </c>
      <c r="Q46" s="135">
        <v>72.8</v>
      </c>
      <c r="R46" s="132" t="s">
        <v>97</v>
      </c>
      <c r="S46" s="136">
        <v>42629</v>
      </c>
      <c r="T46" s="136">
        <v>42474</v>
      </c>
      <c r="U46" s="132" t="s">
        <v>45</v>
      </c>
      <c r="V46" s="132" t="s">
        <v>103</v>
      </c>
      <c r="W46" s="137">
        <v>1</v>
      </c>
      <c r="X46" s="137">
        <v>9</v>
      </c>
      <c r="Y46" s="137">
        <v>10.199999999999999</v>
      </c>
      <c r="Z46" s="137">
        <v>9</v>
      </c>
      <c r="AA46" s="137">
        <v>32</v>
      </c>
      <c r="AB46" s="137">
        <v>253.60000000000002</v>
      </c>
      <c r="AC46" s="138">
        <v>1.3959999999999999</v>
      </c>
      <c r="AD46" s="137">
        <v>63.400000000000006</v>
      </c>
      <c r="AE46" s="137">
        <v>0.47499999999999998</v>
      </c>
      <c r="AF46" s="137">
        <v>24.7</v>
      </c>
      <c r="AG46" s="139">
        <f>Table1[[#This Row],[Print/Copy Time from Sleep Mode (s)]]-Table1[[#This Row],[Print/Copy Time from Ready State (s)]]</f>
        <v>1.1999999999999993</v>
      </c>
      <c r="AH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46" s="139" t="b">
        <f>IF(Table1[[#This Row],[Recovery Time Requirement (s)]]="No Requirement",TRUE,IF(Table1[[#This Row],[Recovery Time Requirement (s)]]="Default Delay Time Missing","Unknown",Table1[[#This Row],[Recovery Time (s) (Tactive1 - Tactive0)]]&lt;=Table1[[#This Row],[Recovery Time Requirement (s)]]))</f>
        <v>1</v>
      </c>
      <c r="AJ46" s="139" t="b">
        <f>Table1[[#This Row],[Automatic Duplex Output Capable]]&lt;&gt;"Optional"</f>
        <v>1</v>
      </c>
      <c r="AK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 s="140" t="str">
        <f t="array" ref="AL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 s="140">
        <f t="array" ref="AM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46" s="140">
        <f>Table1[[#This Row],[V2.0 TEC Requirement (kWh/wk)]]*52/3</f>
        <v>101.39999999999999</v>
      </c>
      <c r="AO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0.47499999999999998</v>
      </c>
      <c r="AP46" s="140">
        <f t="array" ref="AP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46" s="140">
        <f>Table1[[#This Row],[Proposed V3.0 TEC Requirement (kWh/wk)]]+IF(Table1[[#This Row],[Maximum Document Size Width]]&gt;=275,A3_Weekly,0)+IF(AND(ISNUMBER(FIND("WiFi",Table1[[#This Row],[Functional Adders]])),ISERROR(FIND("Ethernet",Table1[[#This Row],[Functional Adders]]))),WiFi_Weekly,0)</f>
        <v>0.88300000000000001</v>
      </c>
      <c r="AR46" s="140" t="b">
        <f>Table1[[#This Row],[Typical Electricity Consumption (TEC) Per Proposed V3.0 Calculations (kWh/wk)]]&lt;=Table1[[#This Row],[Proposed V3.0 TEC Requirement Plus A3 and Wi-Fi Allowances (kWh/wk)]]</f>
        <v>1</v>
      </c>
      <c r="AS46" s="140" t="b">
        <f t="shared" si="0"/>
        <v>1</v>
      </c>
    </row>
    <row r="47" spans="1:45" ht="48" x14ac:dyDescent="0.2">
      <c r="A47" s="131">
        <v>2255038</v>
      </c>
      <c r="B47" s="132" t="s">
        <v>94</v>
      </c>
      <c r="C47" s="132" t="s">
        <v>95</v>
      </c>
      <c r="D47" s="132" t="s">
        <v>104</v>
      </c>
      <c r="E47" s="132" t="s">
        <v>104</v>
      </c>
      <c r="F47" s="132"/>
      <c r="G47" s="132" t="s">
        <v>1432</v>
      </c>
      <c r="H47" s="132" t="s">
        <v>22</v>
      </c>
      <c r="I47" s="133">
        <v>216</v>
      </c>
      <c r="J47" s="133">
        <v>356</v>
      </c>
      <c r="K47" s="132"/>
      <c r="L47" s="132" t="s">
        <v>32</v>
      </c>
      <c r="M47" s="132" t="s">
        <v>21</v>
      </c>
      <c r="N47" s="133">
        <v>15</v>
      </c>
      <c r="O47" s="132" t="s">
        <v>23</v>
      </c>
      <c r="P47" s="134">
        <v>0.4</v>
      </c>
      <c r="Q47" s="135">
        <v>20.8</v>
      </c>
      <c r="R47" s="132" t="s">
        <v>105</v>
      </c>
      <c r="S47" s="136">
        <v>42352</v>
      </c>
      <c r="T47" s="136">
        <v>42143</v>
      </c>
      <c r="U47" s="132" t="s">
        <v>45</v>
      </c>
      <c r="V47" s="132" t="s">
        <v>106</v>
      </c>
      <c r="W47" s="137">
        <v>20</v>
      </c>
      <c r="X47" s="137">
        <v>18</v>
      </c>
      <c r="Y47" s="137">
        <v>33</v>
      </c>
      <c r="Z47" s="137">
        <v>27</v>
      </c>
      <c r="AA47" s="137">
        <v>15</v>
      </c>
      <c r="AB47" s="137">
        <v>64.233333333333334</v>
      </c>
      <c r="AC47" s="138">
        <v>0.42564166666666664</v>
      </c>
      <c r="AD47" s="137">
        <v>16.058333333333334</v>
      </c>
      <c r="AE47" s="137">
        <v>0.19461041666666667</v>
      </c>
      <c r="AF47" s="137">
        <v>10.119741666666666</v>
      </c>
      <c r="AG47" s="139">
        <f>Table1[[#This Row],[Print/Copy Time from Sleep Mode (s)]]-Table1[[#This Row],[Print/Copy Time from Ready State (s)]]</f>
        <v>15</v>
      </c>
      <c r="AH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22.65</v>
      </c>
      <c r="AI47" s="139" t="b">
        <f>IF(Table1[[#This Row],[Recovery Time Requirement (s)]]="No Requirement",TRUE,IF(Table1[[#This Row],[Recovery Time Requirement (s)]]="Default Delay Time Missing","Unknown",Table1[[#This Row],[Recovery Time (s) (Tactive1 - Tactive0)]]&lt;=Table1[[#This Row],[Recovery Time Requirement (s)]]))</f>
        <v>1</v>
      </c>
      <c r="AJ47" s="139" t="b">
        <f>Table1[[#This Row],[Automatic Duplex Output Capable]]&lt;&gt;"Optional"</f>
        <v>1</v>
      </c>
      <c r="AK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 s="140" t="str">
        <f t="array" ref="AL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7" s="140">
        <f t="array" ref="AM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v>
      </c>
      <c r="AN47" s="140">
        <f>Table1[[#This Row],[V2.0 TEC Requirement (kWh/wk)]]*52/3</f>
        <v>34.666666666666664</v>
      </c>
      <c r="AO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9.4610416666666669E-2</v>
      </c>
      <c r="AP47" s="140">
        <f t="array" ref="AP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47" s="140">
        <f>Table1[[#This Row],[Proposed V3.0 TEC Requirement (kWh/wk)]]+IF(Table1[[#This Row],[Maximum Document Size Width]]&gt;=275,A3_Weekly,0)+IF(AND(ISNUMBER(FIND("WiFi",Table1[[#This Row],[Functional Adders]])),ISERROR(FIND("Ethernet",Table1[[#This Row],[Functional Adders]]))),WiFi_Weekly,0)</f>
        <v>0.35399999999999998</v>
      </c>
      <c r="AR47" s="140" t="b">
        <f>Table1[[#This Row],[Typical Electricity Consumption (TEC) Per Proposed V3.0 Calculations (kWh/wk)]]&lt;=Table1[[#This Row],[Proposed V3.0 TEC Requirement Plus A3 and Wi-Fi Allowances (kWh/wk)]]</f>
        <v>1</v>
      </c>
      <c r="AS47" s="140" t="b">
        <f t="shared" si="0"/>
        <v>1</v>
      </c>
    </row>
    <row r="48" spans="1:45" ht="60" x14ac:dyDescent="0.2">
      <c r="A48" s="131">
        <v>2294458</v>
      </c>
      <c r="B48" s="132" t="s">
        <v>94</v>
      </c>
      <c r="C48" s="132" t="s">
        <v>95</v>
      </c>
      <c r="D48" s="132" t="s">
        <v>107</v>
      </c>
      <c r="E48" s="132" t="s">
        <v>107</v>
      </c>
      <c r="F48" s="132"/>
      <c r="G48" s="132" t="s">
        <v>1432</v>
      </c>
      <c r="H48" s="132" t="s">
        <v>22</v>
      </c>
      <c r="I48" s="133">
        <v>216</v>
      </c>
      <c r="J48" s="133">
        <v>356</v>
      </c>
      <c r="K48" s="132"/>
      <c r="L48" s="132" t="s">
        <v>32</v>
      </c>
      <c r="M48" s="132" t="s">
        <v>21</v>
      </c>
      <c r="N48" s="133">
        <v>19</v>
      </c>
      <c r="O48" s="132" t="s">
        <v>24</v>
      </c>
      <c r="P48" s="134">
        <v>0.5</v>
      </c>
      <c r="Q48" s="135">
        <v>26</v>
      </c>
      <c r="R48" s="132" t="s">
        <v>108</v>
      </c>
      <c r="S48" s="136">
        <v>42821</v>
      </c>
      <c r="T48" s="136">
        <v>42731</v>
      </c>
      <c r="U48" s="132" t="s">
        <v>45</v>
      </c>
      <c r="V48" s="132" t="s">
        <v>109</v>
      </c>
      <c r="W48" s="137">
        <v>5</v>
      </c>
      <c r="X48" s="137">
        <v>10.8</v>
      </c>
      <c r="Y48" s="137">
        <v>13.2</v>
      </c>
      <c r="Z48" s="137">
        <v>13.2</v>
      </c>
      <c r="AA48" s="137">
        <v>19</v>
      </c>
      <c r="AB48" s="137">
        <v>84.566666666666677</v>
      </c>
      <c r="AC48" s="138">
        <v>0.53823333333333345</v>
      </c>
      <c r="AD48" s="137">
        <v>21.141666666666669</v>
      </c>
      <c r="AE48" s="137">
        <v>0.23535833333333331</v>
      </c>
      <c r="AF48" s="137">
        <v>12.238633333333333</v>
      </c>
      <c r="AG48" s="139">
        <f>Table1[[#This Row],[Print/Copy Time from Sleep Mode (s)]]-Table1[[#This Row],[Print/Copy Time from Ready State (s)]]</f>
        <v>2.3999999999999986</v>
      </c>
      <c r="AH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48" s="139" t="b">
        <f>IF(Table1[[#This Row],[Recovery Time Requirement (s)]]="No Requirement",TRUE,IF(Table1[[#This Row],[Recovery Time Requirement (s)]]="Default Delay Time Missing","Unknown",Table1[[#This Row],[Recovery Time (s) (Tactive1 - Tactive0)]]&lt;=Table1[[#This Row],[Recovery Time Requirement (s)]]))</f>
        <v>1</v>
      </c>
      <c r="AJ48" s="139" t="b">
        <f>Table1[[#This Row],[Automatic Duplex Output Capable]]&lt;&gt;"Optional"</f>
        <v>1</v>
      </c>
      <c r="AK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 s="140" t="str">
        <f t="array" ref="AL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 s="140">
        <f t="array" ref="AM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2.52</v>
      </c>
      <c r="AN48" s="140">
        <f>Table1[[#This Row],[V2.0 TEC Requirement (kWh/wk)]]*52/3</f>
        <v>43.68</v>
      </c>
      <c r="AO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0.23535833333333331</v>
      </c>
      <c r="AP48" s="140">
        <f t="array" ref="AP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48" s="140">
        <f>Table1[[#This Row],[Proposed V3.0 TEC Requirement (kWh/wk)]]+IF(Table1[[#This Row],[Maximum Document Size Width]]&gt;=275,A3_Weekly,0)+IF(AND(ISNUMBER(FIND("WiFi",Table1[[#This Row],[Functional Adders]])),ISERROR(FIND("Ethernet",Table1[[#This Row],[Functional Adders]]))),WiFi_Weekly,0)</f>
        <v>0.254</v>
      </c>
      <c r="AR48" s="140" t="b">
        <f>Table1[[#This Row],[Typical Electricity Consumption (TEC) Per Proposed V3.0 Calculations (kWh/wk)]]&lt;=Table1[[#This Row],[Proposed V3.0 TEC Requirement Plus A3 and Wi-Fi Allowances (kWh/wk)]]</f>
        <v>1</v>
      </c>
      <c r="AS48" s="140" t="b">
        <f t="shared" si="0"/>
        <v>1</v>
      </c>
    </row>
    <row r="49" spans="1:45" ht="60" x14ac:dyDescent="0.2">
      <c r="A49" s="131">
        <v>2294456</v>
      </c>
      <c r="B49" s="132" t="s">
        <v>94</v>
      </c>
      <c r="C49" s="132" t="s">
        <v>95</v>
      </c>
      <c r="D49" s="132" t="s">
        <v>110</v>
      </c>
      <c r="E49" s="132" t="s">
        <v>110</v>
      </c>
      <c r="F49" s="132"/>
      <c r="G49" s="132" t="s">
        <v>1432</v>
      </c>
      <c r="H49" s="132" t="s">
        <v>22</v>
      </c>
      <c r="I49" s="133">
        <v>216</v>
      </c>
      <c r="J49" s="133">
        <v>356</v>
      </c>
      <c r="K49" s="132"/>
      <c r="L49" s="132" t="s">
        <v>32</v>
      </c>
      <c r="M49" s="132" t="s">
        <v>21</v>
      </c>
      <c r="N49" s="133">
        <v>28</v>
      </c>
      <c r="O49" s="132" t="s">
        <v>24</v>
      </c>
      <c r="P49" s="134">
        <v>1.1000000000000001</v>
      </c>
      <c r="Q49" s="135">
        <v>57.2</v>
      </c>
      <c r="R49" s="132" t="s">
        <v>108</v>
      </c>
      <c r="S49" s="136">
        <v>42821</v>
      </c>
      <c r="T49" s="136">
        <v>42731</v>
      </c>
      <c r="U49" s="132" t="s">
        <v>45</v>
      </c>
      <c r="V49" s="132" t="s">
        <v>111</v>
      </c>
      <c r="W49" s="137">
        <v>5</v>
      </c>
      <c r="X49" s="137">
        <v>10.199999999999999</v>
      </c>
      <c r="Y49" s="137">
        <v>10.8</v>
      </c>
      <c r="Z49" s="137">
        <v>10.8</v>
      </c>
      <c r="AA49" s="137">
        <v>28</v>
      </c>
      <c r="AB49" s="137">
        <v>197.2</v>
      </c>
      <c r="AC49" s="138">
        <v>1.0657999999999999</v>
      </c>
      <c r="AD49" s="137">
        <v>49.3</v>
      </c>
      <c r="AE49" s="137">
        <v>0.34205000000000002</v>
      </c>
      <c r="AF49" s="137">
        <v>17.7866</v>
      </c>
      <c r="AG49" s="139">
        <f>Table1[[#This Row],[Print/Copy Time from Sleep Mode (s)]]-Table1[[#This Row],[Print/Copy Time from Ready State (s)]]</f>
        <v>0.60000000000000142</v>
      </c>
      <c r="AH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49" s="139" t="b">
        <f>IF(Table1[[#This Row],[Recovery Time Requirement (s)]]="No Requirement",TRUE,IF(Table1[[#This Row],[Recovery Time Requirement (s)]]="Default Delay Time Missing","Unknown",Table1[[#This Row],[Recovery Time (s) (Tactive1 - Tactive0)]]&lt;=Table1[[#This Row],[Recovery Time Requirement (s)]]))</f>
        <v>1</v>
      </c>
      <c r="AJ49" s="139" t="b">
        <f>Table1[[#This Row],[Automatic Duplex Output Capable]]&lt;&gt;"Optional"</f>
        <v>1</v>
      </c>
      <c r="AK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 s="140" t="str">
        <f t="array" ref="AL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9" s="140">
        <f t="array" ref="AM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49" s="140">
        <f>Table1[[#This Row],[V2.0 TEC Requirement (kWh/wk)]]*52/3</f>
        <v>63.96</v>
      </c>
      <c r="AO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0.34205000000000002</v>
      </c>
      <c r="AP49" s="140">
        <f t="array" ref="AP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49" s="140">
        <f>Table1[[#This Row],[Proposed V3.0 TEC Requirement (kWh/wk)]]+IF(Table1[[#This Row],[Maximum Document Size Width]]&gt;=275,A3_Weekly,0)+IF(AND(ISNUMBER(FIND("WiFi",Table1[[#This Row],[Functional Adders]])),ISERROR(FIND("Ethernet",Table1[[#This Row],[Functional Adders]]))),WiFi_Weekly,0)</f>
        <v>0.40100000000000008</v>
      </c>
      <c r="AR49" s="140" t="b">
        <f>Table1[[#This Row],[Typical Electricity Consumption (TEC) Per Proposed V3.0 Calculations (kWh/wk)]]&lt;=Table1[[#This Row],[Proposed V3.0 TEC Requirement Plus A3 and Wi-Fi Allowances (kWh/wk)]]</f>
        <v>1</v>
      </c>
      <c r="AS49" s="140" t="b">
        <f t="shared" si="0"/>
        <v>1</v>
      </c>
    </row>
    <row r="50" spans="1:45" ht="60" x14ac:dyDescent="0.2">
      <c r="A50" s="131">
        <v>2255152</v>
      </c>
      <c r="B50" s="132" t="s">
        <v>94</v>
      </c>
      <c r="C50" s="132" t="s">
        <v>95</v>
      </c>
      <c r="D50" s="132" t="s">
        <v>2819</v>
      </c>
      <c r="E50" s="132" t="s">
        <v>2820</v>
      </c>
      <c r="F50" s="132"/>
      <c r="G50" s="132" t="s">
        <v>1432</v>
      </c>
      <c r="H50" s="132" t="s">
        <v>22</v>
      </c>
      <c r="I50" s="133">
        <v>216</v>
      </c>
      <c r="J50" s="133">
        <v>356</v>
      </c>
      <c r="K50" s="132"/>
      <c r="L50" s="132" t="s">
        <v>32</v>
      </c>
      <c r="M50" s="132" t="s">
        <v>21</v>
      </c>
      <c r="N50" s="133">
        <v>26</v>
      </c>
      <c r="O50" s="132" t="s">
        <v>24</v>
      </c>
      <c r="P50" s="134">
        <v>0.8</v>
      </c>
      <c r="Q50" s="135">
        <v>41.6</v>
      </c>
      <c r="R50" s="132" t="s">
        <v>108</v>
      </c>
      <c r="S50" s="136">
        <v>42011</v>
      </c>
      <c r="T50" s="136">
        <v>41877</v>
      </c>
      <c r="U50" s="132" t="s">
        <v>45</v>
      </c>
      <c r="V50" s="132" t="s">
        <v>3477</v>
      </c>
      <c r="W50" s="137">
        <v>5</v>
      </c>
      <c r="X50" s="137">
        <v>13.2</v>
      </c>
      <c r="Y50" s="137">
        <v>18</v>
      </c>
      <c r="Z50" s="137">
        <v>18</v>
      </c>
      <c r="AA50" s="137">
        <v>26</v>
      </c>
      <c r="AB50" s="137">
        <v>133.00000000000003</v>
      </c>
      <c r="AC50" s="138">
        <v>0.78695000000000015</v>
      </c>
      <c r="AD50" s="137">
        <v>33.250000000000007</v>
      </c>
      <c r="AE50" s="137">
        <v>0.31013750000000001</v>
      </c>
      <c r="AF50" s="137">
        <v>16.12715</v>
      </c>
      <c r="AG50" s="139">
        <f>Table1[[#This Row],[Print/Copy Time from Sleep Mode (s)]]-Table1[[#This Row],[Print/Copy Time from Ready State (s)]]</f>
        <v>4.8000000000000007</v>
      </c>
      <c r="AH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50" s="139" t="b">
        <f>IF(Table1[[#This Row],[Recovery Time Requirement (s)]]="No Requirement",TRUE,IF(Table1[[#This Row],[Recovery Time Requirement (s)]]="Default Delay Time Missing","Unknown",Table1[[#This Row],[Recovery Time (s) (Tactive1 - Tactive0)]]&lt;=Table1[[#This Row],[Recovery Time Requirement (s)]]))</f>
        <v>1</v>
      </c>
      <c r="AJ50" s="139" t="b">
        <f>Table1[[#This Row],[Automatic Duplex Output Capable]]&lt;&gt;"Optional"</f>
        <v>1</v>
      </c>
      <c r="AK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 s="140" t="str">
        <f t="array" ref="AL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0" s="140">
        <f t="array" ref="AM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3.4299999999999997</v>
      </c>
      <c r="AN50" s="140">
        <f>Table1[[#This Row],[V2.0 TEC Requirement (kWh/wk)]]*52/3</f>
        <v>59.453333333333326</v>
      </c>
      <c r="AO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0.31013750000000001</v>
      </c>
      <c r="AP50" s="140">
        <f t="array" ref="AP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0.35900000000000004</v>
      </c>
      <c r="AQ50" s="140">
        <f>Table1[[#This Row],[Proposed V3.0 TEC Requirement (kWh/wk)]]+IF(Table1[[#This Row],[Maximum Document Size Width]]&gt;=275,A3_Weekly,0)+IF(AND(ISNUMBER(FIND("WiFi",Table1[[#This Row],[Functional Adders]])),ISERROR(FIND("Ethernet",Table1[[#This Row],[Functional Adders]]))),WiFi_Weekly,0)</f>
        <v>0.35900000000000004</v>
      </c>
      <c r="AR50" s="140" t="b">
        <f>Table1[[#This Row],[Typical Electricity Consumption (TEC) Per Proposed V3.0 Calculations (kWh/wk)]]&lt;=Table1[[#This Row],[Proposed V3.0 TEC Requirement Plus A3 and Wi-Fi Allowances (kWh/wk)]]</f>
        <v>1</v>
      </c>
      <c r="AS50" s="140" t="b">
        <f t="shared" si="0"/>
        <v>1</v>
      </c>
    </row>
    <row r="51" spans="1:45" ht="60" x14ac:dyDescent="0.2">
      <c r="A51" s="131">
        <v>2255153</v>
      </c>
      <c r="B51" s="132" t="s">
        <v>94</v>
      </c>
      <c r="C51" s="132" t="s">
        <v>95</v>
      </c>
      <c r="D51" s="132" t="s">
        <v>2821</v>
      </c>
      <c r="E51" s="132" t="s">
        <v>2820</v>
      </c>
      <c r="F51" s="132"/>
      <c r="G51" s="132" t="s">
        <v>1432</v>
      </c>
      <c r="H51" s="132" t="s">
        <v>22</v>
      </c>
      <c r="I51" s="133">
        <v>216</v>
      </c>
      <c r="J51" s="133">
        <v>356</v>
      </c>
      <c r="K51" s="132"/>
      <c r="L51" s="132" t="s">
        <v>32</v>
      </c>
      <c r="M51" s="132" t="s">
        <v>21</v>
      </c>
      <c r="N51" s="133">
        <v>36</v>
      </c>
      <c r="O51" s="132" t="s">
        <v>24</v>
      </c>
      <c r="P51" s="134">
        <v>1.2</v>
      </c>
      <c r="Q51" s="135">
        <v>62.4</v>
      </c>
      <c r="R51" s="132" t="s">
        <v>108</v>
      </c>
      <c r="S51" s="136">
        <v>42011</v>
      </c>
      <c r="T51" s="136">
        <v>41877</v>
      </c>
      <c r="U51" s="132" t="s">
        <v>45</v>
      </c>
      <c r="V51" s="132" t="s">
        <v>3478</v>
      </c>
      <c r="W51" s="137">
        <v>5</v>
      </c>
      <c r="X51" s="137">
        <v>10.8</v>
      </c>
      <c r="Y51" s="137">
        <v>19.8</v>
      </c>
      <c r="Z51" s="137">
        <v>19.2</v>
      </c>
      <c r="AA51" s="137">
        <v>32</v>
      </c>
      <c r="AB51" s="137">
        <v>226.2</v>
      </c>
      <c r="AC51" s="138">
        <v>1.2462</v>
      </c>
      <c r="AD51" s="137">
        <v>56.55</v>
      </c>
      <c r="AE51" s="137">
        <v>0.42494999999999999</v>
      </c>
      <c r="AF51" s="137">
        <v>22.0974</v>
      </c>
      <c r="AG51" s="139">
        <f>Table1[[#This Row],[Print/Copy Time from Sleep Mode (s)]]-Table1[[#This Row],[Print/Copy Time from Ready State (s)]]</f>
        <v>9</v>
      </c>
      <c r="AH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51" s="139" t="b">
        <f>IF(Table1[[#This Row],[Recovery Time Requirement (s)]]="No Requirement",TRUE,IF(Table1[[#This Row],[Recovery Time Requirement (s)]]="Default Delay Time Missing","Unknown",Table1[[#This Row],[Recovery Time (s) (Tactive1 - Tactive0)]]&lt;=Table1[[#This Row],[Recovery Time Requirement (s)]]))</f>
        <v>1</v>
      </c>
      <c r="AJ51" s="139" t="b">
        <f>Table1[[#This Row],[Automatic Duplex Output Capable]]&lt;&gt;"Optional"</f>
        <v>1</v>
      </c>
      <c r="AK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 s="140" t="str">
        <f t="array" ref="AL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 s="140">
        <f t="array" ref="AM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5.15</v>
      </c>
      <c r="AN51" s="140">
        <f>Table1[[#This Row],[V2.0 TEC Requirement (kWh/wk)]]*52/3</f>
        <v>89.266666666666666</v>
      </c>
      <c r="AO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0.42494999999999999</v>
      </c>
      <c r="AP51" s="140">
        <f t="array" ref="AP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51" s="140">
        <f>Table1[[#This Row],[Proposed V3.0 TEC Requirement (kWh/wk)]]+IF(Table1[[#This Row],[Maximum Document Size Width]]&gt;=275,A3_Weekly,0)+IF(AND(ISNUMBER(FIND("WiFi",Table1[[#This Row],[Functional Adders]])),ISERROR(FIND("Ethernet",Table1[[#This Row],[Functional Adders]]))),WiFi_Weekly,0)</f>
        <v>0.56899999999999995</v>
      </c>
      <c r="AR51" s="140" t="b">
        <f>Table1[[#This Row],[Typical Electricity Consumption (TEC) Per Proposed V3.0 Calculations (kWh/wk)]]&lt;=Table1[[#This Row],[Proposed V3.0 TEC Requirement Plus A3 and Wi-Fi Allowances (kWh/wk)]]</f>
        <v>1</v>
      </c>
      <c r="AS51" s="140" t="b">
        <f t="shared" si="0"/>
        <v>1</v>
      </c>
    </row>
    <row r="52" spans="1:45" ht="60" x14ac:dyDescent="0.2">
      <c r="A52" s="131">
        <v>2198119</v>
      </c>
      <c r="B52" s="152" t="s">
        <v>94</v>
      </c>
      <c r="C52" s="152" t="s">
        <v>95</v>
      </c>
      <c r="D52" s="152" t="s">
        <v>2822</v>
      </c>
      <c r="E52" s="152" t="s">
        <v>2822</v>
      </c>
      <c r="F52" s="133"/>
      <c r="G52" s="153" t="s">
        <v>1432</v>
      </c>
      <c r="H52" s="153" t="s">
        <v>22</v>
      </c>
      <c r="I52" s="133">
        <v>216</v>
      </c>
      <c r="J52" s="133">
        <v>356</v>
      </c>
      <c r="K52" s="132"/>
      <c r="L52" s="132" t="s">
        <v>32</v>
      </c>
      <c r="M52" s="132" t="s">
        <v>28</v>
      </c>
      <c r="N52" s="133">
        <v>19</v>
      </c>
      <c r="O52" s="132" t="s">
        <v>23</v>
      </c>
      <c r="P52" s="141">
        <v>0.61799999999999999</v>
      </c>
      <c r="Q52" s="141">
        <v>32.136000000000003</v>
      </c>
      <c r="R52" s="132" t="s">
        <v>2823</v>
      </c>
      <c r="S52" s="132">
        <v>41334</v>
      </c>
      <c r="T52" s="132">
        <v>41613</v>
      </c>
      <c r="U52" s="132" t="s">
        <v>45</v>
      </c>
      <c r="V52" s="132" t="s">
        <v>3479</v>
      </c>
      <c r="W52" s="132">
        <v>3</v>
      </c>
      <c r="X52" s="132">
        <v>10.199999999999999</v>
      </c>
      <c r="Y52" s="132">
        <v>13.2</v>
      </c>
      <c r="Z52" s="132">
        <v>12</v>
      </c>
      <c r="AA52" s="132">
        <v>19</v>
      </c>
      <c r="AB52" s="133">
        <v>83.233333333333334</v>
      </c>
      <c r="AC52" s="133">
        <v>0.61811666666666676</v>
      </c>
      <c r="AD52" s="133">
        <v>20.808333333333334</v>
      </c>
      <c r="AE52" s="133">
        <v>0.33092916666666661</v>
      </c>
      <c r="AF52" s="133">
        <v>17.208316666666665</v>
      </c>
      <c r="AG52" s="139">
        <f>Table1[[#This Row],[Print/Copy Time from Sleep Mode (s)]]-Table1[[#This Row],[Print/Copy Time from Ready State (s)]]</f>
        <v>3</v>
      </c>
      <c r="AH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52" s="139" t="b">
        <f>IF(Table1[[#This Row],[Recovery Time Requirement (s)]]="No Requirement",TRUE,IF(Table1[[#This Row],[Recovery Time Requirement (s)]]="Default Delay Time Missing","Unknown",Table1[[#This Row],[Recovery Time (s) (Tactive1 - Tactive0)]]&lt;=Table1[[#This Row],[Recovery Time Requirement (s)]]))</f>
        <v>1</v>
      </c>
      <c r="AJ52" s="139" t="b">
        <f>Table1[[#This Row],[Automatic Duplex Output Capable]]&lt;&gt;"Optional"</f>
        <v>1</v>
      </c>
      <c r="AK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 s="133" t="str">
        <f t="array" ref="AL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 s="133">
        <f t="array" ref="AM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1.3800000000000001</v>
      </c>
      <c r="AN52" s="133">
        <f>Table1[[#This Row],[V2.0 TEC Requirement (kWh/wk)]]*52/3</f>
        <v>23.92</v>
      </c>
      <c r="AO52"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0.33092916666666661</v>
      </c>
      <c r="AP52" s="133">
        <f t="array" ref="AP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52" s="133">
        <f>Table1[[#This Row],[Proposed V3.0 TEC Requirement (kWh/wk)]]+IF(Table1[[#This Row],[Maximum Document Size Width]]&gt;=275,A3_Weekly,0)+IF(AND(ISNUMBER(FIND("WiFi",Table1[[#This Row],[Functional Adders]])),ISERROR(FIND("Ethernet",Table1[[#This Row],[Functional Adders]]))),WiFi_Weekly,0)</f>
        <v>0.26300000000000001</v>
      </c>
      <c r="AR52" s="133" t="b">
        <f>Table1[[#This Row],[Typical Electricity Consumption (TEC) Per Proposed V3.0 Calculations (kWh/wk)]]&lt;=Table1[[#This Row],[Proposed V3.0 TEC Requirement Plus A3 and Wi-Fi Allowances (kWh/wk)]]</f>
        <v>0</v>
      </c>
      <c r="AS52" s="133" t="b">
        <f t="shared" si="0"/>
        <v>0</v>
      </c>
    </row>
    <row r="53" spans="1:45" ht="60" x14ac:dyDescent="0.2">
      <c r="A53" s="131">
        <v>2198959</v>
      </c>
      <c r="B53" s="132" t="s">
        <v>94</v>
      </c>
      <c r="C53" s="132" t="s">
        <v>95</v>
      </c>
      <c r="D53" s="132" t="s">
        <v>2824</v>
      </c>
      <c r="E53" s="132" t="s">
        <v>2824</v>
      </c>
      <c r="F53" s="132"/>
      <c r="G53" s="132" t="s">
        <v>1432</v>
      </c>
      <c r="H53" s="132" t="s">
        <v>22</v>
      </c>
      <c r="I53" s="133">
        <v>216</v>
      </c>
      <c r="J53" s="133">
        <v>356</v>
      </c>
      <c r="K53" s="132"/>
      <c r="L53" s="132" t="s">
        <v>32</v>
      </c>
      <c r="M53" s="132" t="s">
        <v>28</v>
      </c>
      <c r="N53" s="133">
        <v>26</v>
      </c>
      <c r="O53" s="132" t="s">
        <v>24</v>
      </c>
      <c r="P53" s="134">
        <v>0.78300000000000003</v>
      </c>
      <c r="Q53" s="135">
        <v>40.716000000000001</v>
      </c>
      <c r="R53" s="132" t="s">
        <v>2823</v>
      </c>
      <c r="S53" s="136">
        <v>41167</v>
      </c>
      <c r="T53" s="136">
        <v>41617</v>
      </c>
      <c r="U53" s="132" t="s">
        <v>45</v>
      </c>
      <c r="V53" s="132" t="s">
        <v>3480</v>
      </c>
      <c r="W53" s="137">
        <v>3</v>
      </c>
      <c r="X53" s="137">
        <v>7.8</v>
      </c>
      <c r="Y53" s="137">
        <v>10.8</v>
      </c>
      <c r="Z53" s="137">
        <v>10.8</v>
      </c>
      <c r="AA53" s="137">
        <v>26</v>
      </c>
      <c r="AB53" s="137">
        <v>128.60000000000002</v>
      </c>
      <c r="AC53" s="138">
        <v>0.77850000000000008</v>
      </c>
      <c r="AD53" s="137">
        <v>32.150000000000006</v>
      </c>
      <c r="AE53" s="137">
        <v>0.32062499999999999</v>
      </c>
      <c r="AF53" s="137">
        <v>16.672499999999999</v>
      </c>
      <c r="AG53" s="139">
        <f>Table1[[#This Row],[Print/Copy Time from Sleep Mode (s)]]-Table1[[#This Row],[Print/Copy Time from Ready State (s)]]</f>
        <v>3.0000000000000009</v>
      </c>
      <c r="AH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53" s="139" t="b">
        <f>IF(Table1[[#This Row],[Recovery Time Requirement (s)]]="No Requirement",TRUE,IF(Table1[[#This Row],[Recovery Time Requirement (s)]]="Default Delay Time Missing","Unknown",Table1[[#This Row],[Recovery Time (s) (Tactive1 - Tactive0)]]&lt;=Table1[[#This Row],[Recovery Time Requirement (s)]]))</f>
        <v>1</v>
      </c>
      <c r="AJ53" s="139" t="b">
        <f>Table1[[#This Row],[Automatic Duplex Output Capable]]&lt;&gt;"Optional"</f>
        <v>1</v>
      </c>
      <c r="AK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 s="140" t="str">
        <f t="array" ref="AL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 s="140">
        <f t="array" ref="AM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1.8700000000000003</v>
      </c>
      <c r="AN53" s="140">
        <f>Table1[[#This Row],[V2.0 TEC Requirement (kWh/wk)]]*52/3</f>
        <v>32.413333333333341</v>
      </c>
      <c r="AO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0.32062499999999999</v>
      </c>
      <c r="AP53" s="140">
        <f t="array" ref="AP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53" s="140">
        <f>Table1[[#This Row],[Proposed V3.0 TEC Requirement (kWh/wk)]]+IF(Table1[[#This Row],[Maximum Document Size Width]]&gt;=275,A3_Weekly,0)+IF(AND(ISNUMBER(FIND("WiFi",Table1[[#This Row],[Functional Adders]])),ISERROR(FIND("Ethernet",Table1[[#This Row],[Functional Adders]]))),WiFi_Weekly,0)</f>
        <v>0.35299999999999998</v>
      </c>
      <c r="AR53" s="140" t="b">
        <f>Table1[[#This Row],[Typical Electricity Consumption (TEC) Per Proposed V3.0 Calculations (kWh/wk)]]&lt;=Table1[[#This Row],[Proposed V3.0 TEC Requirement Plus A3 and Wi-Fi Allowances (kWh/wk)]]</f>
        <v>1</v>
      </c>
      <c r="AS53" s="140" t="b">
        <f t="shared" si="0"/>
        <v>1</v>
      </c>
    </row>
    <row r="54" spans="1:45" ht="60" x14ac:dyDescent="0.2">
      <c r="A54" s="131">
        <v>2266335</v>
      </c>
      <c r="B54" s="132" t="s">
        <v>94</v>
      </c>
      <c r="C54" s="132" t="s">
        <v>95</v>
      </c>
      <c r="D54" s="132" t="s">
        <v>112</v>
      </c>
      <c r="E54" s="132" t="s">
        <v>112</v>
      </c>
      <c r="F54" s="132"/>
      <c r="G54" s="132" t="s">
        <v>1432</v>
      </c>
      <c r="H54" s="132" t="s">
        <v>22</v>
      </c>
      <c r="I54" s="133">
        <v>216</v>
      </c>
      <c r="J54" s="133">
        <v>356</v>
      </c>
      <c r="K54" s="132"/>
      <c r="L54" s="132" t="s">
        <v>32</v>
      </c>
      <c r="M54" s="132" t="s">
        <v>28</v>
      </c>
      <c r="N54" s="133">
        <v>35</v>
      </c>
      <c r="O54" s="132" t="s">
        <v>24</v>
      </c>
      <c r="P54" s="134">
        <v>1.3</v>
      </c>
      <c r="Q54" s="135">
        <v>67.599999999999994</v>
      </c>
      <c r="R54" s="132" t="s">
        <v>108</v>
      </c>
      <c r="S54" s="136">
        <v>42485</v>
      </c>
      <c r="T54" s="136">
        <v>42339</v>
      </c>
      <c r="U54" s="132" t="s">
        <v>45</v>
      </c>
      <c r="V54" s="132" t="s">
        <v>113</v>
      </c>
      <c r="W54" s="137">
        <v>3</v>
      </c>
      <c r="X54" s="137">
        <v>4.8</v>
      </c>
      <c r="Y54" s="137">
        <v>12</v>
      </c>
      <c r="Z54" s="137">
        <v>12</v>
      </c>
      <c r="AA54" s="137">
        <v>32</v>
      </c>
      <c r="AB54" s="137">
        <v>217</v>
      </c>
      <c r="AC54" s="138">
        <v>1.2642</v>
      </c>
      <c r="AD54" s="137">
        <v>54.25</v>
      </c>
      <c r="AE54" s="137">
        <v>0.49245</v>
      </c>
      <c r="AF54" s="137">
        <v>25.607399999999998</v>
      </c>
      <c r="AG54" s="139">
        <f>Table1[[#This Row],[Print/Copy Time from Sleep Mode (s)]]-Table1[[#This Row],[Print/Copy Time from Ready State (s)]]</f>
        <v>7.2</v>
      </c>
      <c r="AH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54" s="139" t="b">
        <f>IF(Table1[[#This Row],[Recovery Time Requirement (s)]]="No Requirement",TRUE,IF(Table1[[#This Row],[Recovery Time Requirement (s)]]="Default Delay Time Missing","Unknown",Table1[[#This Row],[Recovery Time (s) (Tactive1 - Tactive0)]]&lt;=Table1[[#This Row],[Recovery Time Requirement (s)]]))</f>
        <v>1</v>
      </c>
      <c r="AJ54" s="139" t="b">
        <f>Table1[[#This Row],[Automatic Duplex Output Capable]]&lt;&gt;"Optional"</f>
        <v>1</v>
      </c>
      <c r="AK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 s="140" t="str">
        <f t="array" ref="AL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4" s="140">
        <f t="array" ref="AM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4" s="140">
        <f>Table1[[#This Row],[V2.0 TEC Requirement (kWh/wk)]]*52/3</f>
        <v>46.800000000000004</v>
      </c>
      <c r="AO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0.49245</v>
      </c>
      <c r="AP54" s="140">
        <f t="array" ref="AP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4" s="140">
        <f>Table1[[#This Row],[Proposed V3.0 TEC Requirement (kWh/wk)]]+IF(Table1[[#This Row],[Maximum Document Size Width]]&gt;=275,A3_Weekly,0)+IF(AND(ISNUMBER(FIND("WiFi",Table1[[#This Row],[Functional Adders]])),ISERROR(FIND("Ethernet",Table1[[#This Row],[Functional Adders]]))),WiFi_Weekly,0)</f>
        <v>0.51500000000000001</v>
      </c>
      <c r="AR54" s="140" t="b">
        <f>Table1[[#This Row],[Typical Electricity Consumption (TEC) Per Proposed V3.0 Calculations (kWh/wk)]]&lt;=Table1[[#This Row],[Proposed V3.0 TEC Requirement Plus A3 and Wi-Fi Allowances (kWh/wk)]]</f>
        <v>1</v>
      </c>
      <c r="AS54" s="140" t="b">
        <f t="shared" si="0"/>
        <v>1</v>
      </c>
    </row>
    <row r="55" spans="1:45" ht="60" x14ac:dyDescent="0.2">
      <c r="A55" s="131">
        <v>2198964</v>
      </c>
      <c r="B55" s="132" t="s">
        <v>94</v>
      </c>
      <c r="C55" s="132" t="s">
        <v>95</v>
      </c>
      <c r="D55" s="132" t="s">
        <v>2825</v>
      </c>
      <c r="E55" s="132" t="s">
        <v>2825</v>
      </c>
      <c r="F55" s="132"/>
      <c r="G55" s="132" t="s">
        <v>1432</v>
      </c>
      <c r="H55" s="132" t="s">
        <v>22</v>
      </c>
      <c r="I55" s="133">
        <v>216</v>
      </c>
      <c r="J55" s="133">
        <v>356</v>
      </c>
      <c r="K55" s="132"/>
      <c r="L55" s="132" t="s">
        <v>32</v>
      </c>
      <c r="M55" s="132" t="s">
        <v>28</v>
      </c>
      <c r="N55" s="133">
        <v>26</v>
      </c>
      <c r="O55" s="132" t="s">
        <v>24</v>
      </c>
      <c r="P55" s="134">
        <v>0.8</v>
      </c>
      <c r="Q55" s="135">
        <v>41.6</v>
      </c>
      <c r="R55" s="132" t="s">
        <v>2823</v>
      </c>
      <c r="S55" s="136">
        <v>40603</v>
      </c>
      <c r="T55" s="136">
        <v>41617</v>
      </c>
      <c r="U55" s="132" t="s">
        <v>45</v>
      </c>
      <c r="V55" s="132" t="s">
        <v>3481</v>
      </c>
      <c r="W55" s="137">
        <v>10</v>
      </c>
      <c r="X55" s="137">
        <v>7.8</v>
      </c>
      <c r="Y55" s="137">
        <v>12</v>
      </c>
      <c r="Z55" s="137">
        <v>10.8</v>
      </c>
      <c r="AA55" s="137">
        <v>26</v>
      </c>
      <c r="AB55" s="137">
        <v>126</v>
      </c>
      <c r="AC55" s="138">
        <v>0.80614999999999992</v>
      </c>
      <c r="AD55" s="137">
        <v>31.5</v>
      </c>
      <c r="AE55" s="137">
        <v>0.36533749999999998</v>
      </c>
      <c r="AF55" s="137">
        <v>18.99755</v>
      </c>
      <c r="AG55" s="139">
        <f>Table1[[#This Row],[Print/Copy Time from Sleep Mode (s)]]-Table1[[#This Row],[Print/Copy Time from Ready State (s)]]</f>
        <v>4.2</v>
      </c>
      <c r="AH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55" s="139" t="b">
        <f>IF(Table1[[#This Row],[Recovery Time Requirement (s)]]="No Requirement",TRUE,IF(Table1[[#This Row],[Recovery Time Requirement (s)]]="Default Delay Time Missing","Unknown",Table1[[#This Row],[Recovery Time (s) (Tactive1 - Tactive0)]]&lt;=Table1[[#This Row],[Recovery Time Requirement (s)]]))</f>
        <v>1</v>
      </c>
      <c r="AJ55" s="139" t="b">
        <f>Table1[[#This Row],[Automatic Duplex Output Capable]]&lt;&gt;"Optional"</f>
        <v>1</v>
      </c>
      <c r="AK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 s="140" t="str">
        <f t="array" ref="AL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 s="140">
        <f t="array" ref="AM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1.8700000000000003</v>
      </c>
      <c r="AN55" s="140">
        <f>Table1[[#This Row],[V2.0 TEC Requirement (kWh/wk)]]*52/3</f>
        <v>32.413333333333341</v>
      </c>
      <c r="AO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0.36533749999999998</v>
      </c>
      <c r="AP55" s="140">
        <f t="array" ref="AP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55" s="140">
        <f>Table1[[#This Row],[Proposed V3.0 TEC Requirement (kWh/wk)]]+IF(Table1[[#This Row],[Maximum Document Size Width]]&gt;=275,A3_Weekly,0)+IF(AND(ISNUMBER(FIND("WiFi",Table1[[#This Row],[Functional Adders]])),ISERROR(FIND("Ethernet",Table1[[#This Row],[Functional Adders]]))),WiFi_Weekly,0)</f>
        <v>0.35299999999999998</v>
      </c>
      <c r="AR55" s="140" t="b">
        <f>Table1[[#This Row],[Typical Electricity Consumption (TEC) Per Proposed V3.0 Calculations (kWh/wk)]]&lt;=Table1[[#This Row],[Proposed V3.0 TEC Requirement Plus A3 and Wi-Fi Allowances (kWh/wk)]]</f>
        <v>0</v>
      </c>
      <c r="AS55" s="140" t="b">
        <f t="shared" si="0"/>
        <v>0</v>
      </c>
    </row>
    <row r="56" spans="1:45" ht="48" x14ac:dyDescent="0.2">
      <c r="A56" s="131">
        <v>2289667</v>
      </c>
      <c r="B56" s="132" t="s">
        <v>94</v>
      </c>
      <c r="C56" s="132" t="s">
        <v>95</v>
      </c>
      <c r="D56" s="132" t="s">
        <v>114</v>
      </c>
      <c r="E56" s="132" t="s">
        <v>114</v>
      </c>
      <c r="F56" s="141"/>
      <c r="G56" s="132" t="s">
        <v>1432</v>
      </c>
      <c r="H56" s="132" t="s">
        <v>22</v>
      </c>
      <c r="I56" s="133">
        <v>216</v>
      </c>
      <c r="J56" s="133">
        <v>356</v>
      </c>
      <c r="K56" s="132"/>
      <c r="L56" s="132" t="s">
        <v>32</v>
      </c>
      <c r="M56" s="132" t="s">
        <v>28</v>
      </c>
      <c r="N56" s="133">
        <v>28</v>
      </c>
      <c r="O56" s="132" t="s">
        <v>24</v>
      </c>
      <c r="P56" s="134">
        <v>0.9</v>
      </c>
      <c r="Q56" s="135">
        <v>46.8</v>
      </c>
      <c r="R56" s="132" t="s">
        <v>115</v>
      </c>
      <c r="S56" s="136">
        <v>42754</v>
      </c>
      <c r="T56" s="136">
        <v>42558</v>
      </c>
      <c r="U56" s="132" t="s">
        <v>45</v>
      </c>
      <c r="V56" s="132" t="s">
        <v>116</v>
      </c>
      <c r="W56" s="137">
        <v>1</v>
      </c>
      <c r="X56" s="137">
        <v>7.8</v>
      </c>
      <c r="Y56" s="137">
        <v>10.199999999999999</v>
      </c>
      <c r="Z56" s="137">
        <v>9</v>
      </c>
      <c r="AA56" s="137">
        <v>28</v>
      </c>
      <c r="AB56" s="137">
        <v>141.26666666666665</v>
      </c>
      <c r="AC56" s="138">
        <v>0.89253333333333329</v>
      </c>
      <c r="AD56" s="137">
        <v>35.316666666666663</v>
      </c>
      <c r="AE56" s="137">
        <v>0.39953333333333335</v>
      </c>
      <c r="AF56" s="137">
        <v>20.775733333333335</v>
      </c>
      <c r="AG56" s="139">
        <f>Table1[[#This Row],[Print/Copy Time from Sleep Mode (s)]]-Table1[[#This Row],[Print/Copy Time from Ready State (s)]]</f>
        <v>2.3999999999999995</v>
      </c>
      <c r="AH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56" s="139" t="b">
        <f>IF(Table1[[#This Row],[Recovery Time Requirement (s)]]="No Requirement",TRUE,IF(Table1[[#This Row],[Recovery Time Requirement (s)]]="Default Delay Time Missing","Unknown",Table1[[#This Row],[Recovery Time (s) (Tactive1 - Tactive0)]]&lt;=Table1[[#This Row],[Recovery Time Requirement (s)]]))</f>
        <v>1</v>
      </c>
      <c r="AJ56" s="139" t="b">
        <f>Table1[[#This Row],[Automatic Duplex Output Capable]]&lt;&gt;"Optional"</f>
        <v>1</v>
      </c>
      <c r="AK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 s="140" t="str">
        <f t="array" ref="AL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 s="140">
        <f t="array" ref="AM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2.0100000000000002</v>
      </c>
      <c r="AN56" s="140">
        <f>Table1[[#This Row],[V2.0 TEC Requirement (kWh/wk)]]*52/3</f>
        <v>34.840000000000003</v>
      </c>
      <c r="AO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0.39953333333333335</v>
      </c>
      <c r="AP56" s="140">
        <f t="array" ref="AP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56" s="140">
        <f>Table1[[#This Row],[Proposed V3.0 TEC Requirement (kWh/wk)]]+IF(Table1[[#This Row],[Maximum Document Size Width]]&gt;=275,A3_Weekly,0)+IF(AND(ISNUMBER(FIND("WiFi",Table1[[#This Row],[Functional Adders]])),ISERROR(FIND("Ethernet",Table1[[#This Row],[Functional Adders]]))),WiFi_Weekly,0)</f>
        <v>0.38900000000000001</v>
      </c>
      <c r="AR56" s="140" t="b">
        <f>Table1[[#This Row],[Typical Electricity Consumption (TEC) Per Proposed V3.0 Calculations (kWh/wk)]]&lt;=Table1[[#This Row],[Proposed V3.0 TEC Requirement Plus A3 and Wi-Fi Allowances (kWh/wk)]]</f>
        <v>0</v>
      </c>
      <c r="AS56" s="140" t="b">
        <f t="shared" si="0"/>
        <v>0</v>
      </c>
    </row>
    <row r="57" spans="1:45" ht="48" x14ac:dyDescent="0.2">
      <c r="A57" s="131">
        <v>2266372</v>
      </c>
      <c r="B57" s="132" t="s">
        <v>94</v>
      </c>
      <c r="C57" s="132" t="s">
        <v>95</v>
      </c>
      <c r="D57" s="132" t="s">
        <v>117</v>
      </c>
      <c r="E57" s="132" t="s">
        <v>117</v>
      </c>
      <c r="F57" s="132"/>
      <c r="G57" s="132" t="s">
        <v>29</v>
      </c>
      <c r="H57" s="132" t="s">
        <v>22</v>
      </c>
      <c r="I57" s="133">
        <v>216</v>
      </c>
      <c r="J57" s="133">
        <v>356</v>
      </c>
      <c r="K57" s="132"/>
      <c r="L57" s="132" t="s">
        <v>32</v>
      </c>
      <c r="M57" s="132" t="s">
        <v>28</v>
      </c>
      <c r="N57" s="133">
        <v>28</v>
      </c>
      <c r="O57" s="132" t="s">
        <v>24</v>
      </c>
      <c r="P57" s="134">
        <v>0.8</v>
      </c>
      <c r="Q57" s="135">
        <v>41.6</v>
      </c>
      <c r="R57" s="132" t="s">
        <v>101</v>
      </c>
      <c r="S57" s="136">
        <v>42485</v>
      </c>
      <c r="T57" s="136">
        <v>42381</v>
      </c>
      <c r="U57" s="132" t="s">
        <v>45</v>
      </c>
      <c r="V57" s="132" t="s">
        <v>118</v>
      </c>
      <c r="W57" s="137">
        <v>1</v>
      </c>
      <c r="X57" s="137">
        <v>7.8</v>
      </c>
      <c r="Y57" s="137">
        <v>9</v>
      </c>
      <c r="Z57" s="137">
        <v>9</v>
      </c>
      <c r="AA57" s="137">
        <v>28</v>
      </c>
      <c r="AB57" s="137">
        <v>128.13333333333333</v>
      </c>
      <c r="AC57" s="138">
        <v>0.80026666666666668</v>
      </c>
      <c r="AD57" s="137">
        <v>32.033333333333331</v>
      </c>
      <c r="AE57" s="137">
        <v>0.35126666666666667</v>
      </c>
      <c r="AF57" s="137">
        <v>18.265866666666668</v>
      </c>
      <c r="AG57" s="139">
        <f>Table1[[#This Row],[Print/Copy Time from Sleep Mode (s)]]-Table1[[#This Row],[Print/Copy Time from Ready State (s)]]</f>
        <v>1.2000000000000002</v>
      </c>
      <c r="AH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57" s="139" t="b">
        <f>IF(Table1[[#This Row],[Recovery Time Requirement (s)]]="No Requirement",TRUE,IF(Table1[[#This Row],[Recovery Time Requirement (s)]]="Default Delay Time Missing","Unknown",Table1[[#This Row],[Recovery Time (s) (Tactive1 - Tactive0)]]&lt;=Table1[[#This Row],[Recovery Time Requirement (s)]]))</f>
        <v>1</v>
      </c>
      <c r="AJ57" s="139" t="b">
        <f>Table1[[#This Row],[Automatic Duplex Output Capable]]&lt;&gt;"Optional"</f>
        <v>1</v>
      </c>
      <c r="AK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 s="140" t="str">
        <f t="array" ref="AL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7" s="140">
        <f t="array" ref="AM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v>
      </c>
      <c r="AN57" s="140">
        <f>Table1[[#This Row],[V2.0 TEC Requirement (kWh/wk)]]*52/3</f>
        <v>23.919999999999998</v>
      </c>
      <c r="AO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0.25126666666666664</v>
      </c>
      <c r="AP57" s="140">
        <f t="array" ref="AP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0.36100000000000004</v>
      </c>
      <c r="AQ57" s="140">
        <f>Table1[[#This Row],[Proposed V3.0 TEC Requirement (kWh/wk)]]+IF(Table1[[#This Row],[Maximum Document Size Width]]&gt;=275,A3_Weekly,0)+IF(AND(ISNUMBER(FIND("WiFi",Table1[[#This Row],[Functional Adders]])),ISERROR(FIND("Ethernet",Table1[[#This Row],[Functional Adders]]))),WiFi_Weekly,0)</f>
        <v>0.46100000000000008</v>
      </c>
      <c r="AR57" s="140" t="b">
        <f>Table1[[#This Row],[Typical Electricity Consumption (TEC) Per Proposed V3.0 Calculations (kWh/wk)]]&lt;=Table1[[#This Row],[Proposed V3.0 TEC Requirement Plus A3 and Wi-Fi Allowances (kWh/wk)]]</f>
        <v>1</v>
      </c>
      <c r="AS57" s="140" t="b">
        <f t="shared" si="0"/>
        <v>1</v>
      </c>
    </row>
    <row r="58" spans="1:45" ht="48" x14ac:dyDescent="0.2">
      <c r="A58" s="131">
        <v>2318554</v>
      </c>
      <c r="B58" s="132" t="s">
        <v>94</v>
      </c>
      <c r="C58" s="132" t="s">
        <v>95</v>
      </c>
      <c r="D58" s="132" t="s">
        <v>2826</v>
      </c>
      <c r="E58" s="132" t="s">
        <v>2826</v>
      </c>
      <c r="F58" s="132"/>
      <c r="G58" s="132" t="s">
        <v>29</v>
      </c>
      <c r="H58" s="132" t="s">
        <v>22</v>
      </c>
      <c r="I58" s="133">
        <v>216</v>
      </c>
      <c r="J58" s="133">
        <v>356</v>
      </c>
      <c r="K58" s="132"/>
      <c r="L58" s="132" t="s">
        <v>32</v>
      </c>
      <c r="M58" s="132" t="s">
        <v>28</v>
      </c>
      <c r="N58" s="133">
        <v>30</v>
      </c>
      <c r="O58" s="132" t="s">
        <v>24</v>
      </c>
      <c r="P58" s="134">
        <v>0.9</v>
      </c>
      <c r="Q58" s="135">
        <v>46.8</v>
      </c>
      <c r="R58" s="132" t="s">
        <v>97</v>
      </c>
      <c r="S58" s="136">
        <v>43205</v>
      </c>
      <c r="T58" s="136">
        <v>43052</v>
      </c>
      <c r="U58" s="132" t="s">
        <v>45</v>
      </c>
      <c r="V58" s="132" t="s">
        <v>3482</v>
      </c>
      <c r="W58" s="137">
        <v>1</v>
      </c>
      <c r="X58" s="137">
        <v>6</v>
      </c>
      <c r="Y58" s="137">
        <v>7.8</v>
      </c>
      <c r="Z58" s="137">
        <v>9</v>
      </c>
      <c r="AA58" s="137">
        <v>30</v>
      </c>
      <c r="AB58" s="137">
        <v>155.46666666666667</v>
      </c>
      <c r="AC58" s="138">
        <v>0.85563333333333336</v>
      </c>
      <c r="AD58" s="137">
        <v>38.866666666666667</v>
      </c>
      <c r="AE58" s="137">
        <v>0.28950833333333331</v>
      </c>
      <c r="AF58" s="137">
        <v>15.054433333333332</v>
      </c>
      <c r="AG58" s="139">
        <f>Table1[[#This Row],[Print/Copy Time from Sleep Mode (s)]]-Table1[[#This Row],[Print/Copy Time from Ready State (s)]]</f>
        <v>1.7999999999999998</v>
      </c>
      <c r="AH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58" s="139" t="b">
        <f>IF(Table1[[#This Row],[Recovery Time Requirement (s)]]="No Requirement",TRUE,IF(Table1[[#This Row],[Recovery Time Requirement (s)]]="Default Delay Time Missing","Unknown",Table1[[#This Row],[Recovery Time (s) (Tactive1 - Tactive0)]]&lt;=Table1[[#This Row],[Recovery Time Requirement (s)]]))</f>
        <v>1</v>
      </c>
      <c r="AJ58" s="139" t="b">
        <f>Table1[[#This Row],[Automatic Duplex Output Capable]]&lt;&gt;"Optional"</f>
        <v>1</v>
      </c>
      <c r="AK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 s="140" t="str">
        <f t="array" ref="AL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 s="140">
        <f t="array" ref="AM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58" s="140">
        <f>Table1[[#This Row],[V2.0 TEC Requirement (kWh/wk)]]*52/3</f>
        <v>25.999999999999996</v>
      </c>
      <c r="AO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0.28950833333333331</v>
      </c>
      <c r="AP58" s="140">
        <f t="array" ref="AP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58" s="140">
        <f>Table1[[#This Row],[Proposed V3.0 TEC Requirement (kWh/wk)]]+IF(Table1[[#This Row],[Maximum Document Size Width]]&gt;=275,A3_Weekly,0)+IF(AND(ISNUMBER(FIND("WiFi",Table1[[#This Row],[Functional Adders]])),ISERROR(FIND("Ethernet",Table1[[#This Row],[Functional Adders]]))),WiFi_Weekly,0)</f>
        <v>0.39500000000000002</v>
      </c>
      <c r="AR58" s="140" t="b">
        <f>Table1[[#This Row],[Typical Electricity Consumption (TEC) Per Proposed V3.0 Calculations (kWh/wk)]]&lt;=Table1[[#This Row],[Proposed V3.0 TEC Requirement Plus A3 and Wi-Fi Allowances (kWh/wk)]]</f>
        <v>1</v>
      </c>
      <c r="AS58" s="140" t="b">
        <f t="shared" si="0"/>
        <v>1</v>
      </c>
    </row>
    <row r="59" spans="1:45" ht="48" x14ac:dyDescent="0.2">
      <c r="A59" s="131">
        <v>2318551</v>
      </c>
      <c r="B59" s="132" t="s">
        <v>94</v>
      </c>
      <c r="C59" s="132" t="s">
        <v>95</v>
      </c>
      <c r="D59" s="132" t="s">
        <v>2827</v>
      </c>
      <c r="E59" s="132" t="s">
        <v>2827</v>
      </c>
      <c r="F59" s="132"/>
      <c r="G59" s="132" t="s">
        <v>29</v>
      </c>
      <c r="H59" s="132" t="s">
        <v>22</v>
      </c>
      <c r="I59" s="133">
        <v>216</v>
      </c>
      <c r="J59" s="133">
        <v>356</v>
      </c>
      <c r="K59" s="132"/>
      <c r="L59" s="132" t="s">
        <v>32</v>
      </c>
      <c r="M59" s="132" t="s">
        <v>28</v>
      </c>
      <c r="N59" s="133">
        <v>40</v>
      </c>
      <c r="O59" s="132" t="s">
        <v>24</v>
      </c>
      <c r="P59" s="134">
        <v>1.3</v>
      </c>
      <c r="Q59" s="135">
        <v>67.599999999999994</v>
      </c>
      <c r="R59" s="132" t="s">
        <v>2828</v>
      </c>
      <c r="S59" s="136">
        <v>43205</v>
      </c>
      <c r="T59" s="136">
        <v>43047</v>
      </c>
      <c r="U59" s="132" t="s">
        <v>45</v>
      </c>
      <c r="V59" s="132" t="s">
        <v>3483</v>
      </c>
      <c r="W59" s="137">
        <v>1</v>
      </c>
      <c r="X59" s="137">
        <v>7.2</v>
      </c>
      <c r="Y59" s="137">
        <v>7.8</v>
      </c>
      <c r="Z59" s="137">
        <v>7.8</v>
      </c>
      <c r="AA59" s="137">
        <v>32</v>
      </c>
      <c r="AB59" s="137">
        <v>247</v>
      </c>
      <c r="AC59" s="138">
        <v>1.2989999999999999</v>
      </c>
      <c r="AD59" s="137">
        <v>61.75</v>
      </c>
      <c r="AE59" s="137">
        <v>0.38774999999999998</v>
      </c>
      <c r="AF59" s="137">
        <v>20.163</v>
      </c>
      <c r="AG59" s="139">
        <f>Table1[[#This Row],[Print/Copy Time from Sleep Mode (s)]]-Table1[[#This Row],[Print/Copy Time from Ready State (s)]]</f>
        <v>0.59999999999999964</v>
      </c>
      <c r="AH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59" s="139" t="b">
        <f>IF(Table1[[#This Row],[Recovery Time Requirement (s)]]="No Requirement",TRUE,IF(Table1[[#This Row],[Recovery Time Requirement (s)]]="Default Delay Time Missing","Unknown",Table1[[#This Row],[Recovery Time (s) (Tactive1 - Tactive0)]]&lt;=Table1[[#This Row],[Recovery Time Requirement (s)]]))</f>
        <v>1</v>
      </c>
      <c r="AJ59" s="139" t="b">
        <f>Table1[[#This Row],[Automatic Duplex Output Capable]]&lt;&gt;"Optional"</f>
        <v>1</v>
      </c>
      <c r="AK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 s="140" t="str">
        <f t="array" ref="AL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 s="140">
        <f t="array" ref="AM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59" s="140">
        <f>Table1[[#This Row],[V2.0 TEC Requirement (kWh/wk)]]*52/3</f>
        <v>45.06666666666667</v>
      </c>
      <c r="AO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0.38774999999999998</v>
      </c>
      <c r="AP59" s="140">
        <f t="array" ref="AP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59" s="140">
        <f>Table1[[#This Row],[Proposed V3.0 TEC Requirement (kWh/wk)]]+IF(Table1[[#This Row],[Maximum Document Size Width]]&gt;=275,A3_Weekly,0)+IF(AND(ISNUMBER(FIND("WiFi",Table1[[#This Row],[Functional Adders]])),ISERROR(FIND("Ethernet",Table1[[#This Row],[Functional Adders]]))),WiFi_Weekly,0)</f>
        <v>0.56500000000000006</v>
      </c>
      <c r="AR59" s="140" t="b">
        <f>Table1[[#This Row],[Typical Electricity Consumption (TEC) Per Proposed V3.0 Calculations (kWh/wk)]]&lt;=Table1[[#This Row],[Proposed V3.0 TEC Requirement Plus A3 and Wi-Fi Allowances (kWh/wk)]]</f>
        <v>1</v>
      </c>
      <c r="AS59" s="140" t="b">
        <f t="shared" si="0"/>
        <v>1</v>
      </c>
    </row>
    <row r="60" spans="1:45" ht="48" x14ac:dyDescent="0.2">
      <c r="A60" s="131">
        <v>2265610</v>
      </c>
      <c r="B60" s="132" t="s">
        <v>94</v>
      </c>
      <c r="C60" s="132" t="s">
        <v>95</v>
      </c>
      <c r="D60" s="132" t="s">
        <v>119</v>
      </c>
      <c r="E60" s="132" t="s">
        <v>119</v>
      </c>
      <c r="F60" s="132"/>
      <c r="G60" s="132" t="s">
        <v>29</v>
      </c>
      <c r="H60" s="132" t="s">
        <v>22</v>
      </c>
      <c r="I60" s="133">
        <v>216</v>
      </c>
      <c r="J60" s="133">
        <v>356</v>
      </c>
      <c r="K60" s="132"/>
      <c r="L60" s="132" t="s">
        <v>32</v>
      </c>
      <c r="M60" s="132" t="s">
        <v>28</v>
      </c>
      <c r="N60" s="133">
        <v>30</v>
      </c>
      <c r="O60" s="132" t="s">
        <v>24</v>
      </c>
      <c r="P60" s="134">
        <v>1.1000000000000001</v>
      </c>
      <c r="Q60" s="135">
        <v>57.2</v>
      </c>
      <c r="R60" s="132" t="s">
        <v>97</v>
      </c>
      <c r="S60" s="136">
        <v>42485</v>
      </c>
      <c r="T60" s="136">
        <v>42193</v>
      </c>
      <c r="U60" s="132" t="s">
        <v>45</v>
      </c>
      <c r="V60" s="132" t="s">
        <v>120</v>
      </c>
      <c r="W60" s="137">
        <v>3</v>
      </c>
      <c r="X60" s="137">
        <v>7.2</v>
      </c>
      <c r="Y60" s="137">
        <v>16.8</v>
      </c>
      <c r="Z60" s="137">
        <v>16.8</v>
      </c>
      <c r="AA60" s="137">
        <v>30</v>
      </c>
      <c r="AB60" s="137">
        <v>193.53333333333333</v>
      </c>
      <c r="AC60" s="138">
        <v>1.0851166666666665</v>
      </c>
      <c r="AD60" s="137">
        <v>48.383333333333333</v>
      </c>
      <c r="AE60" s="137">
        <v>0.38467916666666668</v>
      </c>
      <c r="AF60" s="137">
        <v>20.003316666666667</v>
      </c>
      <c r="AG60" s="139">
        <f>Table1[[#This Row],[Print/Copy Time from Sleep Mode (s)]]-Table1[[#This Row],[Print/Copy Time from Ready State (s)]]</f>
        <v>9.6000000000000014</v>
      </c>
      <c r="AH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0" s="139" t="b">
        <f>IF(Table1[[#This Row],[Recovery Time Requirement (s)]]="No Requirement",TRUE,IF(Table1[[#This Row],[Recovery Time Requirement (s)]]="Default Delay Time Missing","Unknown",Table1[[#This Row],[Recovery Time (s) (Tactive1 - Tactive0)]]&lt;=Table1[[#This Row],[Recovery Time Requirement (s)]]))</f>
        <v>1</v>
      </c>
      <c r="AJ60" s="139" t="b">
        <f>Table1[[#This Row],[Automatic Duplex Output Capable]]&lt;&gt;"Optional"</f>
        <v>1</v>
      </c>
      <c r="AK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 s="140" t="str">
        <f t="array" ref="AL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 s="140">
        <f t="array" ref="AM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60" s="140">
        <f>Table1[[#This Row],[V2.0 TEC Requirement (kWh/wk)]]*52/3</f>
        <v>25.999999999999996</v>
      </c>
      <c r="AO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0.38467916666666668</v>
      </c>
      <c r="AP60" s="140">
        <f t="array" ref="AP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60" s="140">
        <f>Table1[[#This Row],[Proposed V3.0 TEC Requirement (kWh/wk)]]+IF(Table1[[#This Row],[Maximum Document Size Width]]&gt;=275,A3_Weekly,0)+IF(AND(ISNUMBER(FIND("WiFi",Table1[[#This Row],[Functional Adders]])),ISERROR(FIND("Ethernet",Table1[[#This Row],[Functional Adders]]))),WiFi_Weekly,0)</f>
        <v>0.39500000000000002</v>
      </c>
      <c r="AR60" s="140" t="b">
        <f>Table1[[#This Row],[Typical Electricity Consumption (TEC) Per Proposed V3.0 Calculations (kWh/wk)]]&lt;=Table1[[#This Row],[Proposed V3.0 TEC Requirement Plus A3 and Wi-Fi Allowances (kWh/wk)]]</f>
        <v>1</v>
      </c>
      <c r="AS60" s="140" t="b">
        <f t="shared" si="0"/>
        <v>1</v>
      </c>
    </row>
    <row r="61" spans="1:45" ht="48" x14ac:dyDescent="0.2">
      <c r="A61" s="131">
        <v>2265611</v>
      </c>
      <c r="B61" s="132" t="s">
        <v>94</v>
      </c>
      <c r="C61" s="132" t="s">
        <v>95</v>
      </c>
      <c r="D61" s="132" t="s">
        <v>121</v>
      </c>
      <c r="E61" s="132" t="s">
        <v>121</v>
      </c>
      <c r="F61" s="132"/>
      <c r="G61" s="132" t="s">
        <v>29</v>
      </c>
      <c r="H61" s="132" t="s">
        <v>22</v>
      </c>
      <c r="I61" s="133">
        <v>216</v>
      </c>
      <c r="J61" s="133">
        <v>356</v>
      </c>
      <c r="K61" s="132"/>
      <c r="L61" s="132" t="s">
        <v>32</v>
      </c>
      <c r="M61" s="132" t="s">
        <v>28</v>
      </c>
      <c r="N61" s="133">
        <v>35</v>
      </c>
      <c r="O61" s="132" t="s">
        <v>24</v>
      </c>
      <c r="P61" s="134">
        <v>1.3</v>
      </c>
      <c r="Q61" s="135">
        <v>67.599999999999994</v>
      </c>
      <c r="R61" s="132" t="s">
        <v>122</v>
      </c>
      <c r="S61" s="136">
        <v>42485</v>
      </c>
      <c r="T61" s="136">
        <v>42194</v>
      </c>
      <c r="U61" s="132" t="s">
        <v>45</v>
      </c>
      <c r="V61" s="132" t="s">
        <v>123</v>
      </c>
      <c r="W61" s="137">
        <v>3</v>
      </c>
      <c r="X61" s="137">
        <v>7.2</v>
      </c>
      <c r="Y61" s="137">
        <v>18</v>
      </c>
      <c r="Z61" s="137">
        <v>18</v>
      </c>
      <c r="AA61" s="137">
        <v>32</v>
      </c>
      <c r="AB61" s="137">
        <v>230</v>
      </c>
      <c r="AC61" s="138">
        <v>1.2652000000000001</v>
      </c>
      <c r="AD61" s="137">
        <v>57.5</v>
      </c>
      <c r="AE61" s="137">
        <v>0.42969999999999997</v>
      </c>
      <c r="AF61" s="137">
        <v>22.3444</v>
      </c>
      <c r="AG61" s="139">
        <f>Table1[[#This Row],[Print/Copy Time from Sleep Mode (s)]]-Table1[[#This Row],[Print/Copy Time from Ready State (s)]]</f>
        <v>10.8</v>
      </c>
      <c r="AH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1" s="139" t="b">
        <f>IF(Table1[[#This Row],[Recovery Time Requirement (s)]]="No Requirement",TRUE,IF(Table1[[#This Row],[Recovery Time Requirement (s)]]="Default Delay Time Missing","Unknown",Table1[[#This Row],[Recovery Time (s) (Tactive1 - Tactive0)]]&lt;=Table1[[#This Row],[Recovery Time Requirement (s)]]))</f>
        <v>1</v>
      </c>
      <c r="AJ61" s="139" t="b">
        <f>Table1[[#This Row],[Automatic Duplex Output Capable]]&lt;&gt;"Optional"</f>
        <v>1</v>
      </c>
      <c r="AK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 s="140" t="str">
        <f t="array" ref="AL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 s="140">
        <f t="array" ref="AM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61" s="140">
        <f>Table1[[#This Row],[V2.0 TEC Requirement (kWh/wk)]]*52/3</f>
        <v>35.533333333333331</v>
      </c>
      <c r="AO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0.42969999999999997</v>
      </c>
      <c r="AP61" s="140">
        <f t="array" ref="AP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61" s="140">
        <f>Table1[[#This Row],[Proposed V3.0 TEC Requirement (kWh/wk)]]+IF(Table1[[#This Row],[Maximum Document Size Width]]&gt;=275,A3_Weekly,0)+IF(AND(ISNUMBER(FIND("WiFi",Table1[[#This Row],[Functional Adders]])),ISERROR(FIND("Ethernet",Table1[[#This Row],[Functional Adders]]))),WiFi_Weekly,0)</f>
        <v>0.48000000000000009</v>
      </c>
      <c r="AR61" s="140" t="b">
        <f>Table1[[#This Row],[Typical Electricity Consumption (TEC) Per Proposed V3.0 Calculations (kWh/wk)]]&lt;=Table1[[#This Row],[Proposed V3.0 TEC Requirement Plus A3 and Wi-Fi Allowances (kWh/wk)]]</f>
        <v>1</v>
      </c>
      <c r="AS61" s="140" t="b">
        <f t="shared" si="0"/>
        <v>1</v>
      </c>
    </row>
    <row r="62" spans="1:45" ht="48" x14ac:dyDescent="0.2">
      <c r="A62" s="131">
        <v>2292386</v>
      </c>
      <c r="B62" s="132" t="s">
        <v>94</v>
      </c>
      <c r="C62" s="132" t="s">
        <v>95</v>
      </c>
      <c r="D62" s="132" t="s">
        <v>124</v>
      </c>
      <c r="E62" s="132" t="s">
        <v>124</v>
      </c>
      <c r="F62" s="132"/>
      <c r="G62" s="132" t="s">
        <v>29</v>
      </c>
      <c r="H62" s="132" t="s">
        <v>22</v>
      </c>
      <c r="I62" s="133">
        <v>216</v>
      </c>
      <c r="J62" s="133">
        <v>356</v>
      </c>
      <c r="K62" s="132"/>
      <c r="L62" s="132" t="s">
        <v>32</v>
      </c>
      <c r="M62" s="132" t="s">
        <v>28</v>
      </c>
      <c r="N62" s="133">
        <v>45</v>
      </c>
      <c r="O62" s="132" t="s">
        <v>24</v>
      </c>
      <c r="P62" s="134">
        <v>1.7</v>
      </c>
      <c r="Q62" s="135">
        <v>88.4</v>
      </c>
      <c r="R62" s="132" t="s">
        <v>97</v>
      </c>
      <c r="S62" s="136">
        <v>42803</v>
      </c>
      <c r="T62" s="136">
        <v>42660</v>
      </c>
      <c r="U62" s="132" t="s">
        <v>45</v>
      </c>
      <c r="V62" s="132" t="s">
        <v>125</v>
      </c>
      <c r="W62" s="137">
        <v>1</v>
      </c>
      <c r="X62" s="137">
        <v>9</v>
      </c>
      <c r="Y62" s="137">
        <v>12</v>
      </c>
      <c r="Z62" s="137">
        <v>10.8</v>
      </c>
      <c r="AA62" s="137">
        <v>32</v>
      </c>
      <c r="AB62" s="137">
        <v>319.60000000000002</v>
      </c>
      <c r="AC62" s="138">
        <v>1.726</v>
      </c>
      <c r="AD62" s="137">
        <v>79.900000000000006</v>
      </c>
      <c r="AE62" s="137">
        <v>0.5575</v>
      </c>
      <c r="AF62" s="137">
        <v>28.99</v>
      </c>
      <c r="AG62" s="139">
        <f>Table1[[#This Row],[Print/Copy Time from Sleep Mode (s)]]-Table1[[#This Row],[Print/Copy Time from Ready State (s)]]</f>
        <v>3</v>
      </c>
      <c r="AH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62" s="139" t="b">
        <f>IF(Table1[[#This Row],[Recovery Time Requirement (s)]]="No Requirement",TRUE,IF(Table1[[#This Row],[Recovery Time Requirement (s)]]="Default Delay Time Missing","Unknown",Table1[[#This Row],[Recovery Time (s) (Tactive1 - Tactive0)]]&lt;=Table1[[#This Row],[Recovery Time Requirement (s)]]))</f>
        <v>1</v>
      </c>
      <c r="AJ62" s="139" t="b">
        <f>Table1[[#This Row],[Automatic Duplex Output Capable]]&lt;&gt;"Optional"</f>
        <v>1</v>
      </c>
      <c r="AK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 s="140" t="str">
        <f t="array" ref="AL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2" s="140">
        <f t="array" ref="AM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3.4000000000000004</v>
      </c>
      <c r="AN62" s="140">
        <f>Table1[[#This Row],[V2.0 TEC Requirement (kWh/wk)]]*52/3</f>
        <v>58.933333333333337</v>
      </c>
      <c r="AO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0.5575</v>
      </c>
      <c r="AP62" s="140">
        <f t="array" ref="AP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0.66999999999999993</v>
      </c>
      <c r="AQ62" s="140">
        <f>Table1[[#This Row],[Proposed V3.0 TEC Requirement (kWh/wk)]]+IF(Table1[[#This Row],[Maximum Document Size Width]]&gt;=275,A3_Weekly,0)+IF(AND(ISNUMBER(FIND("WiFi",Table1[[#This Row],[Functional Adders]])),ISERROR(FIND("Ethernet",Table1[[#This Row],[Functional Adders]]))),WiFi_Weekly,0)</f>
        <v>0.66999999999999993</v>
      </c>
      <c r="AR62" s="140" t="b">
        <f>Table1[[#This Row],[Typical Electricity Consumption (TEC) Per Proposed V3.0 Calculations (kWh/wk)]]&lt;=Table1[[#This Row],[Proposed V3.0 TEC Requirement Plus A3 and Wi-Fi Allowances (kWh/wk)]]</f>
        <v>1</v>
      </c>
      <c r="AS62" s="140" t="b">
        <f t="shared" si="0"/>
        <v>1</v>
      </c>
    </row>
    <row r="63" spans="1:45" ht="48" x14ac:dyDescent="0.2">
      <c r="A63" s="131">
        <v>2279989</v>
      </c>
      <c r="B63" s="132" t="s">
        <v>94</v>
      </c>
      <c r="C63" s="132" t="s">
        <v>95</v>
      </c>
      <c r="D63" s="132" t="s">
        <v>126</v>
      </c>
      <c r="E63" s="132" t="s">
        <v>126</v>
      </c>
      <c r="F63" s="132"/>
      <c r="G63" s="132" t="s">
        <v>1432</v>
      </c>
      <c r="H63" s="132" t="s">
        <v>22</v>
      </c>
      <c r="I63" s="133">
        <v>216</v>
      </c>
      <c r="J63" s="133">
        <v>356</v>
      </c>
      <c r="K63" s="132"/>
      <c r="L63" s="132" t="s">
        <v>32</v>
      </c>
      <c r="M63" s="132" t="s">
        <v>28</v>
      </c>
      <c r="N63" s="133">
        <v>58</v>
      </c>
      <c r="O63" s="132" t="s">
        <v>24</v>
      </c>
      <c r="P63" s="134">
        <v>2.6</v>
      </c>
      <c r="Q63" s="135">
        <v>135.19999999999999</v>
      </c>
      <c r="R63" s="132" t="s">
        <v>97</v>
      </c>
      <c r="S63" s="136">
        <v>42629</v>
      </c>
      <c r="T63" s="136">
        <v>42344</v>
      </c>
      <c r="U63" s="132" t="s">
        <v>45</v>
      </c>
      <c r="V63" s="132" t="s">
        <v>127</v>
      </c>
      <c r="W63" s="137">
        <v>5</v>
      </c>
      <c r="X63" s="137">
        <v>7.8</v>
      </c>
      <c r="Y63" s="137">
        <v>13.8</v>
      </c>
      <c r="Z63" s="137">
        <v>13.2</v>
      </c>
      <c r="AA63" s="137">
        <v>32</v>
      </c>
      <c r="AB63" s="137">
        <v>502.4</v>
      </c>
      <c r="AC63" s="138">
        <v>2.64</v>
      </c>
      <c r="AD63" s="137">
        <v>125.6</v>
      </c>
      <c r="AE63" s="137">
        <v>0.78600000000000003</v>
      </c>
      <c r="AF63" s="137">
        <v>40.872</v>
      </c>
      <c r="AG63" s="139">
        <f>Table1[[#This Row],[Print/Copy Time from Sleep Mode (s)]]-Table1[[#This Row],[Print/Copy Time from Ready State (s)]]</f>
        <v>6.0000000000000009</v>
      </c>
      <c r="AH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29.36</v>
      </c>
      <c r="AI63" s="139" t="b">
        <f>IF(Table1[[#This Row],[Recovery Time Requirement (s)]]="No Requirement",TRUE,IF(Table1[[#This Row],[Recovery Time Requirement (s)]]="Default Delay Time Missing","Unknown",Table1[[#This Row],[Recovery Time (s) (Tactive1 - Tactive0)]]&lt;=Table1[[#This Row],[Recovery Time Requirement (s)]]))</f>
        <v>1</v>
      </c>
      <c r="AJ63" s="139" t="b">
        <f>Table1[[#This Row],[Automatic Duplex Output Capable]]&lt;&gt;"Optional"</f>
        <v>1</v>
      </c>
      <c r="AK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 s="140" t="str">
        <f t="array" ref="AL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 s="140">
        <f t="array" ref="AM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v>
      </c>
      <c r="AN63" s="140">
        <f>Table1[[#This Row],[V2.0 TEC Requirement (kWh/wk)]]*52/3</f>
        <v>110.06666666666666</v>
      </c>
      <c r="AO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0.78600000000000003</v>
      </c>
      <c r="AP63" s="140">
        <f t="array" ref="AP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0.84399999999999997</v>
      </c>
      <c r="AQ63" s="140">
        <f>Table1[[#This Row],[Proposed V3.0 TEC Requirement (kWh/wk)]]+IF(Table1[[#This Row],[Maximum Document Size Width]]&gt;=275,A3_Weekly,0)+IF(AND(ISNUMBER(FIND("WiFi",Table1[[#This Row],[Functional Adders]])),ISERROR(FIND("Ethernet",Table1[[#This Row],[Functional Adders]]))),WiFi_Weekly,0)</f>
        <v>0.84399999999999997</v>
      </c>
      <c r="AR63" s="140" t="b">
        <f>Table1[[#This Row],[Typical Electricity Consumption (TEC) Per Proposed V3.0 Calculations (kWh/wk)]]&lt;=Table1[[#This Row],[Proposed V3.0 TEC Requirement Plus A3 and Wi-Fi Allowances (kWh/wk)]]</f>
        <v>1</v>
      </c>
      <c r="AS63" s="140" t="b">
        <f t="shared" si="0"/>
        <v>1</v>
      </c>
    </row>
    <row r="64" spans="1:45" ht="48" x14ac:dyDescent="0.2">
      <c r="A64" s="131">
        <v>2279990</v>
      </c>
      <c r="B64" s="132" t="s">
        <v>94</v>
      </c>
      <c r="C64" s="132" t="s">
        <v>95</v>
      </c>
      <c r="D64" s="132" t="s">
        <v>128</v>
      </c>
      <c r="E64" s="132" t="s">
        <v>128</v>
      </c>
      <c r="F64" s="132"/>
      <c r="G64" s="132" t="s">
        <v>1432</v>
      </c>
      <c r="H64" s="132" t="s">
        <v>22</v>
      </c>
      <c r="I64" s="133">
        <v>216</v>
      </c>
      <c r="J64" s="133">
        <v>356</v>
      </c>
      <c r="K64" s="132"/>
      <c r="L64" s="132" t="s">
        <v>32</v>
      </c>
      <c r="M64" s="132" t="s">
        <v>28</v>
      </c>
      <c r="N64" s="133">
        <v>65</v>
      </c>
      <c r="O64" s="132" t="s">
        <v>24</v>
      </c>
      <c r="P64" s="134">
        <v>3.1</v>
      </c>
      <c r="Q64" s="135">
        <v>161.19999999999999</v>
      </c>
      <c r="R64" s="132" t="s">
        <v>97</v>
      </c>
      <c r="S64" s="136">
        <v>42629</v>
      </c>
      <c r="T64" s="136">
        <v>42344</v>
      </c>
      <c r="U64" s="132" t="s">
        <v>45</v>
      </c>
      <c r="V64" s="132" t="s">
        <v>129</v>
      </c>
      <c r="W64" s="137">
        <v>5</v>
      </c>
      <c r="X64" s="137">
        <v>7.8</v>
      </c>
      <c r="Y64" s="137">
        <v>13.8</v>
      </c>
      <c r="Z64" s="137">
        <v>12</v>
      </c>
      <c r="AA64" s="137">
        <v>32</v>
      </c>
      <c r="AB64" s="137">
        <v>587</v>
      </c>
      <c r="AC64" s="138">
        <v>3.0501999999999998</v>
      </c>
      <c r="AD64" s="137">
        <v>146.75</v>
      </c>
      <c r="AE64" s="137">
        <v>0.87595000000000001</v>
      </c>
      <c r="AF64" s="137">
        <v>45.549399999999999</v>
      </c>
      <c r="AG64" s="139">
        <f>Table1[[#This Row],[Print/Copy Time from Sleep Mode (s)]]-Table1[[#This Row],[Print/Copy Time from Ready State (s)]]</f>
        <v>6.0000000000000009</v>
      </c>
      <c r="AH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 s="139" t="b">
        <f>IF(Table1[[#This Row],[Recovery Time Requirement (s)]]="No Requirement",TRUE,IF(Table1[[#This Row],[Recovery Time Requirement (s)]]="Default Delay Time Missing","Unknown",Table1[[#This Row],[Recovery Time (s) (Tactive1 - Tactive0)]]&lt;=Table1[[#This Row],[Recovery Time Requirement (s)]]))</f>
        <v>1</v>
      </c>
      <c r="AJ64" s="139" t="b">
        <f>Table1[[#This Row],[Automatic Duplex Output Capable]]&lt;&gt;"Optional"</f>
        <v>1</v>
      </c>
      <c r="AK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 s="140" t="str">
        <f t="array" ref="AL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 s="140">
        <f t="array" ref="AM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v>
      </c>
      <c r="AN64" s="140">
        <f>Table1[[#This Row],[V2.0 TEC Requirement (kWh/wk)]]*52/3</f>
        <v>140.4</v>
      </c>
      <c r="AO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0.87595000000000001</v>
      </c>
      <c r="AP64" s="140">
        <f t="array" ref="AP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64" s="140">
        <f>Table1[[#This Row],[Proposed V3.0 TEC Requirement (kWh/wk)]]+IF(Table1[[#This Row],[Maximum Document Size Width]]&gt;=275,A3_Weekly,0)+IF(AND(ISNUMBER(FIND("WiFi",Table1[[#This Row],[Functional Adders]])),ISERROR(FIND("Ethernet",Table1[[#This Row],[Functional Adders]]))),WiFi_Weekly,0)</f>
        <v>1.0269999999999999</v>
      </c>
      <c r="AR64" s="140" t="b">
        <f>Table1[[#This Row],[Typical Electricity Consumption (TEC) Per Proposed V3.0 Calculations (kWh/wk)]]&lt;=Table1[[#This Row],[Proposed V3.0 TEC Requirement Plus A3 and Wi-Fi Allowances (kWh/wk)]]</f>
        <v>1</v>
      </c>
      <c r="AS64" s="140" t="b">
        <f t="shared" si="0"/>
        <v>1</v>
      </c>
    </row>
    <row r="65" spans="1:45" ht="60" x14ac:dyDescent="0.2">
      <c r="A65" s="131">
        <v>2198114</v>
      </c>
      <c r="B65" s="132" t="s">
        <v>94</v>
      </c>
      <c r="C65" s="132" t="s">
        <v>95</v>
      </c>
      <c r="D65" s="132" t="s">
        <v>2829</v>
      </c>
      <c r="E65" s="132" t="s">
        <v>2829</v>
      </c>
      <c r="F65" s="132"/>
      <c r="G65" s="132" t="s">
        <v>29</v>
      </c>
      <c r="H65" s="132" t="s">
        <v>22</v>
      </c>
      <c r="I65" s="133">
        <v>216</v>
      </c>
      <c r="J65" s="133">
        <v>356</v>
      </c>
      <c r="K65" s="132"/>
      <c r="L65" s="132" t="s">
        <v>32</v>
      </c>
      <c r="M65" s="132" t="s">
        <v>28</v>
      </c>
      <c r="N65" s="133">
        <v>19</v>
      </c>
      <c r="O65" s="132" t="s">
        <v>23</v>
      </c>
      <c r="P65" s="134">
        <v>0.48</v>
      </c>
      <c r="Q65" s="135">
        <v>24.96</v>
      </c>
      <c r="R65" s="132" t="s">
        <v>2830</v>
      </c>
      <c r="S65" s="136">
        <v>41618</v>
      </c>
      <c r="T65" s="136">
        <v>41613</v>
      </c>
      <c r="U65" s="132" t="s">
        <v>45</v>
      </c>
      <c r="V65" s="132" t="s">
        <v>3484</v>
      </c>
      <c r="W65" s="137">
        <v>1</v>
      </c>
      <c r="X65" s="137">
        <v>12</v>
      </c>
      <c r="Y65" s="137">
        <v>16.8</v>
      </c>
      <c r="Z65" s="137">
        <v>18</v>
      </c>
      <c r="AA65" s="137">
        <v>19</v>
      </c>
      <c r="AB65" s="137">
        <v>76.966666666666669</v>
      </c>
      <c r="AC65" s="138">
        <v>0.48580833333333329</v>
      </c>
      <c r="AD65" s="137">
        <v>19.241666666666667</v>
      </c>
      <c r="AE65" s="137">
        <v>0.20965208333333335</v>
      </c>
      <c r="AF65" s="137">
        <v>10.901908333333335</v>
      </c>
      <c r="AG65" s="139">
        <f>Table1[[#This Row],[Print/Copy Time from Sleep Mode (s)]]-Table1[[#This Row],[Print/Copy Time from Ready State (s)]]</f>
        <v>4.8000000000000007</v>
      </c>
      <c r="AH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65" s="139" t="b">
        <f>IF(Table1[[#This Row],[Recovery Time Requirement (s)]]="No Requirement",TRUE,IF(Table1[[#This Row],[Recovery Time Requirement (s)]]="Default Delay Time Missing","Unknown",Table1[[#This Row],[Recovery Time (s) (Tactive1 - Tactive0)]]&lt;=Table1[[#This Row],[Recovery Time Requirement (s)]]))</f>
        <v>1</v>
      </c>
      <c r="AJ65" s="139" t="b">
        <f>Table1[[#This Row],[Automatic Duplex Output Capable]]&lt;&gt;"Optional"</f>
        <v>1</v>
      </c>
      <c r="AK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 s="140" t="str">
        <f t="array" ref="AL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5" s="140">
        <f t="array" ref="AM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1.76</v>
      </c>
      <c r="AN65" s="140">
        <f>Table1[[#This Row],[V2.0 TEC Requirement (kWh/wk)]]*52/3</f>
        <v>30.506666666666664</v>
      </c>
      <c r="AO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0.10965208333333334</v>
      </c>
      <c r="AP65" s="140">
        <f t="array" ref="AP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65" s="140">
        <f>Table1[[#This Row],[Proposed V3.0 TEC Requirement (kWh/wk)]]+IF(Table1[[#This Row],[Maximum Document Size Width]]&gt;=275,A3_Weekly,0)+IF(AND(ISNUMBER(FIND("WiFi",Table1[[#This Row],[Functional Adders]])),ISERROR(FIND("Ethernet",Table1[[#This Row],[Functional Adders]]))),WiFi_Weekly,0)</f>
        <v>0.34199999999999997</v>
      </c>
      <c r="AR65" s="140" t="b">
        <f>Table1[[#This Row],[Typical Electricity Consumption (TEC) Per Proposed V3.0 Calculations (kWh/wk)]]&lt;=Table1[[#This Row],[Proposed V3.0 TEC Requirement Plus A3 and Wi-Fi Allowances (kWh/wk)]]</f>
        <v>1</v>
      </c>
      <c r="AS65" s="140" t="b">
        <f t="shared" si="0"/>
        <v>1</v>
      </c>
    </row>
    <row r="66" spans="1:45" ht="48" x14ac:dyDescent="0.2">
      <c r="A66" s="131">
        <v>2207360</v>
      </c>
      <c r="B66" s="132" t="s">
        <v>94</v>
      </c>
      <c r="C66" s="132" t="s">
        <v>95</v>
      </c>
      <c r="D66" s="132" t="s">
        <v>2831</v>
      </c>
      <c r="E66" s="132" t="s">
        <v>2831</v>
      </c>
      <c r="F66" s="132"/>
      <c r="G66" s="132" t="s">
        <v>29</v>
      </c>
      <c r="H66" s="132" t="s">
        <v>22</v>
      </c>
      <c r="I66" s="133">
        <v>216</v>
      </c>
      <c r="J66" s="133">
        <v>356</v>
      </c>
      <c r="K66" s="132"/>
      <c r="L66" s="132" t="s">
        <v>32</v>
      </c>
      <c r="M66" s="132" t="s">
        <v>28</v>
      </c>
      <c r="N66" s="133">
        <v>26</v>
      </c>
      <c r="O66" s="132" t="s">
        <v>24</v>
      </c>
      <c r="P66" s="134">
        <v>0.7</v>
      </c>
      <c r="Q66" s="135">
        <v>36.4</v>
      </c>
      <c r="R66" s="132" t="s">
        <v>101</v>
      </c>
      <c r="S66" s="136">
        <v>41912</v>
      </c>
      <c r="T66" s="136">
        <v>41731</v>
      </c>
      <c r="U66" s="132" t="s">
        <v>45</v>
      </c>
      <c r="V66" s="132" t="s">
        <v>3485</v>
      </c>
      <c r="W66" s="137">
        <v>1</v>
      </c>
      <c r="X66" s="137">
        <v>9</v>
      </c>
      <c r="Y66" s="137">
        <v>10.8</v>
      </c>
      <c r="Z66" s="137">
        <v>10.8</v>
      </c>
      <c r="AA66" s="137">
        <v>26</v>
      </c>
      <c r="AB66" s="137">
        <v>120.8</v>
      </c>
      <c r="AC66" s="138">
        <v>0.69884999999999997</v>
      </c>
      <c r="AD66" s="137">
        <v>30.2</v>
      </c>
      <c r="AE66" s="137">
        <v>0.26291250000000005</v>
      </c>
      <c r="AF66" s="137">
        <v>13.671450000000002</v>
      </c>
      <c r="AG66" s="139">
        <f>Table1[[#This Row],[Print/Copy Time from Sleep Mode (s)]]-Table1[[#This Row],[Print/Copy Time from Ready State (s)]]</f>
        <v>1.8000000000000007</v>
      </c>
      <c r="AH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66" s="139" t="b">
        <f>IF(Table1[[#This Row],[Recovery Time Requirement (s)]]="No Requirement",TRUE,IF(Table1[[#This Row],[Recovery Time Requirement (s)]]="Default Delay Time Missing","Unknown",Table1[[#This Row],[Recovery Time (s) (Tactive1 - Tactive0)]]&lt;=Table1[[#This Row],[Recovery Time Requirement (s)]]))</f>
        <v>1</v>
      </c>
      <c r="AJ66" s="139" t="b">
        <f>Table1[[#This Row],[Automatic Duplex Output Capable]]&lt;&gt;"Optional"</f>
        <v>1</v>
      </c>
      <c r="AK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6" s="140" t="str">
        <f t="array" ref="AL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6" s="140">
        <f t="array" ref="AM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1.26</v>
      </c>
      <c r="AN66" s="140">
        <f>Table1[[#This Row],[V2.0 TEC Requirement (kWh/wk)]]*52/3</f>
        <v>21.84</v>
      </c>
      <c r="AO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0.16291250000000004</v>
      </c>
      <c r="AP66" s="140">
        <f t="array" ref="AP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0.32700000000000007</v>
      </c>
      <c r="AQ66" s="140">
        <f>Table1[[#This Row],[Proposed V3.0 TEC Requirement (kWh/wk)]]+IF(Table1[[#This Row],[Maximum Document Size Width]]&gt;=275,A3_Weekly,0)+IF(AND(ISNUMBER(FIND("WiFi",Table1[[#This Row],[Functional Adders]])),ISERROR(FIND("Ethernet",Table1[[#This Row],[Functional Adders]]))),WiFi_Weekly,0)</f>
        <v>0.42700000000000005</v>
      </c>
      <c r="AR66" s="140" t="b">
        <f>Table1[[#This Row],[Typical Electricity Consumption (TEC) Per Proposed V3.0 Calculations (kWh/wk)]]&lt;=Table1[[#This Row],[Proposed V3.0 TEC Requirement Plus A3 and Wi-Fi Allowances (kWh/wk)]]</f>
        <v>1</v>
      </c>
      <c r="AS66" s="140" t="b">
        <f t="shared" ref="AS66:AS129" si="3">AND(AI66,AJ66,AK66,AR66)</f>
        <v>1</v>
      </c>
    </row>
    <row r="67" spans="1:45" ht="60" x14ac:dyDescent="0.2">
      <c r="A67" s="131">
        <v>2199796</v>
      </c>
      <c r="B67" s="132" t="s">
        <v>94</v>
      </c>
      <c r="C67" s="132" t="s">
        <v>95</v>
      </c>
      <c r="D67" s="132" t="s">
        <v>2832</v>
      </c>
      <c r="E67" s="132" t="s">
        <v>2832</v>
      </c>
      <c r="F67" s="132"/>
      <c r="G67" s="132" t="s">
        <v>29</v>
      </c>
      <c r="H67" s="132" t="s">
        <v>22</v>
      </c>
      <c r="I67" s="133">
        <v>216</v>
      </c>
      <c r="J67" s="133">
        <v>356</v>
      </c>
      <c r="K67" s="132"/>
      <c r="L67" s="132" t="s">
        <v>32</v>
      </c>
      <c r="M67" s="132" t="s">
        <v>28</v>
      </c>
      <c r="N67" s="133">
        <v>42</v>
      </c>
      <c r="O67" s="132" t="s">
        <v>24</v>
      </c>
      <c r="P67" s="134">
        <v>1.9</v>
      </c>
      <c r="Q67" s="135">
        <v>98.8</v>
      </c>
      <c r="R67" s="132" t="s">
        <v>2833</v>
      </c>
      <c r="S67" s="136">
        <v>41282</v>
      </c>
      <c r="T67" s="136">
        <v>41542</v>
      </c>
      <c r="U67" s="132" t="s">
        <v>40</v>
      </c>
      <c r="V67" s="132" t="s">
        <v>3486</v>
      </c>
      <c r="W67" s="137">
        <v>5</v>
      </c>
      <c r="X67" s="137">
        <v>10.199999999999999</v>
      </c>
      <c r="Y67" s="137">
        <v>27</v>
      </c>
      <c r="Z67" s="137">
        <v>27</v>
      </c>
      <c r="AA67" s="137">
        <v>32</v>
      </c>
      <c r="AB67" s="137">
        <v>356.39999999999992</v>
      </c>
      <c r="AC67" s="138">
        <v>1.8843999999999996</v>
      </c>
      <c r="AD67" s="137">
        <v>89.09999999999998</v>
      </c>
      <c r="AE67" s="137">
        <v>0.57189999999999996</v>
      </c>
      <c r="AF67" s="137">
        <v>29.738799999999998</v>
      </c>
      <c r="AG67" s="139">
        <f>Table1[[#This Row],[Print/Copy Time from Sleep Mode (s)]]-Table1[[#This Row],[Print/Copy Time from Ready State (s)]]</f>
        <v>16.8</v>
      </c>
      <c r="AH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7" s="139" t="b">
        <f>IF(Table1[[#This Row],[Recovery Time Requirement (s)]]="No Requirement",TRUE,IF(Table1[[#This Row],[Recovery Time Requirement (s)]]="Default Delay Time Missing","Unknown",Table1[[#This Row],[Recovery Time (s) (Tactive1 - Tactive0)]]&lt;=Table1[[#This Row],[Recovery Time Requirement (s)]]))</f>
        <v>1</v>
      </c>
      <c r="AJ67" s="139" t="b">
        <f>Table1[[#This Row],[Automatic Duplex Output Capable]]&lt;&gt;"Optional"</f>
        <v>1</v>
      </c>
      <c r="AK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7" s="140" t="str">
        <f t="array" ref="AL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7" s="140">
        <f t="array" ref="AM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67" s="140">
        <f>Table1[[#This Row],[V2.0 TEC Requirement (kWh/wk)]]*52/3</f>
        <v>50.613333333333337</v>
      </c>
      <c r="AO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0.57189999999999996</v>
      </c>
      <c r="AP67" s="140">
        <f t="array" ref="AP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67" s="140">
        <f>Table1[[#This Row],[Proposed V3.0 TEC Requirement (kWh/wk)]]+IF(Table1[[#This Row],[Maximum Document Size Width]]&gt;=275,A3_Weekly,0)+IF(AND(ISNUMBER(FIND("WiFi",Table1[[#This Row],[Functional Adders]])),ISERROR(FIND("Ethernet",Table1[[#This Row],[Functional Adders]]))),WiFi_Weekly,0)</f>
        <v>0.60399999999999987</v>
      </c>
      <c r="AR67" s="140" t="b">
        <f>Table1[[#This Row],[Typical Electricity Consumption (TEC) Per Proposed V3.0 Calculations (kWh/wk)]]&lt;=Table1[[#This Row],[Proposed V3.0 TEC Requirement Plus A3 and Wi-Fi Allowances (kWh/wk)]]</f>
        <v>1</v>
      </c>
      <c r="AS67" s="140" t="b">
        <f t="shared" si="3"/>
        <v>1</v>
      </c>
    </row>
    <row r="68" spans="1:45" ht="48" x14ac:dyDescent="0.2">
      <c r="A68" s="131">
        <v>2289309</v>
      </c>
      <c r="B68" s="132" t="s">
        <v>94</v>
      </c>
      <c r="C68" s="132" t="s">
        <v>95</v>
      </c>
      <c r="D68" s="132" t="s">
        <v>130</v>
      </c>
      <c r="E68" s="132" t="s">
        <v>130</v>
      </c>
      <c r="F68" s="132"/>
      <c r="G68" s="132" t="s">
        <v>1432</v>
      </c>
      <c r="H68" s="132" t="s">
        <v>22</v>
      </c>
      <c r="I68" s="133">
        <v>216</v>
      </c>
      <c r="J68" s="133">
        <v>356</v>
      </c>
      <c r="K68" s="132"/>
      <c r="L68" s="132" t="s">
        <v>32</v>
      </c>
      <c r="M68" s="132" t="s">
        <v>28</v>
      </c>
      <c r="N68" s="133">
        <v>24</v>
      </c>
      <c r="O68" s="132" t="s">
        <v>23</v>
      </c>
      <c r="P68" s="134">
        <v>0.7</v>
      </c>
      <c r="Q68" s="135">
        <v>36.4</v>
      </c>
      <c r="R68" s="132" t="s">
        <v>115</v>
      </c>
      <c r="S68" s="136">
        <v>42753</v>
      </c>
      <c r="T68" s="136">
        <v>42558</v>
      </c>
      <c r="U68" s="132" t="s">
        <v>45</v>
      </c>
      <c r="V68" s="132" t="s">
        <v>131</v>
      </c>
      <c r="W68" s="137">
        <v>1</v>
      </c>
      <c r="X68" s="137">
        <v>7.2</v>
      </c>
      <c r="Y68" s="137">
        <v>9</v>
      </c>
      <c r="Z68" s="137">
        <v>9</v>
      </c>
      <c r="AA68" s="137">
        <v>24</v>
      </c>
      <c r="AB68" s="137">
        <v>109.13333333333334</v>
      </c>
      <c r="AC68" s="138">
        <v>0.71126666666666671</v>
      </c>
      <c r="AD68" s="137">
        <v>27.283333333333335</v>
      </c>
      <c r="AE68" s="137">
        <v>0.32901666666666662</v>
      </c>
      <c r="AF68" s="137">
        <v>17.108866666666664</v>
      </c>
      <c r="AG68" s="139">
        <f>Table1[[#This Row],[Print/Copy Time from Sleep Mode (s)]]-Table1[[#This Row],[Print/Copy Time from Ready State (s)]]</f>
        <v>1.7999999999999998</v>
      </c>
      <c r="AH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68" s="139" t="b">
        <f>IF(Table1[[#This Row],[Recovery Time Requirement (s)]]="No Requirement",TRUE,IF(Table1[[#This Row],[Recovery Time Requirement (s)]]="Default Delay Time Missing","Unknown",Table1[[#This Row],[Recovery Time (s) (Tactive1 - Tactive0)]]&lt;=Table1[[#This Row],[Recovery Time Requirement (s)]]))</f>
        <v>1</v>
      </c>
      <c r="AJ68" s="139" t="b">
        <f>Table1[[#This Row],[Automatic Duplex Output Capable]]&lt;&gt;"Optional"</f>
        <v>1</v>
      </c>
      <c r="AK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 s="140" t="str">
        <f t="array" ref="AL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8" s="140">
        <f t="array" ref="AM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1.7300000000000002</v>
      </c>
      <c r="AN68" s="140">
        <f>Table1[[#This Row],[V2.0 TEC Requirement (kWh/wk)]]*52/3</f>
        <v>29.986666666666668</v>
      </c>
      <c r="AO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0.32901666666666662</v>
      </c>
      <c r="AP68" s="140">
        <f t="array" ref="AP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0.31699999999999995</v>
      </c>
      <c r="AQ68" s="140">
        <f>Table1[[#This Row],[Proposed V3.0 TEC Requirement (kWh/wk)]]+IF(Table1[[#This Row],[Maximum Document Size Width]]&gt;=275,A3_Weekly,0)+IF(AND(ISNUMBER(FIND("WiFi",Table1[[#This Row],[Functional Adders]])),ISERROR(FIND("Ethernet",Table1[[#This Row],[Functional Adders]]))),WiFi_Weekly,0)</f>
        <v>0.31699999999999995</v>
      </c>
      <c r="AR68" s="140" t="b">
        <f>Table1[[#This Row],[Typical Electricity Consumption (TEC) Per Proposed V3.0 Calculations (kWh/wk)]]&lt;=Table1[[#This Row],[Proposed V3.0 TEC Requirement Plus A3 and Wi-Fi Allowances (kWh/wk)]]</f>
        <v>0</v>
      </c>
      <c r="AS68" s="140" t="b">
        <f t="shared" si="3"/>
        <v>0</v>
      </c>
    </row>
    <row r="69" spans="1:45" ht="60" x14ac:dyDescent="0.2">
      <c r="A69" s="131">
        <v>2266338</v>
      </c>
      <c r="B69" s="132" t="s">
        <v>94</v>
      </c>
      <c r="C69" s="132" t="s">
        <v>95</v>
      </c>
      <c r="D69" s="132" t="s">
        <v>132</v>
      </c>
      <c r="E69" s="132" t="s">
        <v>132</v>
      </c>
      <c r="F69" s="132"/>
      <c r="G69" s="132" t="s">
        <v>1432</v>
      </c>
      <c r="H69" s="132" t="s">
        <v>22</v>
      </c>
      <c r="I69" s="133">
        <v>216</v>
      </c>
      <c r="J69" s="133">
        <v>356</v>
      </c>
      <c r="K69" s="132"/>
      <c r="L69" s="132" t="s">
        <v>32</v>
      </c>
      <c r="M69" s="132" t="s">
        <v>28</v>
      </c>
      <c r="N69" s="133">
        <v>35</v>
      </c>
      <c r="O69" s="132" t="s">
        <v>24</v>
      </c>
      <c r="P69" s="134">
        <v>1.3</v>
      </c>
      <c r="Q69" s="135">
        <v>67.599999999999994</v>
      </c>
      <c r="R69" s="132" t="s">
        <v>108</v>
      </c>
      <c r="S69" s="136">
        <v>42485</v>
      </c>
      <c r="T69" s="136">
        <v>42340</v>
      </c>
      <c r="U69" s="132" t="s">
        <v>45</v>
      </c>
      <c r="V69" s="132" t="s">
        <v>133</v>
      </c>
      <c r="W69" s="137">
        <v>3</v>
      </c>
      <c r="X69" s="137">
        <v>7.8</v>
      </c>
      <c r="Y69" s="137">
        <v>16.2</v>
      </c>
      <c r="Z69" s="137">
        <v>12</v>
      </c>
      <c r="AA69" s="137">
        <v>32</v>
      </c>
      <c r="AB69" s="137">
        <v>223.2</v>
      </c>
      <c r="AC69" s="138">
        <v>1.2952000000000001</v>
      </c>
      <c r="AD69" s="137">
        <v>55.8</v>
      </c>
      <c r="AE69" s="137">
        <v>0.50019999999999998</v>
      </c>
      <c r="AF69" s="137">
        <v>26.010399999999997</v>
      </c>
      <c r="AG69" s="139">
        <f>Table1[[#This Row],[Print/Copy Time from Sleep Mode (s)]]-Table1[[#This Row],[Print/Copy Time from Ready State (s)]]</f>
        <v>8.3999999999999986</v>
      </c>
      <c r="AH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9" s="139" t="b">
        <f>IF(Table1[[#This Row],[Recovery Time Requirement (s)]]="No Requirement",TRUE,IF(Table1[[#This Row],[Recovery Time Requirement (s)]]="Default Delay Time Missing","Unknown",Table1[[#This Row],[Recovery Time (s) (Tactive1 - Tactive0)]]&lt;=Table1[[#This Row],[Recovery Time Requirement (s)]]))</f>
        <v>1</v>
      </c>
      <c r="AJ69" s="139" t="b">
        <f>Table1[[#This Row],[Automatic Duplex Output Capable]]&lt;&gt;"Optional"</f>
        <v>1</v>
      </c>
      <c r="AK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 s="140" t="str">
        <f t="array" ref="AL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9" s="140">
        <f t="array" ref="AM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69" s="140">
        <f>Table1[[#This Row],[V2.0 TEC Requirement (kWh/wk)]]*52/3</f>
        <v>46.800000000000004</v>
      </c>
      <c r="AO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0.50019999999999998</v>
      </c>
      <c r="AP69" s="140">
        <f t="array" ref="AP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69" s="140">
        <f>Table1[[#This Row],[Proposed V3.0 TEC Requirement (kWh/wk)]]+IF(Table1[[#This Row],[Maximum Document Size Width]]&gt;=275,A3_Weekly,0)+IF(AND(ISNUMBER(FIND("WiFi",Table1[[#This Row],[Functional Adders]])),ISERROR(FIND("Ethernet",Table1[[#This Row],[Functional Adders]]))),WiFi_Weekly,0)</f>
        <v>0.51500000000000001</v>
      </c>
      <c r="AR69" s="140" t="b">
        <f>Table1[[#This Row],[Typical Electricity Consumption (TEC) Per Proposed V3.0 Calculations (kWh/wk)]]&lt;=Table1[[#This Row],[Proposed V3.0 TEC Requirement Plus A3 and Wi-Fi Allowances (kWh/wk)]]</f>
        <v>1</v>
      </c>
      <c r="AS69" s="140" t="b">
        <f t="shared" si="3"/>
        <v>1</v>
      </c>
    </row>
    <row r="70" spans="1:45" ht="60" x14ac:dyDescent="0.2">
      <c r="A70" s="131">
        <v>2318546</v>
      </c>
      <c r="B70" s="132" t="s">
        <v>94</v>
      </c>
      <c r="C70" s="132" t="s">
        <v>95</v>
      </c>
      <c r="D70" s="132" t="s">
        <v>2834</v>
      </c>
      <c r="E70" s="132" t="s">
        <v>2834</v>
      </c>
      <c r="F70" s="132"/>
      <c r="G70" s="132" t="s">
        <v>1432</v>
      </c>
      <c r="H70" s="132" t="s">
        <v>22</v>
      </c>
      <c r="I70" s="133">
        <v>216</v>
      </c>
      <c r="J70" s="133">
        <v>356</v>
      </c>
      <c r="K70" s="132"/>
      <c r="L70" s="132" t="s">
        <v>32</v>
      </c>
      <c r="M70" s="132" t="s">
        <v>28</v>
      </c>
      <c r="N70" s="133">
        <v>40</v>
      </c>
      <c r="O70" s="132" t="s">
        <v>24</v>
      </c>
      <c r="P70" s="134">
        <v>1.3</v>
      </c>
      <c r="Q70" s="135">
        <v>67.599999999999994</v>
      </c>
      <c r="R70" s="132" t="s">
        <v>2835</v>
      </c>
      <c r="S70" s="136">
        <v>43205</v>
      </c>
      <c r="T70" s="136">
        <v>43047</v>
      </c>
      <c r="U70" s="132" t="s">
        <v>45</v>
      </c>
      <c r="V70" s="132" t="s">
        <v>3487</v>
      </c>
      <c r="W70" s="137">
        <v>1</v>
      </c>
      <c r="X70" s="137">
        <v>6</v>
      </c>
      <c r="Y70" s="137">
        <v>480</v>
      </c>
      <c r="Z70" s="137">
        <v>480</v>
      </c>
      <c r="AA70" s="137">
        <v>32</v>
      </c>
      <c r="AB70" s="137">
        <v>241.8</v>
      </c>
      <c r="AC70" s="138">
        <v>1.2858000000000001</v>
      </c>
      <c r="AD70" s="137">
        <v>60.45</v>
      </c>
      <c r="AE70" s="137">
        <v>0.39705000000000001</v>
      </c>
      <c r="AF70" s="137">
        <v>20.646599999999999</v>
      </c>
      <c r="AG70" s="139">
        <f>Table1[[#This Row],[Print/Copy Time from Sleep Mode (s)]]-Table1[[#This Row],[Print/Copy Time from Ready State (s)]]</f>
        <v>474</v>
      </c>
      <c r="AH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70" s="139" t="b">
        <f>IF(Table1[[#This Row],[Recovery Time Requirement (s)]]="No Requirement",TRUE,IF(Table1[[#This Row],[Recovery Time Requirement (s)]]="Default Delay Time Missing","Unknown",Table1[[#This Row],[Recovery Time (s) (Tactive1 - Tactive0)]]&lt;=Table1[[#This Row],[Recovery Time Requirement (s)]]))</f>
        <v>0</v>
      </c>
      <c r="AJ70" s="139" t="b">
        <f>Table1[[#This Row],[Automatic Duplex Output Capable]]&lt;&gt;"Optional"</f>
        <v>1</v>
      </c>
      <c r="AK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 s="140" t="str">
        <f t="array" ref="AL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 s="140">
        <f t="array" ref="AM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3.2500000000000004</v>
      </c>
      <c r="AN70" s="140">
        <f>Table1[[#This Row],[V2.0 TEC Requirement (kWh/wk)]]*52/3</f>
        <v>56.333333333333343</v>
      </c>
      <c r="AO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0.39705000000000001</v>
      </c>
      <c r="AP70" s="140">
        <f t="array" ref="AP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70" s="140">
        <f>Table1[[#This Row],[Proposed V3.0 TEC Requirement (kWh/wk)]]+IF(Table1[[#This Row],[Maximum Document Size Width]]&gt;=275,A3_Weekly,0)+IF(AND(ISNUMBER(FIND("WiFi",Table1[[#This Row],[Functional Adders]])),ISERROR(FIND("Ethernet",Table1[[#This Row],[Functional Adders]]))),WiFi_Weekly,0)</f>
        <v>0.60499999999999998</v>
      </c>
      <c r="AR70" s="140" t="b">
        <f>Table1[[#This Row],[Typical Electricity Consumption (TEC) Per Proposed V3.0 Calculations (kWh/wk)]]&lt;=Table1[[#This Row],[Proposed V3.0 TEC Requirement Plus A3 and Wi-Fi Allowances (kWh/wk)]]</f>
        <v>1</v>
      </c>
      <c r="AS70" s="140" t="b">
        <f t="shared" si="3"/>
        <v>0</v>
      </c>
    </row>
    <row r="71" spans="1:45" ht="60" x14ac:dyDescent="0.2">
      <c r="A71" s="131">
        <v>2265609</v>
      </c>
      <c r="B71" s="132" t="s">
        <v>94</v>
      </c>
      <c r="C71" s="132" t="s">
        <v>95</v>
      </c>
      <c r="D71" s="132" t="s">
        <v>134</v>
      </c>
      <c r="E71" s="132" t="s">
        <v>134</v>
      </c>
      <c r="F71" s="132"/>
      <c r="G71" s="132" t="s">
        <v>1432</v>
      </c>
      <c r="H71" s="132" t="s">
        <v>22</v>
      </c>
      <c r="I71" s="133">
        <v>216</v>
      </c>
      <c r="J71" s="133">
        <v>356</v>
      </c>
      <c r="K71" s="132"/>
      <c r="L71" s="132" t="s">
        <v>32</v>
      </c>
      <c r="M71" s="132" t="s">
        <v>28</v>
      </c>
      <c r="N71" s="133">
        <v>42</v>
      </c>
      <c r="O71" s="132" t="s">
        <v>24</v>
      </c>
      <c r="P71" s="134">
        <v>1.7</v>
      </c>
      <c r="Q71" s="135">
        <v>88.4</v>
      </c>
      <c r="R71" s="132" t="s">
        <v>108</v>
      </c>
      <c r="S71" s="136">
        <v>42485</v>
      </c>
      <c r="T71" s="136">
        <v>42327</v>
      </c>
      <c r="U71" s="132" t="s">
        <v>45</v>
      </c>
      <c r="V71" s="132" t="s">
        <v>135</v>
      </c>
      <c r="W71" s="137">
        <v>3</v>
      </c>
      <c r="X71" s="137">
        <v>7.2</v>
      </c>
      <c r="Y71" s="137">
        <v>16.8</v>
      </c>
      <c r="Z71" s="137">
        <v>16.2</v>
      </c>
      <c r="AA71" s="137">
        <v>32</v>
      </c>
      <c r="AB71" s="137">
        <v>314.40000000000003</v>
      </c>
      <c r="AC71" s="138">
        <v>1.6872</v>
      </c>
      <c r="AD71" s="137">
        <v>78.600000000000009</v>
      </c>
      <c r="AE71" s="137">
        <v>0.53520000000000001</v>
      </c>
      <c r="AF71" s="137">
        <v>27.830400000000001</v>
      </c>
      <c r="AG71" s="139">
        <f>Table1[[#This Row],[Print/Copy Time from Sleep Mode (s)]]-Table1[[#This Row],[Print/Copy Time from Ready State (s)]]</f>
        <v>9.6000000000000014</v>
      </c>
      <c r="AH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71" s="139" t="b">
        <f>IF(Table1[[#This Row],[Recovery Time Requirement (s)]]="No Requirement",TRUE,IF(Table1[[#This Row],[Recovery Time Requirement (s)]]="Default Delay Time Missing","Unknown",Table1[[#This Row],[Recovery Time (s) (Tactive1 - Tactive0)]]&lt;=Table1[[#This Row],[Recovery Time Requirement (s)]]))</f>
        <v>1</v>
      </c>
      <c r="AJ71" s="139" t="b">
        <f>Table1[[#This Row],[Automatic Duplex Output Capable]]&lt;&gt;"Optional"</f>
        <v>1</v>
      </c>
      <c r="AK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1" s="140" t="str">
        <f t="array" ref="AL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1" s="140">
        <f t="array" ref="AM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71" s="140">
        <f>Table1[[#This Row],[V2.0 TEC Requirement (kWh/wk)]]*52/3</f>
        <v>60.146666666666668</v>
      </c>
      <c r="AO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0.53520000000000001</v>
      </c>
      <c r="AP71" s="140">
        <f t="array" ref="AP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71" s="140">
        <f>Table1[[#This Row],[Proposed V3.0 TEC Requirement (kWh/wk)]]+IF(Table1[[#This Row],[Maximum Document Size Width]]&gt;=275,A3_Weekly,0)+IF(AND(ISNUMBER(FIND("WiFi",Table1[[#This Row],[Functional Adders]])),ISERROR(FIND("Ethernet",Table1[[#This Row],[Functional Adders]]))),WiFi_Weekly,0)</f>
        <v>0.6359999999999999</v>
      </c>
      <c r="AR71" s="140" t="b">
        <f>Table1[[#This Row],[Typical Electricity Consumption (TEC) Per Proposed V3.0 Calculations (kWh/wk)]]&lt;=Table1[[#This Row],[Proposed V3.0 TEC Requirement Plus A3 and Wi-Fi Allowances (kWh/wk)]]</f>
        <v>1</v>
      </c>
      <c r="AS71" s="140" t="b">
        <f t="shared" si="3"/>
        <v>1</v>
      </c>
    </row>
    <row r="72" spans="1:45" ht="60" x14ac:dyDescent="0.2">
      <c r="A72" s="131">
        <v>2318553</v>
      </c>
      <c r="B72" s="132" t="s">
        <v>94</v>
      </c>
      <c r="C72" s="132" t="s">
        <v>95</v>
      </c>
      <c r="D72" s="132" t="s">
        <v>2836</v>
      </c>
      <c r="E72" s="132" t="s">
        <v>2836</v>
      </c>
      <c r="F72" s="132"/>
      <c r="G72" s="132" t="s">
        <v>1432</v>
      </c>
      <c r="H72" s="132" t="s">
        <v>22</v>
      </c>
      <c r="I72" s="133">
        <v>216</v>
      </c>
      <c r="J72" s="133">
        <v>356</v>
      </c>
      <c r="K72" s="132"/>
      <c r="L72" s="132" t="s">
        <v>32</v>
      </c>
      <c r="M72" s="132" t="s">
        <v>28</v>
      </c>
      <c r="N72" s="133">
        <v>45</v>
      </c>
      <c r="O72" s="132" t="s">
        <v>24</v>
      </c>
      <c r="P72" s="134">
        <v>1.6</v>
      </c>
      <c r="Q72" s="135">
        <v>83.2</v>
      </c>
      <c r="R72" s="132" t="s">
        <v>2835</v>
      </c>
      <c r="S72" s="136">
        <v>43205</v>
      </c>
      <c r="T72" s="136">
        <v>43039</v>
      </c>
      <c r="U72" s="132" t="s">
        <v>45</v>
      </c>
      <c r="V72" s="132" t="s">
        <v>3488</v>
      </c>
      <c r="W72" s="137">
        <v>1</v>
      </c>
      <c r="X72" s="137">
        <v>7.8</v>
      </c>
      <c r="Y72" s="137">
        <v>9</v>
      </c>
      <c r="Z72" s="137">
        <v>9</v>
      </c>
      <c r="AA72" s="137">
        <v>32</v>
      </c>
      <c r="AB72" s="137">
        <v>295</v>
      </c>
      <c r="AC72" s="138">
        <v>1.5517999999999998</v>
      </c>
      <c r="AD72" s="137">
        <v>73.75</v>
      </c>
      <c r="AE72" s="137">
        <v>0.46355000000000002</v>
      </c>
      <c r="AF72" s="137">
        <v>24.104600000000001</v>
      </c>
      <c r="AG72" s="139">
        <f>Table1[[#This Row],[Print/Copy Time from Sleep Mode (s)]]-Table1[[#This Row],[Print/Copy Time from Ready State (s)]]</f>
        <v>1.2000000000000002</v>
      </c>
      <c r="AH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72" s="139" t="b">
        <f>IF(Table1[[#This Row],[Recovery Time Requirement (s)]]="No Requirement",TRUE,IF(Table1[[#This Row],[Recovery Time Requirement (s)]]="Default Delay Time Missing","Unknown",Table1[[#This Row],[Recovery Time (s) (Tactive1 - Tactive0)]]&lt;=Table1[[#This Row],[Recovery Time Requirement (s)]]))</f>
        <v>1</v>
      </c>
      <c r="AJ72" s="139" t="b">
        <f>Table1[[#This Row],[Automatic Duplex Output Capable]]&lt;&gt;"Optional"</f>
        <v>1</v>
      </c>
      <c r="AK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 s="140" t="str">
        <f t="array" ref="AL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 s="140">
        <f t="array" ref="AM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3.8000000000000003</v>
      </c>
      <c r="AN72" s="140">
        <f>Table1[[#This Row],[V2.0 TEC Requirement (kWh/wk)]]*52/3</f>
        <v>65.866666666666674</v>
      </c>
      <c r="AO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0.46355000000000002</v>
      </c>
      <c r="AP72" s="140">
        <f t="array" ref="AP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72" s="140">
        <f>Table1[[#This Row],[Proposed V3.0 TEC Requirement (kWh/wk)]]+IF(Table1[[#This Row],[Maximum Document Size Width]]&gt;=275,A3_Weekly,0)+IF(AND(ISNUMBER(FIND("WiFi",Table1[[#This Row],[Functional Adders]])),ISERROR(FIND("Ethernet",Table1[[#This Row],[Functional Adders]]))),WiFi_Weekly,0)</f>
        <v>0.67499999999999993</v>
      </c>
      <c r="AR72" s="140" t="b">
        <f>Table1[[#This Row],[Typical Electricity Consumption (TEC) Per Proposed V3.0 Calculations (kWh/wk)]]&lt;=Table1[[#This Row],[Proposed V3.0 TEC Requirement Plus A3 and Wi-Fi Allowances (kWh/wk)]]</f>
        <v>1</v>
      </c>
      <c r="AS72" s="140" t="b">
        <f t="shared" si="3"/>
        <v>1</v>
      </c>
    </row>
    <row r="73" spans="1:45" ht="72" x14ac:dyDescent="0.2">
      <c r="A73" s="131">
        <v>2284019</v>
      </c>
      <c r="B73" s="132" t="s">
        <v>94</v>
      </c>
      <c r="C73" s="132" t="s">
        <v>95</v>
      </c>
      <c r="D73" s="132" t="s">
        <v>136</v>
      </c>
      <c r="E73" s="132" t="s">
        <v>136</v>
      </c>
      <c r="F73" s="132"/>
      <c r="G73" s="132" t="s">
        <v>1432</v>
      </c>
      <c r="H73" s="132" t="s">
        <v>22</v>
      </c>
      <c r="I73" s="133">
        <v>330</v>
      </c>
      <c r="J73" s="133">
        <v>483</v>
      </c>
      <c r="K73" s="132"/>
      <c r="L73" s="132" t="s">
        <v>32</v>
      </c>
      <c r="M73" s="132" t="s">
        <v>21</v>
      </c>
      <c r="N73" s="133">
        <v>65</v>
      </c>
      <c r="O73" s="132" t="s">
        <v>24</v>
      </c>
      <c r="P73" s="134">
        <v>10.5</v>
      </c>
      <c r="Q73" s="135">
        <v>546</v>
      </c>
      <c r="R73" s="132" t="s">
        <v>137</v>
      </c>
      <c r="S73" s="136">
        <v>42683</v>
      </c>
      <c r="T73" s="136">
        <v>42542</v>
      </c>
      <c r="U73" s="132" t="s">
        <v>45</v>
      </c>
      <c r="V73" s="132" t="s">
        <v>138</v>
      </c>
      <c r="W73" s="137">
        <v>1</v>
      </c>
      <c r="X73" s="137">
        <v>21</v>
      </c>
      <c r="Y73" s="137">
        <v>370.8</v>
      </c>
      <c r="Z73" s="137">
        <v>105</v>
      </c>
      <c r="AA73" s="137">
        <v>32</v>
      </c>
      <c r="AB73" s="137">
        <v>2074.6</v>
      </c>
      <c r="AC73" s="138">
        <v>10.462599999999998</v>
      </c>
      <c r="AD73" s="137">
        <v>518.65</v>
      </c>
      <c r="AE73" s="137">
        <v>2.7038500000000001</v>
      </c>
      <c r="AF73" s="137">
        <v>140.6002</v>
      </c>
      <c r="AG73" s="139">
        <f>Table1[[#This Row],[Print/Copy Time from Sleep Mode (s)]]-Table1[[#This Row],[Print/Copy Time from Ready State (s)]]</f>
        <v>349.8</v>
      </c>
      <c r="AH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3" s="139" t="b">
        <f>IF(Table1[[#This Row],[Recovery Time Requirement (s)]]="No Requirement",TRUE,IF(Table1[[#This Row],[Recovery Time Requirement (s)]]="Default Delay Time Missing","Unknown",Table1[[#This Row],[Recovery Time (s) (Tactive1 - Tactive0)]]&lt;=Table1[[#This Row],[Recovery Time Requirement (s)]]))</f>
        <v>0</v>
      </c>
      <c r="AJ73" s="139" t="b">
        <f>Table1[[#This Row],[Automatic Duplex Output Capable]]&lt;&gt;"Optional"</f>
        <v>1</v>
      </c>
      <c r="AK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 s="140" t="str">
        <f t="array" ref="AL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 s="140">
        <f t="array" ref="AM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73" s="140">
        <f>Table1[[#This Row],[V2.0 TEC Requirement (kWh/wk)]]*52/3</f>
        <v>195</v>
      </c>
      <c r="AO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2.6538500000000003</v>
      </c>
      <c r="AP73" s="140">
        <f t="array" ref="AP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73" s="140">
        <f>Table1[[#This Row],[Proposed V3.0 TEC Requirement (kWh/wk)]]+IF(Table1[[#This Row],[Maximum Document Size Width]]&gt;=275,A3_Weekly,0)+IF(AND(ISNUMBER(FIND("WiFi",Table1[[#This Row],[Functional Adders]])),ISERROR(FIND("Ethernet",Table1[[#This Row],[Functional Adders]]))),WiFi_Weekly,0)</f>
        <v>1.208</v>
      </c>
      <c r="AR73" s="140" t="b">
        <f>Table1[[#This Row],[Typical Electricity Consumption (TEC) Per Proposed V3.0 Calculations (kWh/wk)]]&lt;=Table1[[#This Row],[Proposed V3.0 TEC Requirement Plus A3 and Wi-Fi Allowances (kWh/wk)]]</f>
        <v>0</v>
      </c>
      <c r="AS73" s="140" t="b">
        <f t="shared" si="3"/>
        <v>0</v>
      </c>
    </row>
    <row r="74" spans="1:45" ht="72" x14ac:dyDescent="0.2">
      <c r="A74" s="131">
        <v>2305919</v>
      </c>
      <c r="B74" s="132" t="s">
        <v>94</v>
      </c>
      <c r="C74" s="132" t="s">
        <v>95</v>
      </c>
      <c r="D74" s="132" t="s">
        <v>139</v>
      </c>
      <c r="E74" s="132" t="s">
        <v>139</v>
      </c>
      <c r="F74" s="132"/>
      <c r="G74" s="132" t="s">
        <v>1432</v>
      </c>
      <c r="H74" s="132" t="s">
        <v>22</v>
      </c>
      <c r="I74" s="133">
        <v>330</v>
      </c>
      <c r="J74" s="133">
        <v>483</v>
      </c>
      <c r="K74" s="132"/>
      <c r="L74" s="132" t="s">
        <v>32</v>
      </c>
      <c r="M74" s="132" t="s">
        <v>21</v>
      </c>
      <c r="N74" s="133">
        <v>65</v>
      </c>
      <c r="O74" s="132" t="s">
        <v>24</v>
      </c>
      <c r="P74" s="134">
        <v>8.8000000000000007</v>
      </c>
      <c r="Q74" s="135">
        <v>457.6</v>
      </c>
      <c r="R74" s="132" t="s">
        <v>137</v>
      </c>
      <c r="S74" s="136">
        <v>43039</v>
      </c>
      <c r="T74" s="136">
        <v>43026</v>
      </c>
      <c r="U74" s="132" t="s">
        <v>45</v>
      </c>
      <c r="V74" s="132" t="s">
        <v>140</v>
      </c>
      <c r="W74" s="137">
        <v>5</v>
      </c>
      <c r="X74" s="137">
        <v>19.2</v>
      </c>
      <c r="Y74" s="137">
        <v>382.8</v>
      </c>
      <c r="Z74" s="137">
        <v>120</v>
      </c>
      <c r="AA74" s="137">
        <v>32</v>
      </c>
      <c r="AB74" s="137">
        <v>1734</v>
      </c>
      <c r="AC74" s="138">
        <v>8.7596000000000007</v>
      </c>
      <c r="AD74" s="137">
        <v>433.5</v>
      </c>
      <c r="AE74" s="137">
        <v>2.2780999999999998</v>
      </c>
      <c r="AF74" s="137">
        <v>118.46119999999999</v>
      </c>
      <c r="AG74" s="139">
        <f>Table1[[#This Row],[Print/Copy Time from Sleep Mode (s)]]-Table1[[#This Row],[Print/Copy Time from Ready State (s)]]</f>
        <v>363.6</v>
      </c>
      <c r="AH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4" s="139" t="b">
        <f>IF(Table1[[#This Row],[Recovery Time Requirement (s)]]="No Requirement",TRUE,IF(Table1[[#This Row],[Recovery Time Requirement (s)]]="Default Delay Time Missing","Unknown",Table1[[#This Row],[Recovery Time (s) (Tactive1 - Tactive0)]]&lt;=Table1[[#This Row],[Recovery Time Requirement (s)]]))</f>
        <v>0</v>
      </c>
      <c r="AJ74" s="139" t="b">
        <f>Table1[[#This Row],[Automatic Duplex Output Capable]]&lt;&gt;"Optional"</f>
        <v>1</v>
      </c>
      <c r="AK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 s="140" t="str">
        <f t="array" ref="AL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 s="140">
        <f t="array" ref="AM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74" s="140">
        <f>Table1[[#This Row],[V2.0 TEC Requirement (kWh/wk)]]*52/3</f>
        <v>195</v>
      </c>
      <c r="AO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2.2281</v>
      </c>
      <c r="AP74" s="140">
        <f t="array" ref="AP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74" s="140">
        <f>Table1[[#This Row],[Proposed V3.0 TEC Requirement (kWh/wk)]]+IF(Table1[[#This Row],[Maximum Document Size Width]]&gt;=275,A3_Weekly,0)+IF(AND(ISNUMBER(FIND("WiFi",Table1[[#This Row],[Functional Adders]])),ISERROR(FIND("Ethernet",Table1[[#This Row],[Functional Adders]]))),WiFi_Weekly,0)</f>
        <v>1.208</v>
      </c>
      <c r="AR74" s="140" t="b">
        <f>Table1[[#This Row],[Typical Electricity Consumption (TEC) Per Proposed V3.0 Calculations (kWh/wk)]]&lt;=Table1[[#This Row],[Proposed V3.0 TEC Requirement Plus A3 and Wi-Fi Allowances (kWh/wk)]]</f>
        <v>0</v>
      </c>
      <c r="AS74" s="140" t="b">
        <f t="shared" si="3"/>
        <v>0</v>
      </c>
    </row>
    <row r="75" spans="1:45" ht="48" x14ac:dyDescent="0.2">
      <c r="A75" s="131">
        <v>2306077</v>
      </c>
      <c r="B75" s="132" t="s">
        <v>94</v>
      </c>
      <c r="C75" s="132" t="s">
        <v>95</v>
      </c>
      <c r="D75" s="132" t="s">
        <v>139</v>
      </c>
      <c r="E75" s="132" t="s">
        <v>139</v>
      </c>
      <c r="F75" s="132"/>
      <c r="G75" s="132" t="s">
        <v>29</v>
      </c>
      <c r="H75" s="132" t="s">
        <v>22</v>
      </c>
      <c r="I75" s="133">
        <v>330</v>
      </c>
      <c r="J75" s="133">
        <v>483</v>
      </c>
      <c r="K75" s="132"/>
      <c r="L75" s="132" t="s">
        <v>32</v>
      </c>
      <c r="M75" s="132" t="s">
        <v>21</v>
      </c>
      <c r="N75" s="133">
        <v>65</v>
      </c>
      <c r="O75" s="132" t="s">
        <v>24</v>
      </c>
      <c r="P75" s="134">
        <v>8.8000000000000007</v>
      </c>
      <c r="Q75" s="135">
        <v>457.6</v>
      </c>
      <c r="R75" s="132" t="s">
        <v>141</v>
      </c>
      <c r="S75" s="136">
        <v>43039</v>
      </c>
      <c r="T75" s="136">
        <v>43026</v>
      </c>
      <c r="U75" s="132" t="s">
        <v>45</v>
      </c>
      <c r="V75" s="132" t="s">
        <v>142</v>
      </c>
      <c r="W75" s="137">
        <v>5</v>
      </c>
      <c r="X75" s="137">
        <v>19.2</v>
      </c>
      <c r="Y75" s="137">
        <v>382.8</v>
      </c>
      <c r="Z75" s="137">
        <v>120</v>
      </c>
      <c r="AA75" s="137">
        <v>32</v>
      </c>
      <c r="AB75" s="137">
        <v>1734</v>
      </c>
      <c r="AC75" s="138">
        <v>8.7596000000000007</v>
      </c>
      <c r="AD75" s="137">
        <v>433.5</v>
      </c>
      <c r="AE75" s="137">
        <v>2.2780999999999998</v>
      </c>
      <c r="AF75" s="137">
        <v>118.46119999999999</v>
      </c>
      <c r="AG75" s="139">
        <f>Table1[[#This Row],[Print/Copy Time from Sleep Mode (s)]]-Table1[[#This Row],[Print/Copy Time from Ready State (s)]]</f>
        <v>363.6</v>
      </c>
      <c r="AH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 s="139" t="b">
        <f>IF(Table1[[#This Row],[Recovery Time Requirement (s)]]="No Requirement",TRUE,IF(Table1[[#This Row],[Recovery Time Requirement (s)]]="Default Delay Time Missing","Unknown",Table1[[#This Row],[Recovery Time (s) (Tactive1 - Tactive0)]]&lt;=Table1[[#This Row],[Recovery Time Requirement (s)]]))</f>
        <v>0</v>
      </c>
      <c r="AJ75" s="139" t="b">
        <f>Table1[[#This Row],[Automatic Duplex Output Capable]]&lt;&gt;"Optional"</f>
        <v>1</v>
      </c>
      <c r="AK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 s="140" t="str">
        <f t="array" ref="AL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5" s="140">
        <f t="array" ref="AM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11.15</v>
      </c>
      <c r="AN75" s="140">
        <f>Table1[[#This Row],[V2.0 TEC Requirement (kWh/wk)]]*52/3</f>
        <v>193.26666666666668</v>
      </c>
      <c r="AO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2.2281</v>
      </c>
      <c r="AP75" s="140">
        <f t="array" ref="AP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1.3550000000000004</v>
      </c>
      <c r="AQ75" s="140">
        <f>Table1[[#This Row],[Proposed V3.0 TEC Requirement (kWh/wk)]]+IF(Table1[[#This Row],[Maximum Document Size Width]]&gt;=275,A3_Weekly,0)+IF(AND(ISNUMBER(FIND("WiFi",Table1[[#This Row],[Functional Adders]])),ISERROR(FIND("Ethernet",Table1[[#This Row],[Functional Adders]]))),WiFi_Weekly,0)</f>
        <v>1.4050000000000005</v>
      </c>
      <c r="AR75" s="140" t="b">
        <f>Table1[[#This Row],[Typical Electricity Consumption (TEC) Per Proposed V3.0 Calculations (kWh/wk)]]&lt;=Table1[[#This Row],[Proposed V3.0 TEC Requirement Plus A3 and Wi-Fi Allowances (kWh/wk)]]</f>
        <v>0</v>
      </c>
      <c r="AS75" s="140" t="b">
        <f t="shared" si="3"/>
        <v>0</v>
      </c>
    </row>
    <row r="76" spans="1:45" ht="72" x14ac:dyDescent="0.2">
      <c r="A76" s="131">
        <v>2284026</v>
      </c>
      <c r="B76" s="132" t="s">
        <v>94</v>
      </c>
      <c r="C76" s="132" t="s">
        <v>95</v>
      </c>
      <c r="D76" s="132" t="s">
        <v>143</v>
      </c>
      <c r="E76" s="132" t="s">
        <v>143</v>
      </c>
      <c r="F76" s="132"/>
      <c r="G76" s="132" t="s">
        <v>1432</v>
      </c>
      <c r="H76" s="132" t="s">
        <v>22</v>
      </c>
      <c r="I76" s="133">
        <v>330</v>
      </c>
      <c r="J76" s="133">
        <v>483</v>
      </c>
      <c r="K76" s="132"/>
      <c r="L76" s="132" t="s">
        <v>32</v>
      </c>
      <c r="M76" s="132" t="s">
        <v>21</v>
      </c>
      <c r="N76" s="133">
        <v>75</v>
      </c>
      <c r="O76" s="132" t="s">
        <v>24</v>
      </c>
      <c r="P76" s="134">
        <v>9.6999999999999993</v>
      </c>
      <c r="Q76" s="135">
        <v>504.4</v>
      </c>
      <c r="R76" s="132" t="s">
        <v>137</v>
      </c>
      <c r="S76" s="136">
        <v>42683</v>
      </c>
      <c r="T76" s="136">
        <v>42554</v>
      </c>
      <c r="U76" s="132" t="s">
        <v>45</v>
      </c>
      <c r="V76" s="132" t="s">
        <v>144</v>
      </c>
      <c r="W76" s="137">
        <v>5</v>
      </c>
      <c r="X76" s="137">
        <v>21</v>
      </c>
      <c r="Y76" s="137">
        <v>385.2</v>
      </c>
      <c r="Z76" s="137">
        <v>121.8</v>
      </c>
      <c r="AA76" s="137">
        <v>32</v>
      </c>
      <c r="AB76" s="137">
        <v>1928.4</v>
      </c>
      <c r="AC76" s="138">
        <v>9.7316000000000003</v>
      </c>
      <c r="AD76" s="137">
        <v>482.1</v>
      </c>
      <c r="AE76" s="137">
        <v>2.5211000000000001</v>
      </c>
      <c r="AF76" s="137">
        <v>131.09720000000002</v>
      </c>
      <c r="AG76" s="139">
        <f>Table1[[#This Row],[Print/Copy Time from Sleep Mode (s)]]-Table1[[#This Row],[Print/Copy Time from Ready State (s)]]</f>
        <v>364.2</v>
      </c>
      <c r="AH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6" s="139" t="b">
        <f>IF(Table1[[#This Row],[Recovery Time Requirement (s)]]="No Requirement",TRUE,IF(Table1[[#This Row],[Recovery Time Requirement (s)]]="Default Delay Time Missing","Unknown",Table1[[#This Row],[Recovery Time (s) (Tactive1 - Tactive0)]]&lt;=Table1[[#This Row],[Recovery Time Requirement (s)]]))</f>
        <v>0</v>
      </c>
      <c r="AJ76" s="139" t="b">
        <f>Table1[[#This Row],[Automatic Duplex Output Capable]]&lt;&gt;"Optional"</f>
        <v>1</v>
      </c>
      <c r="AK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 s="140" t="str">
        <f t="array" ref="AL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 s="140">
        <f t="array" ref="AM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76" s="140">
        <f>Table1[[#This Row],[V2.0 TEC Requirement (kWh/wk)]]*52/3</f>
        <v>273.00000000000006</v>
      </c>
      <c r="AO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2.4711000000000003</v>
      </c>
      <c r="AP76" s="140">
        <f t="array" ref="AP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76" s="140">
        <f>Table1[[#This Row],[Proposed V3.0 TEC Requirement (kWh/wk)]]+IF(Table1[[#This Row],[Maximum Document Size Width]]&gt;=275,A3_Weekly,0)+IF(AND(ISNUMBER(FIND("WiFi",Table1[[#This Row],[Functional Adders]])),ISERROR(FIND("Ethernet",Table1[[#This Row],[Functional Adders]]))),WiFi_Weekly,0)</f>
        <v>1.768</v>
      </c>
      <c r="AR76" s="140" t="b">
        <f>Table1[[#This Row],[Typical Electricity Consumption (TEC) Per Proposed V3.0 Calculations (kWh/wk)]]&lt;=Table1[[#This Row],[Proposed V3.0 TEC Requirement Plus A3 and Wi-Fi Allowances (kWh/wk)]]</f>
        <v>0</v>
      </c>
      <c r="AS76" s="140" t="b">
        <f t="shared" si="3"/>
        <v>0</v>
      </c>
    </row>
    <row r="77" spans="1:45" ht="72" x14ac:dyDescent="0.2">
      <c r="A77" s="131">
        <v>2284027</v>
      </c>
      <c r="B77" s="132" t="s">
        <v>94</v>
      </c>
      <c r="C77" s="132" t="s">
        <v>95</v>
      </c>
      <c r="D77" s="132" t="s">
        <v>145</v>
      </c>
      <c r="E77" s="132" t="s">
        <v>145</v>
      </c>
      <c r="F77" s="132"/>
      <c r="G77" s="132" t="s">
        <v>1432</v>
      </c>
      <c r="H77" s="132" t="s">
        <v>22</v>
      </c>
      <c r="I77" s="133">
        <v>330</v>
      </c>
      <c r="J77" s="133">
        <v>483</v>
      </c>
      <c r="K77" s="132"/>
      <c r="L77" s="132" t="s">
        <v>32</v>
      </c>
      <c r="M77" s="132" t="s">
        <v>21</v>
      </c>
      <c r="N77" s="133">
        <v>85</v>
      </c>
      <c r="O77" s="132" t="s">
        <v>24</v>
      </c>
      <c r="P77" s="134">
        <v>10.4</v>
      </c>
      <c r="Q77" s="135">
        <v>540.79999999999995</v>
      </c>
      <c r="R77" s="132" t="s">
        <v>137</v>
      </c>
      <c r="S77" s="136">
        <v>42683</v>
      </c>
      <c r="T77" s="136">
        <v>42554</v>
      </c>
      <c r="U77" s="132" t="s">
        <v>45</v>
      </c>
      <c r="V77" s="132" t="s">
        <v>146</v>
      </c>
      <c r="W77" s="137">
        <v>5</v>
      </c>
      <c r="X77" s="137">
        <v>19.8</v>
      </c>
      <c r="Y77" s="137">
        <v>385.2</v>
      </c>
      <c r="Z77" s="137">
        <v>121.8</v>
      </c>
      <c r="AA77" s="137">
        <v>32</v>
      </c>
      <c r="AB77" s="137">
        <v>2066.1999999999998</v>
      </c>
      <c r="AC77" s="138">
        <v>10.420599999999999</v>
      </c>
      <c r="AD77" s="137">
        <v>516.54999999999995</v>
      </c>
      <c r="AE77" s="137">
        <v>2.6933499999999992</v>
      </c>
      <c r="AF77" s="137">
        <v>140.05419999999995</v>
      </c>
      <c r="AG77" s="139">
        <f>Table1[[#This Row],[Print/Copy Time from Sleep Mode (s)]]-Table1[[#This Row],[Print/Copy Time from Ready State (s)]]</f>
        <v>365.4</v>
      </c>
      <c r="AH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7" s="139" t="b">
        <f>IF(Table1[[#This Row],[Recovery Time Requirement (s)]]="No Requirement",TRUE,IF(Table1[[#This Row],[Recovery Time Requirement (s)]]="Default Delay Time Missing","Unknown",Table1[[#This Row],[Recovery Time (s) (Tactive1 - Tactive0)]]&lt;=Table1[[#This Row],[Recovery Time Requirement (s)]]))</f>
        <v>0</v>
      </c>
      <c r="AJ77" s="139" t="b">
        <f>Table1[[#This Row],[Automatic Duplex Output Capable]]&lt;&gt;"Optional"</f>
        <v>1</v>
      </c>
      <c r="AK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 s="140" t="str">
        <f t="array" ref="AL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 s="140">
        <f t="array" ref="AM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23.000000000000004</v>
      </c>
      <c r="AN77" s="140">
        <f>Table1[[#This Row],[V2.0 TEC Requirement (kWh/wk)]]*52/3</f>
        <v>398.66666666666674</v>
      </c>
      <c r="AO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2.6433499999999994</v>
      </c>
      <c r="AP77" s="140">
        <f t="array" ref="AP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2.7219999999999995</v>
      </c>
      <c r="AQ77" s="140">
        <f>Table1[[#This Row],[Proposed V3.0 TEC Requirement (kWh/wk)]]+IF(Table1[[#This Row],[Maximum Document Size Width]]&gt;=275,A3_Weekly,0)+IF(AND(ISNUMBER(FIND("WiFi",Table1[[#This Row],[Functional Adders]])),ISERROR(FIND("Ethernet",Table1[[#This Row],[Functional Adders]]))),WiFi_Weekly,0)</f>
        <v>2.7719999999999994</v>
      </c>
      <c r="AR77" s="140" t="b">
        <f>Table1[[#This Row],[Typical Electricity Consumption (TEC) Per Proposed V3.0 Calculations (kWh/wk)]]&lt;=Table1[[#This Row],[Proposed V3.0 TEC Requirement Plus A3 and Wi-Fi Allowances (kWh/wk)]]</f>
        <v>1</v>
      </c>
      <c r="AS77" s="140" t="b">
        <f t="shared" si="3"/>
        <v>0</v>
      </c>
    </row>
    <row r="78" spans="1:45" ht="60" x14ac:dyDescent="0.2">
      <c r="A78" s="131">
        <v>2241587</v>
      </c>
      <c r="B78" s="132" t="s">
        <v>94</v>
      </c>
      <c r="C78" s="132" t="s">
        <v>95</v>
      </c>
      <c r="D78" s="132" t="s">
        <v>147</v>
      </c>
      <c r="E78" s="132" t="s">
        <v>147</v>
      </c>
      <c r="F78" s="132"/>
      <c r="G78" s="132" t="s">
        <v>1432</v>
      </c>
      <c r="H78" s="132" t="s">
        <v>22</v>
      </c>
      <c r="I78" s="133">
        <v>216</v>
      </c>
      <c r="J78" s="133">
        <v>356</v>
      </c>
      <c r="K78" s="132"/>
      <c r="L78" s="132" t="s">
        <v>32</v>
      </c>
      <c r="M78" s="132" t="s">
        <v>28</v>
      </c>
      <c r="N78" s="133">
        <v>37</v>
      </c>
      <c r="O78" s="132" t="s">
        <v>24</v>
      </c>
      <c r="P78" s="134">
        <v>1.6</v>
      </c>
      <c r="Q78" s="135">
        <v>83.2</v>
      </c>
      <c r="R78" s="132" t="s">
        <v>148</v>
      </c>
      <c r="S78" s="136">
        <v>42171</v>
      </c>
      <c r="T78" s="136">
        <v>42066</v>
      </c>
      <c r="U78" s="132" t="s">
        <v>45</v>
      </c>
      <c r="V78" s="132" t="s">
        <v>149</v>
      </c>
      <c r="W78" s="137">
        <v>5</v>
      </c>
      <c r="X78" s="137">
        <v>16.2</v>
      </c>
      <c r="Y78" s="137">
        <v>13.8</v>
      </c>
      <c r="Z78" s="137">
        <v>13.2</v>
      </c>
      <c r="AA78" s="137">
        <v>32</v>
      </c>
      <c r="AB78" s="137">
        <v>291.20000000000005</v>
      </c>
      <c r="AC78" s="138">
        <v>1.6096000000000001</v>
      </c>
      <c r="AD78" s="137">
        <v>72.800000000000011</v>
      </c>
      <c r="AE78" s="137">
        <v>0.55360000000000009</v>
      </c>
      <c r="AF78" s="137">
        <v>28.787200000000006</v>
      </c>
      <c r="AG78" s="139">
        <f>Table1[[#This Row],[Print/Copy Time from Sleep Mode (s)]]-Table1[[#This Row],[Print/Copy Time from Ready State (s)]]</f>
        <v>-2.3999999999999986</v>
      </c>
      <c r="AH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78" s="139" t="b">
        <f>IF(Table1[[#This Row],[Recovery Time Requirement (s)]]="No Requirement",TRUE,IF(Table1[[#This Row],[Recovery Time Requirement (s)]]="Default Delay Time Missing","Unknown",Table1[[#This Row],[Recovery Time (s) (Tactive1 - Tactive0)]]&lt;=Table1[[#This Row],[Recovery Time Requirement (s)]]))</f>
        <v>1</v>
      </c>
      <c r="AJ78" s="139" t="b">
        <f>Table1[[#This Row],[Automatic Duplex Output Capable]]&lt;&gt;"Optional"</f>
        <v>1</v>
      </c>
      <c r="AK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 s="140" t="str">
        <f t="array" ref="AL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 s="140">
        <f t="array" ref="AM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78" s="140">
        <f>Table1[[#This Row],[V2.0 TEC Requirement (kWh/wk)]]*52/3</f>
        <v>50.613333333333344</v>
      </c>
      <c r="AO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0.55360000000000009</v>
      </c>
      <c r="AP78" s="140">
        <f t="array" ref="AP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78" s="140">
        <f>Table1[[#This Row],[Proposed V3.0 TEC Requirement (kWh/wk)]]+IF(Table1[[#This Row],[Maximum Document Size Width]]&gt;=275,A3_Weekly,0)+IF(AND(ISNUMBER(FIND("WiFi",Table1[[#This Row],[Functional Adders]])),ISERROR(FIND("Ethernet",Table1[[#This Row],[Functional Adders]]))),WiFi_Weekly,0)</f>
        <v>0.55099999999999993</v>
      </c>
      <c r="AR78" s="140" t="b">
        <f>Table1[[#This Row],[Typical Electricity Consumption (TEC) Per Proposed V3.0 Calculations (kWh/wk)]]&lt;=Table1[[#This Row],[Proposed V3.0 TEC Requirement Plus A3 and Wi-Fi Allowances (kWh/wk)]]</f>
        <v>0</v>
      </c>
      <c r="AS78" s="140" t="b">
        <f t="shared" si="3"/>
        <v>0</v>
      </c>
    </row>
    <row r="79" spans="1:45" ht="60" x14ac:dyDescent="0.2">
      <c r="A79" s="131">
        <v>2242892</v>
      </c>
      <c r="B79" s="132" t="s">
        <v>94</v>
      </c>
      <c r="C79" s="132" t="s">
        <v>95</v>
      </c>
      <c r="D79" s="132" t="s">
        <v>150</v>
      </c>
      <c r="E79" s="132" t="s">
        <v>150</v>
      </c>
      <c r="F79" s="132"/>
      <c r="G79" s="132" t="s">
        <v>29</v>
      </c>
      <c r="H79" s="132" t="s">
        <v>22</v>
      </c>
      <c r="I79" s="133">
        <v>216</v>
      </c>
      <c r="J79" s="133">
        <v>356</v>
      </c>
      <c r="K79" s="132"/>
      <c r="L79" s="132" t="s">
        <v>32</v>
      </c>
      <c r="M79" s="132" t="s">
        <v>28</v>
      </c>
      <c r="N79" s="133">
        <v>37</v>
      </c>
      <c r="O79" s="132" t="s">
        <v>24</v>
      </c>
      <c r="P79" s="134">
        <v>1.6</v>
      </c>
      <c r="Q79" s="135">
        <v>83.2</v>
      </c>
      <c r="R79" s="132" t="s">
        <v>148</v>
      </c>
      <c r="S79" s="136">
        <v>42191</v>
      </c>
      <c r="T79" s="136">
        <v>42066</v>
      </c>
      <c r="U79" s="132" t="s">
        <v>40</v>
      </c>
      <c r="V79" s="132" t="s">
        <v>151</v>
      </c>
      <c r="W79" s="137">
        <v>5</v>
      </c>
      <c r="X79" s="137">
        <v>16.2</v>
      </c>
      <c r="Y79" s="137">
        <v>13.8</v>
      </c>
      <c r="Z79" s="137">
        <v>13.2</v>
      </c>
      <c r="AA79" s="137">
        <v>32</v>
      </c>
      <c r="AB79" s="137">
        <v>291.20000000000005</v>
      </c>
      <c r="AC79" s="138">
        <v>1.6096000000000001</v>
      </c>
      <c r="AD79" s="137">
        <v>72.800000000000011</v>
      </c>
      <c r="AE79" s="137">
        <v>0.55360000000000009</v>
      </c>
      <c r="AF79" s="137">
        <v>28.787200000000006</v>
      </c>
      <c r="AG79" s="139">
        <f>Table1[[#This Row],[Print/Copy Time from Sleep Mode (s)]]-Table1[[#This Row],[Print/Copy Time from Ready State (s)]]</f>
        <v>-2.3999999999999986</v>
      </c>
      <c r="AH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79" s="139" t="b">
        <f>IF(Table1[[#This Row],[Recovery Time Requirement (s)]]="No Requirement",TRUE,IF(Table1[[#This Row],[Recovery Time Requirement (s)]]="Default Delay Time Missing","Unknown",Table1[[#This Row],[Recovery Time (s) (Tactive1 - Tactive0)]]&lt;=Table1[[#This Row],[Recovery Time Requirement (s)]]))</f>
        <v>1</v>
      </c>
      <c r="AJ79" s="139" t="b">
        <f>Table1[[#This Row],[Automatic Duplex Output Capable]]&lt;&gt;"Optional"</f>
        <v>1</v>
      </c>
      <c r="AK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 s="140" t="str">
        <f t="array" ref="AL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9" s="140">
        <f t="array" ref="AM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79" s="140">
        <f>Table1[[#This Row],[V2.0 TEC Requirement (kWh/wk)]]*52/3</f>
        <v>39.346666666666671</v>
      </c>
      <c r="AO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0.55360000000000009</v>
      </c>
      <c r="AP79" s="140">
        <f t="array" ref="AP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79" s="140">
        <f>Table1[[#This Row],[Proposed V3.0 TEC Requirement (kWh/wk)]]+IF(Table1[[#This Row],[Maximum Document Size Width]]&gt;=275,A3_Weekly,0)+IF(AND(ISNUMBER(FIND("WiFi",Table1[[#This Row],[Functional Adders]])),ISERROR(FIND("Ethernet",Table1[[#This Row],[Functional Adders]]))),WiFi_Weekly,0)</f>
        <v>0.51400000000000001</v>
      </c>
      <c r="AR79" s="140" t="b">
        <f>Table1[[#This Row],[Typical Electricity Consumption (TEC) Per Proposed V3.0 Calculations (kWh/wk)]]&lt;=Table1[[#This Row],[Proposed V3.0 TEC Requirement Plus A3 and Wi-Fi Allowances (kWh/wk)]]</f>
        <v>0</v>
      </c>
      <c r="AS79" s="140" t="b">
        <f t="shared" si="3"/>
        <v>0</v>
      </c>
    </row>
    <row r="80" spans="1:45" ht="60" x14ac:dyDescent="0.2">
      <c r="A80" s="131">
        <v>2195423</v>
      </c>
      <c r="B80" s="132" t="s">
        <v>94</v>
      </c>
      <c r="C80" s="132" t="s">
        <v>95</v>
      </c>
      <c r="D80" s="132" t="s">
        <v>2837</v>
      </c>
      <c r="E80" s="132" t="s">
        <v>2837</v>
      </c>
      <c r="F80" s="132"/>
      <c r="G80" s="132" t="s">
        <v>1432</v>
      </c>
      <c r="H80" s="132" t="s">
        <v>22</v>
      </c>
      <c r="I80" s="133">
        <v>216</v>
      </c>
      <c r="J80" s="133">
        <v>356</v>
      </c>
      <c r="K80" s="132"/>
      <c r="L80" s="132" t="s">
        <v>32</v>
      </c>
      <c r="M80" s="132" t="s">
        <v>28</v>
      </c>
      <c r="N80" s="133">
        <v>32</v>
      </c>
      <c r="O80" s="132" t="s">
        <v>24</v>
      </c>
      <c r="P80" s="134">
        <v>1.5840000000000001</v>
      </c>
      <c r="Q80" s="135">
        <v>82.367999999999995</v>
      </c>
      <c r="R80" s="132" t="s">
        <v>31</v>
      </c>
      <c r="S80" s="136">
        <v>40815</v>
      </c>
      <c r="T80" s="136">
        <v>41599</v>
      </c>
      <c r="U80" s="132" t="s">
        <v>45</v>
      </c>
      <c r="V80" s="132" t="s">
        <v>3489</v>
      </c>
      <c r="W80" s="137">
        <v>2</v>
      </c>
      <c r="X80" s="137">
        <v>15</v>
      </c>
      <c r="Y80" s="137">
        <v>16.8</v>
      </c>
      <c r="Z80" s="137">
        <v>16.8</v>
      </c>
      <c r="AA80" s="137">
        <v>32</v>
      </c>
      <c r="AB80" s="137">
        <v>286</v>
      </c>
      <c r="AC80" s="138">
        <v>1.5835999999999999</v>
      </c>
      <c r="AD80" s="137">
        <v>71.5</v>
      </c>
      <c r="AE80" s="137">
        <v>0.54710000000000003</v>
      </c>
      <c r="AF80" s="137">
        <v>28.449200000000001</v>
      </c>
      <c r="AG80" s="139">
        <f>Table1[[#This Row],[Print/Copy Time from Sleep Mode (s)]]-Table1[[#This Row],[Print/Copy Time from Ready State (s)]]</f>
        <v>1.8000000000000007</v>
      </c>
      <c r="AH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80" s="139" t="b">
        <f>IF(Table1[[#This Row],[Recovery Time Requirement (s)]]="No Requirement",TRUE,IF(Table1[[#This Row],[Recovery Time Requirement (s)]]="Default Delay Time Missing","Unknown",Table1[[#This Row],[Recovery Time (s) (Tactive1 - Tactive0)]]&lt;=Table1[[#This Row],[Recovery Time Requirement (s)]]))</f>
        <v>1</v>
      </c>
      <c r="AJ80" s="139" t="b">
        <f>Table1[[#This Row],[Automatic Duplex Output Capable]]&lt;&gt;"Optional"</f>
        <v>1</v>
      </c>
      <c r="AK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 s="140" t="str">
        <f t="array" ref="AL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 s="140">
        <f t="array" ref="AM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2.37</v>
      </c>
      <c r="AN80" s="140">
        <f>Table1[[#This Row],[V2.0 TEC Requirement (kWh/wk)]]*52/3</f>
        <v>41.080000000000005</v>
      </c>
      <c r="AO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0.54710000000000003</v>
      </c>
      <c r="AP80" s="140">
        <f t="array" ref="AP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80" s="140">
        <f>Table1[[#This Row],[Proposed V3.0 TEC Requirement (kWh/wk)]]+IF(Table1[[#This Row],[Maximum Document Size Width]]&gt;=275,A3_Weekly,0)+IF(AND(ISNUMBER(FIND("WiFi",Table1[[#This Row],[Functional Adders]])),ISERROR(FIND("Ethernet",Table1[[#This Row],[Functional Adders]]))),WiFi_Weekly,0)</f>
        <v>0.46099999999999997</v>
      </c>
      <c r="AR80" s="140" t="b">
        <f>Table1[[#This Row],[Typical Electricity Consumption (TEC) Per Proposed V3.0 Calculations (kWh/wk)]]&lt;=Table1[[#This Row],[Proposed V3.0 TEC Requirement Plus A3 and Wi-Fi Allowances (kWh/wk)]]</f>
        <v>0</v>
      </c>
      <c r="AS80" s="140" t="b">
        <f t="shared" si="3"/>
        <v>0</v>
      </c>
    </row>
    <row r="81" spans="1:45" ht="60" x14ac:dyDescent="0.2">
      <c r="A81" s="131">
        <v>2199010</v>
      </c>
      <c r="B81" s="132" t="s">
        <v>94</v>
      </c>
      <c r="C81" s="132" t="s">
        <v>95</v>
      </c>
      <c r="D81" s="132" t="s">
        <v>2838</v>
      </c>
      <c r="E81" s="132" t="s">
        <v>2838</v>
      </c>
      <c r="F81" s="132"/>
      <c r="G81" s="132" t="s">
        <v>1432</v>
      </c>
      <c r="H81" s="132" t="s">
        <v>22</v>
      </c>
      <c r="I81" s="133">
        <v>279</v>
      </c>
      <c r="J81" s="133">
        <v>432</v>
      </c>
      <c r="K81" s="132"/>
      <c r="L81" s="132" t="s">
        <v>32</v>
      </c>
      <c r="M81" s="132" t="s">
        <v>28</v>
      </c>
      <c r="N81" s="133">
        <v>25</v>
      </c>
      <c r="O81" s="132" t="s">
        <v>24</v>
      </c>
      <c r="P81" s="134">
        <v>1.1160000000000001</v>
      </c>
      <c r="Q81" s="135">
        <v>58.031999999999996</v>
      </c>
      <c r="R81" s="132" t="s">
        <v>115</v>
      </c>
      <c r="S81" s="136">
        <v>40145</v>
      </c>
      <c r="T81" s="136">
        <v>41624</v>
      </c>
      <c r="U81" s="132" t="s">
        <v>45</v>
      </c>
      <c r="V81" s="132" t="s">
        <v>3490</v>
      </c>
      <c r="W81" s="137">
        <v>2</v>
      </c>
      <c r="X81" s="137">
        <v>13.2</v>
      </c>
      <c r="Y81" s="137">
        <v>16.8</v>
      </c>
      <c r="Z81" s="137">
        <v>16.8</v>
      </c>
      <c r="AA81" s="137">
        <v>25</v>
      </c>
      <c r="AB81" s="137">
        <v>199.06666666666666</v>
      </c>
      <c r="AC81" s="138">
        <v>1.1184083333333332</v>
      </c>
      <c r="AD81" s="137">
        <v>49.766666666666666</v>
      </c>
      <c r="AE81" s="137">
        <v>0.39300208333333336</v>
      </c>
      <c r="AF81" s="137">
        <v>20.436108333333333</v>
      </c>
      <c r="AG81" s="139">
        <f>Table1[[#This Row],[Print/Copy Time from Sleep Mode (s)]]-Table1[[#This Row],[Print/Copy Time from Ready State (s)]]</f>
        <v>3.6000000000000014</v>
      </c>
      <c r="AH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1" s="139" t="b">
        <f>IF(Table1[[#This Row],[Recovery Time Requirement (s)]]="No Requirement",TRUE,IF(Table1[[#This Row],[Recovery Time Requirement (s)]]="Default Delay Time Missing","Unknown",Table1[[#This Row],[Recovery Time (s) (Tactive1 - Tactive0)]]&lt;=Table1[[#This Row],[Recovery Time Requirement (s)]]))</f>
        <v>1</v>
      </c>
      <c r="AJ81" s="139" t="b">
        <f>Table1[[#This Row],[Automatic Duplex Output Capable]]&lt;&gt;"Optional"</f>
        <v>1</v>
      </c>
      <c r="AK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 s="140" t="str">
        <f t="array" ref="AL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 s="140">
        <f t="array" ref="AM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1" s="140">
        <f>Table1[[#This Row],[V2.0 TEC Requirement (kWh/wk)]]*52/3</f>
        <v>36.4</v>
      </c>
      <c r="AO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0.34300208333333337</v>
      </c>
      <c r="AP81" s="140">
        <f t="array" ref="AP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1" s="140">
        <f>Table1[[#This Row],[Proposed V3.0 TEC Requirement (kWh/wk)]]+IF(Table1[[#This Row],[Maximum Document Size Width]]&gt;=275,A3_Weekly,0)+IF(AND(ISNUMBER(FIND("WiFi",Table1[[#This Row],[Functional Adders]])),ISERROR(FIND("Ethernet",Table1[[#This Row],[Functional Adders]]))),WiFi_Weekly,0)</f>
        <v>0.38499999999999995</v>
      </c>
      <c r="AR81" s="140" t="b">
        <f>Table1[[#This Row],[Typical Electricity Consumption (TEC) Per Proposed V3.0 Calculations (kWh/wk)]]&lt;=Table1[[#This Row],[Proposed V3.0 TEC Requirement Plus A3 and Wi-Fi Allowances (kWh/wk)]]</f>
        <v>0</v>
      </c>
      <c r="AS81" s="140" t="b">
        <f t="shared" si="3"/>
        <v>0</v>
      </c>
    </row>
    <row r="82" spans="1:45" ht="60" x14ac:dyDescent="0.2">
      <c r="A82" s="131">
        <v>2195425</v>
      </c>
      <c r="B82" s="132" t="s">
        <v>94</v>
      </c>
      <c r="C82" s="132" t="s">
        <v>95</v>
      </c>
      <c r="D82" s="132" t="s">
        <v>2839</v>
      </c>
      <c r="E82" s="132" t="s">
        <v>2839</v>
      </c>
      <c r="F82" s="132"/>
      <c r="G82" s="132" t="s">
        <v>1432</v>
      </c>
      <c r="H82" s="132" t="s">
        <v>22</v>
      </c>
      <c r="I82" s="133">
        <v>279</v>
      </c>
      <c r="J82" s="133">
        <v>432</v>
      </c>
      <c r="K82" s="132"/>
      <c r="L82" s="132" t="s">
        <v>32</v>
      </c>
      <c r="M82" s="132" t="s">
        <v>28</v>
      </c>
      <c r="N82" s="133">
        <v>30</v>
      </c>
      <c r="O82" s="132" t="s">
        <v>24</v>
      </c>
      <c r="P82" s="134">
        <v>1.39</v>
      </c>
      <c r="Q82" s="135">
        <v>72.28</v>
      </c>
      <c r="R82" s="132" t="s">
        <v>31</v>
      </c>
      <c r="S82" s="136">
        <v>40145</v>
      </c>
      <c r="T82" s="136">
        <v>41599</v>
      </c>
      <c r="U82" s="132" t="s">
        <v>45</v>
      </c>
      <c r="V82" s="132" t="s">
        <v>3491</v>
      </c>
      <c r="W82" s="137">
        <v>2</v>
      </c>
      <c r="X82" s="137">
        <v>9</v>
      </c>
      <c r="Y82" s="137">
        <v>16.8</v>
      </c>
      <c r="Z82" s="137">
        <v>16.8</v>
      </c>
      <c r="AA82" s="137">
        <v>30</v>
      </c>
      <c r="AB82" s="137">
        <v>253.00000000000003</v>
      </c>
      <c r="AC82" s="138">
        <v>1.38245</v>
      </c>
      <c r="AD82" s="137">
        <v>63.250000000000007</v>
      </c>
      <c r="AE82" s="137">
        <v>0.45901250000000005</v>
      </c>
      <c r="AF82" s="137">
        <v>23.868650000000002</v>
      </c>
      <c r="AG82" s="139">
        <f>Table1[[#This Row],[Print/Copy Time from Sleep Mode (s)]]-Table1[[#This Row],[Print/Copy Time from Ready State (s)]]</f>
        <v>7.8000000000000007</v>
      </c>
      <c r="AH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2" s="139" t="b">
        <f>IF(Table1[[#This Row],[Recovery Time Requirement (s)]]="No Requirement",TRUE,IF(Table1[[#This Row],[Recovery Time Requirement (s)]]="Default Delay Time Missing","Unknown",Table1[[#This Row],[Recovery Time (s) (Tactive1 - Tactive0)]]&lt;=Table1[[#This Row],[Recovery Time Requirement (s)]]))</f>
        <v>1</v>
      </c>
      <c r="AJ82" s="139" t="b">
        <f>Table1[[#This Row],[Automatic Duplex Output Capable]]&lt;&gt;"Optional"</f>
        <v>1</v>
      </c>
      <c r="AK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 s="140" t="str">
        <f t="array" ref="AL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 s="140">
        <f t="array" ref="AM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82" s="140">
        <f>Table1[[#This Row],[V2.0 TEC Requirement (kWh/wk)]]*52/3</f>
        <v>42.466666666666661</v>
      </c>
      <c r="AO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0.40901250000000006</v>
      </c>
      <c r="AP82" s="140">
        <f t="array" ref="AP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82" s="140">
        <f>Table1[[#This Row],[Proposed V3.0 TEC Requirement (kWh/wk)]]+IF(Table1[[#This Row],[Maximum Document Size Width]]&gt;=275,A3_Weekly,0)+IF(AND(ISNUMBER(FIND("WiFi",Table1[[#This Row],[Functional Adders]])),ISERROR(FIND("Ethernet",Table1[[#This Row],[Functional Adders]]))),WiFi_Weekly,0)</f>
        <v>0.47499999999999992</v>
      </c>
      <c r="AR82" s="140" t="b">
        <f>Table1[[#This Row],[Typical Electricity Consumption (TEC) Per Proposed V3.0 Calculations (kWh/wk)]]&lt;=Table1[[#This Row],[Proposed V3.0 TEC Requirement Plus A3 and Wi-Fi Allowances (kWh/wk)]]</f>
        <v>1</v>
      </c>
      <c r="AS82" s="140" t="b">
        <f t="shared" si="3"/>
        <v>1</v>
      </c>
    </row>
    <row r="83" spans="1:45" ht="72" x14ac:dyDescent="0.2">
      <c r="A83" s="131">
        <v>2195428</v>
      </c>
      <c r="B83" s="132" t="s">
        <v>94</v>
      </c>
      <c r="C83" s="132" t="s">
        <v>95</v>
      </c>
      <c r="D83" s="132" t="s">
        <v>2840</v>
      </c>
      <c r="E83" s="132" t="s">
        <v>2840</v>
      </c>
      <c r="F83" s="132"/>
      <c r="G83" s="132" t="s">
        <v>1432</v>
      </c>
      <c r="H83" s="132" t="s">
        <v>22</v>
      </c>
      <c r="I83" s="133">
        <v>216</v>
      </c>
      <c r="J83" s="133">
        <v>356</v>
      </c>
      <c r="K83" s="132"/>
      <c r="L83" s="132" t="s">
        <v>32</v>
      </c>
      <c r="M83" s="132" t="s">
        <v>28</v>
      </c>
      <c r="N83" s="133">
        <v>42</v>
      </c>
      <c r="O83" s="132" t="s">
        <v>24</v>
      </c>
      <c r="P83" s="134">
        <v>1.9370000000000001</v>
      </c>
      <c r="Q83" s="135">
        <v>100.724</v>
      </c>
      <c r="R83" s="132" t="s">
        <v>152</v>
      </c>
      <c r="S83" s="136">
        <v>41281</v>
      </c>
      <c r="T83" s="136">
        <v>41599</v>
      </c>
      <c r="U83" s="132" t="s">
        <v>45</v>
      </c>
      <c r="V83" s="132" t="s">
        <v>3492</v>
      </c>
      <c r="W83" s="137">
        <v>1</v>
      </c>
      <c r="X83" s="137">
        <v>10.199999999999999</v>
      </c>
      <c r="Y83" s="137">
        <v>21</v>
      </c>
      <c r="Z83" s="137">
        <v>19.8</v>
      </c>
      <c r="AA83" s="137">
        <v>32</v>
      </c>
      <c r="AB83" s="137">
        <v>372.8</v>
      </c>
      <c r="AC83" s="138">
        <v>1.9279999999999999</v>
      </c>
      <c r="AD83" s="137">
        <v>93.2</v>
      </c>
      <c r="AE83" s="137">
        <v>0.54500000000000004</v>
      </c>
      <c r="AF83" s="137">
        <v>28.340000000000003</v>
      </c>
      <c r="AG83" s="139">
        <f>Table1[[#This Row],[Print/Copy Time from Sleep Mode (s)]]-Table1[[#This Row],[Print/Copy Time from Ready State (s)]]</f>
        <v>10.8</v>
      </c>
      <c r="AH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83" s="139" t="b">
        <f>IF(Table1[[#This Row],[Recovery Time Requirement (s)]]="No Requirement",TRUE,IF(Table1[[#This Row],[Recovery Time Requirement (s)]]="Default Delay Time Missing","Unknown",Table1[[#This Row],[Recovery Time (s) (Tactive1 - Tactive0)]]&lt;=Table1[[#This Row],[Recovery Time Requirement (s)]]))</f>
        <v>1</v>
      </c>
      <c r="AJ83" s="139" t="b">
        <f>Table1[[#This Row],[Automatic Duplex Output Capable]]&lt;&gt;"Optional"</f>
        <v>1</v>
      </c>
      <c r="AK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 s="140" t="str">
        <f t="array" ref="AL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 s="140">
        <f t="array" ref="AM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83" s="140">
        <f>Table1[[#This Row],[V2.0 TEC Requirement (kWh/wk)]]*52/3</f>
        <v>60.146666666666668</v>
      </c>
      <c r="AO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0.54500000000000004</v>
      </c>
      <c r="AP83" s="140">
        <f t="array" ref="AP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83" s="140">
        <f>Table1[[#This Row],[Proposed V3.0 TEC Requirement (kWh/wk)]]+IF(Table1[[#This Row],[Maximum Document Size Width]]&gt;=275,A3_Weekly,0)+IF(AND(ISNUMBER(FIND("WiFi",Table1[[#This Row],[Functional Adders]])),ISERROR(FIND("Ethernet",Table1[[#This Row],[Functional Adders]]))),WiFi_Weekly,0)</f>
        <v>0.6359999999999999</v>
      </c>
      <c r="AR83" s="140" t="b">
        <f>Table1[[#This Row],[Typical Electricity Consumption (TEC) Per Proposed V3.0 Calculations (kWh/wk)]]&lt;=Table1[[#This Row],[Proposed V3.0 TEC Requirement Plus A3 and Wi-Fi Allowances (kWh/wk)]]</f>
        <v>1</v>
      </c>
      <c r="AS83" s="140" t="b">
        <f t="shared" si="3"/>
        <v>1</v>
      </c>
    </row>
    <row r="84" spans="1:45" ht="72" x14ac:dyDescent="0.2">
      <c r="A84" s="131">
        <v>2189105</v>
      </c>
      <c r="B84" s="132" t="s">
        <v>94</v>
      </c>
      <c r="C84" s="132" t="s">
        <v>95</v>
      </c>
      <c r="D84" s="132" t="s">
        <v>2841</v>
      </c>
      <c r="E84" s="132" t="s">
        <v>2841</v>
      </c>
      <c r="F84" s="132"/>
      <c r="G84" s="132" t="s">
        <v>1432</v>
      </c>
      <c r="H84" s="132" t="s">
        <v>22</v>
      </c>
      <c r="I84" s="133">
        <v>279</v>
      </c>
      <c r="J84" s="133">
        <v>432</v>
      </c>
      <c r="K84" s="132"/>
      <c r="L84" s="132" t="s">
        <v>32</v>
      </c>
      <c r="M84" s="132" t="s">
        <v>28</v>
      </c>
      <c r="N84" s="133">
        <v>25</v>
      </c>
      <c r="O84" s="132" t="s">
        <v>24</v>
      </c>
      <c r="P84" s="134">
        <v>1.1000000000000001</v>
      </c>
      <c r="Q84" s="135">
        <v>57.2</v>
      </c>
      <c r="R84" s="132" t="s">
        <v>137</v>
      </c>
      <c r="S84" s="136">
        <v>41554</v>
      </c>
      <c r="T84" s="136">
        <v>41514</v>
      </c>
      <c r="U84" s="132" t="s">
        <v>45</v>
      </c>
      <c r="V84" s="132" t="s">
        <v>3493</v>
      </c>
      <c r="W84" s="137">
        <v>1</v>
      </c>
      <c r="X84" s="137">
        <v>9</v>
      </c>
      <c r="Y84" s="137">
        <v>19.2</v>
      </c>
      <c r="Z84" s="137">
        <v>19.2</v>
      </c>
      <c r="AA84" s="137">
        <v>25</v>
      </c>
      <c r="AB84" s="137">
        <v>203.89999999999998</v>
      </c>
      <c r="AC84" s="138">
        <v>1.0878749999999999</v>
      </c>
      <c r="AD84" s="137">
        <v>50.974999999999994</v>
      </c>
      <c r="AE84" s="137">
        <v>0.33496874999999998</v>
      </c>
      <c r="AF84" s="137">
        <v>17.418374999999997</v>
      </c>
      <c r="AG84" s="139">
        <f>Table1[[#This Row],[Print/Copy Time from Sleep Mode (s)]]-Table1[[#This Row],[Print/Copy Time from Ready State (s)]]</f>
        <v>10.199999999999999</v>
      </c>
      <c r="AH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4" s="139" t="b">
        <f>IF(Table1[[#This Row],[Recovery Time Requirement (s)]]="No Requirement",TRUE,IF(Table1[[#This Row],[Recovery Time Requirement (s)]]="Default Delay Time Missing","Unknown",Table1[[#This Row],[Recovery Time (s) (Tactive1 - Tactive0)]]&lt;=Table1[[#This Row],[Recovery Time Requirement (s)]]))</f>
        <v>1</v>
      </c>
      <c r="AJ84" s="139" t="b">
        <f>Table1[[#This Row],[Automatic Duplex Output Capable]]&lt;&gt;"Optional"</f>
        <v>1</v>
      </c>
      <c r="AK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 s="140" t="str">
        <f t="array" ref="AL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 s="140">
        <f t="array" ref="AM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4" s="140">
        <f>Table1[[#This Row],[V2.0 TEC Requirement (kWh/wk)]]*52/3</f>
        <v>36.4</v>
      </c>
      <c r="AO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0.28496874999999999</v>
      </c>
      <c r="AP84" s="140">
        <f t="array" ref="AP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4" s="140">
        <f>Table1[[#This Row],[Proposed V3.0 TEC Requirement (kWh/wk)]]+IF(Table1[[#This Row],[Maximum Document Size Width]]&gt;=275,A3_Weekly,0)+IF(AND(ISNUMBER(FIND("WiFi",Table1[[#This Row],[Functional Adders]])),ISERROR(FIND("Ethernet",Table1[[#This Row],[Functional Adders]]))),WiFi_Weekly,0)</f>
        <v>0.38499999999999995</v>
      </c>
      <c r="AR84" s="140" t="b">
        <f>Table1[[#This Row],[Typical Electricity Consumption (TEC) Per Proposed V3.0 Calculations (kWh/wk)]]&lt;=Table1[[#This Row],[Proposed V3.0 TEC Requirement Plus A3 and Wi-Fi Allowances (kWh/wk)]]</f>
        <v>1</v>
      </c>
      <c r="AS84" s="140" t="b">
        <f t="shared" si="3"/>
        <v>1</v>
      </c>
    </row>
    <row r="85" spans="1:45" ht="72" x14ac:dyDescent="0.2">
      <c r="A85" s="163">
        <v>2290006</v>
      </c>
      <c r="B85" s="121" t="s">
        <v>94</v>
      </c>
      <c r="C85" s="121" t="s">
        <v>95</v>
      </c>
      <c r="D85" s="121" t="s">
        <v>153</v>
      </c>
      <c r="E85" s="121" t="s">
        <v>153</v>
      </c>
      <c r="F85" s="121"/>
      <c r="G85" s="121" t="s">
        <v>1432</v>
      </c>
      <c r="H85" s="121" t="s">
        <v>22</v>
      </c>
      <c r="I85" s="164">
        <v>279</v>
      </c>
      <c r="J85" s="164">
        <v>432</v>
      </c>
      <c r="K85" s="121"/>
      <c r="L85" s="121" t="s">
        <v>32</v>
      </c>
      <c r="M85" s="121" t="s">
        <v>28</v>
      </c>
      <c r="N85" s="164">
        <v>25</v>
      </c>
      <c r="O85" s="121" t="s">
        <v>24</v>
      </c>
      <c r="P85" s="165">
        <v>1</v>
      </c>
      <c r="Q85" s="166">
        <v>52</v>
      </c>
      <c r="R85" s="121" t="s">
        <v>154</v>
      </c>
      <c r="S85" s="167">
        <v>42753</v>
      </c>
      <c r="T85" s="167">
        <v>42621</v>
      </c>
      <c r="U85" s="121" t="s">
        <v>45</v>
      </c>
      <c r="V85" s="121" t="s">
        <v>155</v>
      </c>
      <c r="W85" s="168">
        <v>1</v>
      </c>
      <c r="X85" s="168">
        <v>13.2</v>
      </c>
      <c r="Y85" s="168">
        <v>13.2</v>
      </c>
      <c r="Z85" s="168">
        <v>13.2</v>
      </c>
      <c r="AA85" s="168">
        <v>25</v>
      </c>
      <c r="AB85" s="168">
        <v>185.6</v>
      </c>
      <c r="AC85" s="169">
        <v>1.0100499999999999</v>
      </c>
      <c r="AD85" s="168">
        <v>46.4</v>
      </c>
      <c r="AE85" s="168">
        <v>0.32811250000000003</v>
      </c>
      <c r="AF85" s="168">
        <v>17.06185</v>
      </c>
      <c r="AG85" s="139">
        <f>Table1[[#This Row],[Print/Copy Time from Sleep Mode (s)]]-Table1[[#This Row],[Print/Copy Time from Ready State (s)]]</f>
        <v>0</v>
      </c>
      <c r="AH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5" s="139" t="b">
        <f>IF(Table1[[#This Row],[Recovery Time Requirement (s)]]="No Requirement",TRUE,IF(Table1[[#This Row],[Recovery Time Requirement (s)]]="Default Delay Time Missing","Unknown",Table1[[#This Row],[Recovery Time (s) (Tactive1 - Tactive0)]]&lt;=Table1[[#This Row],[Recovery Time Requirement (s)]]))</f>
        <v>1</v>
      </c>
      <c r="AJ85" s="139" t="b">
        <f>Table1[[#This Row],[Automatic Duplex Output Capable]]&lt;&gt;"Optional"</f>
        <v>1</v>
      </c>
      <c r="AK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 s="170" t="str">
        <f t="array" ref="AL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5" s="170">
        <f t="array" ref="AM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5" s="170">
        <f>Table1[[#This Row],[V2.0 TEC Requirement (kWh/wk)]]*52/3</f>
        <v>36.4</v>
      </c>
      <c r="AO85" s="17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0.27811250000000004</v>
      </c>
      <c r="AP85" s="170">
        <f t="array" ref="AP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5" s="170">
        <f>Table1[[#This Row],[Proposed V3.0 TEC Requirement (kWh/wk)]]+IF(Table1[[#This Row],[Maximum Document Size Width]]&gt;=275,A3_Weekly,0)+IF(AND(ISNUMBER(FIND("WiFi",Table1[[#This Row],[Functional Adders]])),ISERROR(FIND("Ethernet",Table1[[#This Row],[Functional Adders]]))),WiFi_Weekly,0)</f>
        <v>0.38499999999999995</v>
      </c>
      <c r="AR85" s="170" t="b">
        <f>Table1[[#This Row],[Typical Electricity Consumption (TEC) Per Proposed V3.0 Calculations (kWh/wk)]]&lt;=Table1[[#This Row],[Proposed V3.0 TEC Requirement Plus A3 and Wi-Fi Allowances (kWh/wk)]]</f>
        <v>1</v>
      </c>
      <c r="AS85" s="170" t="b">
        <f t="shared" si="3"/>
        <v>1</v>
      </c>
    </row>
    <row r="86" spans="1:45" ht="72" x14ac:dyDescent="0.2">
      <c r="A86" s="131">
        <v>2290008</v>
      </c>
      <c r="B86" s="132" t="s">
        <v>94</v>
      </c>
      <c r="C86" s="132" t="s">
        <v>95</v>
      </c>
      <c r="D86" s="132" t="s">
        <v>156</v>
      </c>
      <c r="E86" s="132" t="s">
        <v>156</v>
      </c>
      <c r="F86" s="132"/>
      <c r="G86" s="132" t="s">
        <v>1432</v>
      </c>
      <c r="H86" s="132" t="s">
        <v>22</v>
      </c>
      <c r="I86" s="133">
        <v>279</v>
      </c>
      <c r="J86" s="133">
        <v>432</v>
      </c>
      <c r="K86" s="132"/>
      <c r="L86" s="132" t="s">
        <v>32</v>
      </c>
      <c r="M86" s="132" t="s">
        <v>28</v>
      </c>
      <c r="N86" s="133">
        <v>35</v>
      </c>
      <c r="O86" s="132" t="s">
        <v>24</v>
      </c>
      <c r="P86" s="134">
        <v>1.8</v>
      </c>
      <c r="Q86" s="135">
        <v>93.6</v>
      </c>
      <c r="R86" s="132" t="s">
        <v>154</v>
      </c>
      <c r="S86" s="136">
        <v>42753</v>
      </c>
      <c r="T86" s="136">
        <v>42621</v>
      </c>
      <c r="U86" s="132" t="s">
        <v>45</v>
      </c>
      <c r="V86" s="132" t="s">
        <v>157</v>
      </c>
      <c r="W86" s="137">
        <v>1</v>
      </c>
      <c r="X86" s="137">
        <v>13.2</v>
      </c>
      <c r="Y86" s="137">
        <v>13.8</v>
      </c>
      <c r="Z86" s="137">
        <v>13.2</v>
      </c>
      <c r="AA86" s="137">
        <v>32</v>
      </c>
      <c r="AB86" s="137">
        <v>341.6</v>
      </c>
      <c r="AC86" s="138">
        <v>1.7848000000000002</v>
      </c>
      <c r="AD86" s="137">
        <v>85.4</v>
      </c>
      <c r="AE86" s="137">
        <v>0.52180000000000004</v>
      </c>
      <c r="AF86" s="137">
        <v>27.133600000000001</v>
      </c>
      <c r="AG86" s="139">
        <f>Table1[[#This Row],[Print/Copy Time from Sleep Mode (s)]]-Table1[[#This Row],[Print/Copy Time from Ready State (s)]]</f>
        <v>0.60000000000000142</v>
      </c>
      <c r="AH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6" s="139" t="b">
        <f>IF(Table1[[#This Row],[Recovery Time Requirement (s)]]="No Requirement",TRUE,IF(Table1[[#This Row],[Recovery Time Requirement (s)]]="Default Delay Time Missing","Unknown",Table1[[#This Row],[Recovery Time (s) (Tactive1 - Tactive0)]]&lt;=Table1[[#This Row],[Recovery Time Requirement (s)]]))</f>
        <v>1</v>
      </c>
      <c r="AJ86" s="139" t="b">
        <f>Table1[[#This Row],[Automatic Duplex Output Capable]]&lt;&gt;"Optional"</f>
        <v>1</v>
      </c>
      <c r="AK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 s="140" t="str">
        <f t="array" ref="AL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6" s="140">
        <f t="array" ref="AM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86" s="140">
        <f>Table1[[#This Row],[V2.0 TEC Requirement (kWh/wk)]]*52/3</f>
        <v>52</v>
      </c>
      <c r="AO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0.47180000000000005</v>
      </c>
      <c r="AP86" s="140">
        <f t="array" ref="AP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6" s="140">
        <f>Table1[[#This Row],[Proposed V3.0 TEC Requirement (kWh/wk)]]+IF(Table1[[#This Row],[Maximum Document Size Width]]&gt;=275,A3_Weekly,0)+IF(AND(ISNUMBER(FIND("WiFi",Table1[[#This Row],[Functional Adders]])),ISERROR(FIND("Ethernet",Table1[[#This Row],[Functional Adders]]))),WiFi_Weekly,0)</f>
        <v>0.56500000000000006</v>
      </c>
      <c r="AR86" s="140" t="b">
        <f>Table1[[#This Row],[Typical Electricity Consumption (TEC) Per Proposed V3.0 Calculations (kWh/wk)]]&lt;=Table1[[#This Row],[Proposed V3.0 TEC Requirement Plus A3 and Wi-Fi Allowances (kWh/wk)]]</f>
        <v>1</v>
      </c>
      <c r="AS86" s="140" t="b">
        <f t="shared" si="3"/>
        <v>1</v>
      </c>
    </row>
    <row r="87" spans="1:45" ht="72" x14ac:dyDescent="0.2">
      <c r="A87" s="131">
        <v>2290009</v>
      </c>
      <c r="B87" s="132" t="s">
        <v>94</v>
      </c>
      <c r="C87" s="132" t="s">
        <v>95</v>
      </c>
      <c r="D87" s="132" t="s">
        <v>158</v>
      </c>
      <c r="E87" s="132" t="s">
        <v>158</v>
      </c>
      <c r="F87" s="132"/>
      <c r="G87" s="132" t="s">
        <v>1432</v>
      </c>
      <c r="H87" s="132" t="s">
        <v>22</v>
      </c>
      <c r="I87" s="133">
        <v>279</v>
      </c>
      <c r="J87" s="133">
        <v>432</v>
      </c>
      <c r="K87" s="132"/>
      <c r="L87" s="132" t="s">
        <v>32</v>
      </c>
      <c r="M87" s="132" t="s">
        <v>28</v>
      </c>
      <c r="N87" s="133">
        <v>45</v>
      </c>
      <c r="O87" s="132" t="s">
        <v>24</v>
      </c>
      <c r="P87" s="134">
        <v>2.2000000000000002</v>
      </c>
      <c r="Q87" s="135">
        <v>114.4</v>
      </c>
      <c r="R87" s="132" t="s">
        <v>154</v>
      </c>
      <c r="S87" s="136">
        <v>42753</v>
      </c>
      <c r="T87" s="136">
        <v>42621</v>
      </c>
      <c r="U87" s="132" t="s">
        <v>45</v>
      </c>
      <c r="V87" s="132" t="s">
        <v>159</v>
      </c>
      <c r="W87" s="137">
        <v>1</v>
      </c>
      <c r="X87" s="137">
        <v>13.2</v>
      </c>
      <c r="Y87" s="137">
        <v>13.8</v>
      </c>
      <c r="Z87" s="137">
        <v>13.8</v>
      </c>
      <c r="AA87" s="137">
        <v>32</v>
      </c>
      <c r="AB87" s="137">
        <v>424.4</v>
      </c>
      <c r="AC87" s="138">
        <v>2.1988000000000003</v>
      </c>
      <c r="AD87" s="137">
        <v>106.1</v>
      </c>
      <c r="AE87" s="137">
        <v>0.62529999999999997</v>
      </c>
      <c r="AF87" s="137">
        <v>32.515599999999999</v>
      </c>
      <c r="AG87" s="139">
        <f>Table1[[#This Row],[Print/Copy Time from Sleep Mode (s)]]-Table1[[#This Row],[Print/Copy Time from Ready State (s)]]</f>
        <v>0.60000000000000142</v>
      </c>
      <c r="AH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7" s="139" t="b">
        <f>IF(Table1[[#This Row],[Recovery Time Requirement (s)]]="No Requirement",TRUE,IF(Table1[[#This Row],[Recovery Time Requirement (s)]]="Default Delay Time Missing","Unknown",Table1[[#This Row],[Recovery Time (s) (Tactive1 - Tactive0)]]&lt;=Table1[[#This Row],[Recovery Time Requirement (s)]]))</f>
        <v>1</v>
      </c>
      <c r="AJ87" s="139" t="b">
        <f>Table1[[#This Row],[Automatic Duplex Output Capable]]&lt;&gt;"Optional"</f>
        <v>1</v>
      </c>
      <c r="AK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 s="140" t="str">
        <f t="array" ref="AL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 s="140">
        <f t="array" ref="AM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87" s="140">
        <f>Table1[[#This Row],[V2.0 TEC Requirement (kWh/wk)]]*52/3</f>
        <v>71.066666666666677</v>
      </c>
      <c r="AO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0.57529999999999992</v>
      </c>
      <c r="AP87" s="140">
        <f t="array" ref="AP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87" s="140">
        <f>Table1[[#This Row],[Proposed V3.0 TEC Requirement (kWh/wk)]]+IF(Table1[[#This Row],[Maximum Document Size Width]]&gt;=275,A3_Weekly,0)+IF(AND(ISNUMBER(FIND("WiFi",Table1[[#This Row],[Functional Adders]])),ISERROR(FIND("Ethernet",Table1[[#This Row],[Functional Adders]]))),WiFi_Weekly,0)</f>
        <v>0.72499999999999998</v>
      </c>
      <c r="AR87" s="140" t="b">
        <f>Table1[[#This Row],[Typical Electricity Consumption (TEC) Per Proposed V3.0 Calculations (kWh/wk)]]&lt;=Table1[[#This Row],[Proposed V3.0 TEC Requirement Plus A3 and Wi-Fi Allowances (kWh/wk)]]</f>
        <v>1</v>
      </c>
      <c r="AS87" s="140" t="b">
        <f t="shared" si="3"/>
        <v>1</v>
      </c>
    </row>
    <row r="88" spans="1:45" ht="72" x14ac:dyDescent="0.2">
      <c r="A88" s="131">
        <v>2290010</v>
      </c>
      <c r="B88" s="132" t="s">
        <v>94</v>
      </c>
      <c r="C88" s="132" t="s">
        <v>95</v>
      </c>
      <c r="D88" s="132" t="s">
        <v>160</v>
      </c>
      <c r="E88" s="132" t="s">
        <v>160</v>
      </c>
      <c r="F88" s="132"/>
      <c r="G88" s="132" t="s">
        <v>1432</v>
      </c>
      <c r="H88" s="132" t="s">
        <v>22</v>
      </c>
      <c r="I88" s="133">
        <v>279</v>
      </c>
      <c r="J88" s="133">
        <v>432</v>
      </c>
      <c r="K88" s="132"/>
      <c r="L88" s="132" t="s">
        <v>32</v>
      </c>
      <c r="M88" s="132" t="s">
        <v>28</v>
      </c>
      <c r="N88" s="133">
        <v>51</v>
      </c>
      <c r="O88" s="132" t="s">
        <v>24</v>
      </c>
      <c r="P88" s="134">
        <v>2.5</v>
      </c>
      <c r="Q88" s="135">
        <v>130</v>
      </c>
      <c r="R88" s="132" t="s">
        <v>154</v>
      </c>
      <c r="S88" s="136">
        <v>42753</v>
      </c>
      <c r="T88" s="136">
        <v>42621</v>
      </c>
      <c r="U88" s="132" t="s">
        <v>45</v>
      </c>
      <c r="V88" s="132" t="s">
        <v>161</v>
      </c>
      <c r="W88" s="137">
        <v>1</v>
      </c>
      <c r="X88" s="137">
        <v>16.2</v>
      </c>
      <c r="Y88" s="137">
        <v>16.8</v>
      </c>
      <c r="Z88" s="137">
        <v>16.2</v>
      </c>
      <c r="AA88" s="137">
        <v>32</v>
      </c>
      <c r="AB88" s="137">
        <v>493.6</v>
      </c>
      <c r="AC88" s="138">
        <v>2.5448000000000004</v>
      </c>
      <c r="AD88" s="137">
        <v>123.4</v>
      </c>
      <c r="AE88" s="137">
        <v>0.71179999999999999</v>
      </c>
      <c r="AF88" s="137">
        <v>37.013599999999997</v>
      </c>
      <c r="AG88" s="139">
        <f>Table1[[#This Row],[Print/Copy Time from Sleep Mode (s)]]-Table1[[#This Row],[Print/Copy Time from Ready State (s)]]</f>
        <v>0.60000000000000142</v>
      </c>
      <c r="AH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26.419999999999998</v>
      </c>
      <c r="AI88" s="139" t="b">
        <f>IF(Table1[[#This Row],[Recovery Time Requirement (s)]]="No Requirement",TRUE,IF(Table1[[#This Row],[Recovery Time Requirement (s)]]="Default Delay Time Missing","Unknown",Table1[[#This Row],[Recovery Time (s) (Tactive1 - Tactive0)]]&lt;=Table1[[#This Row],[Recovery Time Requirement (s)]]))</f>
        <v>1</v>
      </c>
      <c r="AJ88" s="139" t="b">
        <f>Table1[[#This Row],[Automatic Duplex Output Capable]]&lt;&gt;"Optional"</f>
        <v>1</v>
      </c>
      <c r="AK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 s="140" t="str">
        <f t="array" ref="AL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 s="140">
        <f t="array" ref="AM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4.8999999999999995</v>
      </c>
      <c r="AN88" s="140">
        <f>Table1[[#This Row],[V2.0 TEC Requirement (kWh/wk)]]*52/3</f>
        <v>84.933333333333323</v>
      </c>
      <c r="AO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0.66179999999999994</v>
      </c>
      <c r="AP88" s="140">
        <f t="array" ref="AP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0.75299999999999989</v>
      </c>
      <c r="AQ88" s="140">
        <f>Table1[[#This Row],[Proposed V3.0 TEC Requirement (kWh/wk)]]+IF(Table1[[#This Row],[Maximum Document Size Width]]&gt;=275,A3_Weekly,0)+IF(AND(ISNUMBER(FIND("WiFi",Table1[[#This Row],[Functional Adders]])),ISERROR(FIND("Ethernet",Table1[[#This Row],[Functional Adders]]))),WiFi_Weekly,0)</f>
        <v>0.80299999999999994</v>
      </c>
      <c r="AR88" s="140" t="b">
        <f>Table1[[#This Row],[Typical Electricity Consumption (TEC) Per Proposed V3.0 Calculations (kWh/wk)]]&lt;=Table1[[#This Row],[Proposed V3.0 TEC Requirement Plus A3 and Wi-Fi Allowances (kWh/wk)]]</f>
        <v>1</v>
      </c>
      <c r="AS88" s="140" t="b">
        <f t="shared" si="3"/>
        <v>1</v>
      </c>
    </row>
    <row r="89" spans="1:45" ht="72" x14ac:dyDescent="0.2">
      <c r="A89" s="131">
        <v>2195429</v>
      </c>
      <c r="B89" s="132" t="s">
        <v>94</v>
      </c>
      <c r="C89" s="132" t="s">
        <v>95</v>
      </c>
      <c r="D89" s="132" t="s">
        <v>2842</v>
      </c>
      <c r="E89" s="132" t="s">
        <v>2842</v>
      </c>
      <c r="F89" s="132"/>
      <c r="G89" s="132" t="s">
        <v>1432</v>
      </c>
      <c r="H89" s="132" t="s">
        <v>22</v>
      </c>
      <c r="I89" s="133">
        <v>216</v>
      </c>
      <c r="J89" s="133">
        <v>356</v>
      </c>
      <c r="K89" s="132"/>
      <c r="L89" s="132" t="s">
        <v>32</v>
      </c>
      <c r="M89" s="132" t="s">
        <v>28</v>
      </c>
      <c r="N89" s="133">
        <v>52</v>
      </c>
      <c r="O89" s="132" t="s">
        <v>24</v>
      </c>
      <c r="P89" s="134">
        <v>2.37</v>
      </c>
      <c r="Q89" s="135">
        <v>123.24</v>
      </c>
      <c r="R89" s="132" t="s">
        <v>152</v>
      </c>
      <c r="S89" s="136">
        <v>41281</v>
      </c>
      <c r="T89" s="136">
        <v>41599</v>
      </c>
      <c r="U89" s="132" t="s">
        <v>45</v>
      </c>
      <c r="V89" s="132" t="s">
        <v>3494</v>
      </c>
      <c r="W89" s="137">
        <v>1</v>
      </c>
      <c r="X89" s="137">
        <v>7.2</v>
      </c>
      <c r="Y89" s="137">
        <v>19.2</v>
      </c>
      <c r="Z89" s="137">
        <v>19.8</v>
      </c>
      <c r="AA89" s="137">
        <v>32</v>
      </c>
      <c r="AB89" s="137">
        <v>460.2</v>
      </c>
      <c r="AC89" s="138">
        <v>2.3778000000000001</v>
      </c>
      <c r="AD89" s="137">
        <v>115.05</v>
      </c>
      <c r="AE89" s="137">
        <v>0.67004999999999992</v>
      </c>
      <c r="AF89" s="137">
        <v>34.842599999999997</v>
      </c>
      <c r="AG89" s="139">
        <f>Table1[[#This Row],[Print/Copy Time from Sleep Mode (s)]]-Table1[[#This Row],[Print/Copy Time from Ready State (s)]]</f>
        <v>12</v>
      </c>
      <c r="AH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89" s="139" t="b">
        <f>IF(Table1[[#This Row],[Recovery Time Requirement (s)]]="No Requirement",TRUE,IF(Table1[[#This Row],[Recovery Time Requirement (s)]]="Default Delay Time Missing","Unknown",Table1[[#This Row],[Recovery Time (s) (Tactive1 - Tactive0)]]&lt;=Table1[[#This Row],[Recovery Time Requirement (s)]]))</f>
        <v>1</v>
      </c>
      <c r="AJ89" s="139" t="b">
        <f>Table1[[#This Row],[Automatic Duplex Output Capable]]&lt;&gt;"Optional"</f>
        <v>1</v>
      </c>
      <c r="AK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 s="140" t="str">
        <f t="array" ref="AL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 s="140">
        <f t="array" ref="AM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89" s="140">
        <f>Table1[[#This Row],[V2.0 TEC Requirement (kWh/wk)]]*52/3</f>
        <v>84.066666666666663</v>
      </c>
      <c r="AO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0.67004999999999992</v>
      </c>
      <c r="AP89" s="140">
        <f t="array" ref="AP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0.7659999999999999</v>
      </c>
      <c r="AQ89" s="140">
        <f>Table1[[#This Row],[Proposed V3.0 TEC Requirement (kWh/wk)]]+IF(Table1[[#This Row],[Maximum Document Size Width]]&gt;=275,A3_Weekly,0)+IF(AND(ISNUMBER(FIND("WiFi",Table1[[#This Row],[Functional Adders]])),ISERROR(FIND("Ethernet",Table1[[#This Row],[Functional Adders]]))),WiFi_Weekly,0)</f>
        <v>0.7659999999999999</v>
      </c>
      <c r="AR89" s="140" t="b">
        <f>Table1[[#This Row],[Typical Electricity Consumption (TEC) Per Proposed V3.0 Calculations (kWh/wk)]]&lt;=Table1[[#This Row],[Proposed V3.0 TEC Requirement Plus A3 and Wi-Fi Allowances (kWh/wk)]]</f>
        <v>1</v>
      </c>
      <c r="AS89" s="140" t="b">
        <f t="shared" si="3"/>
        <v>1</v>
      </c>
    </row>
    <row r="90" spans="1:45" ht="72" x14ac:dyDescent="0.2">
      <c r="A90" s="131">
        <v>2257918</v>
      </c>
      <c r="B90" s="132" t="s">
        <v>94</v>
      </c>
      <c r="C90" s="132" t="s">
        <v>95</v>
      </c>
      <c r="D90" s="132" t="s">
        <v>162</v>
      </c>
      <c r="E90" s="132" t="s">
        <v>162</v>
      </c>
      <c r="F90" s="132"/>
      <c r="G90" s="132" t="s">
        <v>1432</v>
      </c>
      <c r="H90" s="132" t="s">
        <v>22</v>
      </c>
      <c r="I90" s="133">
        <v>279</v>
      </c>
      <c r="J90" s="133">
        <v>432</v>
      </c>
      <c r="K90" s="132"/>
      <c r="L90" s="132" t="s">
        <v>32</v>
      </c>
      <c r="M90" s="132" t="s">
        <v>28</v>
      </c>
      <c r="N90" s="133">
        <v>55</v>
      </c>
      <c r="O90" s="132" t="s">
        <v>24</v>
      </c>
      <c r="P90" s="134">
        <v>5.2</v>
      </c>
      <c r="Q90" s="135">
        <v>270.39999999999998</v>
      </c>
      <c r="R90" s="132" t="s">
        <v>137</v>
      </c>
      <c r="S90" s="136">
        <v>42400</v>
      </c>
      <c r="T90" s="136">
        <v>42193</v>
      </c>
      <c r="U90" s="132" t="s">
        <v>45</v>
      </c>
      <c r="V90" s="132" t="s">
        <v>163</v>
      </c>
      <c r="W90" s="137">
        <v>1</v>
      </c>
      <c r="X90" s="137">
        <v>7.2</v>
      </c>
      <c r="Y90" s="137">
        <v>34.799999999999997</v>
      </c>
      <c r="Z90" s="137">
        <v>34.200000000000003</v>
      </c>
      <c r="AA90" s="137">
        <v>32</v>
      </c>
      <c r="AB90" s="137">
        <v>1026.5999999999999</v>
      </c>
      <c r="AC90" s="138">
        <v>5.2226000000000008</v>
      </c>
      <c r="AD90" s="137">
        <v>256.64999999999998</v>
      </c>
      <c r="AE90" s="137">
        <v>1.3938499999999996</v>
      </c>
      <c r="AF90" s="137">
        <v>72.480199999999982</v>
      </c>
      <c r="AG90" s="139">
        <f>Table1[[#This Row],[Print/Copy Time from Sleep Mode (s)]]-Table1[[#This Row],[Print/Copy Time from Ready State (s)]]</f>
        <v>27.599999999999998</v>
      </c>
      <c r="AH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0" s="139" t="b">
        <f>IF(Table1[[#This Row],[Recovery Time Requirement (s)]]="No Requirement",TRUE,IF(Table1[[#This Row],[Recovery Time Requirement (s)]]="Default Delay Time Missing","Unknown",Table1[[#This Row],[Recovery Time (s) (Tactive1 - Tactive0)]]&lt;=Table1[[#This Row],[Recovery Time Requirement (s)]]))</f>
        <v>1</v>
      </c>
      <c r="AJ90" s="139" t="b">
        <f>Table1[[#This Row],[Automatic Duplex Output Capable]]&lt;&gt;"Optional"</f>
        <v>1</v>
      </c>
      <c r="AK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 s="140" t="str">
        <f t="array" ref="AL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 s="140">
        <f t="array" ref="AM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90" s="140">
        <f>Table1[[#This Row],[V2.0 TEC Requirement (kWh/wk)]]*52/3</f>
        <v>102.26666666666665</v>
      </c>
      <c r="AO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1.3438499999999995</v>
      </c>
      <c r="AP90" s="140">
        <f t="array" ref="AP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90" s="140">
        <f>Table1[[#This Row],[Proposed V3.0 TEC Requirement (kWh/wk)]]+IF(Table1[[#This Row],[Maximum Document Size Width]]&gt;=275,A3_Weekly,0)+IF(AND(ISNUMBER(FIND("WiFi",Table1[[#This Row],[Functional Adders]])),ISERROR(FIND("Ethernet",Table1[[#This Row],[Functional Adders]]))),WiFi_Weekly,0)</f>
        <v>0.85499999999999998</v>
      </c>
      <c r="AR90" s="140" t="b">
        <f>Table1[[#This Row],[Typical Electricity Consumption (TEC) Per Proposed V3.0 Calculations (kWh/wk)]]&lt;=Table1[[#This Row],[Proposed V3.0 TEC Requirement Plus A3 and Wi-Fi Allowances (kWh/wk)]]</f>
        <v>0</v>
      </c>
      <c r="AS90" s="140" t="b">
        <f t="shared" si="3"/>
        <v>0</v>
      </c>
    </row>
    <row r="91" spans="1:45" ht="72" x14ac:dyDescent="0.2">
      <c r="A91" s="131">
        <v>2257920</v>
      </c>
      <c r="B91" s="132" t="s">
        <v>94</v>
      </c>
      <c r="C91" s="132" t="s">
        <v>95</v>
      </c>
      <c r="D91" s="132" t="s">
        <v>164</v>
      </c>
      <c r="E91" s="132" t="s">
        <v>164</v>
      </c>
      <c r="F91" s="132"/>
      <c r="G91" s="132" t="s">
        <v>1432</v>
      </c>
      <c r="H91" s="132" t="s">
        <v>22</v>
      </c>
      <c r="I91" s="133">
        <v>279</v>
      </c>
      <c r="J91" s="133">
        <v>432</v>
      </c>
      <c r="K91" s="132"/>
      <c r="L91" s="132" t="s">
        <v>32</v>
      </c>
      <c r="M91" s="132" t="s">
        <v>28</v>
      </c>
      <c r="N91" s="133">
        <v>65</v>
      </c>
      <c r="O91" s="132" t="s">
        <v>24</v>
      </c>
      <c r="P91" s="134">
        <v>5.8</v>
      </c>
      <c r="Q91" s="135">
        <v>301.60000000000002</v>
      </c>
      <c r="R91" s="132" t="s">
        <v>137</v>
      </c>
      <c r="S91" s="136">
        <v>42400</v>
      </c>
      <c r="T91" s="136">
        <v>42193</v>
      </c>
      <c r="U91" s="132" t="s">
        <v>45</v>
      </c>
      <c r="V91" s="132" t="s">
        <v>165</v>
      </c>
      <c r="W91" s="137">
        <v>1</v>
      </c>
      <c r="X91" s="137">
        <v>4.8</v>
      </c>
      <c r="Y91" s="137">
        <v>36</v>
      </c>
      <c r="Z91" s="137">
        <v>34.200000000000003</v>
      </c>
      <c r="AA91" s="137">
        <v>32</v>
      </c>
      <c r="AB91" s="137">
        <v>1140.1999999999998</v>
      </c>
      <c r="AC91" s="138">
        <v>5.7905999999999995</v>
      </c>
      <c r="AD91" s="137">
        <v>285.04999999999995</v>
      </c>
      <c r="AE91" s="137">
        <v>1.5358499999999995</v>
      </c>
      <c r="AF91" s="137">
        <v>79.864199999999968</v>
      </c>
      <c r="AG91" s="139">
        <f>Table1[[#This Row],[Print/Copy Time from Sleep Mode (s)]]-Table1[[#This Row],[Print/Copy Time from Ready State (s)]]</f>
        <v>31.2</v>
      </c>
      <c r="AH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 s="139" t="b">
        <f>IF(Table1[[#This Row],[Recovery Time Requirement (s)]]="No Requirement",TRUE,IF(Table1[[#This Row],[Recovery Time Requirement (s)]]="Default Delay Time Missing","Unknown",Table1[[#This Row],[Recovery Time (s) (Tactive1 - Tactive0)]]&lt;=Table1[[#This Row],[Recovery Time Requirement (s)]]))</f>
        <v>0</v>
      </c>
      <c r="AJ91" s="139" t="b">
        <f>Table1[[#This Row],[Automatic Duplex Output Capable]]&lt;&gt;"Optional"</f>
        <v>1</v>
      </c>
      <c r="AK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 s="140" t="str">
        <f t="array" ref="AL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 s="140">
        <f t="array" ref="AM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91" s="140">
        <f>Table1[[#This Row],[V2.0 TEC Requirement (kWh/wk)]]*52/3</f>
        <v>145.6</v>
      </c>
      <c r="AO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1.4858499999999994</v>
      </c>
      <c r="AP91" s="140">
        <f t="array" ref="AP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91" s="140">
        <f>Table1[[#This Row],[Proposed V3.0 TEC Requirement (kWh/wk)]]+IF(Table1[[#This Row],[Maximum Document Size Width]]&gt;=275,A3_Weekly,0)+IF(AND(ISNUMBER(FIND("WiFi",Table1[[#This Row],[Functional Adders]])),ISERROR(FIND("Ethernet",Table1[[#This Row],[Functional Adders]]))),WiFi_Weekly,0)</f>
        <v>1.077</v>
      </c>
      <c r="AR91" s="140" t="b">
        <f>Table1[[#This Row],[Typical Electricity Consumption (TEC) Per Proposed V3.0 Calculations (kWh/wk)]]&lt;=Table1[[#This Row],[Proposed V3.0 TEC Requirement Plus A3 and Wi-Fi Allowances (kWh/wk)]]</f>
        <v>0</v>
      </c>
      <c r="AS91" s="140" t="b">
        <f t="shared" si="3"/>
        <v>0</v>
      </c>
    </row>
    <row r="92" spans="1:45" ht="72" x14ac:dyDescent="0.2">
      <c r="A92" s="131">
        <v>2258006</v>
      </c>
      <c r="B92" s="132" t="s">
        <v>94</v>
      </c>
      <c r="C92" s="132" t="s">
        <v>95</v>
      </c>
      <c r="D92" s="132" t="s">
        <v>166</v>
      </c>
      <c r="E92" s="132" t="s">
        <v>166</v>
      </c>
      <c r="F92" s="132"/>
      <c r="G92" s="132" t="s">
        <v>1432</v>
      </c>
      <c r="H92" s="132" t="s">
        <v>22</v>
      </c>
      <c r="I92" s="133">
        <v>279</v>
      </c>
      <c r="J92" s="133">
        <v>432</v>
      </c>
      <c r="K92" s="132"/>
      <c r="L92" s="132" t="s">
        <v>32</v>
      </c>
      <c r="M92" s="132" t="s">
        <v>28</v>
      </c>
      <c r="N92" s="133">
        <v>75</v>
      </c>
      <c r="O92" s="132" t="s">
        <v>24</v>
      </c>
      <c r="P92" s="134">
        <v>6.3</v>
      </c>
      <c r="Q92" s="135">
        <v>327.60000000000002</v>
      </c>
      <c r="R92" s="132" t="s">
        <v>137</v>
      </c>
      <c r="S92" s="136">
        <v>42400</v>
      </c>
      <c r="T92" s="136">
        <v>42193</v>
      </c>
      <c r="U92" s="132" t="s">
        <v>45</v>
      </c>
      <c r="V92" s="132" t="s">
        <v>167</v>
      </c>
      <c r="W92" s="137">
        <v>1</v>
      </c>
      <c r="X92" s="137">
        <v>6</v>
      </c>
      <c r="Y92" s="137">
        <v>34.799999999999997</v>
      </c>
      <c r="Z92" s="137">
        <v>33</v>
      </c>
      <c r="AA92" s="137">
        <v>32</v>
      </c>
      <c r="AB92" s="137">
        <v>1253.2</v>
      </c>
      <c r="AC92" s="138">
        <v>6.3556000000000008</v>
      </c>
      <c r="AD92" s="137">
        <v>313.3</v>
      </c>
      <c r="AE92" s="137">
        <v>1.6770999999999998</v>
      </c>
      <c r="AF92" s="137">
        <v>87.209199999999996</v>
      </c>
      <c r="AG92" s="139">
        <f>Table1[[#This Row],[Print/Copy Time from Sleep Mode (s)]]-Table1[[#This Row],[Print/Copy Time from Ready State (s)]]</f>
        <v>28.799999999999997</v>
      </c>
      <c r="AH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2" s="139" t="b">
        <f>IF(Table1[[#This Row],[Recovery Time Requirement (s)]]="No Requirement",TRUE,IF(Table1[[#This Row],[Recovery Time Requirement (s)]]="Default Delay Time Missing","Unknown",Table1[[#This Row],[Recovery Time (s) (Tactive1 - Tactive0)]]&lt;=Table1[[#This Row],[Recovery Time Requirement (s)]]))</f>
        <v>1</v>
      </c>
      <c r="AJ92" s="139" t="b">
        <f>Table1[[#This Row],[Automatic Duplex Output Capable]]&lt;&gt;"Optional"</f>
        <v>1</v>
      </c>
      <c r="AK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 s="140" t="str">
        <f t="array" ref="AL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 s="140">
        <f t="array" ref="AM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92" s="140">
        <f>Table1[[#This Row],[V2.0 TEC Requirement (kWh/wk)]]*52/3</f>
        <v>188.93333333333337</v>
      </c>
      <c r="AO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1.6270999999999998</v>
      </c>
      <c r="AP92" s="140">
        <f t="array" ref="AP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92" s="140">
        <f>Table1[[#This Row],[Proposed V3.0 TEC Requirement (kWh/wk)]]+IF(Table1[[#This Row],[Maximum Document Size Width]]&gt;=275,A3_Weekly,0)+IF(AND(ISNUMBER(FIND("WiFi",Table1[[#This Row],[Functional Adders]])),ISERROR(FIND("Ethernet",Table1[[#This Row],[Functional Adders]]))),WiFi_Weekly,0)</f>
        <v>1.4369999999999998</v>
      </c>
      <c r="AR92" s="140" t="b">
        <f>Table1[[#This Row],[Typical Electricity Consumption (TEC) Per Proposed V3.0 Calculations (kWh/wk)]]&lt;=Table1[[#This Row],[Proposed V3.0 TEC Requirement Plus A3 and Wi-Fi Allowances (kWh/wk)]]</f>
        <v>0</v>
      </c>
      <c r="AS92" s="140" t="b">
        <f t="shared" si="3"/>
        <v>0</v>
      </c>
    </row>
    <row r="93" spans="1:45" ht="72" x14ac:dyDescent="0.2">
      <c r="A93" s="131">
        <v>2257919</v>
      </c>
      <c r="B93" s="132" t="s">
        <v>94</v>
      </c>
      <c r="C93" s="132" t="s">
        <v>95</v>
      </c>
      <c r="D93" s="132" t="s">
        <v>168</v>
      </c>
      <c r="E93" s="132" t="s">
        <v>168</v>
      </c>
      <c r="F93" s="132"/>
      <c r="G93" s="132" t="s">
        <v>1432</v>
      </c>
      <c r="H93" s="132" t="s">
        <v>22</v>
      </c>
      <c r="I93" s="133">
        <v>279</v>
      </c>
      <c r="J93" s="133">
        <v>432</v>
      </c>
      <c r="K93" s="132"/>
      <c r="L93" s="132" t="s">
        <v>32</v>
      </c>
      <c r="M93" s="132" t="s">
        <v>28</v>
      </c>
      <c r="N93" s="133">
        <v>105</v>
      </c>
      <c r="O93" s="132" t="s">
        <v>24</v>
      </c>
      <c r="P93" s="134">
        <v>10.5</v>
      </c>
      <c r="Q93" s="135">
        <v>546</v>
      </c>
      <c r="R93" s="132" t="s">
        <v>137</v>
      </c>
      <c r="S93" s="136">
        <v>42400</v>
      </c>
      <c r="T93" s="136">
        <v>42193</v>
      </c>
      <c r="U93" s="132" t="s">
        <v>45</v>
      </c>
      <c r="V93" s="132" t="s">
        <v>169</v>
      </c>
      <c r="W93" s="137">
        <v>1</v>
      </c>
      <c r="X93" s="137">
        <v>6</v>
      </c>
      <c r="Y93" s="137">
        <v>64.8</v>
      </c>
      <c r="Z93" s="137">
        <v>54</v>
      </c>
      <c r="AA93" s="137">
        <v>32</v>
      </c>
      <c r="AB93" s="137">
        <v>2072.4</v>
      </c>
      <c r="AC93" s="138">
        <v>10.451600000000001</v>
      </c>
      <c r="AD93" s="137">
        <v>518.1</v>
      </c>
      <c r="AE93" s="137">
        <v>2.7010999999999998</v>
      </c>
      <c r="AF93" s="137">
        <v>140.4572</v>
      </c>
      <c r="AG93" s="139">
        <f>Table1[[#This Row],[Print/Copy Time from Sleep Mode (s)]]-Table1[[#This Row],[Print/Copy Time from Ready State (s)]]</f>
        <v>58.8</v>
      </c>
      <c r="AH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3" s="139" t="b">
        <f>IF(Table1[[#This Row],[Recovery Time Requirement (s)]]="No Requirement",TRUE,IF(Table1[[#This Row],[Recovery Time Requirement (s)]]="Default Delay Time Missing","Unknown",Table1[[#This Row],[Recovery Time (s) (Tactive1 - Tactive0)]]&lt;=Table1[[#This Row],[Recovery Time Requirement (s)]]))</f>
        <v>0</v>
      </c>
      <c r="AJ93" s="139" t="b">
        <f>Table1[[#This Row],[Automatic Duplex Output Capable]]&lt;&gt;"Optional"</f>
        <v>1</v>
      </c>
      <c r="AK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 s="140" t="str">
        <f t="array" ref="AL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 s="140">
        <f t="array" ref="AM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27.150000000000002</v>
      </c>
      <c r="AN93" s="140">
        <f>Table1[[#This Row],[V2.0 TEC Requirement (kWh/wk)]]*52/3</f>
        <v>470.60000000000008</v>
      </c>
      <c r="AO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2.6511</v>
      </c>
      <c r="AP93" s="140">
        <f t="array" ref="AP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3.6909999999999998</v>
      </c>
      <c r="AQ93" s="140">
        <f>Table1[[#This Row],[Proposed V3.0 TEC Requirement (kWh/wk)]]+IF(Table1[[#This Row],[Maximum Document Size Width]]&gt;=275,A3_Weekly,0)+IF(AND(ISNUMBER(FIND("WiFi",Table1[[#This Row],[Functional Adders]])),ISERROR(FIND("Ethernet",Table1[[#This Row],[Functional Adders]]))),WiFi_Weekly,0)</f>
        <v>3.7409999999999997</v>
      </c>
      <c r="AR93" s="140" t="b">
        <f>Table1[[#This Row],[Typical Electricity Consumption (TEC) Per Proposed V3.0 Calculations (kWh/wk)]]&lt;=Table1[[#This Row],[Proposed V3.0 TEC Requirement Plus A3 and Wi-Fi Allowances (kWh/wk)]]</f>
        <v>1</v>
      </c>
      <c r="AS93" s="140" t="b">
        <f t="shared" si="3"/>
        <v>0</v>
      </c>
    </row>
    <row r="94" spans="1:45" ht="72" x14ac:dyDescent="0.2">
      <c r="A94" s="131">
        <v>2258007</v>
      </c>
      <c r="B94" s="132" t="s">
        <v>94</v>
      </c>
      <c r="C94" s="132" t="s">
        <v>95</v>
      </c>
      <c r="D94" s="132" t="s">
        <v>170</v>
      </c>
      <c r="E94" s="132" t="s">
        <v>170</v>
      </c>
      <c r="F94" s="132"/>
      <c r="G94" s="132" t="s">
        <v>1432</v>
      </c>
      <c r="H94" s="132" t="s">
        <v>22</v>
      </c>
      <c r="I94" s="133">
        <v>279</v>
      </c>
      <c r="J94" s="133">
        <v>432</v>
      </c>
      <c r="K94" s="132"/>
      <c r="L94" s="132" t="s">
        <v>32</v>
      </c>
      <c r="M94" s="132" t="s">
        <v>28</v>
      </c>
      <c r="N94" s="133">
        <v>85</v>
      </c>
      <c r="O94" s="132" t="s">
        <v>24</v>
      </c>
      <c r="P94" s="134">
        <v>9</v>
      </c>
      <c r="Q94" s="135">
        <v>468</v>
      </c>
      <c r="R94" s="132" t="s">
        <v>137</v>
      </c>
      <c r="S94" s="136">
        <v>42400</v>
      </c>
      <c r="T94" s="136">
        <v>42193</v>
      </c>
      <c r="U94" s="132" t="s">
        <v>45</v>
      </c>
      <c r="V94" s="132" t="s">
        <v>171</v>
      </c>
      <c r="W94" s="137">
        <v>1</v>
      </c>
      <c r="X94" s="137">
        <v>6</v>
      </c>
      <c r="Y94" s="137">
        <v>64.2</v>
      </c>
      <c r="Z94" s="137">
        <v>57</v>
      </c>
      <c r="AA94" s="137">
        <v>32</v>
      </c>
      <c r="AB94" s="137">
        <v>1783.5999999999997</v>
      </c>
      <c r="AC94" s="138">
        <v>9.0075999999999983</v>
      </c>
      <c r="AD94" s="137">
        <v>445.89999999999992</v>
      </c>
      <c r="AE94" s="137">
        <v>2.3400999999999996</v>
      </c>
      <c r="AF94" s="137">
        <v>121.68519999999998</v>
      </c>
      <c r="AG94" s="139">
        <f>Table1[[#This Row],[Print/Copy Time from Sleep Mode (s)]]-Table1[[#This Row],[Print/Copy Time from Ready State (s)]]</f>
        <v>58.2</v>
      </c>
      <c r="AH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4" s="139" t="b">
        <f>IF(Table1[[#This Row],[Recovery Time Requirement (s)]]="No Requirement",TRUE,IF(Table1[[#This Row],[Recovery Time Requirement (s)]]="Default Delay Time Missing","Unknown",Table1[[#This Row],[Recovery Time (s) (Tactive1 - Tactive0)]]&lt;=Table1[[#This Row],[Recovery Time Requirement (s)]]))</f>
        <v>0</v>
      </c>
      <c r="AJ94" s="139" t="b">
        <f>Table1[[#This Row],[Automatic Duplex Output Capable]]&lt;&gt;"Optional"</f>
        <v>1</v>
      </c>
      <c r="AK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4" s="140" t="str">
        <f t="array" ref="AL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4" s="140">
        <f t="array" ref="AM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15.150000000000002</v>
      </c>
      <c r="AN94" s="140">
        <f>Table1[[#This Row],[V2.0 TEC Requirement (kWh/wk)]]*52/3</f>
        <v>262.60000000000002</v>
      </c>
      <c r="AO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2.2900999999999998</v>
      </c>
      <c r="AP94" s="140">
        <f t="array" ref="AP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1.9509999999999996</v>
      </c>
      <c r="AQ94" s="140">
        <f>Table1[[#This Row],[Proposed V3.0 TEC Requirement (kWh/wk)]]+IF(Table1[[#This Row],[Maximum Document Size Width]]&gt;=275,A3_Weekly,0)+IF(AND(ISNUMBER(FIND("WiFi",Table1[[#This Row],[Functional Adders]])),ISERROR(FIND("Ethernet",Table1[[#This Row],[Functional Adders]]))),WiFi_Weekly,0)</f>
        <v>2.0009999999999994</v>
      </c>
      <c r="AR94" s="140" t="b">
        <f>Table1[[#This Row],[Typical Electricity Consumption (TEC) Per Proposed V3.0 Calculations (kWh/wk)]]&lt;=Table1[[#This Row],[Proposed V3.0 TEC Requirement Plus A3 and Wi-Fi Allowances (kWh/wk)]]</f>
        <v>0</v>
      </c>
      <c r="AS94" s="140" t="b">
        <f t="shared" si="3"/>
        <v>0</v>
      </c>
    </row>
    <row r="95" spans="1:45" ht="72" x14ac:dyDescent="0.2">
      <c r="A95" s="131">
        <v>2257921</v>
      </c>
      <c r="B95" s="132" t="s">
        <v>94</v>
      </c>
      <c r="C95" s="132" t="s">
        <v>95</v>
      </c>
      <c r="D95" s="132" t="s">
        <v>172</v>
      </c>
      <c r="E95" s="132" t="s">
        <v>172</v>
      </c>
      <c r="F95" s="132"/>
      <c r="G95" s="132" t="s">
        <v>1432</v>
      </c>
      <c r="H95" s="132" t="s">
        <v>22</v>
      </c>
      <c r="I95" s="133">
        <v>279</v>
      </c>
      <c r="J95" s="133">
        <v>432</v>
      </c>
      <c r="K95" s="132"/>
      <c r="L95" s="132" t="s">
        <v>32</v>
      </c>
      <c r="M95" s="132" t="s">
        <v>28</v>
      </c>
      <c r="N95" s="133">
        <v>95</v>
      </c>
      <c r="O95" s="132" t="s">
        <v>24</v>
      </c>
      <c r="P95" s="134">
        <v>9.8000000000000007</v>
      </c>
      <c r="Q95" s="135">
        <v>509.6</v>
      </c>
      <c r="R95" s="132" t="s">
        <v>137</v>
      </c>
      <c r="S95" s="136">
        <v>42400</v>
      </c>
      <c r="T95" s="136">
        <v>42193</v>
      </c>
      <c r="U95" s="132" t="s">
        <v>45</v>
      </c>
      <c r="V95" s="132" t="s">
        <v>173</v>
      </c>
      <c r="W95" s="137">
        <v>1</v>
      </c>
      <c r="X95" s="137">
        <v>6</v>
      </c>
      <c r="Y95" s="137">
        <v>64.2</v>
      </c>
      <c r="Z95" s="137">
        <v>55.2</v>
      </c>
      <c r="AA95" s="137">
        <v>32</v>
      </c>
      <c r="AB95" s="137">
        <v>1940</v>
      </c>
      <c r="AC95" s="138">
        <v>9.7896000000000001</v>
      </c>
      <c r="AD95" s="137">
        <v>485</v>
      </c>
      <c r="AE95" s="137">
        <v>2.5356000000000001</v>
      </c>
      <c r="AF95" s="137">
        <v>131.85120000000001</v>
      </c>
      <c r="AG95" s="139">
        <f>Table1[[#This Row],[Print/Copy Time from Sleep Mode (s)]]-Table1[[#This Row],[Print/Copy Time from Ready State (s)]]</f>
        <v>58.2</v>
      </c>
      <c r="AH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5" s="139" t="b">
        <f>IF(Table1[[#This Row],[Recovery Time Requirement (s)]]="No Requirement",TRUE,IF(Table1[[#This Row],[Recovery Time Requirement (s)]]="Default Delay Time Missing","Unknown",Table1[[#This Row],[Recovery Time (s) (Tactive1 - Tactive0)]]&lt;=Table1[[#This Row],[Recovery Time Requirement (s)]]))</f>
        <v>0</v>
      </c>
      <c r="AJ95" s="139" t="b">
        <f>Table1[[#This Row],[Automatic Duplex Output Capable]]&lt;&gt;"Optional"</f>
        <v>1</v>
      </c>
      <c r="AK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5" s="140" t="str">
        <f t="array" ref="AL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5" s="140">
        <f t="array" ref="AM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21.150000000000002</v>
      </c>
      <c r="AN95" s="140">
        <f>Table1[[#This Row],[V2.0 TEC Requirement (kWh/wk)]]*52/3</f>
        <v>366.60000000000008</v>
      </c>
      <c r="AO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2.4856000000000003</v>
      </c>
      <c r="AP95" s="140">
        <f t="array" ref="AP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2.8209999999999988</v>
      </c>
      <c r="AQ95" s="140">
        <f>Table1[[#This Row],[Proposed V3.0 TEC Requirement (kWh/wk)]]+IF(Table1[[#This Row],[Maximum Document Size Width]]&gt;=275,A3_Weekly,0)+IF(AND(ISNUMBER(FIND("WiFi",Table1[[#This Row],[Functional Adders]])),ISERROR(FIND("Ethernet",Table1[[#This Row],[Functional Adders]]))),WiFi_Weekly,0)</f>
        <v>2.8709999999999987</v>
      </c>
      <c r="AR95" s="140" t="b">
        <f>Table1[[#This Row],[Typical Electricity Consumption (TEC) Per Proposed V3.0 Calculations (kWh/wk)]]&lt;=Table1[[#This Row],[Proposed V3.0 TEC Requirement Plus A3 and Wi-Fi Allowances (kWh/wk)]]</f>
        <v>1</v>
      </c>
      <c r="AS95" s="140" t="b">
        <f t="shared" si="3"/>
        <v>0</v>
      </c>
    </row>
    <row r="96" spans="1:45" ht="72" x14ac:dyDescent="0.2">
      <c r="A96" s="131">
        <v>2295711</v>
      </c>
      <c r="B96" s="132" t="s">
        <v>94</v>
      </c>
      <c r="C96" s="132" t="s">
        <v>95</v>
      </c>
      <c r="D96" s="132" t="s">
        <v>174</v>
      </c>
      <c r="E96" s="132" t="s">
        <v>174</v>
      </c>
      <c r="F96" s="132"/>
      <c r="G96" s="132" t="s">
        <v>1432</v>
      </c>
      <c r="H96" s="132" t="s">
        <v>22</v>
      </c>
      <c r="I96" s="133">
        <v>304</v>
      </c>
      <c r="J96" s="133">
        <v>457</v>
      </c>
      <c r="K96" s="132"/>
      <c r="L96" s="132" t="s">
        <v>32</v>
      </c>
      <c r="M96" s="132" t="s">
        <v>21</v>
      </c>
      <c r="N96" s="133">
        <v>25</v>
      </c>
      <c r="O96" s="132" t="s">
        <v>24</v>
      </c>
      <c r="P96" s="134">
        <v>1</v>
      </c>
      <c r="Q96" s="135">
        <v>52</v>
      </c>
      <c r="R96" s="132" t="s">
        <v>137</v>
      </c>
      <c r="S96" s="136">
        <v>42850</v>
      </c>
      <c r="T96" s="136">
        <v>42649</v>
      </c>
      <c r="U96" s="132" t="s">
        <v>45</v>
      </c>
      <c r="V96" s="132" t="s">
        <v>175</v>
      </c>
      <c r="W96" s="137">
        <v>1</v>
      </c>
      <c r="X96" s="137">
        <v>10.8</v>
      </c>
      <c r="Y96" s="137">
        <v>15</v>
      </c>
      <c r="Z96" s="137">
        <v>13.8</v>
      </c>
      <c r="AA96" s="137">
        <v>25</v>
      </c>
      <c r="AB96" s="137">
        <v>184.26666666666665</v>
      </c>
      <c r="AC96" s="138">
        <v>0.9897083333333333</v>
      </c>
      <c r="AD96" s="137">
        <v>46.066666666666663</v>
      </c>
      <c r="AE96" s="137">
        <v>0.3104270833333333</v>
      </c>
      <c r="AF96" s="137">
        <v>16.142208333333333</v>
      </c>
      <c r="AG96" s="139">
        <f>Table1[[#This Row],[Print/Copy Time from Sleep Mode (s)]]-Table1[[#This Row],[Print/Copy Time from Ready State (s)]]</f>
        <v>4.1999999999999993</v>
      </c>
      <c r="AH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96" s="139" t="b">
        <f>IF(Table1[[#This Row],[Recovery Time Requirement (s)]]="No Requirement",TRUE,IF(Table1[[#This Row],[Recovery Time Requirement (s)]]="Default Delay Time Missing","Unknown",Table1[[#This Row],[Recovery Time (s) (Tactive1 - Tactive0)]]&lt;=Table1[[#This Row],[Recovery Time Requirement (s)]]))</f>
        <v>1</v>
      </c>
      <c r="AJ96" s="139" t="b">
        <f>Table1[[#This Row],[Automatic Duplex Output Capable]]&lt;&gt;"Optional"</f>
        <v>1</v>
      </c>
      <c r="AK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 s="140" t="str">
        <f t="array" ref="AL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 s="140">
        <f t="array" ref="AM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96" s="140">
        <f>Table1[[#This Row],[V2.0 TEC Requirement (kWh/wk)]]*52/3</f>
        <v>62.4</v>
      </c>
      <c r="AO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0.26042708333333331</v>
      </c>
      <c r="AP96" s="140">
        <f t="array" ref="AP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96" s="140">
        <f>Table1[[#This Row],[Proposed V3.0 TEC Requirement (kWh/wk)]]+IF(Table1[[#This Row],[Maximum Document Size Width]]&gt;=275,A3_Weekly,0)+IF(AND(ISNUMBER(FIND("WiFi",Table1[[#This Row],[Functional Adders]])),ISERROR(FIND("Ethernet",Table1[[#This Row],[Functional Adders]]))),WiFi_Weekly,0)</f>
        <v>0.38800000000000001</v>
      </c>
      <c r="AR96" s="140" t="b">
        <f>Table1[[#This Row],[Typical Electricity Consumption (TEC) Per Proposed V3.0 Calculations (kWh/wk)]]&lt;=Table1[[#This Row],[Proposed V3.0 TEC Requirement Plus A3 and Wi-Fi Allowances (kWh/wk)]]</f>
        <v>1</v>
      </c>
      <c r="AS96" s="140" t="b">
        <f t="shared" si="3"/>
        <v>1</v>
      </c>
    </row>
    <row r="97" spans="1:45" ht="72" x14ac:dyDescent="0.2">
      <c r="A97" s="131">
        <v>2295712</v>
      </c>
      <c r="B97" s="132" t="s">
        <v>94</v>
      </c>
      <c r="C97" s="132" t="s">
        <v>95</v>
      </c>
      <c r="D97" s="132" t="s">
        <v>176</v>
      </c>
      <c r="E97" s="132" t="s">
        <v>176</v>
      </c>
      <c r="F97" s="132"/>
      <c r="G97" s="132" t="s">
        <v>1432</v>
      </c>
      <c r="H97" s="132" t="s">
        <v>22</v>
      </c>
      <c r="I97" s="133">
        <v>304</v>
      </c>
      <c r="J97" s="133">
        <v>457</v>
      </c>
      <c r="K97" s="132"/>
      <c r="L97" s="132" t="s">
        <v>32</v>
      </c>
      <c r="M97" s="132" t="s">
        <v>21</v>
      </c>
      <c r="N97" s="133">
        <v>30</v>
      </c>
      <c r="O97" s="132" t="s">
        <v>24</v>
      </c>
      <c r="P97" s="134">
        <v>1.2</v>
      </c>
      <c r="Q97" s="135">
        <v>62.4</v>
      </c>
      <c r="R97" s="132" t="s">
        <v>137</v>
      </c>
      <c r="S97" s="136">
        <v>42850</v>
      </c>
      <c r="T97" s="136">
        <v>42649</v>
      </c>
      <c r="U97" s="132" t="s">
        <v>45</v>
      </c>
      <c r="V97" s="132" t="s">
        <v>177</v>
      </c>
      <c r="W97" s="137">
        <v>1</v>
      </c>
      <c r="X97" s="137">
        <v>10.8</v>
      </c>
      <c r="Y97" s="137">
        <v>13.8</v>
      </c>
      <c r="Z97" s="137">
        <v>13.8</v>
      </c>
      <c r="AA97" s="137">
        <v>30</v>
      </c>
      <c r="AB97" s="137">
        <v>232.00000000000003</v>
      </c>
      <c r="AC97" s="138">
        <v>1.2252500000000002</v>
      </c>
      <c r="AD97" s="137">
        <v>58.000000000000007</v>
      </c>
      <c r="AE97" s="137">
        <v>0.36931249999999999</v>
      </c>
      <c r="AF97" s="137">
        <v>19.204249999999998</v>
      </c>
      <c r="AG97" s="139">
        <f>Table1[[#This Row],[Print/Copy Time from Sleep Mode (s)]]-Table1[[#This Row],[Print/Copy Time from Ready State (s)]]</f>
        <v>3</v>
      </c>
      <c r="AH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7" s="139" t="b">
        <f>IF(Table1[[#This Row],[Recovery Time Requirement (s)]]="No Requirement",TRUE,IF(Table1[[#This Row],[Recovery Time Requirement (s)]]="Default Delay Time Missing","Unknown",Table1[[#This Row],[Recovery Time (s) (Tactive1 - Tactive0)]]&lt;=Table1[[#This Row],[Recovery Time Requirement (s)]]))</f>
        <v>1</v>
      </c>
      <c r="AJ97" s="139" t="b">
        <f>Table1[[#This Row],[Automatic Duplex Output Capable]]&lt;&gt;"Optional"</f>
        <v>1</v>
      </c>
      <c r="AK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 s="140" t="str">
        <f t="array" ref="AL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 s="140">
        <f t="array" ref="AM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97" s="140">
        <f>Table1[[#This Row],[V2.0 TEC Requirement (kWh/wk)]]*52/3</f>
        <v>73.666666666666671</v>
      </c>
      <c r="AO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0.3193125</v>
      </c>
      <c r="AP97" s="140">
        <f t="array" ref="AP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97" s="140">
        <f>Table1[[#This Row],[Proposed V3.0 TEC Requirement (kWh/wk)]]+IF(Table1[[#This Row],[Maximum Document Size Width]]&gt;=275,A3_Weekly,0)+IF(AND(ISNUMBER(FIND("WiFi",Table1[[#This Row],[Functional Adders]])),ISERROR(FIND("Ethernet",Table1[[#This Row],[Functional Adders]]))),WiFi_Weekly,0)</f>
        <v>0.49299999999999999</v>
      </c>
      <c r="AR97" s="140" t="b">
        <f>Table1[[#This Row],[Typical Electricity Consumption (TEC) Per Proposed V3.0 Calculations (kWh/wk)]]&lt;=Table1[[#This Row],[Proposed V3.0 TEC Requirement Plus A3 and Wi-Fi Allowances (kWh/wk)]]</f>
        <v>1</v>
      </c>
      <c r="AS97" s="140" t="b">
        <f t="shared" si="3"/>
        <v>1</v>
      </c>
    </row>
    <row r="98" spans="1:45" ht="60" x14ac:dyDescent="0.2">
      <c r="A98" s="131">
        <v>2275574</v>
      </c>
      <c r="B98" s="132" t="s">
        <v>94</v>
      </c>
      <c r="C98" s="132" t="s">
        <v>95</v>
      </c>
      <c r="D98" s="132" t="s">
        <v>178</v>
      </c>
      <c r="E98" s="132" t="s">
        <v>178</v>
      </c>
      <c r="F98" s="132"/>
      <c r="G98" s="132" t="s">
        <v>1432</v>
      </c>
      <c r="H98" s="132" t="s">
        <v>22</v>
      </c>
      <c r="I98" s="133">
        <v>304</v>
      </c>
      <c r="J98" s="133">
        <v>457</v>
      </c>
      <c r="K98" s="132"/>
      <c r="L98" s="132" t="s">
        <v>32</v>
      </c>
      <c r="M98" s="132" t="s">
        <v>21</v>
      </c>
      <c r="N98" s="133">
        <v>35</v>
      </c>
      <c r="O98" s="132" t="s">
        <v>24</v>
      </c>
      <c r="P98" s="134">
        <v>1.6</v>
      </c>
      <c r="Q98" s="135">
        <v>83.2</v>
      </c>
      <c r="R98" s="132" t="s">
        <v>108</v>
      </c>
      <c r="S98" s="136">
        <v>42590</v>
      </c>
      <c r="T98" s="136">
        <v>42411</v>
      </c>
      <c r="U98" s="132" t="s">
        <v>45</v>
      </c>
      <c r="V98" s="132" t="s">
        <v>179</v>
      </c>
      <c r="W98" s="137">
        <v>1</v>
      </c>
      <c r="X98" s="137">
        <v>12</v>
      </c>
      <c r="Y98" s="137">
        <v>36</v>
      </c>
      <c r="Z98" s="137">
        <v>13.8</v>
      </c>
      <c r="AA98" s="137">
        <v>32</v>
      </c>
      <c r="AB98" s="137">
        <v>309.8</v>
      </c>
      <c r="AC98" s="138">
        <v>1.6258000000000001</v>
      </c>
      <c r="AD98" s="137">
        <v>77.45</v>
      </c>
      <c r="AE98" s="137">
        <v>0.48205000000000003</v>
      </c>
      <c r="AF98" s="137">
        <v>25.066600000000001</v>
      </c>
      <c r="AG98" s="139">
        <f>Table1[[#This Row],[Print/Copy Time from Sleep Mode (s)]]-Table1[[#This Row],[Print/Copy Time from Ready State (s)]]</f>
        <v>24</v>
      </c>
      <c r="AH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98" s="139" t="b">
        <f>IF(Table1[[#This Row],[Recovery Time Requirement (s)]]="No Requirement",TRUE,IF(Table1[[#This Row],[Recovery Time Requirement (s)]]="Default Delay Time Missing","Unknown",Table1[[#This Row],[Recovery Time (s) (Tactive1 - Tactive0)]]&lt;=Table1[[#This Row],[Recovery Time Requirement (s)]]))</f>
        <v>0</v>
      </c>
      <c r="AJ98" s="139" t="b">
        <f>Table1[[#This Row],[Automatic Duplex Output Capable]]&lt;&gt;"Optional"</f>
        <v>1</v>
      </c>
      <c r="AK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 s="140" t="str">
        <f t="array" ref="AL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 s="140">
        <f t="array" ref="AM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98" s="140">
        <f>Table1[[#This Row],[V2.0 TEC Requirement (kWh/wk)]]*52/3</f>
        <v>91</v>
      </c>
      <c r="AO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0.43205000000000005</v>
      </c>
      <c r="AP98" s="140">
        <f t="array" ref="AP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98" s="140">
        <f>Table1[[#This Row],[Proposed V3.0 TEC Requirement (kWh/wk)]]+IF(Table1[[#This Row],[Maximum Document Size Width]]&gt;=275,A3_Weekly,0)+IF(AND(ISNUMBER(FIND("WiFi",Table1[[#This Row],[Functional Adders]])),ISERROR(FIND("Ethernet",Table1[[#This Row],[Functional Adders]]))),WiFi_Weekly,0)</f>
        <v>0.59800000000000009</v>
      </c>
      <c r="AR98" s="140" t="b">
        <f>Table1[[#This Row],[Typical Electricity Consumption (TEC) Per Proposed V3.0 Calculations (kWh/wk)]]&lt;=Table1[[#This Row],[Proposed V3.0 TEC Requirement Plus A3 and Wi-Fi Allowances (kWh/wk)]]</f>
        <v>1</v>
      </c>
      <c r="AS98" s="140" t="b">
        <f t="shared" si="3"/>
        <v>0</v>
      </c>
    </row>
    <row r="99" spans="1:45" ht="60" x14ac:dyDescent="0.2">
      <c r="A99" s="131">
        <v>2276099</v>
      </c>
      <c r="B99" s="132" t="s">
        <v>94</v>
      </c>
      <c r="C99" s="132" t="s">
        <v>95</v>
      </c>
      <c r="D99" s="132" t="s">
        <v>180</v>
      </c>
      <c r="E99" s="132" t="s">
        <v>180</v>
      </c>
      <c r="F99" s="132"/>
      <c r="G99" s="132" t="s">
        <v>1432</v>
      </c>
      <c r="H99" s="132" t="s">
        <v>22</v>
      </c>
      <c r="I99" s="133">
        <v>304</v>
      </c>
      <c r="J99" s="133">
        <v>457</v>
      </c>
      <c r="K99" s="132"/>
      <c r="L99" s="132" t="s">
        <v>32</v>
      </c>
      <c r="M99" s="132" t="s">
        <v>21</v>
      </c>
      <c r="N99" s="133">
        <v>40</v>
      </c>
      <c r="O99" s="132" t="s">
        <v>24</v>
      </c>
      <c r="P99" s="134">
        <v>2</v>
      </c>
      <c r="Q99" s="135">
        <v>104</v>
      </c>
      <c r="R99" s="132" t="s">
        <v>108</v>
      </c>
      <c r="S99" s="136">
        <v>42590</v>
      </c>
      <c r="T99" s="136">
        <v>42411</v>
      </c>
      <c r="U99" s="132" t="s">
        <v>45</v>
      </c>
      <c r="V99" s="132" t="s">
        <v>181</v>
      </c>
      <c r="W99" s="137">
        <v>1</v>
      </c>
      <c r="X99" s="137">
        <v>10.8</v>
      </c>
      <c r="Y99" s="137">
        <v>13.8</v>
      </c>
      <c r="Z99" s="137">
        <v>13.2</v>
      </c>
      <c r="AA99" s="137">
        <v>32</v>
      </c>
      <c r="AB99" s="137">
        <v>390.2</v>
      </c>
      <c r="AC99" s="138">
        <v>2.0278</v>
      </c>
      <c r="AD99" s="137">
        <v>97.55</v>
      </c>
      <c r="AE99" s="137">
        <v>0.5825499999999999</v>
      </c>
      <c r="AF99" s="137">
        <v>30.292599999999993</v>
      </c>
      <c r="AG99" s="139">
        <f>Table1[[#This Row],[Print/Copy Time from Sleep Mode (s)]]-Table1[[#This Row],[Print/Copy Time from Ready State (s)]]</f>
        <v>3</v>
      </c>
      <c r="AH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99" s="139" t="b">
        <f>IF(Table1[[#This Row],[Recovery Time Requirement (s)]]="No Requirement",TRUE,IF(Table1[[#This Row],[Recovery Time Requirement (s)]]="Default Delay Time Missing","Unknown",Table1[[#This Row],[Recovery Time (s) (Tactive1 - Tactive0)]]&lt;=Table1[[#This Row],[Recovery Time Requirement (s)]]))</f>
        <v>1</v>
      </c>
      <c r="AJ99" s="139" t="b">
        <f>Table1[[#This Row],[Automatic Duplex Output Capable]]&lt;&gt;"Optional"</f>
        <v>1</v>
      </c>
      <c r="AK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9" s="140" t="str">
        <f t="array" ref="AL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9" s="140">
        <f t="array" ref="AM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99" s="140">
        <f>Table1[[#This Row],[V2.0 TEC Requirement (kWh/wk)]]*52/3</f>
        <v>108.33333333333333</v>
      </c>
      <c r="AO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0.53254999999999986</v>
      </c>
      <c r="AP99" s="140">
        <f t="array" ref="AP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99" s="140">
        <f>Table1[[#This Row],[Proposed V3.0 TEC Requirement (kWh/wk)]]+IF(Table1[[#This Row],[Maximum Document Size Width]]&gt;=275,A3_Weekly,0)+IF(AND(ISNUMBER(FIND("WiFi",Table1[[#This Row],[Functional Adders]])),ISERROR(FIND("Ethernet",Table1[[#This Row],[Functional Adders]]))),WiFi_Weekly,0)</f>
        <v>0.70300000000000007</v>
      </c>
      <c r="AR99" s="140" t="b">
        <f>Table1[[#This Row],[Typical Electricity Consumption (TEC) Per Proposed V3.0 Calculations (kWh/wk)]]&lt;=Table1[[#This Row],[Proposed V3.0 TEC Requirement Plus A3 and Wi-Fi Allowances (kWh/wk)]]</f>
        <v>1</v>
      </c>
      <c r="AS99" s="140" t="b">
        <f t="shared" si="3"/>
        <v>1</v>
      </c>
    </row>
    <row r="100" spans="1:45" ht="60" x14ac:dyDescent="0.2">
      <c r="A100" s="131">
        <v>2275575</v>
      </c>
      <c r="B100" s="132" t="s">
        <v>94</v>
      </c>
      <c r="C100" s="132" t="s">
        <v>95</v>
      </c>
      <c r="D100" s="132" t="s">
        <v>182</v>
      </c>
      <c r="E100" s="132" t="s">
        <v>182</v>
      </c>
      <c r="F100" s="132"/>
      <c r="G100" s="132" t="s">
        <v>1432</v>
      </c>
      <c r="H100" s="132" t="s">
        <v>22</v>
      </c>
      <c r="I100" s="133">
        <v>304</v>
      </c>
      <c r="J100" s="133">
        <v>457</v>
      </c>
      <c r="K100" s="132"/>
      <c r="L100" s="132" t="s">
        <v>32</v>
      </c>
      <c r="M100" s="132" t="s">
        <v>21</v>
      </c>
      <c r="N100" s="133">
        <v>50</v>
      </c>
      <c r="O100" s="132" t="s">
        <v>24</v>
      </c>
      <c r="P100" s="134">
        <v>2.5</v>
      </c>
      <c r="Q100" s="135">
        <v>130</v>
      </c>
      <c r="R100" s="132" t="s">
        <v>108</v>
      </c>
      <c r="S100" s="136">
        <v>42590</v>
      </c>
      <c r="T100" s="136">
        <v>42411</v>
      </c>
      <c r="U100" s="132" t="s">
        <v>45</v>
      </c>
      <c r="V100" s="132" t="s">
        <v>183</v>
      </c>
      <c r="W100" s="137">
        <v>1</v>
      </c>
      <c r="X100" s="137">
        <v>12</v>
      </c>
      <c r="Y100" s="137">
        <v>13.8</v>
      </c>
      <c r="Z100" s="137">
        <v>13.2</v>
      </c>
      <c r="AA100" s="137">
        <v>32</v>
      </c>
      <c r="AB100" s="137">
        <v>484</v>
      </c>
      <c r="AC100" s="138">
        <v>2.4968000000000004</v>
      </c>
      <c r="AD100" s="137">
        <v>121</v>
      </c>
      <c r="AE100" s="137">
        <v>0.69979999999999998</v>
      </c>
      <c r="AF100" s="137">
        <v>36.389600000000002</v>
      </c>
      <c r="AG100" s="139">
        <f>Table1[[#This Row],[Print/Copy Time from Sleep Mode (s)]]-Table1[[#This Row],[Print/Copy Time from Ready State (s)]]</f>
        <v>1.8000000000000007</v>
      </c>
      <c r="AH1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100" s="139" t="b">
        <f>IF(Table1[[#This Row],[Recovery Time Requirement (s)]]="No Requirement",TRUE,IF(Table1[[#This Row],[Recovery Time Requirement (s)]]="Default Delay Time Missing","Unknown",Table1[[#This Row],[Recovery Time (s) (Tactive1 - Tactive0)]]&lt;=Table1[[#This Row],[Recovery Time Requirement (s)]]))</f>
        <v>1</v>
      </c>
      <c r="AJ100" s="139" t="b">
        <f>Table1[[#This Row],[Automatic Duplex Output Capable]]&lt;&gt;"Optional"</f>
        <v>1</v>
      </c>
      <c r="AK1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0" s="140" t="str">
        <f t="array" ref="AL1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0" s="140">
        <f t="array" ref="AM1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100" s="140">
        <f>Table1[[#This Row],[V2.0 TEC Requirement (kWh/wk)]]*52/3</f>
        <v>143</v>
      </c>
      <c r="AO1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0.64979999999999993</v>
      </c>
      <c r="AP100" s="140">
        <f t="array" ref="AP1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100" s="140">
        <f>Table1[[#This Row],[Proposed V3.0 TEC Requirement (kWh/wk)]]+IF(Table1[[#This Row],[Maximum Document Size Width]]&gt;=275,A3_Weekly,0)+IF(AND(ISNUMBER(FIND("WiFi",Table1[[#This Row],[Functional Adders]])),ISERROR(FIND("Ethernet",Table1[[#This Row],[Functional Adders]]))),WiFi_Weekly,0)</f>
        <v>0.84100000000000008</v>
      </c>
      <c r="AR100" s="140" t="b">
        <f>Table1[[#This Row],[Typical Electricity Consumption (TEC) Per Proposed V3.0 Calculations (kWh/wk)]]&lt;=Table1[[#This Row],[Proposed V3.0 TEC Requirement Plus A3 and Wi-Fi Allowances (kWh/wk)]]</f>
        <v>1</v>
      </c>
      <c r="AS100" s="140" t="b">
        <f t="shared" si="3"/>
        <v>1</v>
      </c>
    </row>
    <row r="101" spans="1:45" ht="60" x14ac:dyDescent="0.2">
      <c r="A101" s="131">
        <v>2275576</v>
      </c>
      <c r="B101" s="132" t="s">
        <v>94</v>
      </c>
      <c r="C101" s="132" t="s">
        <v>95</v>
      </c>
      <c r="D101" s="132" t="s">
        <v>184</v>
      </c>
      <c r="E101" s="132" t="s">
        <v>184</v>
      </c>
      <c r="F101" s="132"/>
      <c r="G101" s="132" t="s">
        <v>1432</v>
      </c>
      <c r="H101" s="132" t="s">
        <v>22</v>
      </c>
      <c r="I101" s="133">
        <v>304</v>
      </c>
      <c r="J101" s="133">
        <v>457</v>
      </c>
      <c r="K101" s="132"/>
      <c r="L101" s="132" t="s">
        <v>32</v>
      </c>
      <c r="M101" s="132" t="s">
        <v>21</v>
      </c>
      <c r="N101" s="133">
        <v>60</v>
      </c>
      <c r="O101" s="132" t="s">
        <v>24</v>
      </c>
      <c r="P101" s="134">
        <v>3.2</v>
      </c>
      <c r="Q101" s="135">
        <v>166.4</v>
      </c>
      <c r="R101" s="132" t="s">
        <v>108</v>
      </c>
      <c r="S101" s="136">
        <v>42590</v>
      </c>
      <c r="T101" s="136">
        <v>42411</v>
      </c>
      <c r="U101" s="132" t="s">
        <v>45</v>
      </c>
      <c r="V101" s="132" t="s">
        <v>185</v>
      </c>
      <c r="W101" s="137">
        <v>1</v>
      </c>
      <c r="X101" s="137">
        <v>13.2</v>
      </c>
      <c r="Y101" s="137">
        <v>15</v>
      </c>
      <c r="Z101" s="137">
        <v>13.2</v>
      </c>
      <c r="AA101" s="137">
        <v>32</v>
      </c>
      <c r="AB101" s="137">
        <v>614.79999999999995</v>
      </c>
      <c r="AC101" s="138">
        <v>3.1508000000000003</v>
      </c>
      <c r="AD101" s="137">
        <v>153.69999999999999</v>
      </c>
      <c r="AE101" s="137">
        <v>0.86329999999999985</v>
      </c>
      <c r="AF101" s="137">
        <v>44.89159999999999</v>
      </c>
      <c r="AG101" s="139">
        <f>Table1[[#This Row],[Print/Copy Time from Sleep Mode (s)]]-Table1[[#This Row],[Print/Copy Time from Ready State (s)]]</f>
        <v>1.8000000000000007</v>
      </c>
      <c r="AH1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1" s="139" t="b">
        <f>IF(Table1[[#This Row],[Recovery Time Requirement (s)]]="No Requirement",TRUE,IF(Table1[[#This Row],[Recovery Time Requirement (s)]]="Default Delay Time Missing","Unknown",Table1[[#This Row],[Recovery Time (s) (Tactive1 - Tactive0)]]&lt;=Table1[[#This Row],[Recovery Time Requirement (s)]]))</f>
        <v>1</v>
      </c>
      <c r="AJ101" s="139" t="b">
        <f>Table1[[#This Row],[Automatic Duplex Output Capable]]&lt;&gt;"Optional"</f>
        <v>1</v>
      </c>
      <c r="AK1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1" s="140" t="str">
        <f t="array" ref="AL1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1" s="140">
        <f t="array" ref="AM1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101" s="140">
        <f>Table1[[#This Row],[V2.0 TEC Requirement (kWh/wk)]]*52/3</f>
        <v>177.66666666666666</v>
      </c>
      <c r="AO1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0.8132999999999998</v>
      </c>
      <c r="AP101" s="140">
        <f t="array" ref="AP1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101" s="140">
        <f>Table1[[#This Row],[Proposed V3.0 TEC Requirement (kWh/wk)]]+IF(Table1[[#This Row],[Maximum Document Size Width]]&gt;=275,A3_Weekly,0)+IF(AND(ISNUMBER(FIND("WiFi",Table1[[#This Row],[Functional Adders]])),ISERROR(FIND("Ethernet",Table1[[#This Row],[Functional Adders]]))),WiFi_Weekly,0)</f>
        <v>0.97099999999999997</v>
      </c>
      <c r="AR101" s="140" t="b">
        <f>Table1[[#This Row],[Typical Electricity Consumption (TEC) Per Proposed V3.0 Calculations (kWh/wk)]]&lt;=Table1[[#This Row],[Proposed V3.0 TEC Requirement Plus A3 and Wi-Fi Allowances (kWh/wk)]]</f>
        <v>1</v>
      </c>
      <c r="AS101" s="140" t="b">
        <f t="shared" si="3"/>
        <v>1</v>
      </c>
    </row>
    <row r="102" spans="1:45" ht="72" x14ac:dyDescent="0.2">
      <c r="A102" s="131">
        <v>2198995</v>
      </c>
      <c r="B102" s="132" t="s">
        <v>94</v>
      </c>
      <c r="C102" s="132" t="s">
        <v>95</v>
      </c>
      <c r="D102" s="132" t="s">
        <v>2843</v>
      </c>
      <c r="E102" s="132" t="s">
        <v>2843</v>
      </c>
      <c r="F102" s="132"/>
      <c r="G102" s="132" t="s">
        <v>1432</v>
      </c>
      <c r="H102" s="132" t="s">
        <v>22</v>
      </c>
      <c r="I102" s="133">
        <v>330</v>
      </c>
      <c r="J102" s="133">
        <v>483</v>
      </c>
      <c r="K102" s="132"/>
      <c r="L102" s="132" t="s">
        <v>32</v>
      </c>
      <c r="M102" s="132" t="s">
        <v>21</v>
      </c>
      <c r="N102" s="133">
        <v>60</v>
      </c>
      <c r="O102" s="132" t="s">
        <v>24</v>
      </c>
      <c r="P102" s="134">
        <v>4.6029999999999998</v>
      </c>
      <c r="Q102" s="135">
        <v>239.35599999999999</v>
      </c>
      <c r="R102" s="132" t="s">
        <v>2844</v>
      </c>
      <c r="S102" s="136">
        <v>41281</v>
      </c>
      <c r="T102" s="136">
        <v>41624</v>
      </c>
      <c r="U102" s="132" t="s">
        <v>45</v>
      </c>
      <c r="V102" s="132" t="s">
        <v>3495</v>
      </c>
      <c r="W102" s="137">
        <v>5</v>
      </c>
      <c r="X102" s="137">
        <v>18</v>
      </c>
      <c r="Y102" s="137">
        <v>40.200000000000003</v>
      </c>
      <c r="Z102" s="137">
        <v>37.200000000000003</v>
      </c>
      <c r="AA102" s="137">
        <v>32</v>
      </c>
      <c r="AB102" s="137">
        <v>906</v>
      </c>
      <c r="AC102" s="138">
        <v>4.6067999999999998</v>
      </c>
      <c r="AD102" s="137">
        <v>226.5</v>
      </c>
      <c r="AE102" s="137">
        <v>1.2273000000000001</v>
      </c>
      <c r="AF102" s="137">
        <v>63.819600000000001</v>
      </c>
      <c r="AG102" s="139">
        <f>Table1[[#This Row],[Print/Copy Time from Sleep Mode (s)]]-Table1[[#This Row],[Print/Copy Time from Ready State (s)]]</f>
        <v>22.200000000000003</v>
      </c>
      <c r="AH1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2" s="139" t="b">
        <f>IF(Table1[[#This Row],[Recovery Time Requirement (s)]]="No Requirement",TRUE,IF(Table1[[#This Row],[Recovery Time Requirement (s)]]="Default Delay Time Missing","Unknown",Table1[[#This Row],[Recovery Time (s) (Tactive1 - Tactive0)]]&lt;=Table1[[#This Row],[Recovery Time Requirement (s)]]))</f>
        <v>1</v>
      </c>
      <c r="AJ102" s="139" t="b">
        <f>Table1[[#This Row],[Automatic Duplex Output Capable]]&lt;&gt;"Optional"</f>
        <v>1</v>
      </c>
      <c r="AK1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2" s="140" t="str">
        <f t="array" ref="AL1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2" s="140">
        <f t="array" ref="AM1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102" s="140">
        <f>Table1[[#This Row],[V2.0 TEC Requirement (kWh/wk)]]*52/3</f>
        <v>177.66666666666666</v>
      </c>
      <c r="AO1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1.1773</v>
      </c>
      <c r="AP102" s="140">
        <f t="array" ref="AP1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102" s="140">
        <f>Table1[[#This Row],[Proposed V3.0 TEC Requirement (kWh/wk)]]+IF(Table1[[#This Row],[Maximum Document Size Width]]&gt;=275,A3_Weekly,0)+IF(AND(ISNUMBER(FIND("WiFi",Table1[[#This Row],[Functional Adders]])),ISERROR(FIND("Ethernet",Table1[[#This Row],[Functional Adders]]))),WiFi_Weekly,0)</f>
        <v>0.97099999999999997</v>
      </c>
      <c r="AR102" s="140" t="b">
        <f>Table1[[#This Row],[Typical Electricity Consumption (TEC) Per Proposed V3.0 Calculations (kWh/wk)]]&lt;=Table1[[#This Row],[Proposed V3.0 TEC Requirement Plus A3 and Wi-Fi Allowances (kWh/wk)]]</f>
        <v>0</v>
      </c>
      <c r="AS102" s="140" t="b">
        <f t="shared" si="3"/>
        <v>0</v>
      </c>
    </row>
    <row r="103" spans="1:45" ht="72" x14ac:dyDescent="0.2">
      <c r="A103" s="131">
        <v>2198997</v>
      </c>
      <c r="B103" s="132" t="s">
        <v>94</v>
      </c>
      <c r="C103" s="132" t="s">
        <v>95</v>
      </c>
      <c r="D103" s="132" t="s">
        <v>2843</v>
      </c>
      <c r="E103" s="132" t="s">
        <v>2843</v>
      </c>
      <c r="F103" s="132"/>
      <c r="G103" s="132" t="s">
        <v>29</v>
      </c>
      <c r="H103" s="132" t="s">
        <v>22</v>
      </c>
      <c r="I103" s="133">
        <v>330</v>
      </c>
      <c r="J103" s="133">
        <v>483</v>
      </c>
      <c r="K103" s="132"/>
      <c r="L103" s="132" t="s">
        <v>32</v>
      </c>
      <c r="M103" s="132" t="s">
        <v>21</v>
      </c>
      <c r="N103" s="133">
        <v>60</v>
      </c>
      <c r="O103" s="132" t="s">
        <v>24</v>
      </c>
      <c r="P103" s="134">
        <v>4.6029999999999998</v>
      </c>
      <c r="Q103" s="135">
        <v>239.35599999999999</v>
      </c>
      <c r="R103" s="132" t="s">
        <v>2845</v>
      </c>
      <c r="S103" s="136">
        <v>41281</v>
      </c>
      <c r="T103" s="136">
        <v>41624</v>
      </c>
      <c r="U103" s="132" t="s">
        <v>45</v>
      </c>
      <c r="V103" s="132" t="s">
        <v>3496</v>
      </c>
      <c r="W103" s="137">
        <v>5</v>
      </c>
      <c r="X103" s="137">
        <v>18</v>
      </c>
      <c r="Y103" s="137">
        <v>40.200000000000003</v>
      </c>
      <c r="Z103" s="137">
        <v>37.200000000000003</v>
      </c>
      <c r="AA103" s="137">
        <v>32</v>
      </c>
      <c r="AB103" s="137">
        <v>906</v>
      </c>
      <c r="AC103" s="138">
        <v>4.6067999999999998</v>
      </c>
      <c r="AD103" s="137">
        <v>226.5</v>
      </c>
      <c r="AE103" s="137">
        <v>1.2273000000000001</v>
      </c>
      <c r="AF103" s="137">
        <v>63.819600000000001</v>
      </c>
      <c r="AG103" s="139">
        <f>Table1[[#This Row],[Print/Copy Time from Sleep Mode (s)]]-Table1[[#This Row],[Print/Copy Time from Ready State (s)]]</f>
        <v>22.200000000000003</v>
      </c>
      <c r="AH1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3" s="139" t="b">
        <f>IF(Table1[[#This Row],[Recovery Time Requirement (s)]]="No Requirement",TRUE,IF(Table1[[#This Row],[Recovery Time Requirement (s)]]="Default Delay Time Missing","Unknown",Table1[[#This Row],[Recovery Time (s) (Tactive1 - Tactive0)]]&lt;=Table1[[#This Row],[Recovery Time Requirement (s)]]))</f>
        <v>1</v>
      </c>
      <c r="AJ103" s="139" t="b">
        <f>Table1[[#This Row],[Automatic Duplex Output Capable]]&lt;&gt;"Optional"</f>
        <v>1</v>
      </c>
      <c r="AK1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3" s="140" t="str">
        <f t="array" ref="AL1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03" s="140">
        <f t="array" ref="AM1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10.15</v>
      </c>
      <c r="AN103" s="140">
        <f>Table1[[#This Row],[V2.0 TEC Requirement (kWh/wk)]]*52/3</f>
        <v>175.93333333333337</v>
      </c>
      <c r="AO1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1.1773</v>
      </c>
      <c r="AP103" s="140">
        <f t="array" ref="AP1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0.95299999999999996</v>
      </c>
      <c r="AQ103" s="140">
        <f>Table1[[#This Row],[Proposed V3.0 TEC Requirement (kWh/wk)]]+IF(Table1[[#This Row],[Maximum Document Size Width]]&gt;=275,A3_Weekly,0)+IF(AND(ISNUMBER(FIND("WiFi",Table1[[#This Row],[Functional Adders]])),ISERROR(FIND("Ethernet",Table1[[#This Row],[Functional Adders]]))),WiFi_Weekly,0)</f>
        <v>1.0029999999999999</v>
      </c>
      <c r="AR103" s="140" t="b">
        <f>Table1[[#This Row],[Typical Electricity Consumption (TEC) Per Proposed V3.0 Calculations (kWh/wk)]]&lt;=Table1[[#This Row],[Proposed V3.0 TEC Requirement Plus A3 and Wi-Fi Allowances (kWh/wk)]]</f>
        <v>0</v>
      </c>
      <c r="AS103" s="140" t="b">
        <f t="shared" si="3"/>
        <v>0</v>
      </c>
    </row>
    <row r="104" spans="1:45" ht="72" x14ac:dyDescent="0.2">
      <c r="A104" s="131">
        <v>2281831</v>
      </c>
      <c r="B104" s="132" t="s">
        <v>94</v>
      </c>
      <c r="C104" s="132" t="s">
        <v>95</v>
      </c>
      <c r="D104" s="132" t="s">
        <v>186</v>
      </c>
      <c r="E104" s="132" t="s">
        <v>186</v>
      </c>
      <c r="F104" s="132"/>
      <c r="G104" s="132" t="s">
        <v>1432</v>
      </c>
      <c r="H104" s="132" t="s">
        <v>22</v>
      </c>
      <c r="I104" s="133">
        <v>304</v>
      </c>
      <c r="J104" s="133">
        <v>457</v>
      </c>
      <c r="K104" s="132"/>
      <c r="L104" s="132" t="s">
        <v>32</v>
      </c>
      <c r="M104" s="132" t="s">
        <v>21</v>
      </c>
      <c r="N104" s="133">
        <v>65</v>
      </c>
      <c r="O104" s="132" t="s">
        <v>24</v>
      </c>
      <c r="P104" s="134">
        <v>4.5</v>
      </c>
      <c r="Q104" s="135">
        <v>234</v>
      </c>
      <c r="R104" s="132" t="s">
        <v>137</v>
      </c>
      <c r="S104" s="136">
        <v>42659</v>
      </c>
      <c r="T104" s="136">
        <v>42527</v>
      </c>
      <c r="U104" s="132" t="s">
        <v>45</v>
      </c>
      <c r="V104" s="132" t="s">
        <v>187</v>
      </c>
      <c r="W104" s="137">
        <v>1</v>
      </c>
      <c r="X104" s="137">
        <v>16.2</v>
      </c>
      <c r="Y104" s="137">
        <v>25.8</v>
      </c>
      <c r="Z104" s="137">
        <v>22.8</v>
      </c>
      <c r="AA104" s="137">
        <v>32</v>
      </c>
      <c r="AB104" s="137">
        <v>882.2</v>
      </c>
      <c r="AC104" s="138">
        <v>4.5006000000000004</v>
      </c>
      <c r="AD104" s="137">
        <v>220.55</v>
      </c>
      <c r="AE104" s="137">
        <v>1.2133499999999999</v>
      </c>
      <c r="AF104" s="137">
        <v>63.094199999999994</v>
      </c>
      <c r="AG104" s="139">
        <f>Table1[[#This Row],[Print/Copy Time from Sleep Mode (s)]]-Table1[[#This Row],[Print/Copy Time from Ready State (s)]]</f>
        <v>9.6000000000000014</v>
      </c>
      <c r="AH1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4" s="139" t="b">
        <f>IF(Table1[[#This Row],[Recovery Time Requirement (s)]]="No Requirement",TRUE,IF(Table1[[#This Row],[Recovery Time Requirement (s)]]="Default Delay Time Missing","Unknown",Table1[[#This Row],[Recovery Time (s) (Tactive1 - Tactive0)]]&lt;=Table1[[#This Row],[Recovery Time Requirement (s)]]))</f>
        <v>1</v>
      </c>
      <c r="AJ104" s="139" t="b">
        <f>Table1[[#This Row],[Automatic Duplex Output Capable]]&lt;&gt;"Optional"</f>
        <v>1</v>
      </c>
      <c r="AK1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4" s="140" t="str">
        <f t="array" ref="AL1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4" s="140">
        <f t="array" ref="AM1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104" s="140">
        <f>Table1[[#This Row],[V2.0 TEC Requirement (kWh/wk)]]*52/3</f>
        <v>195</v>
      </c>
      <c r="AO1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1.1633499999999999</v>
      </c>
      <c r="AP104" s="140">
        <f t="array" ref="AP1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104" s="140">
        <f>Table1[[#This Row],[Proposed V3.0 TEC Requirement (kWh/wk)]]+IF(Table1[[#This Row],[Maximum Document Size Width]]&gt;=275,A3_Weekly,0)+IF(AND(ISNUMBER(FIND("WiFi",Table1[[#This Row],[Functional Adders]])),ISERROR(FIND("Ethernet",Table1[[#This Row],[Functional Adders]]))),WiFi_Weekly,0)</f>
        <v>1.208</v>
      </c>
      <c r="AR104" s="140" t="b">
        <f>Table1[[#This Row],[Typical Electricity Consumption (TEC) Per Proposed V3.0 Calculations (kWh/wk)]]&lt;=Table1[[#This Row],[Proposed V3.0 TEC Requirement Plus A3 and Wi-Fi Allowances (kWh/wk)]]</f>
        <v>0</v>
      </c>
      <c r="AS104" s="140" t="b">
        <f t="shared" si="3"/>
        <v>0</v>
      </c>
    </row>
    <row r="105" spans="1:45" ht="72" x14ac:dyDescent="0.2">
      <c r="A105" s="131">
        <v>2281832</v>
      </c>
      <c r="B105" s="132" t="s">
        <v>94</v>
      </c>
      <c r="C105" s="132" t="s">
        <v>95</v>
      </c>
      <c r="D105" s="132" t="s">
        <v>188</v>
      </c>
      <c r="E105" s="132" t="s">
        <v>188</v>
      </c>
      <c r="F105" s="132"/>
      <c r="G105" s="132" t="s">
        <v>1432</v>
      </c>
      <c r="H105" s="132" t="s">
        <v>22</v>
      </c>
      <c r="I105" s="133">
        <v>304</v>
      </c>
      <c r="J105" s="133">
        <v>457</v>
      </c>
      <c r="K105" s="132"/>
      <c r="L105" s="132" t="s">
        <v>32</v>
      </c>
      <c r="M105" s="132" t="s">
        <v>21</v>
      </c>
      <c r="N105" s="133">
        <v>70</v>
      </c>
      <c r="O105" s="132" t="s">
        <v>24</v>
      </c>
      <c r="P105" s="134">
        <v>4.5999999999999996</v>
      </c>
      <c r="Q105" s="135">
        <v>239.2</v>
      </c>
      <c r="R105" s="132" t="s">
        <v>137</v>
      </c>
      <c r="S105" s="136">
        <v>42659</v>
      </c>
      <c r="T105" s="136">
        <v>42527</v>
      </c>
      <c r="U105" s="132" t="s">
        <v>45</v>
      </c>
      <c r="V105" s="132" t="s">
        <v>189</v>
      </c>
      <c r="W105" s="137">
        <v>1</v>
      </c>
      <c r="X105" s="137">
        <v>16.2</v>
      </c>
      <c r="Y105" s="137">
        <v>24</v>
      </c>
      <c r="Z105" s="137">
        <v>22.8</v>
      </c>
      <c r="AA105" s="137">
        <v>32</v>
      </c>
      <c r="AB105" s="137">
        <v>894.2</v>
      </c>
      <c r="AC105" s="138">
        <v>4.5606</v>
      </c>
      <c r="AD105" s="137">
        <v>223.55</v>
      </c>
      <c r="AE105" s="137">
        <v>1.2283499999999998</v>
      </c>
      <c r="AF105" s="137">
        <v>63.874199999999988</v>
      </c>
      <c r="AG105" s="139">
        <f>Table1[[#This Row],[Print/Copy Time from Sleep Mode (s)]]-Table1[[#This Row],[Print/Copy Time from Ready State (s)]]</f>
        <v>7.8000000000000007</v>
      </c>
      <c r="AH1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5" s="139" t="b">
        <f>IF(Table1[[#This Row],[Recovery Time Requirement (s)]]="No Requirement",TRUE,IF(Table1[[#This Row],[Recovery Time Requirement (s)]]="Default Delay Time Missing","Unknown",Table1[[#This Row],[Recovery Time (s) (Tactive1 - Tactive0)]]&lt;=Table1[[#This Row],[Recovery Time Requirement (s)]]))</f>
        <v>1</v>
      </c>
      <c r="AJ105" s="139" t="b">
        <f>Table1[[#This Row],[Automatic Duplex Output Capable]]&lt;&gt;"Optional"</f>
        <v>1</v>
      </c>
      <c r="AK1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5" s="140" t="str">
        <f t="array" ref="AL1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5" s="140">
        <f t="array" ref="AM1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105" s="140">
        <f>Table1[[#This Row],[V2.0 TEC Requirement (kWh/wk)]]*52/3</f>
        <v>212.33333333333334</v>
      </c>
      <c r="AO1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1.1783499999999998</v>
      </c>
      <c r="AP105" s="140">
        <f t="array" ref="AP1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105" s="140">
        <f>Table1[[#This Row],[Proposed V3.0 TEC Requirement (kWh/wk)]]+IF(Table1[[#This Row],[Maximum Document Size Width]]&gt;=275,A3_Weekly,0)+IF(AND(ISNUMBER(FIND("WiFi",Table1[[#This Row],[Functional Adders]])),ISERROR(FIND("Ethernet",Table1[[#This Row],[Functional Adders]]))),WiFi_Weekly,0)</f>
        <v>1.4879999999999998</v>
      </c>
      <c r="AR105" s="140" t="b">
        <f>Table1[[#This Row],[Typical Electricity Consumption (TEC) Per Proposed V3.0 Calculations (kWh/wk)]]&lt;=Table1[[#This Row],[Proposed V3.0 TEC Requirement Plus A3 and Wi-Fi Allowances (kWh/wk)]]</f>
        <v>1</v>
      </c>
      <c r="AS105" s="140" t="b">
        <f t="shared" si="3"/>
        <v>1</v>
      </c>
    </row>
    <row r="106" spans="1:45" ht="72" x14ac:dyDescent="0.2">
      <c r="A106" s="131">
        <v>2281830</v>
      </c>
      <c r="B106" s="132" t="s">
        <v>94</v>
      </c>
      <c r="C106" s="132" t="s">
        <v>95</v>
      </c>
      <c r="D106" s="132" t="s">
        <v>190</v>
      </c>
      <c r="E106" s="132" t="s">
        <v>190</v>
      </c>
      <c r="F106" s="132"/>
      <c r="G106" s="132" t="s">
        <v>1432</v>
      </c>
      <c r="H106" s="132" t="s">
        <v>22</v>
      </c>
      <c r="I106" s="133">
        <v>304</v>
      </c>
      <c r="J106" s="133">
        <v>457</v>
      </c>
      <c r="K106" s="132"/>
      <c r="L106" s="132" t="s">
        <v>32</v>
      </c>
      <c r="M106" s="132" t="s">
        <v>21</v>
      </c>
      <c r="N106" s="133">
        <v>80</v>
      </c>
      <c r="O106" s="132" t="s">
        <v>24</v>
      </c>
      <c r="P106" s="134">
        <v>5.5</v>
      </c>
      <c r="Q106" s="135">
        <v>286</v>
      </c>
      <c r="R106" s="132" t="s">
        <v>137</v>
      </c>
      <c r="S106" s="136">
        <v>42659</v>
      </c>
      <c r="T106" s="136">
        <v>42529</v>
      </c>
      <c r="U106" s="132" t="s">
        <v>45</v>
      </c>
      <c r="V106" s="132" t="s">
        <v>191</v>
      </c>
      <c r="W106" s="137">
        <v>1</v>
      </c>
      <c r="X106" s="137">
        <v>10.8</v>
      </c>
      <c r="Y106" s="137">
        <v>24</v>
      </c>
      <c r="Z106" s="137">
        <v>22.8</v>
      </c>
      <c r="AA106" s="137">
        <v>32</v>
      </c>
      <c r="AB106" s="137">
        <v>1083.4000000000001</v>
      </c>
      <c r="AC106" s="138">
        <v>5.5066000000000015</v>
      </c>
      <c r="AD106" s="137">
        <v>270.85000000000002</v>
      </c>
      <c r="AE106" s="137">
        <v>1.46485</v>
      </c>
      <c r="AF106" s="137">
        <v>76.172200000000004</v>
      </c>
      <c r="AG106" s="139">
        <f>Table1[[#This Row],[Print/Copy Time from Sleep Mode (s)]]-Table1[[#This Row],[Print/Copy Time from Ready State (s)]]</f>
        <v>13.2</v>
      </c>
      <c r="AH1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6" s="139" t="b">
        <f>IF(Table1[[#This Row],[Recovery Time Requirement (s)]]="No Requirement",TRUE,IF(Table1[[#This Row],[Recovery Time Requirement (s)]]="Default Delay Time Missing","Unknown",Table1[[#This Row],[Recovery Time (s) (Tactive1 - Tactive0)]]&lt;=Table1[[#This Row],[Recovery Time Requirement (s)]]))</f>
        <v>1</v>
      </c>
      <c r="AJ106" s="139" t="b">
        <f>Table1[[#This Row],[Automatic Duplex Output Capable]]&lt;&gt;"Optional"</f>
        <v>1</v>
      </c>
      <c r="AK1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6" s="140" t="str">
        <f t="array" ref="AL1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6" s="140">
        <f t="array" ref="AM1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106" s="140">
        <f>Table1[[#This Row],[V2.0 TEC Requirement (kWh/wk)]]*52/3</f>
        <v>333.66666666666674</v>
      </c>
      <c r="AO1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1.4148499999999999</v>
      </c>
      <c r="AP106" s="140">
        <f t="array" ref="AP1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106" s="140">
        <f>Table1[[#This Row],[Proposed V3.0 TEC Requirement (kWh/wk)]]+IF(Table1[[#This Row],[Maximum Document Size Width]]&gt;=275,A3_Weekly,0)+IF(AND(ISNUMBER(FIND("WiFi",Table1[[#This Row],[Functional Adders]])),ISERROR(FIND("Ethernet",Table1[[#This Row],[Functional Adders]]))),WiFi_Weekly,0)</f>
        <v>2.048</v>
      </c>
      <c r="AR106" s="140" t="b">
        <f>Table1[[#This Row],[Typical Electricity Consumption (TEC) Per Proposed V3.0 Calculations (kWh/wk)]]&lt;=Table1[[#This Row],[Proposed V3.0 TEC Requirement Plus A3 and Wi-Fi Allowances (kWh/wk)]]</f>
        <v>1</v>
      </c>
      <c r="AS106" s="140" t="b">
        <f t="shared" si="3"/>
        <v>1</v>
      </c>
    </row>
    <row r="107" spans="1:45" ht="72" x14ac:dyDescent="0.2">
      <c r="A107" s="131">
        <v>2198988</v>
      </c>
      <c r="B107" s="132" t="s">
        <v>94</v>
      </c>
      <c r="C107" s="132" t="s">
        <v>95</v>
      </c>
      <c r="D107" s="132" t="s">
        <v>2846</v>
      </c>
      <c r="E107" s="132" t="s">
        <v>2846</v>
      </c>
      <c r="F107" s="132"/>
      <c r="G107" s="132" t="s">
        <v>1432</v>
      </c>
      <c r="H107" s="132" t="s">
        <v>22</v>
      </c>
      <c r="I107" s="133">
        <v>330</v>
      </c>
      <c r="J107" s="133">
        <v>483</v>
      </c>
      <c r="K107" s="132"/>
      <c r="L107" s="132" t="s">
        <v>32</v>
      </c>
      <c r="M107" s="132" t="s">
        <v>21</v>
      </c>
      <c r="N107" s="133">
        <v>70</v>
      </c>
      <c r="O107" s="132" t="s">
        <v>24</v>
      </c>
      <c r="P107" s="134">
        <v>4.9969999999999999</v>
      </c>
      <c r="Q107" s="135">
        <v>259.84399999999999</v>
      </c>
      <c r="R107" s="132" t="s">
        <v>2844</v>
      </c>
      <c r="S107" s="136">
        <v>41281</v>
      </c>
      <c r="T107" s="136">
        <v>41624</v>
      </c>
      <c r="U107" s="132" t="s">
        <v>45</v>
      </c>
      <c r="V107" s="132" t="s">
        <v>3497</v>
      </c>
      <c r="W107" s="137">
        <v>5</v>
      </c>
      <c r="X107" s="137">
        <v>18</v>
      </c>
      <c r="Y107" s="137">
        <v>36</v>
      </c>
      <c r="Z107" s="137">
        <v>34.200000000000003</v>
      </c>
      <c r="AA107" s="137">
        <v>32</v>
      </c>
      <c r="AB107" s="137">
        <v>984.2</v>
      </c>
      <c r="AC107" s="138">
        <v>4.9977999999999998</v>
      </c>
      <c r="AD107" s="137">
        <v>246.05</v>
      </c>
      <c r="AE107" s="137">
        <v>1.3250500000000001</v>
      </c>
      <c r="AF107" s="137">
        <v>68.902600000000007</v>
      </c>
      <c r="AG107" s="139">
        <f>Table1[[#This Row],[Print/Copy Time from Sleep Mode (s)]]-Table1[[#This Row],[Print/Copy Time from Ready State (s)]]</f>
        <v>18</v>
      </c>
      <c r="AH1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7" s="139" t="b">
        <f>IF(Table1[[#This Row],[Recovery Time Requirement (s)]]="No Requirement",TRUE,IF(Table1[[#This Row],[Recovery Time Requirement (s)]]="Default Delay Time Missing","Unknown",Table1[[#This Row],[Recovery Time (s) (Tactive1 - Tactive0)]]&lt;=Table1[[#This Row],[Recovery Time Requirement (s)]]))</f>
        <v>1</v>
      </c>
      <c r="AJ107" s="139" t="b">
        <f>Table1[[#This Row],[Automatic Duplex Output Capable]]&lt;&gt;"Optional"</f>
        <v>1</v>
      </c>
      <c r="AK1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7" s="140" t="str">
        <f t="array" ref="AL1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7" s="140">
        <f t="array" ref="AM1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107" s="140">
        <f>Table1[[#This Row],[V2.0 TEC Requirement (kWh/wk)]]*52/3</f>
        <v>212.33333333333334</v>
      </c>
      <c r="AO1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1.27505</v>
      </c>
      <c r="AP107" s="140">
        <f t="array" ref="AP1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107" s="140">
        <f>Table1[[#This Row],[Proposed V3.0 TEC Requirement (kWh/wk)]]+IF(Table1[[#This Row],[Maximum Document Size Width]]&gt;=275,A3_Weekly,0)+IF(AND(ISNUMBER(FIND("WiFi",Table1[[#This Row],[Functional Adders]])),ISERROR(FIND("Ethernet",Table1[[#This Row],[Functional Adders]]))),WiFi_Weekly,0)</f>
        <v>1.4879999999999998</v>
      </c>
      <c r="AR107" s="140" t="b">
        <f>Table1[[#This Row],[Typical Electricity Consumption (TEC) Per Proposed V3.0 Calculations (kWh/wk)]]&lt;=Table1[[#This Row],[Proposed V3.0 TEC Requirement Plus A3 and Wi-Fi Allowances (kWh/wk)]]</f>
        <v>1</v>
      </c>
      <c r="AS107" s="140" t="b">
        <f t="shared" si="3"/>
        <v>1</v>
      </c>
    </row>
    <row r="108" spans="1:45" ht="72" x14ac:dyDescent="0.2">
      <c r="A108" s="131">
        <v>2198989</v>
      </c>
      <c r="B108" s="132" t="s">
        <v>94</v>
      </c>
      <c r="C108" s="132" t="s">
        <v>95</v>
      </c>
      <c r="D108" s="132" t="s">
        <v>2846</v>
      </c>
      <c r="E108" s="132" t="s">
        <v>2846</v>
      </c>
      <c r="F108" s="132"/>
      <c r="G108" s="132" t="s">
        <v>29</v>
      </c>
      <c r="H108" s="132" t="s">
        <v>22</v>
      </c>
      <c r="I108" s="133">
        <v>330</v>
      </c>
      <c r="J108" s="133">
        <v>483</v>
      </c>
      <c r="K108" s="132"/>
      <c r="L108" s="132" t="s">
        <v>32</v>
      </c>
      <c r="M108" s="132" t="s">
        <v>21</v>
      </c>
      <c r="N108" s="133">
        <v>70</v>
      </c>
      <c r="O108" s="132" t="s">
        <v>24</v>
      </c>
      <c r="P108" s="134">
        <v>4.9969999999999999</v>
      </c>
      <c r="Q108" s="135">
        <v>259.84399999999999</v>
      </c>
      <c r="R108" s="132" t="s">
        <v>2845</v>
      </c>
      <c r="S108" s="136">
        <v>41281</v>
      </c>
      <c r="T108" s="136">
        <v>41624</v>
      </c>
      <c r="U108" s="132" t="s">
        <v>45</v>
      </c>
      <c r="V108" s="132" t="s">
        <v>3498</v>
      </c>
      <c r="W108" s="137">
        <v>5</v>
      </c>
      <c r="X108" s="137">
        <v>18</v>
      </c>
      <c r="Y108" s="137">
        <v>36</v>
      </c>
      <c r="Z108" s="137">
        <v>34.200000000000003</v>
      </c>
      <c r="AA108" s="137">
        <v>32</v>
      </c>
      <c r="AB108" s="137">
        <v>984.2</v>
      </c>
      <c r="AC108" s="138">
        <v>4.9977999999999998</v>
      </c>
      <c r="AD108" s="137">
        <v>246.05</v>
      </c>
      <c r="AE108" s="137">
        <v>1.3250500000000001</v>
      </c>
      <c r="AF108" s="137">
        <v>68.902600000000007</v>
      </c>
      <c r="AG108" s="139">
        <f>Table1[[#This Row],[Print/Copy Time from Sleep Mode (s)]]-Table1[[#This Row],[Print/Copy Time from Ready State (s)]]</f>
        <v>18</v>
      </c>
      <c r="AH1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08" s="139" t="b">
        <f>IF(Table1[[#This Row],[Recovery Time Requirement (s)]]="No Requirement",TRUE,IF(Table1[[#This Row],[Recovery Time Requirement (s)]]="Default Delay Time Missing","Unknown",Table1[[#This Row],[Recovery Time (s) (Tactive1 - Tactive0)]]&lt;=Table1[[#This Row],[Recovery Time Requirement (s)]]))</f>
        <v>1</v>
      </c>
      <c r="AJ108" s="139" t="b">
        <f>Table1[[#This Row],[Automatic Duplex Output Capable]]&lt;&gt;"Optional"</f>
        <v>1</v>
      </c>
      <c r="AK1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8" s="140" t="str">
        <f t="array" ref="AL1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08" s="140">
        <f t="array" ref="AM1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108" s="140">
        <f>Table1[[#This Row],[V2.0 TEC Requirement (kWh/wk)]]*52/3</f>
        <v>210.60000000000002</v>
      </c>
      <c r="AO1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1.27505</v>
      </c>
      <c r="AP108" s="140">
        <f t="array" ref="AP1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1.8550000000000004</v>
      </c>
      <c r="AQ108" s="140">
        <f>Table1[[#This Row],[Proposed V3.0 TEC Requirement (kWh/wk)]]+IF(Table1[[#This Row],[Maximum Document Size Width]]&gt;=275,A3_Weekly,0)+IF(AND(ISNUMBER(FIND("WiFi",Table1[[#This Row],[Functional Adders]])),ISERROR(FIND("Ethernet",Table1[[#This Row],[Functional Adders]]))),WiFi_Weekly,0)</f>
        <v>1.9050000000000005</v>
      </c>
      <c r="AR108" s="140" t="b">
        <f>Table1[[#This Row],[Typical Electricity Consumption (TEC) Per Proposed V3.0 Calculations (kWh/wk)]]&lt;=Table1[[#This Row],[Proposed V3.0 TEC Requirement Plus A3 and Wi-Fi Allowances (kWh/wk)]]</f>
        <v>1</v>
      </c>
      <c r="AS108" s="140" t="b">
        <f t="shared" si="3"/>
        <v>1</v>
      </c>
    </row>
    <row r="109" spans="1:45" ht="60" x14ac:dyDescent="0.2">
      <c r="A109" s="131">
        <v>2198963</v>
      </c>
      <c r="B109" s="132" t="s">
        <v>94</v>
      </c>
      <c r="C109" s="132" t="s">
        <v>95</v>
      </c>
      <c r="D109" s="132" t="s">
        <v>2847</v>
      </c>
      <c r="E109" s="132" t="s">
        <v>2847</v>
      </c>
      <c r="F109" s="132"/>
      <c r="G109" s="132" t="s">
        <v>1432</v>
      </c>
      <c r="H109" s="132" t="s">
        <v>22</v>
      </c>
      <c r="I109" s="133">
        <v>216</v>
      </c>
      <c r="J109" s="133">
        <v>356</v>
      </c>
      <c r="K109" s="132"/>
      <c r="L109" s="132" t="s">
        <v>32</v>
      </c>
      <c r="M109" s="132" t="s">
        <v>28</v>
      </c>
      <c r="N109" s="133">
        <v>35</v>
      </c>
      <c r="O109" s="132" t="s">
        <v>24</v>
      </c>
      <c r="P109" s="134">
        <v>1.427</v>
      </c>
      <c r="Q109" s="135">
        <v>74.203999999999994</v>
      </c>
      <c r="R109" s="132" t="s">
        <v>2848</v>
      </c>
      <c r="S109" s="136">
        <v>41164</v>
      </c>
      <c r="T109" s="136">
        <v>41617</v>
      </c>
      <c r="U109" s="132" t="s">
        <v>45</v>
      </c>
      <c r="V109" s="132" t="s">
        <v>3499</v>
      </c>
      <c r="W109" s="137">
        <v>5</v>
      </c>
      <c r="X109" s="137">
        <v>7.8</v>
      </c>
      <c r="Y109" s="137">
        <v>12</v>
      </c>
      <c r="Z109" s="137">
        <v>12</v>
      </c>
      <c r="AA109" s="137">
        <v>32</v>
      </c>
      <c r="AB109" s="137">
        <v>217</v>
      </c>
      <c r="AC109" s="138">
        <v>1.4305999999999999</v>
      </c>
      <c r="AD109" s="137">
        <v>54.25</v>
      </c>
      <c r="AE109" s="137">
        <v>0.69784999999999997</v>
      </c>
      <c r="AF109" s="137">
        <v>36.288199999999996</v>
      </c>
      <c r="AG109" s="139">
        <f>Table1[[#This Row],[Print/Copy Time from Sleep Mode (s)]]-Table1[[#This Row],[Print/Copy Time from Ready State (s)]]</f>
        <v>4.2</v>
      </c>
      <c r="AH1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09" s="139" t="b">
        <f>IF(Table1[[#This Row],[Recovery Time Requirement (s)]]="No Requirement",TRUE,IF(Table1[[#This Row],[Recovery Time Requirement (s)]]="Default Delay Time Missing","Unknown",Table1[[#This Row],[Recovery Time (s) (Tactive1 - Tactive0)]]&lt;=Table1[[#This Row],[Recovery Time Requirement (s)]]))</f>
        <v>1</v>
      </c>
      <c r="AJ109" s="139" t="b">
        <f>Table1[[#This Row],[Automatic Duplex Output Capable]]&lt;&gt;"Optional"</f>
        <v>1</v>
      </c>
      <c r="AK1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09" s="140" t="str">
        <f t="array" ref="AL1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09" s="140">
        <f t="array" ref="AM1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109" s="140">
        <f>Table1[[#This Row],[V2.0 TEC Requirement (kWh/wk)]]*52/3</f>
        <v>46.800000000000004</v>
      </c>
      <c r="AO1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0.69784999999999997</v>
      </c>
      <c r="AP109" s="140">
        <f t="array" ref="AP1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109" s="140">
        <f>Table1[[#This Row],[Proposed V3.0 TEC Requirement (kWh/wk)]]+IF(Table1[[#This Row],[Maximum Document Size Width]]&gt;=275,A3_Weekly,0)+IF(AND(ISNUMBER(FIND("WiFi",Table1[[#This Row],[Functional Adders]])),ISERROR(FIND("Ethernet",Table1[[#This Row],[Functional Adders]]))),WiFi_Weekly,0)</f>
        <v>0.51500000000000001</v>
      </c>
      <c r="AR109" s="140" t="b">
        <f>Table1[[#This Row],[Typical Electricity Consumption (TEC) Per Proposed V3.0 Calculations (kWh/wk)]]&lt;=Table1[[#This Row],[Proposed V3.0 TEC Requirement Plus A3 and Wi-Fi Allowances (kWh/wk)]]</f>
        <v>0</v>
      </c>
      <c r="AS109" s="140" t="b">
        <f t="shared" si="3"/>
        <v>0</v>
      </c>
    </row>
    <row r="110" spans="1:45" ht="60" x14ac:dyDescent="0.2">
      <c r="A110" s="131">
        <v>2199002</v>
      </c>
      <c r="B110" s="132" t="s">
        <v>94</v>
      </c>
      <c r="C110" s="132" t="s">
        <v>95</v>
      </c>
      <c r="D110" s="132" t="s">
        <v>2849</v>
      </c>
      <c r="E110" s="132" t="s">
        <v>2849</v>
      </c>
      <c r="F110" s="132"/>
      <c r="G110" s="132" t="s">
        <v>1432</v>
      </c>
      <c r="H110" s="132" t="s">
        <v>22</v>
      </c>
      <c r="I110" s="133">
        <v>216</v>
      </c>
      <c r="J110" s="133">
        <v>356</v>
      </c>
      <c r="K110" s="132"/>
      <c r="L110" s="132" t="s">
        <v>32</v>
      </c>
      <c r="M110" s="132" t="s">
        <v>28</v>
      </c>
      <c r="N110" s="133">
        <v>23</v>
      </c>
      <c r="O110" s="132" t="s">
        <v>24</v>
      </c>
      <c r="P110" s="134">
        <v>1.165</v>
      </c>
      <c r="Q110" s="135">
        <v>60.58</v>
      </c>
      <c r="R110" s="132" t="s">
        <v>2850</v>
      </c>
      <c r="S110" s="136">
        <v>39387</v>
      </c>
      <c r="T110" s="136">
        <v>41624</v>
      </c>
      <c r="U110" s="132" t="s">
        <v>45</v>
      </c>
      <c r="V110" s="132" t="s">
        <v>3500</v>
      </c>
      <c r="W110" s="137">
        <v>30</v>
      </c>
      <c r="X110" s="137">
        <v>79.2</v>
      </c>
      <c r="Y110" s="137">
        <v>16.2</v>
      </c>
      <c r="Z110" s="137">
        <v>16.2</v>
      </c>
      <c r="AA110" s="137">
        <v>23</v>
      </c>
      <c r="AB110" s="137">
        <v>148.6</v>
      </c>
      <c r="AC110" s="138">
        <v>1.1607499999999999</v>
      </c>
      <c r="AD110" s="137">
        <v>37.15</v>
      </c>
      <c r="AE110" s="137">
        <v>0.66818750000000005</v>
      </c>
      <c r="AF110" s="137">
        <v>34.745750000000001</v>
      </c>
      <c r="AG110" s="139">
        <f>Table1[[#This Row],[Print/Copy Time from Sleep Mode (s)]]-Table1[[#This Row],[Print/Copy Time from Ready State (s)]]</f>
        <v>-63</v>
      </c>
      <c r="AH1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26.73</v>
      </c>
      <c r="AI110" s="139" t="b">
        <f>IF(Table1[[#This Row],[Recovery Time Requirement (s)]]="No Requirement",TRUE,IF(Table1[[#This Row],[Recovery Time Requirement (s)]]="Default Delay Time Missing","Unknown",Table1[[#This Row],[Recovery Time (s) (Tactive1 - Tactive0)]]&lt;=Table1[[#This Row],[Recovery Time Requirement (s)]]))</f>
        <v>1</v>
      </c>
      <c r="AJ110" s="139" t="b">
        <f>Table1[[#This Row],[Automatic Duplex Output Capable]]&lt;&gt;"Optional"</f>
        <v>1</v>
      </c>
      <c r="AK1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0" s="140" t="str">
        <f t="array" ref="AL1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10" s="140">
        <f t="array" ref="AM1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1.6600000000000001</v>
      </c>
      <c r="AN110" s="140">
        <f>Table1[[#This Row],[V2.0 TEC Requirement (kWh/wk)]]*52/3</f>
        <v>28.773333333333337</v>
      </c>
      <c r="AO1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0.66818750000000005</v>
      </c>
      <c r="AP110" s="140">
        <f t="array" ref="AP1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0.29899999999999999</v>
      </c>
      <c r="AQ110" s="140">
        <f>Table1[[#This Row],[Proposed V3.0 TEC Requirement (kWh/wk)]]+IF(Table1[[#This Row],[Maximum Document Size Width]]&gt;=275,A3_Weekly,0)+IF(AND(ISNUMBER(FIND("WiFi",Table1[[#This Row],[Functional Adders]])),ISERROR(FIND("Ethernet",Table1[[#This Row],[Functional Adders]]))),WiFi_Weekly,0)</f>
        <v>0.29899999999999999</v>
      </c>
      <c r="AR110" s="140" t="b">
        <f>Table1[[#This Row],[Typical Electricity Consumption (TEC) Per Proposed V3.0 Calculations (kWh/wk)]]&lt;=Table1[[#This Row],[Proposed V3.0 TEC Requirement Plus A3 and Wi-Fi Allowances (kWh/wk)]]</f>
        <v>0</v>
      </c>
      <c r="AS110" s="140" t="b">
        <f t="shared" si="3"/>
        <v>0</v>
      </c>
    </row>
    <row r="111" spans="1:45" ht="60" x14ac:dyDescent="0.2">
      <c r="A111" s="131">
        <v>2199587</v>
      </c>
      <c r="B111" s="132" t="s">
        <v>193</v>
      </c>
      <c r="C111" s="132" t="s">
        <v>194</v>
      </c>
      <c r="D111" s="132" t="s">
        <v>2851</v>
      </c>
      <c r="E111" s="132" t="s">
        <v>2851</v>
      </c>
      <c r="F111" s="132"/>
      <c r="G111" s="132" t="s">
        <v>29</v>
      </c>
      <c r="H111" s="132" t="s">
        <v>22</v>
      </c>
      <c r="I111" s="133">
        <v>297</v>
      </c>
      <c r="J111" s="133">
        <v>420</v>
      </c>
      <c r="K111" s="132"/>
      <c r="L111" s="132" t="s">
        <v>32</v>
      </c>
      <c r="M111" s="132" t="s">
        <v>21</v>
      </c>
      <c r="N111" s="133">
        <v>35</v>
      </c>
      <c r="O111" s="132" t="s">
        <v>24</v>
      </c>
      <c r="P111" s="134">
        <v>4.4470000000000001</v>
      </c>
      <c r="Q111" s="135">
        <v>231.244</v>
      </c>
      <c r="R111" s="132" t="s">
        <v>25</v>
      </c>
      <c r="S111" s="136">
        <v>39784</v>
      </c>
      <c r="T111" s="136">
        <v>41621</v>
      </c>
      <c r="U111" s="132" t="s">
        <v>195</v>
      </c>
      <c r="V111" s="132" t="s">
        <v>3501</v>
      </c>
      <c r="W111" s="137">
        <v>3</v>
      </c>
      <c r="X111" s="137">
        <v>18</v>
      </c>
      <c r="Y111" s="137">
        <v>79.8</v>
      </c>
      <c r="Z111" s="137">
        <v>73.8</v>
      </c>
      <c r="AA111" s="137">
        <v>32</v>
      </c>
      <c r="AB111" s="137">
        <v>630.20000000000005</v>
      </c>
      <c r="AC111" s="138">
        <v>4.4438000000000004</v>
      </c>
      <c r="AD111" s="137">
        <v>157.55000000000001</v>
      </c>
      <c r="AE111" s="137">
        <v>2.3835500000000001</v>
      </c>
      <c r="AF111" s="137">
        <v>123.94460000000001</v>
      </c>
      <c r="AG111" s="139">
        <f>Table1[[#This Row],[Print/Copy Time from Sleep Mode (s)]]-Table1[[#This Row],[Print/Copy Time from Ready State (s)]]</f>
        <v>61.8</v>
      </c>
      <c r="AH1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11" s="139" t="b">
        <f>IF(Table1[[#This Row],[Recovery Time Requirement (s)]]="No Requirement",TRUE,IF(Table1[[#This Row],[Recovery Time Requirement (s)]]="Default Delay Time Missing","Unknown",Table1[[#This Row],[Recovery Time (s) (Tactive1 - Tactive0)]]&lt;=Table1[[#This Row],[Recovery Time Requirement (s)]]))</f>
        <v>0</v>
      </c>
      <c r="AJ111" s="139" t="b">
        <f>Table1[[#This Row],[Automatic Duplex Output Capable]]&lt;&gt;"Optional"</f>
        <v>1</v>
      </c>
      <c r="AK1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1" s="140" t="str">
        <f t="array" ref="AL1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1" s="140">
        <f t="array" ref="AM1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111" s="140">
        <f>Table1[[#This Row],[V2.0 TEC Requirement (kWh/wk)]]*52/3</f>
        <v>89.266666666666652</v>
      </c>
      <c r="AO1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2.3335500000000002</v>
      </c>
      <c r="AP111" s="140">
        <f t="array" ref="AP1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111" s="140">
        <f>Table1[[#This Row],[Proposed V3.0 TEC Requirement (kWh/wk)]]+IF(Table1[[#This Row],[Maximum Document Size Width]]&gt;=275,A3_Weekly,0)+IF(AND(ISNUMBER(FIND("WiFi",Table1[[#This Row],[Functional Adders]])),ISERROR(FIND("Ethernet",Table1[[#This Row],[Functional Adders]]))),WiFi_Weekly,0)</f>
        <v>0.77300000000000013</v>
      </c>
      <c r="AR111" s="140" t="b">
        <f>Table1[[#This Row],[Typical Electricity Consumption (TEC) Per Proposed V3.0 Calculations (kWh/wk)]]&lt;=Table1[[#This Row],[Proposed V3.0 TEC Requirement Plus A3 and Wi-Fi Allowances (kWh/wk)]]</f>
        <v>0</v>
      </c>
      <c r="AS111" s="140" t="b">
        <f t="shared" si="3"/>
        <v>0</v>
      </c>
    </row>
    <row r="112" spans="1:45" ht="72" x14ac:dyDescent="0.2">
      <c r="A112" s="131">
        <v>2198474</v>
      </c>
      <c r="B112" s="132" t="s">
        <v>193</v>
      </c>
      <c r="C112" s="132" t="s">
        <v>194</v>
      </c>
      <c r="D112" s="132" t="s">
        <v>2852</v>
      </c>
      <c r="E112" s="132" t="s">
        <v>2852</v>
      </c>
      <c r="F112" s="132"/>
      <c r="G112" s="132" t="s">
        <v>29</v>
      </c>
      <c r="H112" s="132" t="s">
        <v>22</v>
      </c>
      <c r="I112" s="133">
        <v>216</v>
      </c>
      <c r="J112" s="133">
        <v>356</v>
      </c>
      <c r="K112" s="132"/>
      <c r="L112" s="132" t="s">
        <v>32</v>
      </c>
      <c r="M112" s="132" t="s">
        <v>28</v>
      </c>
      <c r="N112" s="133">
        <v>40</v>
      </c>
      <c r="O112" s="132" t="s">
        <v>24</v>
      </c>
      <c r="P112" s="134">
        <v>1.7549999999999999</v>
      </c>
      <c r="Q112" s="135">
        <v>91.26</v>
      </c>
      <c r="R112" s="132" t="s">
        <v>25</v>
      </c>
      <c r="S112" s="136">
        <v>41563</v>
      </c>
      <c r="T112" s="136">
        <v>41075</v>
      </c>
      <c r="U112" s="132" t="s">
        <v>35</v>
      </c>
      <c r="V112" s="132" t="s">
        <v>3502</v>
      </c>
      <c r="W112" s="137">
        <v>30</v>
      </c>
      <c r="X112" s="137">
        <v>7.2</v>
      </c>
      <c r="Y112" s="137">
        <v>13.2</v>
      </c>
      <c r="Z112" s="137">
        <v>7.8</v>
      </c>
      <c r="AA112" s="137">
        <v>32</v>
      </c>
      <c r="AB112" s="137">
        <v>288.8</v>
      </c>
      <c r="AC112" s="138">
        <v>1.74604</v>
      </c>
      <c r="AD112" s="137">
        <v>72.2</v>
      </c>
      <c r="AE112" s="137">
        <v>0.73203999999999991</v>
      </c>
      <c r="AF112" s="137">
        <v>38.066079999999992</v>
      </c>
      <c r="AG112" s="139">
        <f>Table1[[#This Row],[Print/Copy Time from Sleep Mode (s)]]-Table1[[#This Row],[Print/Copy Time from Ready State (s)]]</f>
        <v>5.9999999999999991</v>
      </c>
      <c r="AH1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112" s="139" t="b">
        <f>IF(Table1[[#This Row],[Recovery Time Requirement (s)]]="No Requirement",TRUE,IF(Table1[[#This Row],[Recovery Time Requirement (s)]]="Default Delay Time Missing","Unknown",Table1[[#This Row],[Recovery Time (s) (Tactive1 - Tactive0)]]&lt;=Table1[[#This Row],[Recovery Time Requirement (s)]]))</f>
        <v>1</v>
      </c>
      <c r="AJ112" s="139" t="b">
        <f>Table1[[#This Row],[Automatic Duplex Output Capable]]&lt;&gt;"Optional"</f>
        <v>1</v>
      </c>
      <c r="AK1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2" s="140" t="str">
        <f t="array" ref="AL1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2" s="140">
        <f t="array" ref="AM1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112" s="140">
        <f>Table1[[#This Row],[V2.0 TEC Requirement (kWh/wk)]]*52/3</f>
        <v>45.06666666666667</v>
      </c>
      <c r="AO1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0.73203999999999991</v>
      </c>
      <c r="AP112" s="140">
        <f t="array" ref="AP1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112" s="140">
        <f>Table1[[#This Row],[Proposed V3.0 TEC Requirement (kWh/wk)]]+IF(Table1[[#This Row],[Maximum Document Size Width]]&gt;=275,A3_Weekly,0)+IF(AND(ISNUMBER(FIND("WiFi",Table1[[#This Row],[Functional Adders]])),ISERROR(FIND("Ethernet",Table1[[#This Row],[Functional Adders]]))),WiFi_Weekly,0)</f>
        <v>0.56500000000000006</v>
      </c>
      <c r="AR112" s="140" t="b">
        <f>Table1[[#This Row],[Typical Electricity Consumption (TEC) Per Proposed V3.0 Calculations (kWh/wk)]]&lt;=Table1[[#This Row],[Proposed V3.0 TEC Requirement Plus A3 and Wi-Fi Allowances (kWh/wk)]]</f>
        <v>0</v>
      </c>
      <c r="AS112" s="140" t="b">
        <f t="shared" si="3"/>
        <v>0</v>
      </c>
    </row>
    <row r="113" spans="1:45" ht="72" x14ac:dyDescent="0.2">
      <c r="A113" s="131">
        <v>2193976</v>
      </c>
      <c r="B113" s="132" t="s">
        <v>193</v>
      </c>
      <c r="C113" s="132" t="s">
        <v>194</v>
      </c>
      <c r="D113" s="132" t="s">
        <v>2853</v>
      </c>
      <c r="E113" s="132" t="s">
        <v>2853</v>
      </c>
      <c r="F113" s="132"/>
      <c r="G113" s="132" t="s">
        <v>29</v>
      </c>
      <c r="H113" s="132" t="s">
        <v>22</v>
      </c>
      <c r="I113" s="133">
        <v>216</v>
      </c>
      <c r="J113" s="133">
        <v>356</v>
      </c>
      <c r="K113" s="132"/>
      <c r="L113" s="132" t="s">
        <v>32</v>
      </c>
      <c r="M113" s="132" t="s">
        <v>28</v>
      </c>
      <c r="N113" s="133">
        <v>50</v>
      </c>
      <c r="O113" s="132" t="s">
        <v>24</v>
      </c>
      <c r="P113" s="134">
        <v>2.2509999999999999</v>
      </c>
      <c r="Q113" s="135">
        <v>117.05200000000001</v>
      </c>
      <c r="R113" s="132" t="s">
        <v>25</v>
      </c>
      <c r="S113" s="136">
        <v>41563</v>
      </c>
      <c r="T113" s="136">
        <v>41582</v>
      </c>
      <c r="U113" s="132" t="s">
        <v>26</v>
      </c>
      <c r="V113" s="132" t="s">
        <v>3503</v>
      </c>
      <c r="W113" s="137">
        <v>30</v>
      </c>
      <c r="X113" s="137">
        <v>7.2</v>
      </c>
      <c r="Y113" s="137">
        <v>13.8</v>
      </c>
      <c r="Z113" s="137">
        <v>8.4</v>
      </c>
      <c r="AA113" s="137">
        <v>32</v>
      </c>
      <c r="AB113" s="137">
        <v>388.6</v>
      </c>
      <c r="AC113" s="138">
        <v>2.274</v>
      </c>
      <c r="AD113" s="137">
        <v>97.15</v>
      </c>
      <c r="AE113" s="137">
        <v>0.89175000000000004</v>
      </c>
      <c r="AF113" s="137">
        <v>46.371000000000002</v>
      </c>
      <c r="AG113" s="139">
        <f>Table1[[#This Row],[Print/Copy Time from Sleep Mode (s)]]-Table1[[#This Row],[Print/Copy Time from Ready State (s)]]</f>
        <v>6.6000000000000005</v>
      </c>
      <c r="AH1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113" s="139" t="b">
        <f>IF(Table1[[#This Row],[Recovery Time Requirement (s)]]="No Requirement",TRUE,IF(Table1[[#This Row],[Recovery Time Requirement (s)]]="Default Delay Time Missing","Unknown",Table1[[#This Row],[Recovery Time (s) (Tactive1 - Tactive0)]]&lt;=Table1[[#This Row],[Recovery Time Requirement (s)]]))</f>
        <v>1</v>
      </c>
      <c r="AJ113" s="139" t="b">
        <f>Table1[[#This Row],[Automatic Duplex Output Capable]]&lt;&gt;"Optional"</f>
        <v>1</v>
      </c>
      <c r="AK1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3" s="140" t="str">
        <f t="array" ref="AL1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3" s="140">
        <f t="array" ref="AM1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113" s="140">
        <f>Table1[[#This Row],[V2.0 TEC Requirement (kWh/wk)]]*52/3</f>
        <v>72.8</v>
      </c>
      <c r="AO1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0.89175000000000004</v>
      </c>
      <c r="AP113" s="140">
        <f t="array" ref="AP1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113" s="140">
        <f>Table1[[#This Row],[Proposed V3.0 TEC Requirement (kWh/wk)]]+IF(Table1[[#This Row],[Maximum Document Size Width]]&gt;=275,A3_Weekly,0)+IF(AND(ISNUMBER(FIND("WiFi",Table1[[#This Row],[Functional Adders]])),ISERROR(FIND("Ethernet",Table1[[#This Row],[Functional Adders]]))),WiFi_Weekly,0)</f>
        <v>0.7799999999999998</v>
      </c>
      <c r="AR113" s="140" t="b">
        <f>Table1[[#This Row],[Typical Electricity Consumption (TEC) Per Proposed V3.0 Calculations (kWh/wk)]]&lt;=Table1[[#This Row],[Proposed V3.0 TEC Requirement Plus A3 and Wi-Fi Allowances (kWh/wk)]]</f>
        <v>0</v>
      </c>
      <c r="AS113" s="140" t="b">
        <f t="shared" si="3"/>
        <v>0</v>
      </c>
    </row>
    <row r="114" spans="1:45" ht="72" x14ac:dyDescent="0.2">
      <c r="A114" s="131">
        <v>2198596</v>
      </c>
      <c r="B114" s="132" t="s">
        <v>193</v>
      </c>
      <c r="C114" s="132" t="s">
        <v>194</v>
      </c>
      <c r="D114" s="132" t="s">
        <v>2855</v>
      </c>
      <c r="E114" s="132" t="s">
        <v>2855</v>
      </c>
      <c r="F114" s="132" t="s">
        <v>2856</v>
      </c>
      <c r="G114" s="132" t="s">
        <v>1432</v>
      </c>
      <c r="H114" s="132" t="s">
        <v>22</v>
      </c>
      <c r="I114" s="133">
        <v>216</v>
      </c>
      <c r="J114" s="133">
        <v>356</v>
      </c>
      <c r="K114" s="132"/>
      <c r="L114" s="132" t="s">
        <v>32</v>
      </c>
      <c r="M114" s="132" t="s">
        <v>28</v>
      </c>
      <c r="N114" s="133">
        <v>50</v>
      </c>
      <c r="O114" s="132" t="s">
        <v>24</v>
      </c>
      <c r="P114" s="134">
        <v>2.7509999999999999</v>
      </c>
      <c r="Q114" s="135">
        <v>143.05199999999999</v>
      </c>
      <c r="R114" s="132" t="s">
        <v>25</v>
      </c>
      <c r="S114" s="136">
        <v>41563</v>
      </c>
      <c r="T114" s="136">
        <v>41624</v>
      </c>
      <c r="U114" s="132" t="s">
        <v>26</v>
      </c>
      <c r="V114" s="132" t="s">
        <v>3504</v>
      </c>
      <c r="W114" s="137">
        <v>30</v>
      </c>
      <c r="X114" s="137">
        <v>8.4</v>
      </c>
      <c r="Y114" s="137">
        <v>13.8</v>
      </c>
      <c r="Z114" s="137">
        <v>8.4</v>
      </c>
      <c r="AA114" s="137">
        <v>32</v>
      </c>
      <c r="AB114" s="137">
        <v>445.6</v>
      </c>
      <c r="AC114" s="138">
        <v>2.7567199999999996</v>
      </c>
      <c r="AD114" s="137">
        <v>111.4</v>
      </c>
      <c r="AE114" s="137">
        <v>1.20272</v>
      </c>
      <c r="AF114" s="137">
        <v>62.541440000000001</v>
      </c>
      <c r="AG114" s="139">
        <f>Table1[[#This Row],[Print/Copy Time from Sleep Mode (s)]]-Table1[[#This Row],[Print/Copy Time from Ready State (s)]]</f>
        <v>5.4</v>
      </c>
      <c r="AH1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114" s="139" t="b">
        <f>IF(Table1[[#This Row],[Recovery Time Requirement (s)]]="No Requirement",TRUE,IF(Table1[[#This Row],[Recovery Time Requirement (s)]]="Default Delay Time Missing","Unknown",Table1[[#This Row],[Recovery Time (s) (Tactive1 - Tactive0)]]&lt;=Table1[[#This Row],[Recovery Time Requirement (s)]]))</f>
        <v>1</v>
      </c>
      <c r="AJ114" s="139" t="b">
        <f>Table1[[#This Row],[Automatic Duplex Output Capable]]&lt;&gt;"Optional"</f>
        <v>1</v>
      </c>
      <c r="AK1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4" s="140" t="str">
        <f t="array" ref="AL1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14" s="140">
        <f t="array" ref="AM1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4.3499999999999996</v>
      </c>
      <c r="AN114" s="140">
        <f>Table1[[#This Row],[V2.0 TEC Requirement (kWh/wk)]]*52/3</f>
        <v>75.399999999999991</v>
      </c>
      <c r="AO1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1.20272</v>
      </c>
      <c r="AP114" s="140">
        <f t="array" ref="AP1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114" s="140">
        <f>Table1[[#This Row],[Proposed V3.0 TEC Requirement (kWh/wk)]]+IF(Table1[[#This Row],[Maximum Document Size Width]]&gt;=275,A3_Weekly,0)+IF(AND(ISNUMBER(FIND("WiFi",Table1[[#This Row],[Functional Adders]])),ISERROR(FIND("Ethernet",Table1[[#This Row],[Functional Adders]]))),WiFi_Weekly,0)</f>
        <v>0.74</v>
      </c>
      <c r="AR114" s="140" t="b">
        <f>Table1[[#This Row],[Typical Electricity Consumption (TEC) Per Proposed V3.0 Calculations (kWh/wk)]]&lt;=Table1[[#This Row],[Proposed V3.0 TEC Requirement Plus A3 and Wi-Fi Allowances (kWh/wk)]]</f>
        <v>0</v>
      </c>
      <c r="AS114" s="140" t="b">
        <f t="shared" si="3"/>
        <v>0</v>
      </c>
    </row>
    <row r="115" spans="1:45" ht="72" x14ac:dyDescent="0.2">
      <c r="A115" s="131">
        <v>2198710</v>
      </c>
      <c r="B115" s="132" t="s">
        <v>193</v>
      </c>
      <c r="C115" s="132" t="s">
        <v>194</v>
      </c>
      <c r="D115" s="132" t="s">
        <v>2857</v>
      </c>
      <c r="E115" s="132" t="s">
        <v>2857</v>
      </c>
      <c r="F115" s="132" t="s">
        <v>2858</v>
      </c>
      <c r="G115" s="132" t="s">
        <v>1432</v>
      </c>
      <c r="H115" s="132" t="s">
        <v>22</v>
      </c>
      <c r="I115" s="133">
        <v>216</v>
      </c>
      <c r="J115" s="133">
        <v>356</v>
      </c>
      <c r="K115" s="132"/>
      <c r="L115" s="132" t="s">
        <v>32</v>
      </c>
      <c r="M115" s="132" t="s">
        <v>28</v>
      </c>
      <c r="N115" s="133">
        <v>50</v>
      </c>
      <c r="O115" s="132" t="s">
        <v>24</v>
      </c>
      <c r="P115" s="134">
        <v>2.7509999999999999</v>
      </c>
      <c r="Q115" s="135">
        <v>143.05199999999999</v>
      </c>
      <c r="R115" s="132" t="s">
        <v>25</v>
      </c>
      <c r="S115" s="136">
        <v>41563</v>
      </c>
      <c r="T115" s="136">
        <v>41624</v>
      </c>
      <c r="U115" s="132" t="s">
        <v>26</v>
      </c>
      <c r="V115" s="132" t="s">
        <v>3505</v>
      </c>
      <c r="W115" s="137">
        <v>30</v>
      </c>
      <c r="X115" s="137">
        <v>7.2</v>
      </c>
      <c r="Y115" s="137">
        <v>13.8</v>
      </c>
      <c r="Z115" s="137">
        <v>8.4</v>
      </c>
      <c r="AA115" s="137">
        <v>32</v>
      </c>
      <c r="AB115" s="137">
        <v>445.6</v>
      </c>
      <c r="AC115" s="138">
        <v>2.7557199999999993</v>
      </c>
      <c r="AD115" s="137">
        <v>111.4</v>
      </c>
      <c r="AE115" s="137">
        <v>1.2017200000000001</v>
      </c>
      <c r="AF115" s="137">
        <v>62.489440000000009</v>
      </c>
      <c r="AG115" s="139">
        <f>Table1[[#This Row],[Print/Copy Time from Sleep Mode (s)]]-Table1[[#This Row],[Print/Copy Time from Ready State (s)]]</f>
        <v>6.6000000000000005</v>
      </c>
      <c r="AH1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115" s="139" t="b">
        <f>IF(Table1[[#This Row],[Recovery Time Requirement (s)]]="No Requirement",TRUE,IF(Table1[[#This Row],[Recovery Time Requirement (s)]]="Default Delay Time Missing","Unknown",Table1[[#This Row],[Recovery Time (s) (Tactive1 - Tactive0)]]&lt;=Table1[[#This Row],[Recovery Time Requirement (s)]]))</f>
        <v>1</v>
      </c>
      <c r="AJ115" s="139" t="b">
        <f>Table1[[#This Row],[Automatic Duplex Output Capable]]&lt;&gt;"Optional"</f>
        <v>1</v>
      </c>
      <c r="AK1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5" s="140" t="str">
        <f t="array" ref="AL1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15" s="140">
        <f t="array" ref="AM1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4.3499999999999996</v>
      </c>
      <c r="AN115" s="140">
        <f>Table1[[#This Row],[V2.0 TEC Requirement (kWh/wk)]]*52/3</f>
        <v>75.399999999999991</v>
      </c>
      <c r="AO1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1.2017200000000001</v>
      </c>
      <c r="AP115" s="140">
        <f t="array" ref="AP1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115" s="140">
        <f>Table1[[#This Row],[Proposed V3.0 TEC Requirement (kWh/wk)]]+IF(Table1[[#This Row],[Maximum Document Size Width]]&gt;=275,A3_Weekly,0)+IF(AND(ISNUMBER(FIND("WiFi",Table1[[#This Row],[Functional Adders]])),ISERROR(FIND("Ethernet",Table1[[#This Row],[Functional Adders]]))),WiFi_Weekly,0)</f>
        <v>0.74</v>
      </c>
      <c r="AR115" s="140" t="b">
        <f>Table1[[#This Row],[Typical Electricity Consumption (TEC) Per Proposed V3.0 Calculations (kWh/wk)]]&lt;=Table1[[#This Row],[Proposed V3.0 TEC Requirement Plus A3 and Wi-Fi Allowances (kWh/wk)]]</f>
        <v>0</v>
      </c>
      <c r="AS115" s="140" t="b">
        <f t="shared" si="3"/>
        <v>0</v>
      </c>
    </row>
    <row r="116" spans="1:45" ht="72" x14ac:dyDescent="0.2">
      <c r="A116" s="131">
        <v>2194872</v>
      </c>
      <c r="B116" s="132" t="s">
        <v>193</v>
      </c>
      <c r="C116" s="132" t="s">
        <v>194</v>
      </c>
      <c r="D116" s="132" t="s">
        <v>2859</v>
      </c>
      <c r="E116" s="132" t="s">
        <v>2859</v>
      </c>
      <c r="F116" s="132"/>
      <c r="G116" s="132" t="s">
        <v>29</v>
      </c>
      <c r="H116" s="132" t="s">
        <v>22</v>
      </c>
      <c r="I116" s="133">
        <v>216</v>
      </c>
      <c r="J116" s="133">
        <v>356</v>
      </c>
      <c r="K116" s="132"/>
      <c r="L116" s="132" t="s">
        <v>32</v>
      </c>
      <c r="M116" s="132" t="s">
        <v>28</v>
      </c>
      <c r="N116" s="133">
        <v>63</v>
      </c>
      <c r="O116" s="132" t="s">
        <v>24</v>
      </c>
      <c r="P116" s="134">
        <v>3.907</v>
      </c>
      <c r="Q116" s="135">
        <v>203.16399999999999</v>
      </c>
      <c r="R116" s="132" t="s">
        <v>25</v>
      </c>
      <c r="S116" s="136">
        <v>41563</v>
      </c>
      <c r="T116" s="136">
        <v>41596</v>
      </c>
      <c r="U116" s="132" t="s">
        <v>26</v>
      </c>
      <c r="V116" s="132" t="s">
        <v>3506</v>
      </c>
      <c r="W116" s="137">
        <v>30</v>
      </c>
      <c r="X116" s="137">
        <v>7.8</v>
      </c>
      <c r="Y116" s="137">
        <v>15</v>
      </c>
      <c r="Z116" s="137">
        <v>7.8</v>
      </c>
      <c r="AA116" s="137">
        <v>32</v>
      </c>
      <c r="AB116" s="137">
        <v>700.00000000000011</v>
      </c>
      <c r="AC116" s="138">
        <v>3.9069600000000007</v>
      </c>
      <c r="AD116" s="137">
        <v>175.00000000000003</v>
      </c>
      <c r="AE116" s="137">
        <v>1.3629599999999999</v>
      </c>
      <c r="AF116" s="137">
        <v>70.873919999999998</v>
      </c>
      <c r="AG116" s="139">
        <f>Table1[[#This Row],[Print/Copy Time from Sleep Mode (s)]]-Table1[[#This Row],[Print/Copy Time from Ready State (s)]]</f>
        <v>7.2</v>
      </c>
      <c r="AH1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116" s="139" t="b">
        <f>IF(Table1[[#This Row],[Recovery Time Requirement (s)]]="No Requirement",TRUE,IF(Table1[[#This Row],[Recovery Time Requirement (s)]]="Default Delay Time Missing","Unknown",Table1[[#This Row],[Recovery Time (s) (Tactive1 - Tactive0)]]&lt;=Table1[[#This Row],[Recovery Time Requirement (s)]]))</f>
        <v>1</v>
      </c>
      <c r="AJ116" s="139" t="b">
        <f>Table1[[#This Row],[Automatic Duplex Output Capable]]&lt;&gt;"Optional"</f>
        <v>1</v>
      </c>
      <c r="AK1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6" s="140" t="str">
        <f t="array" ref="AL1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6" s="140">
        <f t="array" ref="AM1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6.28</v>
      </c>
      <c r="AN116" s="140">
        <f>Table1[[#This Row],[V2.0 TEC Requirement (kWh/wk)]]*52/3</f>
        <v>108.85333333333334</v>
      </c>
      <c r="AO1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1.3629599999999999</v>
      </c>
      <c r="AP116" s="140">
        <f t="array" ref="AP1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1.1220000000000003</v>
      </c>
      <c r="AQ116" s="140">
        <f>Table1[[#This Row],[Proposed V3.0 TEC Requirement (kWh/wk)]]+IF(Table1[[#This Row],[Maximum Document Size Width]]&gt;=275,A3_Weekly,0)+IF(AND(ISNUMBER(FIND("WiFi",Table1[[#This Row],[Functional Adders]])),ISERROR(FIND("Ethernet",Table1[[#This Row],[Functional Adders]]))),WiFi_Weekly,0)</f>
        <v>1.1220000000000003</v>
      </c>
      <c r="AR116" s="140" t="b">
        <f>Table1[[#This Row],[Typical Electricity Consumption (TEC) Per Proposed V3.0 Calculations (kWh/wk)]]&lt;=Table1[[#This Row],[Proposed V3.0 TEC Requirement Plus A3 and Wi-Fi Allowances (kWh/wk)]]</f>
        <v>0</v>
      </c>
      <c r="AS116" s="140" t="b">
        <f t="shared" si="3"/>
        <v>0</v>
      </c>
    </row>
    <row r="117" spans="1:45" ht="72" x14ac:dyDescent="0.2">
      <c r="A117" s="131">
        <v>2198773</v>
      </c>
      <c r="B117" s="132" t="s">
        <v>193</v>
      </c>
      <c r="C117" s="132" t="s">
        <v>194</v>
      </c>
      <c r="D117" s="132" t="s">
        <v>2860</v>
      </c>
      <c r="E117" s="132" t="s">
        <v>2860</v>
      </c>
      <c r="F117" s="132"/>
      <c r="G117" s="132" t="s">
        <v>1432</v>
      </c>
      <c r="H117" s="132" t="s">
        <v>22</v>
      </c>
      <c r="I117" s="133">
        <v>216</v>
      </c>
      <c r="J117" s="133">
        <v>356</v>
      </c>
      <c r="K117" s="132"/>
      <c r="L117" s="132" t="s">
        <v>32</v>
      </c>
      <c r="M117" s="132" t="s">
        <v>28</v>
      </c>
      <c r="N117" s="133">
        <v>70</v>
      </c>
      <c r="O117" s="132" t="s">
        <v>24</v>
      </c>
      <c r="P117" s="134">
        <v>5.43</v>
      </c>
      <c r="Q117" s="135">
        <v>282.36</v>
      </c>
      <c r="R117" s="132" t="s">
        <v>25</v>
      </c>
      <c r="S117" s="136">
        <v>41579</v>
      </c>
      <c r="T117" s="136">
        <v>41626</v>
      </c>
      <c r="U117" s="132" t="s">
        <v>26</v>
      </c>
      <c r="V117" s="132" t="s">
        <v>3507</v>
      </c>
      <c r="W117" s="137">
        <v>30</v>
      </c>
      <c r="X117" s="137">
        <v>6.6</v>
      </c>
      <c r="Y117" s="137">
        <v>11.4</v>
      </c>
      <c r="Z117" s="137">
        <v>7.8</v>
      </c>
      <c r="AA117" s="137">
        <v>32</v>
      </c>
      <c r="AB117" s="137">
        <v>959</v>
      </c>
      <c r="AC117" s="138">
        <v>5.4332000000000003</v>
      </c>
      <c r="AD117" s="137">
        <v>239.75</v>
      </c>
      <c r="AE117" s="137">
        <v>1.95695</v>
      </c>
      <c r="AF117" s="137">
        <v>101.76139999999999</v>
      </c>
      <c r="AG117" s="139">
        <f>Table1[[#This Row],[Print/Copy Time from Sleep Mode (s)]]-Table1[[#This Row],[Print/Copy Time from Ready State (s)]]</f>
        <v>4.8000000000000007</v>
      </c>
      <c r="AH1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117" s="139" t="b">
        <f>IF(Table1[[#This Row],[Recovery Time Requirement (s)]]="No Requirement",TRUE,IF(Table1[[#This Row],[Recovery Time Requirement (s)]]="Default Delay Time Missing","Unknown",Table1[[#This Row],[Recovery Time (s) (Tactive1 - Tactive0)]]&lt;=Table1[[#This Row],[Recovery Time Requirement (s)]]))</f>
        <v>1</v>
      </c>
      <c r="AJ117" s="139" t="b">
        <f>Table1[[#This Row],[Automatic Duplex Output Capable]]&lt;&gt;"Optional"</f>
        <v>1</v>
      </c>
      <c r="AK1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7" s="140" t="str">
        <f t="array" ref="AL1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17" s="140">
        <f t="array" ref="AM1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9.35</v>
      </c>
      <c r="AN117" s="140">
        <f>Table1[[#This Row],[V2.0 TEC Requirement (kWh/wk)]]*52/3</f>
        <v>162.06666666666666</v>
      </c>
      <c r="AO1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1.95695</v>
      </c>
      <c r="AP117" s="140">
        <f t="array" ref="AP1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1.2070000000000001</v>
      </c>
      <c r="AQ117" s="140">
        <f>Table1[[#This Row],[Proposed V3.0 TEC Requirement (kWh/wk)]]+IF(Table1[[#This Row],[Maximum Document Size Width]]&gt;=275,A3_Weekly,0)+IF(AND(ISNUMBER(FIND("WiFi",Table1[[#This Row],[Functional Adders]])),ISERROR(FIND("Ethernet",Table1[[#This Row],[Functional Adders]]))),WiFi_Weekly,0)</f>
        <v>1.2070000000000001</v>
      </c>
      <c r="AR117" s="140" t="b">
        <f>Table1[[#This Row],[Typical Electricity Consumption (TEC) Per Proposed V3.0 Calculations (kWh/wk)]]&lt;=Table1[[#This Row],[Proposed V3.0 TEC Requirement Plus A3 and Wi-Fi Allowances (kWh/wk)]]</f>
        <v>0</v>
      </c>
      <c r="AS117" s="140" t="b">
        <f t="shared" si="3"/>
        <v>0</v>
      </c>
    </row>
    <row r="118" spans="1:45" ht="72" x14ac:dyDescent="0.2">
      <c r="A118" s="131">
        <v>2214105</v>
      </c>
      <c r="B118" s="132" t="s">
        <v>193</v>
      </c>
      <c r="C118" s="132" t="s">
        <v>194</v>
      </c>
      <c r="D118" s="132" t="s">
        <v>2861</v>
      </c>
      <c r="E118" s="132" t="s">
        <v>2861</v>
      </c>
      <c r="F118" s="132"/>
      <c r="G118" s="132" t="s">
        <v>29</v>
      </c>
      <c r="H118" s="132" t="s">
        <v>22</v>
      </c>
      <c r="I118" s="133">
        <v>216</v>
      </c>
      <c r="J118" s="133">
        <v>356</v>
      </c>
      <c r="K118" s="132"/>
      <c r="L118" s="132" t="s">
        <v>32</v>
      </c>
      <c r="M118" s="132" t="s">
        <v>28</v>
      </c>
      <c r="N118" s="133">
        <v>21</v>
      </c>
      <c r="O118" s="132" t="s">
        <v>23</v>
      </c>
      <c r="P118" s="134">
        <v>0.8</v>
      </c>
      <c r="Q118" s="135">
        <v>41.6</v>
      </c>
      <c r="R118" s="132" t="s">
        <v>25</v>
      </c>
      <c r="S118" s="136">
        <v>41640</v>
      </c>
      <c r="T118" s="136">
        <v>41815</v>
      </c>
      <c r="U118" s="132" t="s">
        <v>35</v>
      </c>
      <c r="V118" s="132" t="s">
        <v>3508</v>
      </c>
      <c r="W118" s="137">
        <v>1</v>
      </c>
      <c r="X118" s="137">
        <v>14.4</v>
      </c>
      <c r="Y118" s="137">
        <v>32.4</v>
      </c>
      <c r="Z118" s="137">
        <v>28.8</v>
      </c>
      <c r="AA118" s="137">
        <v>21</v>
      </c>
      <c r="AB118" s="137">
        <v>124.06666666666668</v>
      </c>
      <c r="AC118" s="138">
        <v>0.76208333333333322</v>
      </c>
      <c r="AD118" s="137">
        <v>31.016666666666669</v>
      </c>
      <c r="AE118" s="137">
        <v>0.31652083333333331</v>
      </c>
      <c r="AF118" s="137">
        <v>16.459083333333332</v>
      </c>
      <c r="AG118" s="139">
        <f>Table1[[#This Row],[Print/Copy Time from Sleep Mode (s)]]-Table1[[#This Row],[Print/Copy Time from Ready State (s)]]</f>
        <v>18</v>
      </c>
      <c r="AH1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118" s="139" t="b">
        <f>IF(Table1[[#This Row],[Recovery Time Requirement (s)]]="No Requirement",TRUE,IF(Table1[[#This Row],[Recovery Time Requirement (s)]]="Default Delay Time Missing","Unknown",Table1[[#This Row],[Recovery Time (s) (Tactive1 - Tactive0)]]&lt;=Table1[[#This Row],[Recovery Time Requirement (s)]]))</f>
        <v>0</v>
      </c>
      <c r="AJ118" s="139" t="b">
        <f>Table1[[#This Row],[Automatic Duplex Output Capable]]&lt;&gt;"Optional"</f>
        <v>1</v>
      </c>
      <c r="AK1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8" s="140" t="str">
        <f t="array" ref="AL1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18" s="140">
        <f t="array" ref="AM1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0.96</v>
      </c>
      <c r="AN118" s="140">
        <f>Table1[[#This Row],[V2.0 TEC Requirement (kWh/wk)]]*52/3</f>
        <v>16.64</v>
      </c>
      <c r="AO1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0.31652083333333331</v>
      </c>
      <c r="AP118" s="140">
        <f t="array" ref="AP1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0.24200000000000005</v>
      </c>
      <c r="AQ118" s="140">
        <f>Table1[[#This Row],[Proposed V3.0 TEC Requirement (kWh/wk)]]+IF(Table1[[#This Row],[Maximum Document Size Width]]&gt;=275,A3_Weekly,0)+IF(AND(ISNUMBER(FIND("WiFi",Table1[[#This Row],[Functional Adders]])),ISERROR(FIND("Ethernet",Table1[[#This Row],[Functional Adders]]))),WiFi_Weekly,0)</f>
        <v>0.24200000000000005</v>
      </c>
      <c r="AR118" s="140" t="b">
        <f>Table1[[#This Row],[Typical Electricity Consumption (TEC) Per Proposed V3.0 Calculations (kWh/wk)]]&lt;=Table1[[#This Row],[Proposed V3.0 TEC Requirement Plus A3 and Wi-Fi Allowances (kWh/wk)]]</f>
        <v>0</v>
      </c>
      <c r="AS118" s="140" t="b">
        <f t="shared" si="3"/>
        <v>0</v>
      </c>
    </row>
    <row r="119" spans="1:45" ht="72" x14ac:dyDescent="0.2">
      <c r="A119" s="131">
        <v>2214109</v>
      </c>
      <c r="B119" s="132" t="s">
        <v>193</v>
      </c>
      <c r="C119" s="132" t="s">
        <v>194</v>
      </c>
      <c r="D119" s="132" t="s">
        <v>2862</v>
      </c>
      <c r="E119" s="132" t="s">
        <v>2862</v>
      </c>
      <c r="F119" s="132"/>
      <c r="G119" s="132" t="s">
        <v>1432</v>
      </c>
      <c r="H119" s="132" t="s">
        <v>22</v>
      </c>
      <c r="I119" s="133">
        <v>216</v>
      </c>
      <c r="J119" s="133">
        <v>356</v>
      </c>
      <c r="K119" s="132"/>
      <c r="L119" s="132" t="s">
        <v>32</v>
      </c>
      <c r="M119" s="132" t="s">
        <v>28</v>
      </c>
      <c r="N119" s="133">
        <v>21</v>
      </c>
      <c r="O119" s="132" t="s">
        <v>23</v>
      </c>
      <c r="P119" s="134">
        <v>0.9</v>
      </c>
      <c r="Q119" s="135">
        <v>46.8</v>
      </c>
      <c r="R119" s="132" t="s">
        <v>25</v>
      </c>
      <c r="S119" s="136">
        <v>41640</v>
      </c>
      <c r="T119" s="136">
        <v>41815</v>
      </c>
      <c r="U119" s="132" t="s">
        <v>35</v>
      </c>
      <c r="V119" s="132" t="s">
        <v>3509</v>
      </c>
      <c r="W119" s="137">
        <v>1</v>
      </c>
      <c r="X119" s="137">
        <v>10.8</v>
      </c>
      <c r="Y119" s="137">
        <v>18</v>
      </c>
      <c r="Z119" s="137">
        <v>18</v>
      </c>
      <c r="AA119" s="137">
        <v>21</v>
      </c>
      <c r="AB119" s="137">
        <v>129.1</v>
      </c>
      <c r="AC119" s="138">
        <v>0.94317499999999999</v>
      </c>
      <c r="AD119" s="137">
        <v>32.274999999999999</v>
      </c>
      <c r="AE119" s="137">
        <v>0.50039374999999997</v>
      </c>
      <c r="AF119" s="137">
        <v>26.020474999999998</v>
      </c>
      <c r="AG119" s="139">
        <f>Table1[[#This Row],[Print/Copy Time from Sleep Mode (s)]]-Table1[[#This Row],[Print/Copy Time from Ready State (s)]]</f>
        <v>7.1999999999999993</v>
      </c>
      <c r="AH1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119" s="139" t="b">
        <f>IF(Table1[[#This Row],[Recovery Time Requirement (s)]]="No Requirement",TRUE,IF(Table1[[#This Row],[Recovery Time Requirement (s)]]="Default Delay Time Missing","Unknown",Table1[[#This Row],[Recovery Time (s) (Tactive1 - Tactive0)]]&lt;=Table1[[#This Row],[Recovery Time Requirement (s)]]))</f>
        <v>1</v>
      </c>
      <c r="AJ119" s="139" t="b">
        <f>Table1[[#This Row],[Automatic Duplex Output Capable]]&lt;&gt;"Optional"</f>
        <v>1</v>
      </c>
      <c r="AK1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19" s="140" t="str">
        <f t="array" ref="AL1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19" s="140">
        <f t="array" ref="AM1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1.5200000000000002</v>
      </c>
      <c r="AN119" s="140">
        <f>Table1[[#This Row],[V2.0 TEC Requirement (kWh/wk)]]*52/3</f>
        <v>26.346666666666668</v>
      </c>
      <c r="AO1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0.50039374999999997</v>
      </c>
      <c r="AP119" s="140">
        <f t="array" ref="AP1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119" s="140">
        <f>Table1[[#This Row],[Proposed V3.0 TEC Requirement (kWh/wk)]]+IF(Table1[[#This Row],[Maximum Document Size Width]]&gt;=275,A3_Weekly,0)+IF(AND(ISNUMBER(FIND("WiFi",Table1[[#This Row],[Functional Adders]])),ISERROR(FIND("Ethernet",Table1[[#This Row],[Functional Adders]]))),WiFi_Weekly,0)</f>
        <v>0.26299999999999996</v>
      </c>
      <c r="AR119" s="140" t="b">
        <f>Table1[[#This Row],[Typical Electricity Consumption (TEC) Per Proposed V3.0 Calculations (kWh/wk)]]&lt;=Table1[[#This Row],[Proposed V3.0 TEC Requirement Plus A3 and Wi-Fi Allowances (kWh/wk)]]</f>
        <v>0</v>
      </c>
      <c r="AS119" s="140" t="b">
        <f t="shared" si="3"/>
        <v>0</v>
      </c>
    </row>
    <row r="120" spans="1:45" ht="72" x14ac:dyDescent="0.2">
      <c r="A120" s="131">
        <v>2214160</v>
      </c>
      <c r="B120" s="132" t="s">
        <v>193</v>
      </c>
      <c r="C120" s="132" t="s">
        <v>194</v>
      </c>
      <c r="D120" s="132" t="s">
        <v>2863</v>
      </c>
      <c r="E120" s="132" t="s">
        <v>2863</v>
      </c>
      <c r="F120" s="132"/>
      <c r="G120" s="132" t="s">
        <v>29</v>
      </c>
      <c r="H120" s="132" t="s">
        <v>22</v>
      </c>
      <c r="I120" s="133">
        <v>216</v>
      </c>
      <c r="J120" s="133">
        <v>356</v>
      </c>
      <c r="K120" s="132"/>
      <c r="L120" s="132" t="s">
        <v>32</v>
      </c>
      <c r="M120" s="132" t="s">
        <v>28</v>
      </c>
      <c r="N120" s="133">
        <v>29</v>
      </c>
      <c r="O120" s="132" t="s">
        <v>24</v>
      </c>
      <c r="P120" s="134">
        <v>1.2</v>
      </c>
      <c r="Q120" s="135">
        <v>62.4</v>
      </c>
      <c r="R120" s="132" t="s">
        <v>25</v>
      </c>
      <c r="S120" s="136">
        <v>41640</v>
      </c>
      <c r="T120" s="136">
        <v>41815</v>
      </c>
      <c r="U120" s="132" t="s">
        <v>35</v>
      </c>
      <c r="V120" s="132" t="s">
        <v>3510</v>
      </c>
      <c r="W120" s="137">
        <v>1</v>
      </c>
      <c r="X120" s="137">
        <v>14.4</v>
      </c>
      <c r="Y120" s="137">
        <v>46.8</v>
      </c>
      <c r="Z120" s="137">
        <v>25.2</v>
      </c>
      <c r="AA120" s="137">
        <v>29</v>
      </c>
      <c r="AB120" s="137">
        <v>200.1</v>
      </c>
      <c r="AC120" s="138">
        <v>1.1981250000000001</v>
      </c>
      <c r="AD120" s="137">
        <v>50.024999999999999</v>
      </c>
      <c r="AE120" s="137">
        <v>0.48853124999999997</v>
      </c>
      <c r="AF120" s="137">
        <v>25.403624999999998</v>
      </c>
      <c r="AG120" s="139">
        <f>Table1[[#This Row],[Print/Copy Time from Sleep Mode (s)]]-Table1[[#This Row],[Print/Copy Time from Ready State (s)]]</f>
        <v>32.4</v>
      </c>
      <c r="AH1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120" s="139" t="b">
        <f>IF(Table1[[#This Row],[Recovery Time Requirement (s)]]="No Requirement",TRUE,IF(Table1[[#This Row],[Recovery Time Requirement (s)]]="Default Delay Time Missing","Unknown",Table1[[#This Row],[Recovery Time (s) (Tactive1 - Tactive0)]]&lt;=Table1[[#This Row],[Recovery Time Requirement (s)]]))</f>
        <v>0</v>
      </c>
      <c r="AJ120" s="139" t="b">
        <f>Table1[[#This Row],[Automatic Duplex Output Capable]]&lt;&gt;"Optional"</f>
        <v>1</v>
      </c>
      <c r="AK1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0" s="140" t="str">
        <f t="array" ref="AL1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20" s="140">
        <f t="array" ref="AM1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1.44</v>
      </c>
      <c r="AN120" s="140">
        <f>Table1[[#This Row],[V2.0 TEC Requirement (kWh/wk)]]*52/3</f>
        <v>24.959999999999997</v>
      </c>
      <c r="AO1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0.48853124999999997</v>
      </c>
      <c r="AP120" s="140">
        <f t="array" ref="AP1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0.37800000000000006</v>
      </c>
      <c r="AQ120" s="140">
        <f>Table1[[#This Row],[Proposed V3.0 TEC Requirement (kWh/wk)]]+IF(Table1[[#This Row],[Maximum Document Size Width]]&gt;=275,A3_Weekly,0)+IF(AND(ISNUMBER(FIND("WiFi",Table1[[#This Row],[Functional Adders]])),ISERROR(FIND("Ethernet",Table1[[#This Row],[Functional Adders]]))),WiFi_Weekly,0)</f>
        <v>0.37800000000000006</v>
      </c>
      <c r="AR120" s="140" t="b">
        <f>Table1[[#This Row],[Typical Electricity Consumption (TEC) Per Proposed V3.0 Calculations (kWh/wk)]]&lt;=Table1[[#This Row],[Proposed V3.0 TEC Requirement Plus A3 and Wi-Fi Allowances (kWh/wk)]]</f>
        <v>0</v>
      </c>
      <c r="AS120" s="140" t="b">
        <f t="shared" si="3"/>
        <v>0</v>
      </c>
    </row>
    <row r="121" spans="1:45" ht="72" x14ac:dyDescent="0.2">
      <c r="A121" s="131">
        <v>2214113</v>
      </c>
      <c r="B121" s="132" t="s">
        <v>193</v>
      </c>
      <c r="C121" s="132" t="s">
        <v>194</v>
      </c>
      <c r="D121" s="132" t="s">
        <v>2864</v>
      </c>
      <c r="E121" s="132" t="s">
        <v>2864</v>
      </c>
      <c r="F121" s="132"/>
      <c r="G121" s="132" t="s">
        <v>1432</v>
      </c>
      <c r="H121" s="132" t="s">
        <v>22</v>
      </c>
      <c r="I121" s="133">
        <v>216</v>
      </c>
      <c r="J121" s="133">
        <v>356</v>
      </c>
      <c r="K121" s="132"/>
      <c r="L121" s="132" t="s">
        <v>32</v>
      </c>
      <c r="M121" s="132" t="s">
        <v>28</v>
      </c>
      <c r="N121" s="133">
        <v>29</v>
      </c>
      <c r="O121" s="132" t="s">
        <v>24</v>
      </c>
      <c r="P121" s="134">
        <v>1.6</v>
      </c>
      <c r="Q121" s="135">
        <v>83.2</v>
      </c>
      <c r="R121" s="132" t="s">
        <v>25</v>
      </c>
      <c r="S121" s="136">
        <v>41640</v>
      </c>
      <c r="T121" s="136">
        <v>41815</v>
      </c>
      <c r="U121" s="132" t="s">
        <v>35</v>
      </c>
      <c r="V121" s="132" t="s">
        <v>3511</v>
      </c>
      <c r="W121" s="137">
        <v>1</v>
      </c>
      <c r="X121" s="137">
        <v>18</v>
      </c>
      <c r="Y121" s="137">
        <v>18</v>
      </c>
      <c r="Z121" s="137">
        <v>14.4</v>
      </c>
      <c r="AA121" s="137">
        <v>29</v>
      </c>
      <c r="AB121" s="137">
        <v>227.4</v>
      </c>
      <c r="AC121" s="138">
        <v>1.6113</v>
      </c>
      <c r="AD121" s="137">
        <v>56.85</v>
      </c>
      <c r="AE121" s="137">
        <v>0.85642499999999999</v>
      </c>
      <c r="AF121" s="137">
        <v>44.534100000000002</v>
      </c>
      <c r="AG121" s="139">
        <f>Table1[[#This Row],[Print/Copy Time from Sleep Mode (s)]]-Table1[[#This Row],[Print/Copy Time from Ready State (s)]]</f>
        <v>0</v>
      </c>
      <c r="AH1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121" s="139" t="b">
        <f>IF(Table1[[#This Row],[Recovery Time Requirement (s)]]="No Requirement",TRUE,IF(Table1[[#This Row],[Recovery Time Requirement (s)]]="Default Delay Time Missing","Unknown",Table1[[#This Row],[Recovery Time (s) (Tactive1 - Tactive0)]]&lt;=Table1[[#This Row],[Recovery Time Requirement (s)]]))</f>
        <v>1</v>
      </c>
      <c r="AJ121" s="139" t="b">
        <f>Table1[[#This Row],[Automatic Duplex Output Capable]]&lt;&gt;"Optional"</f>
        <v>1</v>
      </c>
      <c r="AK1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1" s="133" t="str">
        <f t="array" ref="AL1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1" s="133">
        <f t="array" ref="AM1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2.08</v>
      </c>
      <c r="AN121" s="133">
        <f>Table1[[#This Row],[V2.0 TEC Requirement (kWh/wk)]]*52/3</f>
        <v>36.053333333333335</v>
      </c>
      <c r="AO121"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0.85642499999999999</v>
      </c>
      <c r="AP121" s="133">
        <f t="array" ref="AP1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0.40699999999999992</v>
      </c>
      <c r="AQ121" s="133">
        <f>Table1[[#This Row],[Proposed V3.0 TEC Requirement (kWh/wk)]]+IF(Table1[[#This Row],[Maximum Document Size Width]]&gt;=275,A3_Weekly,0)+IF(AND(ISNUMBER(FIND("WiFi",Table1[[#This Row],[Functional Adders]])),ISERROR(FIND("Ethernet",Table1[[#This Row],[Functional Adders]]))),WiFi_Weekly,0)</f>
        <v>0.40699999999999992</v>
      </c>
      <c r="AR121" s="133" t="b">
        <f>Table1[[#This Row],[Typical Electricity Consumption (TEC) Per Proposed V3.0 Calculations (kWh/wk)]]&lt;=Table1[[#This Row],[Proposed V3.0 TEC Requirement Plus A3 and Wi-Fi Allowances (kWh/wk)]]</f>
        <v>0</v>
      </c>
      <c r="AS121" s="133" t="b">
        <f t="shared" si="3"/>
        <v>0</v>
      </c>
    </row>
    <row r="122" spans="1:45" ht="72" x14ac:dyDescent="0.2">
      <c r="A122" s="131">
        <v>2214097</v>
      </c>
      <c r="B122" s="132" t="s">
        <v>193</v>
      </c>
      <c r="C122" s="132" t="s">
        <v>194</v>
      </c>
      <c r="D122" s="132" t="s">
        <v>2865</v>
      </c>
      <c r="E122" s="132" t="s">
        <v>2865</v>
      </c>
      <c r="F122" s="132"/>
      <c r="G122" s="132" t="s">
        <v>1432</v>
      </c>
      <c r="H122" s="132" t="s">
        <v>22</v>
      </c>
      <c r="I122" s="133">
        <v>216</v>
      </c>
      <c r="J122" s="133">
        <v>356</v>
      </c>
      <c r="K122" s="132"/>
      <c r="L122" s="132" t="s">
        <v>32</v>
      </c>
      <c r="M122" s="132" t="s">
        <v>28</v>
      </c>
      <c r="N122" s="133">
        <v>40</v>
      </c>
      <c r="O122" s="132" t="s">
        <v>24</v>
      </c>
      <c r="P122" s="134">
        <v>2.2999999999999998</v>
      </c>
      <c r="Q122" s="135">
        <v>119.6</v>
      </c>
      <c r="R122" s="132" t="s">
        <v>25</v>
      </c>
      <c r="S122" s="136">
        <v>41640</v>
      </c>
      <c r="T122" s="136">
        <v>41815</v>
      </c>
      <c r="U122" s="132" t="s">
        <v>35</v>
      </c>
      <c r="V122" s="132" t="s">
        <v>3512</v>
      </c>
      <c r="W122" s="137">
        <v>1</v>
      </c>
      <c r="X122" s="137">
        <v>10.8</v>
      </c>
      <c r="Y122" s="137">
        <v>18</v>
      </c>
      <c r="Z122" s="137">
        <v>14.4</v>
      </c>
      <c r="AA122" s="137">
        <v>32</v>
      </c>
      <c r="AB122" s="137">
        <v>353.4</v>
      </c>
      <c r="AC122" s="138">
        <v>2.2534000000000001</v>
      </c>
      <c r="AD122" s="137">
        <v>88.35</v>
      </c>
      <c r="AE122" s="137">
        <v>1.0421500000000001</v>
      </c>
      <c r="AF122" s="137">
        <v>54.191800000000008</v>
      </c>
      <c r="AG122" s="139">
        <f>Table1[[#This Row],[Print/Copy Time from Sleep Mode (s)]]-Table1[[#This Row],[Print/Copy Time from Ready State (s)]]</f>
        <v>7.1999999999999993</v>
      </c>
      <c r="AH1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22" s="139" t="b">
        <f>IF(Table1[[#This Row],[Recovery Time Requirement (s)]]="No Requirement",TRUE,IF(Table1[[#This Row],[Recovery Time Requirement (s)]]="Default Delay Time Missing","Unknown",Table1[[#This Row],[Recovery Time (s) (Tactive1 - Tactive0)]]&lt;=Table1[[#This Row],[Recovery Time Requirement (s)]]))</f>
        <v>1</v>
      </c>
      <c r="AJ122" s="139" t="b">
        <f>Table1[[#This Row],[Automatic Duplex Output Capable]]&lt;&gt;"Optional"</f>
        <v>1</v>
      </c>
      <c r="AK1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2" s="140" t="str">
        <f t="array" ref="AL1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2" s="140">
        <f t="array" ref="AM1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3.2500000000000004</v>
      </c>
      <c r="AN122" s="140">
        <f>Table1[[#This Row],[V2.0 TEC Requirement (kWh/wk)]]*52/3</f>
        <v>56.333333333333343</v>
      </c>
      <c r="AO1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1.0421500000000001</v>
      </c>
      <c r="AP122" s="140">
        <f t="array" ref="AP1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122" s="140">
        <f>Table1[[#This Row],[Proposed V3.0 TEC Requirement (kWh/wk)]]+IF(Table1[[#This Row],[Maximum Document Size Width]]&gt;=275,A3_Weekly,0)+IF(AND(ISNUMBER(FIND("WiFi",Table1[[#This Row],[Functional Adders]])),ISERROR(FIND("Ethernet",Table1[[#This Row],[Functional Adders]]))),WiFi_Weekly,0)</f>
        <v>0.60499999999999998</v>
      </c>
      <c r="AR122" s="140" t="b">
        <f>Table1[[#This Row],[Typical Electricity Consumption (TEC) Per Proposed V3.0 Calculations (kWh/wk)]]&lt;=Table1[[#This Row],[Proposed V3.0 TEC Requirement Plus A3 and Wi-Fi Allowances (kWh/wk)]]</f>
        <v>0</v>
      </c>
      <c r="AS122" s="140" t="b">
        <f t="shared" si="3"/>
        <v>0</v>
      </c>
    </row>
    <row r="123" spans="1:45" ht="60" x14ac:dyDescent="0.2">
      <c r="A123" s="131">
        <v>2195833</v>
      </c>
      <c r="B123" s="132" t="s">
        <v>193</v>
      </c>
      <c r="C123" s="132" t="s">
        <v>194</v>
      </c>
      <c r="D123" s="132" t="s">
        <v>1433</v>
      </c>
      <c r="E123" s="132" t="s">
        <v>1433</v>
      </c>
      <c r="F123" s="132"/>
      <c r="G123" s="132" t="s">
        <v>29</v>
      </c>
      <c r="H123" s="132" t="s">
        <v>22</v>
      </c>
      <c r="I123" s="133">
        <v>216</v>
      </c>
      <c r="J123" s="133">
        <v>297</v>
      </c>
      <c r="K123" s="132"/>
      <c r="L123" s="132" t="s">
        <v>32</v>
      </c>
      <c r="M123" s="132" t="s">
        <v>21</v>
      </c>
      <c r="N123" s="133">
        <v>15</v>
      </c>
      <c r="O123" s="132" t="s">
        <v>23</v>
      </c>
      <c r="P123" s="134">
        <v>0.9</v>
      </c>
      <c r="Q123" s="135">
        <v>46.8</v>
      </c>
      <c r="R123" s="132" t="s">
        <v>25</v>
      </c>
      <c r="S123" s="136">
        <v>41226</v>
      </c>
      <c r="T123" s="136">
        <v>42256</v>
      </c>
      <c r="U123" s="132" t="s">
        <v>196</v>
      </c>
      <c r="V123" s="132" t="s">
        <v>1434</v>
      </c>
      <c r="W123" s="137">
        <v>11</v>
      </c>
      <c r="X123" s="137">
        <v>24</v>
      </c>
      <c r="Y123" s="137">
        <v>34.799999999999997</v>
      </c>
      <c r="Z123" s="137">
        <v>31.2</v>
      </c>
      <c r="AA123" s="137">
        <v>15</v>
      </c>
      <c r="AB123" s="137">
        <v>133.06666666666666</v>
      </c>
      <c r="AC123" s="138">
        <v>0.85935833333333322</v>
      </c>
      <c r="AD123" s="137">
        <v>33.266666666666666</v>
      </c>
      <c r="AE123" s="137">
        <v>0.37863958333333336</v>
      </c>
      <c r="AF123" s="137">
        <v>19.689258333333335</v>
      </c>
      <c r="AG123" s="139">
        <f>Table1[[#This Row],[Print/Copy Time from Sleep Mode (s)]]-Table1[[#This Row],[Print/Copy Time from Ready State (s)]]</f>
        <v>10.799999999999997</v>
      </c>
      <c r="AH1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22.65</v>
      </c>
      <c r="AI123" s="139" t="b">
        <f>IF(Table1[[#This Row],[Recovery Time Requirement (s)]]="No Requirement",TRUE,IF(Table1[[#This Row],[Recovery Time Requirement (s)]]="Default Delay Time Missing","Unknown",Table1[[#This Row],[Recovery Time (s) (Tactive1 - Tactive0)]]&lt;=Table1[[#This Row],[Recovery Time Requirement (s)]]))</f>
        <v>1</v>
      </c>
      <c r="AJ123" s="139" t="b">
        <f>Table1[[#This Row],[Automatic Duplex Output Capable]]&lt;&gt;"Optional"</f>
        <v>1</v>
      </c>
      <c r="AK1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3" s="140" t="str">
        <f t="array" ref="AL1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23" s="140">
        <f t="array" ref="AM1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1.5999999999999999</v>
      </c>
      <c r="AN123" s="140">
        <f>Table1[[#This Row],[V2.0 TEC Requirement (kWh/wk)]]*52/3</f>
        <v>27.733333333333331</v>
      </c>
      <c r="AO1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0.37863958333333336</v>
      </c>
      <c r="AP123" s="140">
        <f t="array" ref="AP1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123" s="140">
        <f>Table1[[#This Row],[Proposed V3.0 TEC Requirement (kWh/wk)]]+IF(Table1[[#This Row],[Maximum Document Size Width]]&gt;=275,A3_Weekly,0)+IF(AND(ISNUMBER(FIND("WiFi",Table1[[#This Row],[Functional Adders]])),ISERROR(FIND("Ethernet",Table1[[#This Row],[Functional Adders]]))),WiFi_Weekly,0)</f>
        <v>0.27500000000000002</v>
      </c>
      <c r="AR123" s="140" t="b">
        <f>Table1[[#This Row],[Typical Electricity Consumption (TEC) Per Proposed V3.0 Calculations (kWh/wk)]]&lt;=Table1[[#This Row],[Proposed V3.0 TEC Requirement Plus A3 and Wi-Fi Allowances (kWh/wk)]]</f>
        <v>0</v>
      </c>
      <c r="AS123" s="140" t="b">
        <f t="shared" si="3"/>
        <v>0</v>
      </c>
    </row>
    <row r="124" spans="1:45" ht="72" x14ac:dyDescent="0.2">
      <c r="A124" s="131">
        <v>2195834</v>
      </c>
      <c r="B124" s="132" t="s">
        <v>193</v>
      </c>
      <c r="C124" s="132" t="s">
        <v>194</v>
      </c>
      <c r="D124" s="132" t="s">
        <v>2866</v>
      </c>
      <c r="E124" s="132" t="s">
        <v>2866</v>
      </c>
      <c r="F124" s="132"/>
      <c r="G124" s="132" t="s">
        <v>1432</v>
      </c>
      <c r="H124" s="132" t="s">
        <v>22</v>
      </c>
      <c r="I124" s="133">
        <v>216</v>
      </c>
      <c r="J124" s="133">
        <v>297</v>
      </c>
      <c r="K124" s="132"/>
      <c r="L124" s="132" t="s">
        <v>32</v>
      </c>
      <c r="M124" s="132" t="s">
        <v>21</v>
      </c>
      <c r="N124" s="133">
        <v>15</v>
      </c>
      <c r="O124" s="132" t="s">
        <v>23</v>
      </c>
      <c r="P124" s="134">
        <v>0.97</v>
      </c>
      <c r="Q124" s="135">
        <v>50.44</v>
      </c>
      <c r="R124" s="132" t="s">
        <v>25</v>
      </c>
      <c r="S124" s="136">
        <v>41226</v>
      </c>
      <c r="T124" s="136">
        <v>41604</v>
      </c>
      <c r="U124" s="132" t="s">
        <v>45</v>
      </c>
      <c r="V124" s="132" t="s">
        <v>3513</v>
      </c>
      <c r="W124" s="137">
        <v>11</v>
      </c>
      <c r="X124" s="137">
        <v>16.8</v>
      </c>
      <c r="Y124" s="137">
        <v>31.8</v>
      </c>
      <c r="Z124" s="137">
        <v>28.2</v>
      </c>
      <c r="AA124" s="137">
        <v>15</v>
      </c>
      <c r="AB124" s="137">
        <v>138.46666666666667</v>
      </c>
      <c r="AC124" s="138">
        <v>0.97590833333333327</v>
      </c>
      <c r="AD124" s="137">
        <v>34.616666666666667</v>
      </c>
      <c r="AE124" s="137">
        <v>0.48337708333333335</v>
      </c>
      <c r="AF124" s="137">
        <v>25.135608333333334</v>
      </c>
      <c r="AG124" s="139">
        <f>Table1[[#This Row],[Print/Copy Time from Sleep Mode (s)]]-Table1[[#This Row],[Print/Copy Time from Ready State (s)]]</f>
        <v>15</v>
      </c>
      <c r="AH1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22.65</v>
      </c>
      <c r="AI124" s="139" t="b">
        <f>IF(Table1[[#This Row],[Recovery Time Requirement (s)]]="No Requirement",TRUE,IF(Table1[[#This Row],[Recovery Time Requirement (s)]]="Default Delay Time Missing","Unknown",Table1[[#This Row],[Recovery Time (s) (Tactive1 - Tactive0)]]&lt;=Table1[[#This Row],[Recovery Time Requirement (s)]]))</f>
        <v>1</v>
      </c>
      <c r="AJ124" s="139" t="b">
        <f>Table1[[#This Row],[Automatic Duplex Output Capable]]&lt;&gt;"Optional"</f>
        <v>1</v>
      </c>
      <c r="AK1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4" s="140" t="str">
        <f t="array" ref="AL1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4" s="140">
        <f t="array" ref="AM1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v>
      </c>
      <c r="AN124" s="140">
        <f>Table1[[#This Row],[V2.0 TEC Requirement (kWh/wk)]]*52/3</f>
        <v>34.666666666666664</v>
      </c>
      <c r="AO1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0.48337708333333335</v>
      </c>
      <c r="AP124" s="140">
        <f t="array" ref="AP1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124" s="140">
        <f>Table1[[#This Row],[Proposed V3.0 TEC Requirement (kWh/wk)]]+IF(Table1[[#This Row],[Maximum Document Size Width]]&gt;=275,A3_Weekly,0)+IF(AND(ISNUMBER(FIND("WiFi",Table1[[#This Row],[Functional Adders]])),ISERROR(FIND("Ethernet",Table1[[#This Row],[Functional Adders]]))),WiFi_Weekly,0)</f>
        <v>0.254</v>
      </c>
      <c r="AR124" s="140" t="b">
        <f>Table1[[#This Row],[Typical Electricity Consumption (TEC) Per Proposed V3.0 Calculations (kWh/wk)]]&lt;=Table1[[#This Row],[Proposed V3.0 TEC Requirement Plus A3 and Wi-Fi Allowances (kWh/wk)]]</f>
        <v>0</v>
      </c>
      <c r="AS124" s="140" t="b">
        <f t="shared" si="3"/>
        <v>0</v>
      </c>
    </row>
    <row r="125" spans="1:45" ht="60" x14ac:dyDescent="0.2">
      <c r="A125" s="131">
        <v>2195835</v>
      </c>
      <c r="B125" s="132" t="s">
        <v>193</v>
      </c>
      <c r="C125" s="132" t="s">
        <v>194</v>
      </c>
      <c r="D125" s="132" t="s">
        <v>1435</v>
      </c>
      <c r="E125" s="132" t="s">
        <v>1435</v>
      </c>
      <c r="F125" s="132"/>
      <c r="G125" s="132" t="s">
        <v>29</v>
      </c>
      <c r="H125" s="132" t="s">
        <v>22</v>
      </c>
      <c r="I125" s="133">
        <v>216</v>
      </c>
      <c r="J125" s="133">
        <v>297</v>
      </c>
      <c r="K125" s="132"/>
      <c r="L125" s="132" t="s">
        <v>32</v>
      </c>
      <c r="M125" s="132" t="s">
        <v>21</v>
      </c>
      <c r="N125" s="133">
        <v>35</v>
      </c>
      <c r="O125" s="132" t="s">
        <v>24</v>
      </c>
      <c r="P125" s="134">
        <v>3.2</v>
      </c>
      <c r="Q125" s="135">
        <v>166.4</v>
      </c>
      <c r="R125" s="132" t="s">
        <v>25</v>
      </c>
      <c r="S125" s="136">
        <v>41086</v>
      </c>
      <c r="T125" s="136">
        <v>42257</v>
      </c>
      <c r="U125" s="132" t="s">
        <v>1436</v>
      </c>
      <c r="V125" s="132" t="s">
        <v>1437</v>
      </c>
      <c r="W125" s="137">
        <v>3</v>
      </c>
      <c r="X125" s="137">
        <v>19.8</v>
      </c>
      <c r="Y125" s="137">
        <v>25.2</v>
      </c>
      <c r="Z125" s="137">
        <v>22.2</v>
      </c>
      <c r="AA125" s="137">
        <v>32</v>
      </c>
      <c r="AB125" s="137">
        <v>537.6</v>
      </c>
      <c r="AC125" s="138">
        <v>3.2383999999999999</v>
      </c>
      <c r="AD125" s="137">
        <v>134.4</v>
      </c>
      <c r="AE125" s="137">
        <v>1.3514000000000002</v>
      </c>
      <c r="AF125" s="137">
        <v>70.272800000000004</v>
      </c>
      <c r="AG125" s="139">
        <f>Table1[[#This Row],[Print/Copy Time from Sleep Mode (s)]]-Table1[[#This Row],[Print/Copy Time from Ready State (s)]]</f>
        <v>5.3999999999999986</v>
      </c>
      <c r="AH1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25" s="139" t="b">
        <f>IF(Table1[[#This Row],[Recovery Time Requirement (s)]]="No Requirement",TRUE,IF(Table1[[#This Row],[Recovery Time Requirement (s)]]="Default Delay Time Missing","Unknown",Table1[[#This Row],[Recovery Time (s) (Tactive1 - Tactive0)]]&lt;=Table1[[#This Row],[Recovery Time Requirement (s)]]))</f>
        <v>1</v>
      </c>
      <c r="AJ125" s="139" t="b">
        <f>Table1[[#This Row],[Automatic Duplex Output Capable]]&lt;&gt;"Optional"</f>
        <v>1</v>
      </c>
      <c r="AK1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5" s="140" t="str">
        <f t="array" ref="AL1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25" s="140">
        <f t="array" ref="AM1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125" s="140">
        <f>Table1[[#This Row],[V2.0 TEC Requirement (kWh/wk)]]*52/3</f>
        <v>84.066666666666663</v>
      </c>
      <c r="AO1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1.3514000000000002</v>
      </c>
      <c r="AP125" s="140">
        <f t="array" ref="AP1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125" s="140">
        <f>Table1[[#This Row],[Proposed V3.0 TEC Requirement (kWh/wk)]]+IF(Table1[[#This Row],[Maximum Document Size Width]]&gt;=275,A3_Weekly,0)+IF(AND(ISNUMBER(FIND("WiFi",Table1[[#This Row],[Functional Adders]])),ISERROR(FIND("Ethernet",Table1[[#This Row],[Functional Adders]]))),WiFi_Weekly,0)</f>
        <v>0.72300000000000009</v>
      </c>
      <c r="AR125" s="140" t="b">
        <f>Table1[[#This Row],[Typical Electricity Consumption (TEC) Per Proposed V3.0 Calculations (kWh/wk)]]&lt;=Table1[[#This Row],[Proposed V3.0 TEC Requirement Plus A3 and Wi-Fi Allowances (kWh/wk)]]</f>
        <v>0</v>
      </c>
      <c r="AS125" s="140" t="b">
        <f t="shared" si="3"/>
        <v>0</v>
      </c>
    </row>
    <row r="126" spans="1:45" ht="72" x14ac:dyDescent="0.2">
      <c r="A126" s="131">
        <v>2195836</v>
      </c>
      <c r="B126" s="132" t="s">
        <v>193</v>
      </c>
      <c r="C126" s="132" t="s">
        <v>194</v>
      </c>
      <c r="D126" s="132" t="s">
        <v>1438</v>
      </c>
      <c r="E126" s="132" t="s">
        <v>1438</v>
      </c>
      <c r="F126" s="132"/>
      <c r="G126" s="132" t="s">
        <v>1432</v>
      </c>
      <c r="H126" s="132" t="s">
        <v>22</v>
      </c>
      <c r="I126" s="133">
        <v>216</v>
      </c>
      <c r="J126" s="133">
        <v>297</v>
      </c>
      <c r="K126" s="132"/>
      <c r="L126" s="132" t="s">
        <v>32</v>
      </c>
      <c r="M126" s="132" t="s">
        <v>21</v>
      </c>
      <c r="N126" s="133">
        <v>35</v>
      </c>
      <c r="O126" s="132" t="s">
        <v>24</v>
      </c>
      <c r="P126" s="134">
        <v>3</v>
      </c>
      <c r="Q126" s="135">
        <v>156</v>
      </c>
      <c r="R126" s="132" t="s">
        <v>25</v>
      </c>
      <c r="S126" s="136">
        <v>41086</v>
      </c>
      <c r="T126" s="136">
        <v>42257</v>
      </c>
      <c r="U126" s="132" t="s">
        <v>1436</v>
      </c>
      <c r="V126" s="132" t="s">
        <v>1439</v>
      </c>
      <c r="W126" s="137">
        <v>6</v>
      </c>
      <c r="X126" s="137">
        <v>16.2</v>
      </c>
      <c r="Y126" s="137">
        <v>25.8</v>
      </c>
      <c r="Z126" s="137">
        <v>22.8</v>
      </c>
      <c r="AA126" s="137">
        <v>32</v>
      </c>
      <c r="AB126" s="137">
        <v>472.40000000000003</v>
      </c>
      <c r="AC126" s="138">
        <v>3.0404</v>
      </c>
      <c r="AD126" s="137">
        <v>118.10000000000001</v>
      </c>
      <c r="AE126" s="137">
        <v>1.4279000000000002</v>
      </c>
      <c r="AF126" s="137">
        <v>74.250800000000012</v>
      </c>
      <c r="AG126" s="139">
        <f>Table1[[#This Row],[Print/Copy Time from Sleep Mode (s)]]-Table1[[#This Row],[Print/Copy Time from Ready State (s)]]</f>
        <v>9.6000000000000014</v>
      </c>
      <c r="AH1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26" s="139" t="b">
        <f>IF(Table1[[#This Row],[Recovery Time Requirement (s)]]="No Requirement",TRUE,IF(Table1[[#This Row],[Recovery Time Requirement (s)]]="Default Delay Time Missing","Unknown",Table1[[#This Row],[Recovery Time (s) (Tactive1 - Tactive0)]]&lt;=Table1[[#This Row],[Recovery Time Requirement (s)]]))</f>
        <v>1</v>
      </c>
      <c r="AJ126" s="139" t="b">
        <f>Table1[[#This Row],[Automatic Duplex Output Capable]]&lt;&gt;"Optional"</f>
        <v>1</v>
      </c>
      <c r="AK1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6" s="140" t="str">
        <f t="array" ref="AL1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6" s="140">
        <f t="array" ref="AM1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4.95</v>
      </c>
      <c r="AN126" s="140">
        <f>Table1[[#This Row],[V2.0 TEC Requirement (kWh/wk)]]*52/3</f>
        <v>85.800000000000011</v>
      </c>
      <c r="AO1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1.4279000000000002</v>
      </c>
      <c r="AP126" s="140">
        <f t="array" ref="AP1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126" s="140">
        <f>Table1[[#This Row],[Proposed V3.0 TEC Requirement (kWh/wk)]]+IF(Table1[[#This Row],[Maximum Document Size Width]]&gt;=275,A3_Weekly,0)+IF(AND(ISNUMBER(FIND("WiFi",Table1[[#This Row],[Functional Adders]])),ISERROR(FIND("Ethernet",Table1[[#This Row],[Functional Adders]]))),WiFi_Weekly,0)</f>
        <v>0.54800000000000004</v>
      </c>
      <c r="AR126" s="140" t="b">
        <f>Table1[[#This Row],[Typical Electricity Consumption (TEC) Per Proposed V3.0 Calculations (kWh/wk)]]&lt;=Table1[[#This Row],[Proposed V3.0 TEC Requirement Plus A3 and Wi-Fi Allowances (kWh/wk)]]</f>
        <v>0</v>
      </c>
      <c r="AS126" s="140" t="b">
        <f t="shared" si="3"/>
        <v>0</v>
      </c>
    </row>
    <row r="127" spans="1:45" ht="60" x14ac:dyDescent="0.2">
      <c r="A127" s="131">
        <v>2195115</v>
      </c>
      <c r="B127" s="132" t="s">
        <v>193</v>
      </c>
      <c r="C127" s="132" t="s">
        <v>194</v>
      </c>
      <c r="D127" s="132" t="s">
        <v>1440</v>
      </c>
      <c r="E127" s="132" t="s">
        <v>1440</v>
      </c>
      <c r="F127" s="132"/>
      <c r="G127" s="132" t="s">
        <v>1432</v>
      </c>
      <c r="H127" s="132" t="s">
        <v>22</v>
      </c>
      <c r="I127" s="133">
        <v>216</v>
      </c>
      <c r="J127" s="133">
        <v>356</v>
      </c>
      <c r="K127" s="132"/>
      <c r="L127" s="132" t="s">
        <v>32</v>
      </c>
      <c r="M127" s="132" t="s">
        <v>21</v>
      </c>
      <c r="N127" s="133">
        <v>45</v>
      </c>
      <c r="O127" s="132" t="s">
        <v>24</v>
      </c>
      <c r="P127" s="134">
        <v>6.1</v>
      </c>
      <c r="Q127" s="135">
        <v>317.2</v>
      </c>
      <c r="R127" s="132" t="s">
        <v>25</v>
      </c>
      <c r="S127" s="136">
        <v>41501</v>
      </c>
      <c r="T127" s="136">
        <v>42257</v>
      </c>
      <c r="U127" s="132" t="s">
        <v>196</v>
      </c>
      <c r="V127" s="132" t="s">
        <v>1441</v>
      </c>
      <c r="W127" s="137">
        <v>8</v>
      </c>
      <c r="X127" s="137">
        <v>10.199999999999999</v>
      </c>
      <c r="Y127" s="137">
        <v>30</v>
      </c>
      <c r="Z127" s="137">
        <v>27</v>
      </c>
      <c r="AA127" s="137">
        <v>32</v>
      </c>
      <c r="AB127" s="137">
        <v>1102.8</v>
      </c>
      <c r="AC127" s="138">
        <v>6.09</v>
      </c>
      <c r="AD127" s="137">
        <v>275.7</v>
      </c>
      <c r="AE127" s="137">
        <v>2.0895000000000001</v>
      </c>
      <c r="AF127" s="137">
        <v>108.65400000000001</v>
      </c>
      <c r="AG127" s="139">
        <f>Table1[[#This Row],[Print/Copy Time from Sleep Mode (s)]]-Table1[[#This Row],[Print/Copy Time from Ready State (s)]]</f>
        <v>19.8</v>
      </c>
      <c r="AH1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127" s="139" t="b">
        <f>IF(Table1[[#This Row],[Recovery Time Requirement (s)]]="No Requirement",TRUE,IF(Table1[[#This Row],[Recovery Time Requirement (s)]]="Default Delay Time Missing","Unknown",Table1[[#This Row],[Recovery Time (s) (Tactive1 - Tactive0)]]&lt;=Table1[[#This Row],[Recovery Time Requirement (s)]]))</f>
        <v>1</v>
      </c>
      <c r="AJ127" s="139" t="b">
        <f>Table1[[#This Row],[Automatic Duplex Output Capable]]&lt;&gt;"Optional"</f>
        <v>1</v>
      </c>
      <c r="AK1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7" s="140" t="str">
        <f t="array" ref="AL1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7" s="140">
        <f t="array" ref="AM1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6.95</v>
      </c>
      <c r="AN127" s="140">
        <f>Table1[[#This Row],[V2.0 TEC Requirement (kWh/wk)]]*52/3</f>
        <v>120.46666666666668</v>
      </c>
      <c r="AO1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2.0895000000000001</v>
      </c>
      <c r="AP127" s="140">
        <f t="array" ref="AP1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127" s="140">
        <f>Table1[[#This Row],[Proposed V3.0 TEC Requirement (kWh/wk)]]+IF(Table1[[#This Row],[Maximum Document Size Width]]&gt;=275,A3_Weekly,0)+IF(AND(ISNUMBER(FIND("WiFi",Table1[[#This Row],[Functional Adders]])),ISERROR(FIND("Ethernet",Table1[[#This Row],[Functional Adders]]))),WiFi_Weekly,0)</f>
        <v>0.72599999999999998</v>
      </c>
      <c r="AR127" s="140" t="b">
        <f>Table1[[#This Row],[Typical Electricity Consumption (TEC) Per Proposed V3.0 Calculations (kWh/wk)]]&lt;=Table1[[#This Row],[Proposed V3.0 TEC Requirement Plus A3 and Wi-Fi Allowances (kWh/wk)]]</f>
        <v>0</v>
      </c>
      <c r="AS127" s="140" t="b">
        <f t="shared" si="3"/>
        <v>0</v>
      </c>
    </row>
    <row r="128" spans="1:45" ht="60" x14ac:dyDescent="0.2">
      <c r="A128" s="131">
        <v>2195116</v>
      </c>
      <c r="B128" s="132" t="s">
        <v>193</v>
      </c>
      <c r="C128" s="132" t="s">
        <v>194</v>
      </c>
      <c r="D128" s="132" t="s">
        <v>1442</v>
      </c>
      <c r="E128" s="132" t="s">
        <v>1442</v>
      </c>
      <c r="F128" s="132"/>
      <c r="G128" s="132" t="s">
        <v>1432</v>
      </c>
      <c r="H128" s="132" t="s">
        <v>22</v>
      </c>
      <c r="I128" s="133">
        <v>327</v>
      </c>
      <c r="J128" s="133">
        <v>420</v>
      </c>
      <c r="K128" s="132"/>
      <c r="L128" s="132" t="s">
        <v>32</v>
      </c>
      <c r="M128" s="132" t="s">
        <v>21</v>
      </c>
      <c r="N128" s="133">
        <v>35</v>
      </c>
      <c r="O128" s="132" t="s">
        <v>24</v>
      </c>
      <c r="P128" s="134">
        <v>1.7</v>
      </c>
      <c r="Q128" s="135">
        <v>88.4</v>
      </c>
      <c r="R128" s="132" t="s">
        <v>25</v>
      </c>
      <c r="S128" s="136">
        <v>41501</v>
      </c>
      <c r="T128" s="136">
        <v>42257</v>
      </c>
      <c r="U128" s="132" t="s">
        <v>196</v>
      </c>
      <c r="V128" s="132" t="s">
        <v>1443</v>
      </c>
      <c r="W128" s="137">
        <v>1</v>
      </c>
      <c r="X128" s="137">
        <v>11.4</v>
      </c>
      <c r="Y128" s="137">
        <v>15</v>
      </c>
      <c r="Z128" s="137">
        <v>13.8</v>
      </c>
      <c r="AA128" s="137">
        <v>32</v>
      </c>
      <c r="AB128" s="137">
        <v>290</v>
      </c>
      <c r="AC128" s="138">
        <v>1.6932</v>
      </c>
      <c r="AD128" s="137">
        <v>72.5</v>
      </c>
      <c r="AE128" s="137">
        <v>0.66270000000000007</v>
      </c>
      <c r="AF128" s="137">
        <v>34.460400000000007</v>
      </c>
      <c r="AG128" s="139">
        <f>Table1[[#This Row],[Print/Copy Time from Sleep Mode (s)]]-Table1[[#This Row],[Print/Copy Time from Ready State (s)]]</f>
        <v>3.5999999999999996</v>
      </c>
      <c r="AH1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28" s="139" t="b">
        <f>IF(Table1[[#This Row],[Recovery Time Requirement (s)]]="No Requirement",TRUE,IF(Table1[[#This Row],[Recovery Time Requirement (s)]]="Default Delay Time Missing","Unknown",Table1[[#This Row],[Recovery Time (s) (Tactive1 - Tactive0)]]&lt;=Table1[[#This Row],[Recovery Time Requirement (s)]]))</f>
        <v>1</v>
      </c>
      <c r="AJ128" s="139" t="b">
        <f>Table1[[#This Row],[Automatic Duplex Output Capable]]&lt;&gt;"Optional"</f>
        <v>1</v>
      </c>
      <c r="AK1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8" s="140" t="str">
        <f t="array" ref="AL1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28" s="140">
        <f t="array" ref="AM1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128" s="140">
        <f>Table1[[#This Row],[V2.0 TEC Requirement (kWh/wk)]]*52/3</f>
        <v>91</v>
      </c>
      <c r="AO1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0.61270000000000002</v>
      </c>
      <c r="AP128" s="140">
        <f t="array" ref="AP1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128" s="140">
        <f>Table1[[#This Row],[Proposed V3.0 TEC Requirement (kWh/wk)]]+IF(Table1[[#This Row],[Maximum Document Size Width]]&gt;=275,A3_Weekly,0)+IF(AND(ISNUMBER(FIND("WiFi",Table1[[#This Row],[Functional Adders]])),ISERROR(FIND("Ethernet",Table1[[#This Row],[Functional Adders]]))),WiFi_Weekly,0)</f>
        <v>0.59800000000000009</v>
      </c>
      <c r="AR128" s="140" t="b">
        <f>Table1[[#This Row],[Typical Electricity Consumption (TEC) Per Proposed V3.0 Calculations (kWh/wk)]]&lt;=Table1[[#This Row],[Proposed V3.0 TEC Requirement Plus A3 and Wi-Fi Allowances (kWh/wk)]]</f>
        <v>0</v>
      </c>
      <c r="AS128" s="140" t="b">
        <f t="shared" si="3"/>
        <v>0</v>
      </c>
    </row>
    <row r="129" spans="1:45" ht="48" x14ac:dyDescent="0.2">
      <c r="A129" s="131">
        <v>2226141</v>
      </c>
      <c r="B129" s="132" t="s">
        <v>193</v>
      </c>
      <c r="C129" s="132" t="s">
        <v>194</v>
      </c>
      <c r="D129" s="132" t="s">
        <v>198</v>
      </c>
      <c r="E129" s="132" t="s">
        <v>199</v>
      </c>
      <c r="F129" s="132"/>
      <c r="G129" s="132" t="s">
        <v>29</v>
      </c>
      <c r="H129" s="132" t="s">
        <v>22</v>
      </c>
      <c r="I129" s="133">
        <v>216</v>
      </c>
      <c r="J129" s="133">
        <v>356</v>
      </c>
      <c r="K129" s="132"/>
      <c r="L129" s="132" t="s">
        <v>32</v>
      </c>
      <c r="M129" s="132" t="s">
        <v>28</v>
      </c>
      <c r="N129" s="133">
        <v>26</v>
      </c>
      <c r="O129" s="132" t="s">
        <v>200</v>
      </c>
      <c r="P129" s="134">
        <v>1</v>
      </c>
      <c r="Q129" s="135">
        <v>52</v>
      </c>
      <c r="R129" s="132" t="s">
        <v>25</v>
      </c>
      <c r="S129" s="136">
        <v>42143</v>
      </c>
      <c r="T129" s="136">
        <v>42142</v>
      </c>
      <c r="U129" s="132" t="s">
        <v>201</v>
      </c>
      <c r="V129" s="132" t="s">
        <v>202</v>
      </c>
      <c r="W129" s="137">
        <v>1</v>
      </c>
      <c r="X129" s="137">
        <v>18</v>
      </c>
      <c r="Y129" s="137">
        <v>24</v>
      </c>
      <c r="Z129" s="137">
        <v>24</v>
      </c>
      <c r="AA129" s="137">
        <v>26</v>
      </c>
      <c r="AB129" s="137">
        <v>175.2</v>
      </c>
      <c r="AC129" s="138">
        <v>0.95729999999999993</v>
      </c>
      <c r="AD129" s="137">
        <v>43.8</v>
      </c>
      <c r="AE129" s="137">
        <v>0.31492500000000001</v>
      </c>
      <c r="AF129" s="137">
        <v>16.376100000000001</v>
      </c>
      <c r="AG129" s="139">
        <f>Table1[[#This Row],[Print/Copy Time from Sleep Mode (s)]]-Table1[[#This Row],[Print/Copy Time from Ready State (s)]]</f>
        <v>6</v>
      </c>
      <c r="AH1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129" s="139" t="b">
        <f>IF(Table1[[#This Row],[Recovery Time Requirement (s)]]="No Requirement",TRUE,IF(Table1[[#This Row],[Recovery Time Requirement (s)]]="Default Delay Time Missing","Unknown",Table1[[#This Row],[Recovery Time (s) (Tactive1 - Tactive0)]]&lt;=Table1[[#This Row],[Recovery Time Requirement (s)]]))</f>
        <v>1</v>
      </c>
      <c r="AJ129" s="139" t="b">
        <f>Table1[[#This Row],[Automatic Duplex Output Capable]]&lt;&gt;"Optional"</f>
        <v>0</v>
      </c>
      <c r="AK1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29" s="140" t="str">
        <f t="array" ref="AL1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29" s="140">
        <f t="array" ref="AM1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1.26</v>
      </c>
      <c r="AN129" s="140">
        <f>Table1[[#This Row],[V2.0 TEC Requirement (kWh/wk)]]*52/3</f>
        <v>21.84</v>
      </c>
      <c r="AO1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0.31492500000000001</v>
      </c>
      <c r="AP129" s="140">
        <f t="array" ref="AP1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0.32700000000000007</v>
      </c>
      <c r="AQ129" s="140">
        <f>Table1[[#This Row],[Proposed V3.0 TEC Requirement (kWh/wk)]]+IF(Table1[[#This Row],[Maximum Document Size Width]]&gt;=275,A3_Weekly,0)+IF(AND(ISNUMBER(FIND("WiFi",Table1[[#This Row],[Functional Adders]])),ISERROR(FIND("Ethernet",Table1[[#This Row],[Functional Adders]]))),WiFi_Weekly,0)</f>
        <v>0.32700000000000007</v>
      </c>
      <c r="AR129" s="140" t="b">
        <f>Table1[[#This Row],[Typical Electricity Consumption (TEC) Per Proposed V3.0 Calculations (kWh/wk)]]&lt;=Table1[[#This Row],[Proposed V3.0 TEC Requirement Plus A3 and Wi-Fi Allowances (kWh/wk)]]</f>
        <v>1</v>
      </c>
      <c r="AS129" s="140" t="b">
        <f t="shared" si="3"/>
        <v>0</v>
      </c>
    </row>
    <row r="130" spans="1:45" ht="48" x14ac:dyDescent="0.2">
      <c r="A130" s="131">
        <v>2226143</v>
      </c>
      <c r="B130" s="132" t="s">
        <v>193</v>
      </c>
      <c r="C130" s="132" t="s">
        <v>194</v>
      </c>
      <c r="D130" s="132" t="s">
        <v>203</v>
      </c>
      <c r="E130" s="132" t="s">
        <v>204</v>
      </c>
      <c r="F130" s="132"/>
      <c r="G130" s="132" t="s">
        <v>1432</v>
      </c>
      <c r="H130" s="132" t="s">
        <v>22</v>
      </c>
      <c r="I130" s="133">
        <v>216</v>
      </c>
      <c r="J130" s="133">
        <v>356</v>
      </c>
      <c r="K130" s="132"/>
      <c r="L130" s="132" t="s">
        <v>32</v>
      </c>
      <c r="M130" s="132" t="s">
        <v>28</v>
      </c>
      <c r="N130" s="133">
        <v>26</v>
      </c>
      <c r="O130" s="132" t="s">
        <v>200</v>
      </c>
      <c r="P130" s="134">
        <v>1.1000000000000001</v>
      </c>
      <c r="Q130" s="135">
        <v>57.2</v>
      </c>
      <c r="R130" s="132" t="s">
        <v>25</v>
      </c>
      <c r="S130" s="136">
        <v>42152</v>
      </c>
      <c r="T130" s="136">
        <v>42142</v>
      </c>
      <c r="U130" s="132" t="s">
        <v>201</v>
      </c>
      <c r="V130" s="132" t="s">
        <v>205</v>
      </c>
      <c r="W130" s="137">
        <v>1</v>
      </c>
      <c r="X130" s="137">
        <v>18</v>
      </c>
      <c r="Y130" s="137">
        <v>24</v>
      </c>
      <c r="Z130" s="137">
        <v>24</v>
      </c>
      <c r="AA130" s="137">
        <v>26</v>
      </c>
      <c r="AB130" s="137">
        <v>181.4</v>
      </c>
      <c r="AC130" s="138">
        <v>1.02895</v>
      </c>
      <c r="AD130" s="137">
        <v>45.35</v>
      </c>
      <c r="AE130" s="137">
        <v>0.37063750000000001</v>
      </c>
      <c r="AF130" s="137">
        <v>19.273150000000001</v>
      </c>
      <c r="AG130" s="139">
        <f>Table1[[#This Row],[Print/Copy Time from Sleep Mode (s)]]-Table1[[#This Row],[Print/Copy Time from Ready State (s)]]</f>
        <v>6</v>
      </c>
      <c r="AH1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130" s="139" t="b">
        <f>IF(Table1[[#This Row],[Recovery Time Requirement (s)]]="No Requirement",TRUE,IF(Table1[[#This Row],[Recovery Time Requirement (s)]]="Default Delay Time Missing","Unknown",Table1[[#This Row],[Recovery Time (s) (Tactive1 - Tactive0)]]&lt;=Table1[[#This Row],[Recovery Time Requirement (s)]]))</f>
        <v>1</v>
      </c>
      <c r="AJ130" s="139" t="b">
        <f>Table1[[#This Row],[Automatic Duplex Output Capable]]&lt;&gt;"Optional"</f>
        <v>0</v>
      </c>
      <c r="AK1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0" s="140" t="str">
        <f t="array" ref="AL1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0" s="140">
        <f t="array" ref="AM1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1.8700000000000003</v>
      </c>
      <c r="AN130" s="140">
        <f>Table1[[#This Row],[V2.0 TEC Requirement (kWh/wk)]]*52/3</f>
        <v>32.413333333333341</v>
      </c>
      <c r="AO1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0.37063750000000001</v>
      </c>
      <c r="AP130" s="140">
        <f t="array" ref="AP1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130" s="140">
        <f>Table1[[#This Row],[Proposed V3.0 TEC Requirement (kWh/wk)]]+IF(Table1[[#This Row],[Maximum Document Size Width]]&gt;=275,A3_Weekly,0)+IF(AND(ISNUMBER(FIND("WiFi",Table1[[#This Row],[Functional Adders]])),ISERROR(FIND("Ethernet",Table1[[#This Row],[Functional Adders]]))),WiFi_Weekly,0)</f>
        <v>0.35299999999999998</v>
      </c>
      <c r="AR130" s="140" t="b">
        <f>Table1[[#This Row],[Typical Electricity Consumption (TEC) Per Proposed V3.0 Calculations (kWh/wk)]]&lt;=Table1[[#This Row],[Proposed V3.0 TEC Requirement Plus A3 and Wi-Fi Allowances (kWh/wk)]]</f>
        <v>0</v>
      </c>
      <c r="AS130" s="140" t="b">
        <f t="shared" ref="AS130:AS193" si="4">AND(AI130,AJ130,AK130,AR130)</f>
        <v>0</v>
      </c>
    </row>
    <row r="131" spans="1:45" ht="48" x14ac:dyDescent="0.2">
      <c r="A131" s="131">
        <v>2226142</v>
      </c>
      <c r="B131" s="132" t="s">
        <v>193</v>
      </c>
      <c r="C131" s="132" t="s">
        <v>194</v>
      </c>
      <c r="D131" s="132" t="s">
        <v>206</v>
      </c>
      <c r="E131" s="132" t="s">
        <v>207</v>
      </c>
      <c r="F131" s="132" t="s">
        <v>208</v>
      </c>
      <c r="G131" s="132" t="s">
        <v>1432</v>
      </c>
      <c r="H131" s="132" t="s">
        <v>22</v>
      </c>
      <c r="I131" s="133">
        <v>216</v>
      </c>
      <c r="J131" s="133">
        <v>356</v>
      </c>
      <c r="K131" s="132"/>
      <c r="L131" s="132" t="s">
        <v>32</v>
      </c>
      <c r="M131" s="132" t="s">
        <v>28</v>
      </c>
      <c r="N131" s="133">
        <v>26</v>
      </c>
      <c r="O131" s="132" t="s">
        <v>200</v>
      </c>
      <c r="P131" s="134">
        <v>1.2</v>
      </c>
      <c r="Q131" s="135">
        <v>62.4</v>
      </c>
      <c r="R131" s="132" t="s">
        <v>25</v>
      </c>
      <c r="S131" s="136">
        <v>42152</v>
      </c>
      <c r="T131" s="136">
        <v>42142</v>
      </c>
      <c r="U131" s="132" t="s">
        <v>201</v>
      </c>
      <c r="V131" s="132" t="s">
        <v>209</v>
      </c>
      <c r="W131" s="137">
        <v>1</v>
      </c>
      <c r="X131" s="137">
        <v>18</v>
      </c>
      <c r="Y131" s="137">
        <v>24</v>
      </c>
      <c r="Z131" s="137">
        <v>24</v>
      </c>
      <c r="AA131" s="137">
        <v>26</v>
      </c>
      <c r="AB131" s="137">
        <v>185.6</v>
      </c>
      <c r="AC131" s="138">
        <v>1.1177000000000001</v>
      </c>
      <c r="AD131" s="137">
        <v>46.4</v>
      </c>
      <c r="AE131" s="137">
        <v>0.45582499999999998</v>
      </c>
      <c r="AF131" s="137">
        <v>23.7029</v>
      </c>
      <c r="AG131" s="139">
        <f>Table1[[#This Row],[Print/Copy Time from Sleep Mode (s)]]-Table1[[#This Row],[Print/Copy Time from Ready State (s)]]</f>
        <v>6</v>
      </c>
      <c r="AH1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131" s="139" t="b">
        <f>IF(Table1[[#This Row],[Recovery Time Requirement (s)]]="No Requirement",TRUE,IF(Table1[[#This Row],[Recovery Time Requirement (s)]]="Default Delay Time Missing","Unknown",Table1[[#This Row],[Recovery Time (s) (Tactive1 - Tactive0)]]&lt;=Table1[[#This Row],[Recovery Time Requirement (s)]]))</f>
        <v>1</v>
      </c>
      <c r="AJ131" s="139" t="b">
        <f>Table1[[#This Row],[Automatic Duplex Output Capable]]&lt;&gt;"Optional"</f>
        <v>0</v>
      </c>
      <c r="AK1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1" s="140" t="str">
        <f t="array" ref="AL1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1" s="140">
        <f t="array" ref="AM1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1.8700000000000003</v>
      </c>
      <c r="AN131" s="140">
        <f>Table1[[#This Row],[V2.0 TEC Requirement (kWh/wk)]]*52/3</f>
        <v>32.413333333333341</v>
      </c>
      <c r="AO1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0.45582499999999998</v>
      </c>
      <c r="AP131" s="140">
        <f t="array" ref="AP1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131" s="140">
        <f>Table1[[#This Row],[Proposed V3.0 TEC Requirement (kWh/wk)]]+IF(Table1[[#This Row],[Maximum Document Size Width]]&gt;=275,A3_Weekly,0)+IF(AND(ISNUMBER(FIND("WiFi",Table1[[#This Row],[Functional Adders]])),ISERROR(FIND("Ethernet",Table1[[#This Row],[Functional Adders]]))),WiFi_Weekly,0)</f>
        <v>0.35299999999999998</v>
      </c>
      <c r="AR131" s="140" t="b">
        <f>Table1[[#This Row],[Typical Electricity Consumption (TEC) Per Proposed V3.0 Calculations (kWh/wk)]]&lt;=Table1[[#This Row],[Proposed V3.0 TEC Requirement Plus A3 and Wi-Fi Allowances (kWh/wk)]]</f>
        <v>0</v>
      </c>
      <c r="AS131" s="140" t="b">
        <f t="shared" si="4"/>
        <v>0</v>
      </c>
    </row>
    <row r="132" spans="1:45" ht="60" x14ac:dyDescent="0.2">
      <c r="A132" s="131">
        <v>2229227</v>
      </c>
      <c r="B132" s="132" t="s">
        <v>193</v>
      </c>
      <c r="C132" s="132" t="s">
        <v>194</v>
      </c>
      <c r="D132" s="132" t="s">
        <v>210</v>
      </c>
      <c r="E132" s="132" t="s">
        <v>211</v>
      </c>
      <c r="F132" s="132"/>
      <c r="G132" s="132" t="s">
        <v>1432</v>
      </c>
      <c r="H132" s="132" t="s">
        <v>22</v>
      </c>
      <c r="I132" s="133">
        <v>216</v>
      </c>
      <c r="J132" s="133">
        <v>297</v>
      </c>
      <c r="K132" s="132"/>
      <c r="L132" s="132" t="s">
        <v>32</v>
      </c>
      <c r="M132" s="132" t="s">
        <v>21</v>
      </c>
      <c r="N132" s="133">
        <v>18</v>
      </c>
      <c r="O132" s="132" t="s">
        <v>23</v>
      </c>
      <c r="P132" s="134">
        <v>1.1000000000000001</v>
      </c>
      <c r="Q132" s="135">
        <v>57.2</v>
      </c>
      <c r="R132" s="132" t="s">
        <v>25</v>
      </c>
      <c r="S132" s="136">
        <v>42143</v>
      </c>
      <c r="T132" s="136">
        <v>42257</v>
      </c>
      <c r="U132" s="132" t="s">
        <v>196</v>
      </c>
      <c r="V132" s="132" t="s">
        <v>212</v>
      </c>
      <c r="W132" s="137">
        <v>11</v>
      </c>
      <c r="X132" s="137">
        <v>15</v>
      </c>
      <c r="Y132" s="137">
        <v>30</v>
      </c>
      <c r="Z132" s="137">
        <v>30</v>
      </c>
      <c r="AA132" s="137">
        <v>18</v>
      </c>
      <c r="AB132" s="137">
        <v>167.2</v>
      </c>
      <c r="AC132" s="138">
        <v>0.87964999999999982</v>
      </c>
      <c r="AD132" s="137">
        <v>41.8</v>
      </c>
      <c r="AE132" s="137">
        <v>0.25771249999999996</v>
      </c>
      <c r="AF132" s="137">
        <v>13.401049999999998</v>
      </c>
      <c r="AG132" s="139">
        <f>Table1[[#This Row],[Print/Copy Time from Sleep Mode (s)]]-Table1[[#This Row],[Print/Copy Time from Ready State (s)]]</f>
        <v>15</v>
      </c>
      <c r="AH1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24.18</v>
      </c>
      <c r="AI132" s="139" t="b">
        <f>IF(Table1[[#This Row],[Recovery Time Requirement (s)]]="No Requirement",TRUE,IF(Table1[[#This Row],[Recovery Time Requirement (s)]]="Default Delay Time Missing","Unknown",Table1[[#This Row],[Recovery Time (s) (Tactive1 - Tactive0)]]&lt;=Table1[[#This Row],[Recovery Time Requirement (s)]]))</f>
        <v>1</v>
      </c>
      <c r="AJ132" s="139" t="b">
        <f>Table1[[#This Row],[Automatic Duplex Output Capable]]&lt;&gt;"Optional"</f>
        <v>1</v>
      </c>
      <c r="AK1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2" s="140" t="str">
        <f t="array" ref="AL1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2" s="140">
        <f t="array" ref="AM1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2.3899999999999997</v>
      </c>
      <c r="AN132" s="140">
        <f>Table1[[#This Row],[V2.0 TEC Requirement (kWh/wk)]]*52/3</f>
        <v>41.426666666666662</v>
      </c>
      <c r="AO1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0.25771249999999996</v>
      </c>
      <c r="AP132" s="140">
        <f t="array" ref="AP1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132" s="140">
        <f>Table1[[#This Row],[Proposed V3.0 TEC Requirement (kWh/wk)]]+IF(Table1[[#This Row],[Maximum Document Size Width]]&gt;=275,A3_Weekly,0)+IF(AND(ISNUMBER(FIND("WiFi",Table1[[#This Row],[Functional Adders]])),ISERROR(FIND("Ethernet",Table1[[#This Row],[Functional Adders]]))),WiFi_Weekly,0)</f>
        <v>0.254</v>
      </c>
      <c r="AR132" s="140" t="b">
        <f>Table1[[#This Row],[Typical Electricity Consumption (TEC) Per Proposed V3.0 Calculations (kWh/wk)]]&lt;=Table1[[#This Row],[Proposed V3.0 TEC Requirement Plus A3 and Wi-Fi Allowances (kWh/wk)]]</f>
        <v>0</v>
      </c>
      <c r="AS132" s="140" t="b">
        <f t="shared" si="4"/>
        <v>0</v>
      </c>
    </row>
    <row r="133" spans="1:45" ht="60" x14ac:dyDescent="0.2">
      <c r="A133" s="131">
        <v>2231078</v>
      </c>
      <c r="B133" s="132" t="s">
        <v>193</v>
      </c>
      <c r="C133" s="132" t="s">
        <v>194</v>
      </c>
      <c r="D133" s="132" t="s">
        <v>213</v>
      </c>
      <c r="E133" s="132" t="s">
        <v>214</v>
      </c>
      <c r="F133" s="132" t="s">
        <v>215</v>
      </c>
      <c r="G133" s="132" t="s">
        <v>1432</v>
      </c>
      <c r="H133" s="132" t="s">
        <v>22</v>
      </c>
      <c r="I133" s="133">
        <v>216</v>
      </c>
      <c r="J133" s="133">
        <v>356</v>
      </c>
      <c r="K133" s="132"/>
      <c r="L133" s="132" t="s">
        <v>32</v>
      </c>
      <c r="M133" s="132" t="s">
        <v>28</v>
      </c>
      <c r="N133" s="133">
        <v>38</v>
      </c>
      <c r="O133" s="132" t="s">
        <v>24</v>
      </c>
      <c r="P133" s="134">
        <v>2.8</v>
      </c>
      <c r="Q133" s="135">
        <v>145.6</v>
      </c>
      <c r="R133" s="132" t="s">
        <v>25</v>
      </c>
      <c r="S133" s="136">
        <v>42306</v>
      </c>
      <c r="T133" s="136">
        <v>42257</v>
      </c>
      <c r="U133" s="132" t="s">
        <v>196</v>
      </c>
      <c r="V133" s="132" t="s">
        <v>216</v>
      </c>
      <c r="W133" s="137">
        <v>7</v>
      </c>
      <c r="X133" s="137">
        <v>12</v>
      </c>
      <c r="Y133" s="137">
        <v>24</v>
      </c>
      <c r="Z133" s="137">
        <v>18</v>
      </c>
      <c r="AA133" s="137">
        <v>32</v>
      </c>
      <c r="AB133" s="137">
        <v>514.79999999999995</v>
      </c>
      <c r="AC133" s="138">
        <v>2.7805386666666663</v>
      </c>
      <c r="AD133" s="137">
        <v>128.69999999999999</v>
      </c>
      <c r="AE133" s="137">
        <v>0.89803866666666654</v>
      </c>
      <c r="AF133" s="137">
        <v>46.698010666666661</v>
      </c>
      <c r="AG133" s="139">
        <f>Table1[[#This Row],[Print/Copy Time from Sleep Mode (s)]]-Table1[[#This Row],[Print/Copy Time from Ready State (s)]]</f>
        <v>12</v>
      </c>
      <c r="AH1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20.96</v>
      </c>
      <c r="AI133" s="139" t="b">
        <f>IF(Table1[[#This Row],[Recovery Time Requirement (s)]]="No Requirement",TRUE,IF(Table1[[#This Row],[Recovery Time Requirement (s)]]="Default Delay Time Missing","Unknown",Table1[[#This Row],[Recovery Time (s) (Tactive1 - Tactive0)]]&lt;=Table1[[#This Row],[Recovery Time Requirement (s)]]))</f>
        <v>1</v>
      </c>
      <c r="AJ133" s="139" t="b">
        <f>Table1[[#This Row],[Automatic Duplex Output Capable]]&lt;&gt;"Optional"</f>
        <v>1</v>
      </c>
      <c r="AK1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3" s="140" t="str">
        <f t="array" ref="AL1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3" s="140">
        <f t="array" ref="AM1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3.03</v>
      </c>
      <c r="AN133" s="140">
        <f>Table1[[#This Row],[V2.0 TEC Requirement (kWh/wk)]]*52/3</f>
        <v>52.52</v>
      </c>
      <c r="AO1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0.89803866666666654</v>
      </c>
      <c r="AP133" s="140">
        <f t="array" ref="AP1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133" s="140">
        <f>Table1[[#This Row],[Proposed V3.0 TEC Requirement (kWh/wk)]]+IF(Table1[[#This Row],[Maximum Document Size Width]]&gt;=275,A3_Weekly,0)+IF(AND(ISNUMBER(FIND("WiFi",Table1[[#This Row],[Functional Adders]])),ISERROR(FIND("Ethernet",Table1[[#This Row],[Functional Adders]]))),WiFi_Weekly,0)</f>
        <v>0.56899999999999995</v>
      </c>
      <c r="AR133" s="140" t="b">
        <f>Table1[[#This Row],[Typical Electricity Consumption (TEC) Per Proposed V3.0 Calculations (kWh/wk)]]&lt;=Table1[[#This Row],[Proposed V3.0 TEC Requirement Plus A3 and Wi-Fi Allowances (kWh/wk)]]</f>
        <v>0</v>
      </c>
      <c r="AS133" s="140" t="b">
        <f t="shared" si="4"/>
        <v>0</v>
      </c>
    </row>
    <row r="134" spans="1:45" ht="72" x14ac:dyDescent="0.2">
      <c r="A134" s="131">
        <v>2267744</v>
      </c>
      <c r="B134" s="132" t="s">
        <v>193</v>
      </c>
      <c r="C134" s="132" t="s">
        <v>194</v>
      </c>
      <c r="D134" s="132" t="s">
        <v>217</v>
      </c>
      <c r="E134" s="132" t="s">
        <v>217</v>
      </c>
      <c r="F134" s="132"/>
      <c r="G134" s="132" t="s">
        <v>29</v>
      </c>
      <c r="H134" s="132" t="s">
        <v>22</v>
      </c>
      <c r="I134" s="133">
        <v>216</v>
      </c>
      <c r="J134" s="133">
        <v>365</v>
      </c>
      <c r="K134" s="132"/>
      <c r="L134" s="132" t="s">
        <v>32</v>
      </c>
      <c r="M134" s="132" t="s">
        <v>28</v>
      </c>
      <c r="N134" s="133">
        <v>40</v>
      </c>
      <c r="O134" s="132" t="s">
        <v>24</v>
      </c>
      <c r="P134" s="134">
        <v>1.8440000000000001</v>
      </c>
      <c r="Q134" s="135">
        <v>95.888000000000005</v>
      </c>
      <c r="R134" s="132" t="s">
        <v>25</v>
      </c>
      <c r="S134" s="136">
        <v>42513</v>
      </c>
      <c r="T134" s="136">
        <v>42333</v>
      </c>
      <c r="U134" s="132" t="s">
        <v>26</v>
      </c>
      <c r="V134" s="132" t="s">
        <v>218</v>
      </c>
      <c r="W134" s="137">
        <v>30</v>
      </c>
      <c r="X134" s="137">
        <v>8.4</v>
      </c>
      <c r="Y134" s="137">
        <v>9</v>
      </c>
      <c r="Z134" s="137">
        <v>7.8</v>
      </c>
      <c r="AA134" s="137">
        <v>32</v>
      </c>
      <c r="AB134" s="137">
        <v>300.60000000000002</v>
      </c>
      <c r="AC134" s="138">
        <v>1.8464800000000001</v>
      </c>
      <c r="AD134" s="137">
        <v>75.150000000000006</v>
      </c>
      <c r="AE134" s="137">
        <v>0.79722999999999999</v>
      </c>
      <c r="AF134" s="137">
        <v>41.455959999999997</v>
      </c>
      <c r="AG134" s="139">
        <f>Table1[[#This Row],[Print/Copy Time from Sleep Mode (s)]]-Table1[[#This Row],[Print/Copy Time from Ready State (s)]]</f>
        <v>0.59999999999999964</v>
      </c>
      <c r="AH1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134" s="139" t="b">
        <f>IF(Table1[[#This Row],[Recovery Time Requirement (s)]]="No Requirement",TRUE,IF(Table1[[#This Row],[Recovery Time Requirement (s)]]="Default Delay Time Missing","Unknown",Table1[[#This Row],[Recovery Time (s) (Tactive1 - Tactive0)]]&lt;=Table1[[#This Row],[Recovery Time Requirement (s)]]))</f>
        <v>1</v>
      </c>
      <c r="AJ134" s="139" t="b">
        <f>Table1[[#This Row],[Automatic Duplex Output Capable]]&lt;&gt;"Optional"</f>
        <v>1</v>
      </c>
      <c r="AK1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4" s="140" t="str">
        <f t="array" ref="AL1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34" s="140">
        <f t="array" ref="AM1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134" s="140">
        <f>Table1[[#This Row],[V2.0 TEC Requirement (kWh/wk)]]*52/3</f>
        <v>45.06666666666667</v>
      </c>
      <c r="AO1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0.79722999999999999</v>
      </c>
      <c r="AP134" s="140">
        <f t="array" ref="AP1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134" s="140">
        <f>Table1[[#This Row],[Proposed V3.0 TEC Requirement (kWh/wk)]]+IF(Table1[[#This Row],[Maximum Document Size Width]]&gt;=275,A3_Weekly,0)+IF(AND(ISNUMBER(FIND("WiFi",Table1[[#This Row],[Functional Adders]])),ISERROR(FIND("Ethernet",Table1[[#This Row],[Functional Adders]]))),WiFi_Weekly,0)</f>
        <v>0.56500000000000006</v>
      </c>
      <c r="AR134" s="140" t="b">
        <f>Table1[[#This Row],[Typical Electricity Consumption (TEC) Per Proposed V3.0 Calculations (kWh/wk)]]&lt;=Table1[[#This Row],[Proposed V3.0 TEC Requirement Plus A3 and Wi-Fi Allowances (kWh/wk)]]</f>
        <v>0</v>
      </c>
      <c r="AS134" s="140" t="b">
        <f t="shared" si="4"/>
        <v>0</v>
      </c>
    </row>
    <row r="135" spans="1:45" ht="36" x14ac:dyDescent="0.2">
      <c r="A135" s="131">
        <v>2281396</v>
      </c>
      <c r="B135" s="132" t="s">
        <v>193</v>
      </c>
      <c r="C135" s="132" t="s">
        <v>194</v>
      </c>
      <c r="D135" s="132" t="s">
        <v>219</v>
      </c>
      <c r="E135" s="132" t="s">
        <v>220</v>
      </c>
      <c r="F135" s="132"/>
      <c r="G135" s="132" t="s">
        <v>29</v>
      </c>
      <c r="H135" s="132" t="s">
        <v>22</v>
      </c>
      <c r="I135" s="133">
        <v>216</v>
      </c>
      <c r="J135" s="133">
        <v>356</v>
      </c>
      <c r="K135" s="132"/>
      <c r="L135" s="132" t="s">
        <v>32</v>
      </c>
      <c r="M135" s="132" t="s">
        <v>21</v>
      </c>
      <c r="N135" s="133">
        <v>36</v>
      </c>
      <c r="O135" s="132" t="s">
        <v>24</v>
      </c>
      <c r="P135" s="134">
        <v>1.9</v>
      </c>
      <c r="Q135" s="135">
        <v>98.8</v>
      </c>
      <c r="R135" s="132" t="s">
        <v>25</v>
      </c>
      <c r="S135" s="136">
        <v>42697</v>
      </c>
      <c r="T135" s="136">
        <v>42586</v>
      </c>
      <c r="U135" s="132" t="s">
        <v>45</v>
      </c>
      <c r="V135" s="132" t="s">
        <v>221</v>
      </c>
      <c r="W135" s="137">
        <v>3</v>
      </c>
      <c r="X135" s="137">
        <v>13.2</v>
      </c>
      <c r="Y135" s="137">
        <v>25.2</v>
      </c>
      <c r="Z135" s="137">
        <v>22.8</v>
      </c>
      <c r="AA135" s="137">
        <v>32</v>
      </c>
      <c r="AB135" s="137">
        <v>357.60000000000008</v>
      </c>
      <c r="AC135" s="138">
        <v>1.9032000000000002</v>
      </c>
      <c r="AD135" s="137">
        <v>89.40000000000002</v>
      </c>
      <c r="AE135" s="137">
        <v>0.58920000000000017</v>
      </c>
      <c r="AF135" s="137">
        <v>30.638400000000008</v>
      </c>
      <c r="AG135" s="139">
        <f>Table1[[#This Row],[Print/Copy Time from Sleep Mode (s)]]-Table1[[#This Row],[Print/Copy Time from Ready State (s)]]</f>
        <v>12</v>
      </c>
      <c r="AH1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135" s="139" t="b">
        <f>IF(Table1[[#This Row],[Recovery Time Requirement (s)]]="No Requirement",TRUE,IF(Table1[[#This Row],[Recovery Time Requirement (s)]]="Default Delay Time Missing","Unknown",Table1[[#This Row],[Recovery Time (s) (Tactive1 - Tactive0)]]&lt;=Table1[[#This Row],[Recovery Time Requirement (s)]]))</f>
        <v>1</v>
      </c>
      <c r="AJ135" s="139" t="b">
        <f>Table1[[#This Row],[Automatic Duplex Output Capable]]&lt;&gt;"Optional"</f>
        <v>1</v>
      </c>
      <c r="AK1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5" s="140" t="str">
        <f t="array" ref="AL1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35" s="140">
        <f t="array" ref="AM1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135" s="140">
        <f>Table1[[#This Row],[V2.0 TEC Requirement (kWh/wk)]]*52/3</f>
        <v>87.533333333333346</v>
      </c>
      <c r="AO1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0.58920000000000017</v>
      </c>
      <c r="AP135" s="140">
        <f t="array" ref="AP1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135" s="140">
        <f>Table1[[#This Row],[Proposed V3.0 TEC Requirement (kWh/wk)]]+IF(Table1[[#This Row],[Maximum Document Size Width]]&gt;=275,A3_Weekly,0)+IF(AND(ISNUMBER(FIND("WiFi",Table1[[#This Row],[Functional Adders]])),ISERROR(FIND("Ethernet",Table1[[#This Row],[Functional Adders]]))),WiFi_Weekly,0)</f>
        <v>0.75500000000000012</v>
      </c>
      <c r="AR135" s="140" t="b">
        <f>Table1[[#This Row],[Typical Electricity Consumption (TEC) Per Proposed V3.0 Calculations (kWh/wk)]]&lt;=Table1[[#This Row],[Proposed V3.0 TEC Requirement Plus A3 and Wi-Fi Allowances (kWh/wk)]]</f>
        <v>1</v>
      </c>
      <c r="AS135" s="140" t="b">
        <f t="shared" si="4"/>
        <v>1</v>
      </c>
    </row>
    <row r="136" spans="1:45" ht="36" x14ac:dyDescent="0.2">
      <c r="A136" s="131">
        <v>2281310</v>
      </c>
      <c r="B136" s="132" t="s">
        <v>193</v>
      </c>
      <c r="C136" s="132" t="s">
        <v>194</v>
      </c>
      <c r="D136" s="132" t="s">
        <v>222</v>
      </c>
      <c r="E136" s="132" t="s">
        <v>223</v>
      </c>
      <c r="F136" s="132"/>
      <c r="G136" s="132" t="s">
        <v>1432</v>
      </c>
      <c r="H136" s="132" t="s">
        <v>22</v>
      </c>
      <c r="I136" s="133">
        <v>216</v>
      </c>
      <c r="J136" s="133">
        <v>356</v>
      </c>
      <c r="K136" s="132"/>
      <c r="L136" s="132" t="s">
        <v>32</v>
      </c>
      <c r="M136" s="132" t="s">
        <v>21</v>
      </c>
      <c r="N136" s="133">
        <v>36</v>
      </c>
      <c r="O136" s="132" t="s">
        <v>24</v>
      </c>
      <c r="P136" s="134">
        <v>2</v>
      </c>
      <c r="Q136" s="135">
        <v>104</v>
      </c>
      <c r="R136" s="132" t="s">
        <v>25</v>
      </c>
      <c r="S136" s="136">
        <v>42697</v>
      </c>
      <c r="T136" s="136">
        <v>42586</v>
      </c>
      <c r="U136" s="132" t="s">
        <v>45</v>
      </c>
      <c r="V136" s="132" t="s">
        <v>224</v>
      </c>
      <c r="W136" s="137">
        <v>3</v>
      </c>
      <c r="X136" s="137">
        <v>12</v>
      </c>
      <c r="Y136" s="137">
        <v>24</v>
      </c>
      <c r="Z136" s="137">
        <v>22.8</v>
      </c>
      <c r="AA136" s="137">
        <v>32</v>
      </c>
      <c r="AB136" s="137">
        <v>375</v>
      </c>
      <c r="AC136" s="138">
        <v>2.0030000000000001</v>
      </c>
      <c r="AD136" s="137">
        <v>93.75</v>
      </c>
      <c r="AE136" s="137">
        <v>0.62675000000000003</v>
      </c>
      <c r="AF136" s="137">
        <v>32.591000000000001</v>
      </c>
      <c r="AG136" s="139">
        <f>Table1[[#This Row],[Print/Copy Time from Sleep Mode (s)]]-Table1[[#This Row],[Print/Copy Time from Ready State (s)]]</f>
        <v>12</v>
      </c>
      <c r="AH1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136" s="139" t="b">
        <f>IF(Table1[[#This Row],[Recovery Time Requirement (s)]]="No Requirement",TRUE,IF(Table1[[#This Row],[Recovery Time Requirement (s)]]="Default Delay Time Missing","Unknown",Table1[[#This Row],[Recovery Time (s) (Tactive1 - Tactive0)]]&lt;=Table1[[#This Row],[Recovery Time Requirement (s)]]))</f>
        <v>1</v>
      </c>
      <c r="AJ136" s="139" t="b">
        <f>Table1[[#This Row],[Automatic Duplex Output Capable]]&lt;&gt;"Optional"</f>
        <v>1</v>
      </c>
      <c r="AK1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6" s="140" t="str">
        <f t="array" ref="AL1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6" s="140">
        <f t="array" ref="AM1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5.15</v>
      </c>
      <c r="AN136" s="140">
        <f>Table1[[#This Row],[V2.0 TEC Requirement (kWh/wk)]]*52/3</f>
        <v>89.266666666666666</v>
      </c>
      <c r="AO1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0.62675000000000003</v>
      </c>
      <c r="AP136" s="140">
        <f t="array" ref="AP1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136" s="140">
        <f>Table1[[#This Row],[Proposed V3.0 TEC Requirement (kWh/wk)]]+IF(Table1[[#This Row],[Maximum Document Size Width]]&gt;=275,A3_Weekly,0)+IF(AND(ISNUMBER(FIND("WiFi",Table1[[#This Row],[Functional Adders]])),ISERROR(FIND("Ethernet",Table1[[#This Row],[Functional Adders]]))),WiFi_Weekly,0)</f>
        <v>0.56899999999999995</v>
      </c>
      <c r="AR136" s="140" t="b">
        <f>Table1[[#This Row],[Typical Electricity Consumption (TEC) Per Proposed V3.0 Calculations (kWh/wk)]]&lt;=Table1[[#This Row],[Proposed V3.0 TEC Requirement Plus A3 and Wi-Fi Allowances (kWh/wk)]]</f>
        <v>0</v>
      </c>
      <c r="AS136" s="140" t="b">
        <f t="shared" si="4"/>
        <v>0</v>
      </c>
    </row>
    <row r="137" spans="1:45" ht="72" x14ac:dyDescent="0.2">
      <c r="A137" s="131">
        <v>2267746</v>
      </c>
      <c r="B137" s="132" t="s">
        <v>193</v>
      </c>
      <c r="C137" s="132" t="s">
        <v>194</v>
      </c>
      <c r="D137" s="132" t="s">
        <v>225</v>
      </c>
      <c r="E137" s="132" t="s">
        <v>225</v>
      </c>
      <c r="F137" s="132"/>
      <c r="G137" s="132" t="s">
        <v>29</v>
      </c>
      <c r="H137" s="132" t="s">
        <v>22</v>
      </c>
      <c r="I137" s="133">
        <v>216</v>
      </c>
      <c r="J137" s="133">
        <v>360</v>
      </c>
      <c r="K137" s="132"/>
      <c r="L137" s="132" t="s">
        <v>32</v>
      </c>
      <c r="M137" s="132" t="s">
        <v>21</v>
      </c>
      <c r="N137" s="133">
        <v>50</v>
      </c>
      <c r="O137" s="132" t="s">
        <v>24</v>
      </c>
      <c r="P137" s="134">
        <v>2.31</v>
      </c>
      <c r="Q137" s="135">
        <v>120.12</v>
      </c>
      <c r="R137" s="132" t="s">
        <v>25</v>
      </c>
      <c r="S137" s="136">
        <v>42513</v>
      </c>
      <c r="T137" s="136">
        <v>42333</v>
      </c>
      <c r="U137" s="132" t="s">
        <v>26</v>
      </c>
      <c r="V137" s="132" t="s">
        <v>226</v>
      </c>
      <c r="W137" s="137">
        <v>1</v>
      </c>
      <c r="X137" s="137">
        <v>6.6</v>
      </c>
      <c r="Y137" s="137">
        <v>19.2</v>
      </c>
      <c r="Z137" s="137">
        <v>19.2</v>
      </c>
      <c r="AA137" s="137">
        <v>32</v>
      </c>
      <c r="AB137" s="137">
        <v>406</v>
      </c>
      <c r="AC137" s="138">
        <v>2.3118666666666665</v>
      </c>
      <c r="AD137" s="137">
        <v>101.5</v>
      </c>
      <c r="AE137" s="137">
        <v>0.85536666666666683</v>
      </c>
      <c r="AF137" s="137">
        <v>44.479066666666675</v>
      </c>
      <c r="AG137" s="139">
        <f>Table1[[#This Row],[Print/Copy Time from Sleep Mode (s)]]-Table1[[#This Row],[Print/Copy Time from Ready State (s)]]</f>
        <v>12.6</v>
      </c>
      <c r="AH1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137" s="139" t="b">
        <f>IF(Table1[[#This Row],[Recovery Time Requirement (s)]]="No Requirement",TRUE,IF(Table1[[#This Row],[Recovery Time Requirement (s)]]="Default Delay Time Missing","Unknown",Table1[[#This Row],[Recovery Time (s) (Tactive1 - Tactive0)]]&lt;=Table1[[#This Row],[Recovery Time Requirement (s)]]))</f>
        <v>1</v>
      </c>
      <c r="AJ137" s="139" t="b">
        <f>Table1[[#This Row],[Automatic Duplex Output Capable]]&lt;&gt;"Optional"</f>
        <v>1</v>
      </c>
      <c r="AK1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7" s="140" t="str">
        <f t="array" ref="AL1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37" s="140">
        <f t="array" ref="AM1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7.85</v>
      </c>
      <c r="AN137" s="140">
        <f>Table1[[#This Row],[V2.0 TEC Requirement (kWh/wk)]]*52/3</f>
        <v>136.06666666666666</v>
      </c>
      <c r="AO1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0.85536666666666683</v>
      </c>
      <c r="AP137" s="140">
        <f t="array" ref="AP1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137" s="140">
        <f>Table1[[#This Row],[Proposed V3.0 TEC Requirement (kWh/wk)]]+IF(Table1[[#This Row],[Maximum Document Size Width]]&gt;=275,A3_Weekly,0)+IF(AND(ISNUMBER(FIND("WiFi",Table1[[#This Row],[Functional Adders]])),ISERROR(FIND("Ethernet",Table1[[#This Row],[Functional Adders]]))),WiFi_Weekly,0)</f>
        <v>0.93299999999999994</v>
      </c>
      <c r="AR137" s="140" t="b">
        <f>Table1[[#This Row],[Typical Electricity Consumption (TEC) Per Proposed V3.0 Calculations (kWh/wk)]]&lt;=Table1[[#This Row],[Proposed V3.0 TEC Requirement Plus A3 and Wi-Fi Allowances (kWh/wk)]]</f>
        <v>1</v>
      </c>
      <c r="AS137" s="140" t="b">
        <f t="shared" si="4"/>
        <v>1</v>
      </c>
    </row>
    <row r="138" spans="1:45" ht="72" x14ac:dyDescent="0.2">
      <c r="A138" s="131">
        <v>2267745</v>
      </c>
      <c r="B138" s="132" t="s">
        <v>193</v>
      </c>
      <c r="C138" s="132" t="s">
        <v>194</v>
      </c>
      <c r="D138" s="132" t="s">
        <v>227</v>
      </c>
      <c r="E138" s="132" t="s">
        <v>227</v>
      </c>
      <c r="F138" s="132"/>
      <c r="G138" s="132" t="s">
        <v>29</v>
      </c>
      <c r="H138" s="132" t="s">
        <v>22</v>
      </c>
      <c r="I138" s="133">
        <v>216</v>
      </c>
      <c r="J138" s="133">
        <v>356</v>
      </c>
      <c r="K138" s="132"/>
      <c r="L138" s="132" t="s">
        <v>32</v>
      </c>
      <c r="M138" s="132" t="s">
        <v>28</v>
      </c>
      <c r="N138" s="133">
        <v>63</v>
      </c>
      <c r="O138" s="132" t="s">
        <v>24</v>
      </c>
      <c r="P138" s="134">
        <v>3.8</v>
      </c>
      <c r="Q138" s="135">
        <v>197.6</v>
      </c>
      <c r="R138" s="132" t="s">
        <v>25</v>
      </c>
      <c r="S138" s="136">
        <v>42513</v>
      </c>
      <c r="T138" s="136">
        <v>42432</v>
      </c>
      <c r="U138" s="132" t="s">
        <v>26</v>
      </c>
      <c r="V138" s="132" t="s">
        <v>228</v>
      </c>
      <c r="W138" s="137">
        <v>20</v>
      </c>
      <c r="X138" s="137">
        <v>6.6</v>
      </c>
      <c r="Y138" s="137">
        <v>11.4</v>
      </c>
      <c r="Z138" s="137">
        <v>7.8</v>
      </c>
      <c r="AA138" s="137">
        <v>32</v>
      </c>
      <c r="AB138" s="137">
        <v>687.2</v>
      </c>
      <c r="AC138" s="138">
        <v>3.7984666666666671</v>
      </c>
      <c r="AD138" s="137">
        <v>171.8</v>
      </c>
      <c r="AE138" s="137">
        <v>1.3054666666666668</v>
      </c>
      <c r="AF138" s="137">
        <v>67.884266666666676</v>
      </c>
      <c r="AG138" s="139">
        <f>Table1[[#This Row],[Print/Copy Time from Sleep Mode (s)]]-Table1[[#This Row],[Print/Copy Time from Ready State (s)]]</f>
        <v>4.8000000000000007</v>
      </c>
      <c r="AH1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138" s="139" t="b">
        <f>IF(Table1[[#This Row],[Recovery Time Requirement (s)]]="No Requirement",TRUE,IF(Table1[[#This Row],[Recovery Time Requirement (s)]]="Default Delay Time Missing","Unknown",Table1[[#This Row],[Recovery Time (s) (Tactive1 - Tactive0)]]&lt;=Table1[[#This Row],[Recovery Time Requirement (s)]]))</f>
        <v>1</v>
      </c>
      <c r="AJ138" s="139" t="b">
        <f>Table1[[#This Row],[Automatic Duplex Output Capable]]&lt;&gt;"Optional"</f>
        <v>1</v>
      </c>
      <c r="AK1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8" s="140" t="str">
        <f t="array" ref="AL1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38" s="140">
        <f t="array" ref="AM1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6.28</v>
      </c>
      <c r="AN138" s="140">
        <f>Table1[[#This Row],[V2.0 TEC Requirement (kWh/wk)]]*52/3</f>
        <v>108.85333333333334</v>
      </c>
      <c r="AO1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1.3054666666666668</v>
      </c>
      <c r="AP138" s="140">
        <f t="array" ref="AP1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1.1220000000000003</v>
      </c>
      <c r="AQ138" s="140">
        <f>Table1[[#This Row],[Proposed V3.0 TEC Requirement (kWh/wk)]]+IF(Table1[[#This Row],[Maximum Document Size Width]]&gt;=275,A3_Weekly,0)+IF(AND(ISNUMBER(FIND("WiFi",Table1[[#This Row],[Functional Adders]])),ISERROR(FIND("Ethernet",Table1[[#This Row],[Functional Adders]]))),WiFi_Weekly,0)</f>
        <v>1.1220000000000003</v>
      </c>
      <c r="AR138" s="140" t="b">
        <f>Table1[[#This Row],[Typical Electricity Consumption (TEC) Per Proposed V3.0 Calculations (kWh/wk)]]&lt;=Table1[[#This Row],[Proposed V3.0 TEC Requirement Plus A3 and Wi-Fi Allowances (kWh/wk)]]</f>
        <v>0</v>
      </c>
      <c r="AS138" s="140" t="b">
        <f t="shared" si="4"/>
        <v>0</v>
      </c>
    </row>
    <row r="139" spans="1:45" ht="36" x14ac:dyDescent="0.2">
      <c r="A139" s="131">
        <v>2291861</v>
      </c>
      <c r="B139" s="132" t="s">
        <v>230</v>
      </c>
      <c r="C139" s="132" t="s">
        <v>231</v>
      </c>
      <c r="D139" s="132" t="s">
        <v>234</v>
      </c>
      <c r="E139" s="132" t="s">
        <v>235</v>
      </c>
      <c r="F139" s="132"/>
      <c r="G139" s="132" t="s">
        <v>232</v>
      </c>
      <c r="H139" s="132" t="s">
        <v>22</v>
      </c>
      <c r="I139" s="133">
        <v>250</v>
      </c>
      <c r="J139" s="133">
        <v>350</v>
      </c>
      <c r="K139" s="132"/>
      <c r="L139" s="132" t="s">
        <v>233</v>
      </c>
      <c r="M139" s="132" t="s">
        <v>28</v>
      </c>
      <c r="N139" s="133">
        <v>130</v>
      </c>
      <c r="O139" s="132" t="s">
        <v>23</v>
      </c>
      <c r="P139" s="134">
        <v>2.2000000000000002</v>
      </c>
      <c r="Q139" s="135">
        <v>114.4</v>
      </c>
      <c r="R139" s="132" t="s">
        <v>25</v>
      </c>
      <c r="S139" s="136">
        <v>42875</v>
      </c>
      <c r="T139" s="136">
        <v>42796</v>
      </c>
      <c r="U139" s="132" t="s">
        <v>45</v>
      </c>
      <c r="V139" s="132" t="s">
        <v>236</v>
      </c>
      <c r="W139" s="137">
        <v>0</v>
      </c>
      <c r="X139" s="137">
        <v>43.2</v>
      </c>
      <c r="Y139" s="137">
        <v>1.2</v>
      </c>
      <c r="Z139" s="137">
        <v>1.2</v>
      </c>
      <c r="AA139" s="137">
        <v>32</v>
      </c>
      <c r="AB139" s="137">
        <v>169.59999999999997</v>
      </c>
      <c r="AC139" s="138">
        <v>2.1280000000000001</v>
      </c>
      <c r="AD139" s="137">
        <v>42.399999999999991</v>
      </c>
      <c r="AE139" s="137">
        <v>1.792</v>
      </c>
      <c r="AF139" s="137">
        <v>93.183999999999997</v>
      </c>
      <c r="AG139" s="139">
        <f>Table1[[#This Row],[Print/Copy Time from Sleep Mode (s)]]-Table1[[#This Row],[Print/Copy Time from Ready State (s)]]</f>
        <v>-42</v>
      </c>
      <c r="AH1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39" s="139" t="b">
        <f>IF(Table1[[#This Row],[Recovery Time Requirement (s)]]="No Requirement",TRUE,IF(Table1[[#This Row],[Recovery Time Requirement (s)]]="Default Delay Time Missing","Unknown",Table1[[#This Row],[Recovery Time (s) (Tactive1 - Tactive0)]]&lt;=Table1[[#This Row],[Recovery Time Requirement (s)]]))</f>
        <v>1</v>
      </c>
      <c r="AJ139" s="139" t="b">
        <f>Table1[[#This Row],[Automatic Duplex Output Capable]]&lt;&gt;"Optional"</f>
        <v>1</v>
      </c>
      <c r="AK1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39" s="140" t="str">
        <f t="array" ref="AL1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39" s="140">
        <f t="array" ref="AM1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41.85</v>
      </c>
      <c r="AN139" s="140">
        <f>Table1[[#This Row],[V2.0 TEC Requirement (kWh/wk)]]*52/3</f>
        <v>725.40000000000009</v>
      </c>
      <c r="AO1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1.792</v>
      </c>
      <c r="AP139" s="140">
        <f t="array" ref="AP1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139" s="140">
        <f>Table1[[#This Row],[Proposed V3.0 TEC Requirement (kWh/wk)]]+IF(Table1[[#This Row],[Maximum Document Size Width]]&gt;=275,A3_Weekly,0)+IF(AND(ISNUMBER(FIND("WiFi",Table1[[#This Row],[Functional Adders]])),ISERROR(FIND("Ethernet",Table1[[#This Row],[Functional Adders]]))),WiFi_Weekly,0)</f>
        <v>5.8659999999999988</v>
      </c>
      <c r="AR139" s="140" t="b">
        <f>Table1[[#This Row],[Typical Electricity Consumption (TEC) Per Proposed V3.0 Calculations (kWh/wk)]]&lt;=Table1[[#This Row],[Proposed V3.0 TEC Requirement Plus A3 and Wi-Fi Allowances (kWh/wk)]]</f>
        <v>1</v>
      </c>
      <c r="AS139" s="140" t="b">
        <f t="shared" si="4"/>
        <v>1</v>
      </c>
    </row>
    <row r="140" spans="1:45" ht="36" x14ac:dyDescent="0.2">
      <c r="A140" s="131">
        <v>2309445</v>
      </c>
      <c r="B140" s="132" t="s">
        <v>230</v>
      </c>
      <c r="C140" s="132" t="s">
        <v>231</v>
      </c>
      <c r="D140" s="132" t="s">
        <v>2867</v>
      </c>
      <c r="E140" s="132" t="s">
        <v>2867</v>
      </c>
      <c r="F140" s="132"/>
      <c r="G140" s="132" t="s">
        <v>232</v>
      </c>
      <c r="H140" s="132" t="s">
        <v>22</v>
      </c>
      <c r="I140" s="133">
        <v>293</v>
      </c>
      <c r="J140" s="133">
        <v>428</v>
      </c>
      <c r="K140" s="132"/>
      <c r="L140" s="132" t="s">
        <v>233</v>
      </c>
      <c r="M140" s="132" t="s">
        <v>28</v>
      </c>
      <c r="N140" s="133">
        <v>150</v>
      </c>
      <c r="O140" s="132" t="s">
        <v>23</v>
      </c>
      <c r="P140" s="134">
        <v>2</v>
      </c>
      <c r="Q140" s="135">
        <v>104</v>
      </c>
      <c r="R140" s="132" t="s">
        <v>33</v>
      </c>
      <c r="S140" s="136">
        <v>43159</v>
      </c>
      <c r="T140" s="136">
        <v>43121</v>
      </c>
      <c r="U140" s="132" t="s">
        <v>40</v>
      </c>
      <c r="V140" s="132" t="s">
        <v>3514</v>
      </c>
      <c r="W140" s="137">
        <v>5</v>
      </c>
      <c r="X140" s="137">
        <v>25.2</v>
      </c>
      <c r="Y140" s="137">
        <v>28.2</v>
      </c>
      <c r="Z140" s="137">
        <v>27</v>
      </c>
      <c r="AA140" s="137">
        <v>32</v>
      </c>
      <c r="AB140" s="137">
        <v>302.39999999999992</v>
      </c>
      <c r="AC140" s="138">
        <v>2.0239999999999996</v>
      </c>
      <c r="AD140" s="137">
        <v>75.59999999999998</v>
      </c>
      <c r="AE140" s="137">
        <v>1.0099999999999998</v>
      </c>
      <c r="AF140" s="137">
        <v>52.519999999999989</v>
      </c>
      <c r="AG140" s="139">
        <f>Table1[[#This Row],[Print/Copy Time from Sleep Mode (s)]]-Table1[[#This Row],[Print/Copy Time from Ready State (s)]]</f>
        <v>3</v>
      </c>
      <c r="AH1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0" s="139" t="b">
        <f>IF(Table1[[#This Row],[Recovery Time Requirement (s)]]="No Requirement",TRUE,IF(Table1[[#This Row],[Recovery Time Requirement (s)]]="Default Delay Time Missing","Unknown",Table1[[#This Row],[Recovery Time (s) (Tactive1 - Tactive0)]]&lt;=Table1[[#This Row],[Recovery Time Requirement (s)]]))</f>
        <v>1</v>
      </c>
      <c r="AJ140" s="139" t="b">
        <f>Table1[[#This Row],[Automatic Duplex Output Capable]]&lt;&gt;"Optional"</f>
        <v>1</v>
      </c>
      <c r="AK1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0" s="140" t="str">
        <f t="array" ref="AL1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0" s="140">
        <f t="array" ref="AM1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54.15</v>
      </c>
      <c r="AN140" s="140">
        <f>Table1[[#This Row],[V2.0 TEC Requirement (kWh/wk)]]*52/3</f>
        <v>938.59999999999991</v>
      </c>
      <c r="AO1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0.95999999999999974</v>
      </c>
      <c r="AP140" s="140">
        <f t="array" ref="AP1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7.605999999999999</v>
      </c>
      <c r="AQ140" s="140">
        <f>Table1[[#This Row],[Proposed V3.0 TEC Requirement (kWh/wk)]]+IF(Table1[[#This Row],[Maximum Document Size Width]]&gt;=275,A3_Weekly,0)+IF(AND(ISNUMBER(FIND("WiFi",Table1[[#This Row],[Functional Adders]])),ISERROR(FIND("Ethernet",Table1[[#This Row],[Functional Adders]]))),WiFi_Weekly,0)</f>
        <v>7.6559999999999988</v>
      </c>
      <c r="AR140" s="140" t="b">
        <f>Table1[[#This Row],[Typical Electricity Consumption (TEC) Per Proposed V3.0 Calculations (kWh/wk)]]&lt;=Table1[[#This Row],[Proposed V3.0 TEC Requirement Plus A3 and Wi-Fi Allowances (kWh/wk)]]</f>
        <v>1</v>
      </c>
      <c r="AS140" s="140" t="b">
        <f t="shared" si="4"/>
        <v>1</v>
      </c>
    </row>
    <row r="141" spans="1:45" ht="36" x14ac:dyDescent="0.2">
      <c r="A141" s="131">
        <v>2264267</v>
      </c>
      <c r="B141" s="132" t="s">
        <v>230</v>
      </c>
      <c r="C141" s="132" t="s">
        <v>231</v>
      </c>
      <c r="D141" s="132" t="s">
        <v>237</v>
      </c>
      <c r="E141" s="132" t="s">
        <v>237</v>
      </c>
      <c r="F141" s="132"/>
      <c r="G141" s="132" t="s">
        <v>232</v>
      </c>
      <c r="H141" s="132" t="s">
        <v>22</v>
      </c>
      <c r="I141" s="133">
        <v>293</v>
      </c>
      <c r="J141" s="133">
        <v>428</v>
      </c>
      <c r="K141" s="132"/>
      <c r="L141" s="132" t="s">
        <v>233</v>
      </c>
      <c r="M141" s="132" t="s">
        <v>28</v>
      </c>
      <c r="N141" s="133">
        <v>130</v>
      </c>
      <c r="O141" s="132" t="s">
        <v>23</v>
      </c>
      <c r="P141" s="134">
        <v>2.1</v>
      </c>
      <c r="Q141" s="135">
        <v>109.2</v>
      </c>
      <c r="R141" s="132" t="s">
        <v>33</v>
      </c>
      <c r="S141" s="136">
        <v>42521</v>
      </c>
      <c r="T141" s="136">
        <v>42387</v>
      </c>
      <c r="U141" s="132" t="s">
        <v>45</v>
      </c>
      <c r="V141" s="132" t="s">
        <v>238</v>
      </c>
      <c r="W141" s="137">
        <v>5</v>
      </c>
      <c r="X141" s="137">
        <v>28.2</v>
      </c>
      <c r="Y141" s="137">
        <v>24</v>
      </c>
      <c r="Z141" s="137">
        <v>24</v>
      </c>
      <c r="AA141" s="137">
        <v>32</v>
      </c>
      <c r="AB141" s="137">
        <v>192</v>
      </c>
      <c r="AC141" s="138">
        <v>2.0991999999999997</v>
      </c>
      <c r="AD141" s="137">
        <v>48</v>
      </c>
      <c r="AE141" s="137">
        <v>1.6462000000000001</v>
      </c>
      <c r="AF141" s="137">
        <v>85.602400000000003</v>
      </c>
      <c r="AG141" s="139">
        <f>Table1[[#This Row],[Print/Copy Time from Sleep Mode (s)]]-Table1[[#This Row],[Print/Copy Time from Ready State (s)]]</f>
        <v>-4.1999999999999993</v>
      </c>
      <c r="AH1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1" s="139" t="b">
        <f>IF(Table1[[#This Row],[Recovery Time Requirement (s)]]="No Requirement",TRUE,IF(Table1[[#This Row],[Recovery Time Requirement (s)]]="Default Delay Time Missing","Unknown",Table1[[#This Row],[Recovery Time (s) (Tactive1 - Tactive0)]]&lt;=Table1[[#This Row],[Recovery Time Requirement (s)]]))</f>
        <v>1</v>
      </c>
      <c r="AJ141" s="139" t="b">
        <f>Table1[[#This Row],[Automatic Duplex Output Capable]]&lt;&gt;"Optional"</f>
        <v>1</v>
      </c>
      <c r="AK1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1" s="140" t="str">
        <f t="array" ref="AL1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1" s="140">
        <f t="array" ref="AM1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141" s="140">
        <f>Table1[[#This Row],[V2.0 TEC Requirement (kWh/wk)]]*52/3</f>
        <v>730.59999999999991</v>
      </c>
      <c r="AO1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1.5962000000000001</v>
      </c>
      <c r="AP141" s="140">
        <f t="array" ref="AP1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141" s="140">
        <f>Table1[[#This Row],[Proposed V3.0 TEC Requirement (kWh/wk)]]+IF(Table1[[#This Row],[Maximum Document Size Width]]&gt;=275,A3_Weekly,0)+IF(AND(ISNUMBER(FIND("WiFi",Table1[[#This Row],[Functional Adders]])),ISERROR(FIND("Ethernet",Table1[[#This Row],[Functional Adders]]))),WiFi_Weekly,0)</f>
        <v>5.9159999999999986</v>
      </c>
      <c r="AR141" s="140" t="b">
        <f>Table1[[#This Row],[Typical Electricity Consumption (TEC) Per Proposed V3.0 Calculations (kWh/wk)]]&lt;=Table1[[#This Row],[Proposed V3.0 TEC Requirement Plus A3 and Wi-Fi Allowances (kWh/wk)]]</f>
        <v>1</v>
      </c>
      <c r="AS141" s="140" t="b">
        <f t="shared" si="4"/>
        <v>1</v>
      </c>
    </row>
    <row r="142" spans="1:45" ht="36" x14ac:dyDescent="0.2">
      <c r="A142" s="131">
        <v>2264265</v>
      </c>
      <c r="B142" s="132" t="s">
        <v>230</v>
      </c>
      <c r="C142" s="132" t="s">
        <v>231</v>
      </c>
      <c r="D142" s="132" t="s">
        <v>239</v>
      </c>
      <c r="E142" s="132" t="s">
        <v>239</v>
      </c>
      <c r="F142" s="132"/>
      <c r="G142" s="132" t="s">
        <v>232</v>
      </c>
      <c r="H142" s="132" t="s">
        <v>22</v>
      </c>
      <c r="I142" s="133">
        <v>293</v>
      </c>
      <c r="J142" s="133">
        <v>428</v>
      </c>
      <c r="K142" s="132"/>
      <c r="L142" s="132" t="s">
        <v>233</v>
      </c>
      <c r="M142" s="132" t="s">
        <v>28</v>
      </c>
      <c r="N142" s="133">
        <v>130</v>
      </c>
      <c r="O142" s="132" t="s">
        <v>23</v>
      </c>
      <c r="P142" s="134">
        <v>2.1</v>
      </c>
      <c r="Q142" s="135">
        <v>109.2</v>
      </c>
      <c r="R142" s="132" t="s">
        <v>33</v>
      </c>
      <c r="S142" s="136">
        <v>42521</v>
      </c>
      <c r="T142" s="136">
        <v>42387</v>
      </c>
      <c r="U142" s="132" t="s">
        <v>45</v>
      </c>
      <c r="V142" s="132" t="s">
        <v>240</v>
      </c>
      <c r="W142" s="137">
        <v>5</v>
      </c>
      <c r="X142" s="137">
        <v>28.2</v>
      </c>
      <c r="Y142" s="137">
        <v>24</v>
      </c>
      <c r="Z142" s="137">
        <v>24</v>
      </c>
      <c r="AA142" s="137">
        <v>32</v>
      </c>
      <c r="AB142" s="137">
        <v>201.8</v>
      </c>
      <c r="AC142" s="138">
        <v>2.1098000000000003</v>
      </c>
      <c r="AD142" s="137">
        <v>50.45</v>
      </c>
      <c r="AE142" s="137">
        <v>1.6110499999999999</v>
      </c>
      <c r="AF142" s="137">
        <v>83.774599999999992</v>
      </c>
      <c r="AG142" s="139">
        <f>Table1[[#This Row],[Print/Copy Time from Sleep Mode (s)]]-Table1[[#This Row],[Print/Copy Time from Ready State (s)]]</f>
        <v>-4.1999999999999993</v>
      </c>
      <c r="AH1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2" s="139" t="b">
        <f>IF(Table1[[#This Row],[Recovery Time Requirement (s)]]="No Requirement",TRUE,IF(Table1[[#This Row],[Recovery Time Requirement (s)]]="Default Delay Time Missing","Unknown",Table1[[#This Row],[Recovery Time (s) (Tactive1 - Tactive0)]]&lt;=Table1[[#This Row],[Recovery Time Requirement (s)]]))</f>
        <v>1</v>
      </c>
      <c r="AJ142" s="139" t="b">
        <f>Table1[[#This Row],[Automatic Duplex Output Capable]]&lt;&gt;"Optional"</f>
        <v>1</v>
      </c>
      <c r="AK1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2" s="140" t="str">
        <f t="array" ref="AL1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2" s="140">
        <f t="array" ref="AM1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142" s="140">
        <f>Table1[[#This Row],[V2.0 TEC Requirement (kWh/wk)]]*52/3</f>
        <v>730.59999999999991</v>
      </c>
      <c r="AO1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1.5610499999999998</v>
      </c>
      <c r="AP142" s="140">
        <f t="array" ref="AP1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142" s="140">
        <f>Table1[[#This Row],[Proposed V3.0 TEC Requirement (kWh/wk)]]+IF(Table1[[#This Row],[Maximum Document Size Width]]&gt;=275,A3_Weekly,0)+IF(AND(ISNUMBER(FIND("WiFi",Table1[[#This Row],[Functional Adders]])),ISERROR(FIND("Ethernet",Table1[[#This Row],[Functional Adders]]))),WiFi_Weekly,0)</f>
        <v>5.9159999999999986</v>
      </c>
      <c r="AR142" s="140" t="b">
        <f>Table1[[#This Row],[Typical Electricity Consumption (TEC) Per Proposed V3.0 Calculations (kWh/wk)]]&lt;=Table1[[#This Row],[Proposed V3.0 TEC Requirement Plus A3 and Wi-Fi Allowances (kWh/wk)]]</f>
        <v>1</v>
      </c>
      <c r="AS142" s="140" t="b">
        <f t="shared" si="4"/>
        <v>1</v>
      </c>
    </row>
    <row r="143" spans="1:45" ht="36" x14ac:dyDescent="0.2">
      <c r="A143" s="131">
        <v>2286821</v>
      </c>
      <c r="B143" s="132" t="s">
        <v>241</v>
      </c>
      <c r="C143" s="132" t="s">
        <v>242</v>
      </c>
      <c r="D143" s="132" t="s">
        <v>244</v>
      </c>
      <c r="E143" s="132" t="s">
        <v>245</v>
      </c>
      <c r="F143" s="132"/>
      <c r="G143" s="132" t="s">
        <v>1432</v>
      </c>
      <c r="H143" s="132" t="s">
        <v>22</v>
      </c>
      <c r="I143" s="133">
        <v>483</v>
      </c>
      <c r="J143" s="133">
        <v>329</v>
      </c>
      <c r="K143" s="132"/>
      <c r="L143" s="132" t="s">
        <v>68</v>
      </c>
      <c r="M143" s="132" t="s">
        <v>21</v>
      </c>
      <c r="N143" s="133">
        <v>100</v>
      </c>
      <c r="O143" s="132" t="s">
        <v>24</v>
      </c>
      <c r="P143" s="134">
        <v>1.2330000000000001</v>
      </c>
      <c r="Q143" s="135">
        <v>64.116</v>
      </c>
      <c r="R143" s="132" t="s">
        <v>25</v>
      </c>
      <c r="S143" s="136">
        <v>42856</v>
      </c>
      <c r="T143" s="136">
        <v>42724</v>
      </c>
      <c r="U143" s="132" t="s">
        <v>45</v>
      </c>
      <c r="V143" s="132" t="s">
        <v>246</v>
      </c>
      <c r="W143" s="137">
        <v>1</v>
      </c>
      <c r="X143" s="137">
        <v>9.6</v>
      </c>
      <c r="Y143" s="137">
        <v>11.4</v>
      </c>
      <c r="Z143" s="137">
        <v>11.4</v>
      </c>
      <c r="AA143" s="137">
        <v>32</v>
      </c>
      <c r="AB143" s="137">
        <v>217.8</v>
      </c>
      <c r="AC143" s="138">
        <v>1.2298</v>
      </c>
      <c r="AD143" s="137">
        <v>54.45</v>
      </c>
      <c r="AE143" s="137">
        <v>0.44605</v>
      </c>
      <c r="AF143" s="137">
        <v>23.194600000000001</v>
      </c>
      <c r="AG143" s="139">
        <f>Table1[[#This Row],[Print/Copy Time from Sleep Mode (s)]]-Table1[[#This Row],[Print/Copy Time from Ready State (s)]]</f>
        <v>1.8000000000000007</v>
      </c>
      <c r="AH1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3" s="139" t="b">
        <f>IF(Table1[[#This Row],[Recovery Time Requirement (s)]]="No Requirement",TRUE,IF(Table1[[#This Row],[Recovery Time Requirement (s)]]="Default Delay Time Missing","Unknown",Table1[[#This Row],[Recovery Time (s) (Tactive1 - Tactive0)]]&lt;=Table1[[#This Row],[Recovery Time Requirement (s)]]))</f>
        <v>1</v>
      </c>
      <c r="AJ143" s="139" t="b">
        <f>Table1[[#This Row],[Automatic Duplex Output Capable]]&lt;&gt;"Optional"</f>
        <v>1</v>
      </c>
      <c r="AK1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3" s="140" t="str">
        <f t="array" ref="AL1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3" s="140">
        <f t="array" ref="AM1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34.25</v>
      </c>
      <c r="AN143" s="140">
        <f>Table1[[#This Row],[V2.0 TEC Requirement (kWh/wk)]]*52/3</f>
        <v>593.66666666666663</v>
      </c>
      <c r="AO1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0.39605000000000001</v>
      </c>
      <c r="AP143" s="140">
        <f t="array" ref="AP1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5.2269999999999985</v>
      </c>
      <c r="AQ143" s="140">
        <f>Table1[[#This Row],[Proposed V3.0 TEC Requirement (kWh/wk)]]+IF(Table1[[#This Row],[Maximum Document Size Width]]&gt;=275,A3_Weekly,0)+IF(AND(ISNUMBER(FIND("WiFi",Table1[[#This Row],[Functional Adders]])),ISERROR(FIND("Ethernet",Table1[[#This Row],[Functional Adders]]))),WiFi_Weekly,0)</f>
        <v>5.2769999999999984</v>
      </c>
      <c r="AR143" s="140" t="b">
        <f>Table1[[#This Row],[Typical Electricity Consumption (TEC) Per Proposed V3.0 Calculations (kWh/wk)]]&lt;=Table1[[#This Row],[Proposed V3.0 TEC Requirement Plus A3 and Wi-Fi Allowances (kWh/wk)]]</f>
        <v>1</v>
      </c>
      <c r="AS143" s="140" t="b">
        <f t="shared" si="4"/>
        <v>1</v>
      </c>
    </row>
    <row r="144" spans="1:45" ht="36" x14ac:dyDescent="0.2">
      <c r="A144" s="131">
        <v>2302138</v>
      </c>
      <c r="B144" s="132" t="s">
        <v>241</v>
      </c>
      <c r="C144" s="132" t="s">
        <v>242</v>
      </c>
      <c r="D144" s="132" t="s">
        <v>247</v>
      </c>
      <c r="E144" s="132" t="s">
        <v>248</v>
      </c>
      <c r="F144" s="132"/>
      <c r="G144" s="132" t="s">
        <v>1432</v>
      </c>
      <c r="H144" s="132" t="s">
        <v>22</v>
      </c>
      <c r="I144" s="133">
        <v>483</v>
      </c>
      <c r="J144" s="133">
        <v>329</v>
      </c>
      <c r="K144" s="132"/>
      <c r="L144" s="132" t="s">
        <v>68</v>
      </c>
      <c r="M144" s="132" t="s">
        <v>21</v>
      </c>
      <c r="N144" s="133">
        <v>75</v>
      </c>
      <c r="O144" s="132" t="s">
        <v>24</v>
      </c>
      <c r="P144" s="134">
        <v>0.9</v>
      </c>
      <c r="Q144" s="135">
        <v>46.8</v>
      </c>
      <c r="R144" s="132" t="s">
        <v>25</v>
      </c>
      <c r="S144" s="136">
        <v>43070</v>
      </c>
      <c r="T144" s="136">
        <v>42962</v>
      </c>
      <c r="U144" s="132" t="s">
        <v>45</v>
      </c>
      <c r="V144" s="132" t="s">
        <v>249</v>
      </c>
      <c r="W144" s="137">
        <v>1</v>
      </c>
      <c r="X144" s="137">
        <v>10.199999999999999</v>
      </c>
      <c r="Y144" s="137">
        <v>12</v>
      </c>
      <c r="Z144" s="137">
        <v>10.8</v>
      </c>
      <c r="AA144" s="137">
        <v>32</v>
      </c>
      <c r="AB144" s="137">
        <v>155.80000000000001</v>
      </c>
      <c r="AC144" s="138">
        <v>0.91979999999999995</v>
      </c>
      <c r="AD144" s="137">
        <v>38.950000000000003</v>
      </c>
      <c r="AE144" s="137">
        <v>0.36854999999999999</v>
      </c>
      <c r="AF144" s="137">
        <v>19.1646</v>
      </c>
      <c r="AG144" s="139">
        <f>Table1[[#This Row],[Print/Copy Time from Sleep Mode (s)]]-Table1[[#This Row],[Print/Copy Time from Ready State (s)]]</f>
        <v>1.8000000000000007</v>
      </c>
      <c r="AH1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4" s="139" t="b">
        <f>IF(Table1[[#This Row],[Recovery Time Requirement (s)]]="No Requirement",TRUE,IF(Table1[[#This Row],[Recovery Time Requirement (s)]]="Default Delay Time Missing","Unknown",Table1[[#This Row],[Recovery Time (s) (Tactive1 - Tactive0)]]&lt;=Table1[[#This Row],[Recovery Time Requirement (s)]]))</f>
        <v>1</v>
      </c>
      <c r="AJ144" s="139" t="b">
        <f>Table1[[#This Row],[Automatic Duplex Output Capable]]&lt;&gt;"Optional"</f>
        <v>1</v>
      </c>
      <c r="AK1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4" s="140" t="str">
        <f t="array" ref="AL1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4" s="140">
        <f t="array" ref="AM1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144" s="140">
        <f>Table1[[#This Row],[V2.0 TEC Requirement (kWh/wk)]]*52/3</f>
        <v>273.00000000000006</v>
      </c>
      <c r="AO1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0.31855</v>
      </c>
      <c r="AP144" s="140">
        <f t="array" ref="AP1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144" s="140">
        <f>Table1[[#This Row],[Proposed V3.0 TEC Requirement (kWh/wk)]]+IF(Table1[[#This Row],[Maximum Document Size Width]]&gt;=275,A3_Weekly,0)+IF(AND(ISNUMBER(FIND("WiFi",Table1[[#This Row],[Functional Adders]])),ISERROR(FIND("Ethernet",Table1[[#This Row],[Functional Adders]]))),WiFi_Weekly,0)</f>
        <v>1.768</v>
      </c>
      <c r="AR144" s="140" t="b">
        <f>Table1[[#This Row],[Typical Electricity Consumption (TEC) Per Proposed V3.0 Calculations (kWh/wk)]]&lt;=Table1[[#This Row],[Proposed V3.0 TEC Requirement Plus A3 and Wi-Fi Allowances (kWh/wk)]]</f>
        <v>1</v>
      </c>
      <c r="AS144" s="140" t="b">
        <f t="shared" si="4"/>
        <v>1</v>
      </c>
    </row>
    <row r="145" spans="1:45" ht="36" x14ac:dyDescent="0.2">
      <c r="A145" s="131">
        <v>2230847</v>
      </c>
      <c r="B145" s="132" t="s">
        <v>2201</v>
      </c>
      <c r="C145" s="132" t="s">
        <v>2868</v>
      </c>
      <c r="D145" s="132" t="s">
        <v>2869</v>
      </c>
      <c r="E145" s="132" t="s">
        <v>2869</v>
      </c>
      <c r="F145" s="132"/>
      <c r="G145" s="132" t="s">
        <v>1432</v>
      </c>
      <c r="H145" s="132" t="s">
        <v>22</v>
      </c>
      <c r="I145" s="133">
        <v>216</v>
      </c>
      <c r="J145" s="133">
        <v>355</v>
      </c>
      <c r="K145" s="132"/>
      <c r="L145" s="132" t="s">
        <v>32</v>
      </c>
      <c r="M145" s="132" t="s">
        <v>28</v>
      </c>
      <c r="N145" s="133">
        <v>26</v>
      </c>
      <c r="O145" s="132" t="s">
        <v>24</v>
      </c>
      <c r="P145" s="134">
        <v>1.26</v>
      </c>
      <c r="Q145" s="135">
        <v>65.52</v>
      </c>
      <c r="R145" s="132" t="s">
        <v>25</v>
      </c>
      <c r="S145" s="136">
        <v>42125</v>
      </c>
      <c r="T145" s="136">
        <v>41995</v>
      </c>
      <c r="U145" s="132" t="s">
        <v>45</v>
      </c>
      <c r="V145" s="132" t="s">
        <v>3515</v>
      </c>
      <c r="W145" s="137">
        <v>10</v>
      </c>
      <c r="X145" s="137">
        <v>22.2</v>
      </c>
      <c r="Y145" s="137">
        <v>22.2</v>
      </c>
      <c r="Z145" s="137">
        <v>21</v>
      </c>
      <c r="AA145" s="137">
        <v>26</v>
      </c>
      <c r="AB145" s="137">
        <v>181.79999999999998</v>
      </c>
      <c r="AC145" s="138">
        <v>1.2612999999999999</v>
      </c>
      <c r="AD145" s="137">
        <v>45.449999999999996</v>
      </c>
      <c r="AE145" s="137">
        <v>0.64292499999999997</v>
      </c>
      <c r="AF145" s="137">
        <v>33.432099999999998</v>
      </c>
      <c r="AG145" s="139">
        <f>Table1[[#This Row],[Print/Copy Time from Sleep Mode (s)]]-Table1[[#This Row],[Print/Copy Time from Ready State (s)]]</f>
        <v>0</v>
      </c>
      <c r="AH1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145" s="139" t="b">
        <f>IF(Table1[[#This Row],[Recovery Time Requirement (s)]]="No Requirement",TRUE,IF(Table1[[#This Row],[Recovery Time Requirement (s)]]="Default Delay Time Missing","Unknown",Table1[[#This Row],[Recovery Time (s) (Tactive1 - Tactive0)]]&lt;=Table1[[#This Row],[Recovery Time Requirement (s)]]))</f>
        <v>1</v>
      </c>
      <c r="AJ145" s="139" t="b">
        <f>Table1[[#This Row],[Automatic Duplex Output Capable]]&lt;&gt;"Optional"</f>
        <v>1</v>
      </c>
      <c r="AK1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5" s="140" t="str">
        <f t="array" ref="AL1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5" s="140">
        <f t="array" ref="AM1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1.8700000000000003</v>
      </c>
      <c r="AN145" s="140">
        <f>Table1[[#This Row],[V2.0 TEC Requirement (kWh/wk)]]*52/3</f>
        <v>32.413333333333341</v>
      </c>
      <c r="AO1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0.64292499999999997</v>
      </c>
      <c r="AP145" s="140">
        <f t="array" ref="AP1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145" s="140">
        <f>Table1[[#This Row],[Proposed V3.0 TEC Requirement (kWh/wk)]]+IF(Table1[[#This Row],[Maximum Document Size Width]]&gt;=275,A3_Weekly,0)+IF(AND(ISNUMBER(FIND("WiFi",Table1[[#This Row],[Functional Adders]])),ISERROR(FIND("Ethernet",Table1[[#This Row],[Functional Adders]]))),WiFi_Weekly,0)</f>
        <v>0.35299999999999998</v>
      </c>
      <c r="AR145" s="140" t="b">
        <f>Table1[[#This Row],[Typical Electricity Consumption (TEC) Per Proposed V3.0 Calculations (kWh/wk)]]&lt;=Table1[[#This Row],[Proposed V3.0 TEC Requirement Plus A3 and Wi-Fi Allowances (kWh/wk)]]</f>
        <v>0</v>
      </c>
      <c r="AS145" s="140" t="b">
        <f t="shared" si="4"/>
        <v>0</v>
      </c>
    </row>
    <row r="146" spans="1:45" ht="36" x14ac:dyDescent="0.2">
      <c r="A146" s="131">
        <v>2217718</v>
      </c>
      <c r="B146" s="132" t="s">
        <v>2201</v>
      </c>
      <c r="C146" s="132" t="s">
        <v>2868</v>
      </c>
      <c r="D146" s="132" t="s">
        <v>2870</v>
      </c>
      <c r="E146" s="132" t="s">
        <v>2870</v>
      </c>
      <c r="F146" s="132"/>
      <c r="G146" s="132" t="s">
        <v>29</v>
      </c>
      <c r="H146" s="132" t="s">
        <v>22</v>
      </c>
      <c r="I146" s="133">
        <v>216</v>
      </c>
      <c r="J146" s="133">
        <v>355</v>
      </c>
      <c r="K146" s="132"/>
      <c r="L146" s="132" t="s">
        <v>32</v>
      </c>
      <c r="M146" s="132" t="s">
        <v>28</v>
      </c>
      <c r="N146" s="133">
        <v>26</v>
      </c>
      <c r="O146" s="132" t="s">
        <v>24</v>
      </c>
      <c r="P146" s="134">
        <v>1.2</v>
      </c>
      <c r="Q146" s="135">
        <v>62.4</v>
      </c>
      <c r="R146" s="132" t="s">
        <v>25</v>
      </c>
      <c r="S146" s="136">
        <v>42036</v>
      </c>
      <c r="T146" s="136">
        <v>41870</v>
      </c>
      <c r="U146" s="132" t="s">
        <v>45</v>
      </c>
      <c r="V146" s="132" t="s">
        <v>3516</v>
      </c>
      <c r="W146" s="137">
        <v>0</v>
      </c>
      <c r="X146" s="137">
        <v>25.8</v>
      </c>
      <c r="Y146" s="137">
        <v>28.8</v>
      </c>
      <c r="Z146" s="137">
        <v>27</v>
      </c>
      <c r="AA146" s="137">
        <v>26</v>
      </c>
      <c r="AB146" s="137">
        <v>204.2</v>
      </c>
      <c r="AC146" s="138">
        <v>1.2242500000000001</v>
      </c>
      <c r="AD146" s="137">
        <v>51.05</v>
      </c>
      <c r="AE146" s="137">
        <v>0.49506250000000002</v>
      </c>
      <c r="AF146" s="137">
        <v>25.74325</v>
      </c>
      <c r="AG146" s="139">
        <f>Table1[[#This Row],[Print/Copy Time from Sleep Mode (s)]]-Table1[[#This Row],[Print/Copy Time from Ready State (s)]]</f>
        <v>3</v>
      </c>
      <c r="AH1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146" s="139" t="b">
        <f>IF(Table1[[#This Row],[Recovery Time Requirement (s)]]="No Requirement",TRUE,IF(Table1[[#This Row],[Recovery Time Requirement (s)]]="Default Delay Time Missing","Unknown",Table1[[#This Row],[Recovery Time (s) (Tactive1 - Tactive0)]]&lt;=Table1[[#This Row],[Recovery Time Requirement (s)]]))</f>
        <v>1</v>
      </c>
      <c r="AJ146" s="139" t="b">
        <f>Table1[[#This Row],[Automatic Duplex Output Capable]]&lt;&gt;"Optional"</f>
        <v>1</v>
      </c>
      <c r="AK1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6" s="140" t="str">
        <f t="array" ref="AL1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46" s="140">
        <f t="array" ref="AM1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1.26</v>
      </c>
      <c r="AN146" s="140">
        <f>Table1[[#This Row],[V2.0 TEC Requirement (kWh/wk)]]*52/3</f>
        <v>21.84</v>
      </c>
      <c r="AO1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0.49506250000000002</v>
      </c>
      <c r="AP146" s="140">
        <f t="array" ref="AP1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0.32700000000000007</v>
      </c>
      <c r="AQ146" s="140">
        <f>Table1[[#This Row],[Proposed V3.0 TEC Requirement (kWh/wk)]]+IF(Table1[[#This Row],[Maximum Document Size Width]]&gt;=275,A3_Weekly,0)+IF(AND(ISNUMBER(FIND("WiFi",Table1[[#This Row],[Functional Adders]])),ISERROR(FIND("Ethernet",Table1[[#This Row],[Functional Adders]]))),WiFi_Weekly,0)</f>
        <v>0.32700000000000007</v>
      </c>
      <c r="AR146" s="140" t="b">
        <f>Table1[[#This Row],[Typical Electricity Consumption (TEC) Per Proposed V3.0 Calculations (kWh/wk)]]&lt;=Table1[[#This Row],[Proposed V3.0 TEC Requirement Plus A3 and Wi-Fi Allowances (kWh/wk)]]</f>
        <v>0</v>
      </c>
      <c r="AS146" s="140" t="b">
        <f t="shared" si="4"/>
        <v>0</v>
      </c>
    </row>
    <row r="147" spans="1:45" ht="72" x14ac:dyDescent="0.2">
      <c r="A147" s="131">
        <v>2189083</v>
      </c>
      <c r="B147" s="132" t="s">
        <v>251</v>
      </c>
      <c r="C147" s="132" t="s">
        <v>252</v>
      </c>
      <c r="D147" s="132" t="s">
        <v>2871</v>
      </c>
      <c r="E147" s="132" t="s">
        <v>2872</v>
      </c>
      <c r="F147" s="132"/>
      <c r="G147" s="132" t="s">
        <v>1432</v>
      </c>
      <c r="H147" s="132" t="s">
        <v>22</v>
      </c>
      <c r="I147" s="133">
        <v>297</v>
      </c>
      <c r="J147" s="133">
        <v>432</v>
      </c>
      <c r="K147" s="132"/>
      <c r="L147" s="132" t="s">
        <v>32</v>
      </c>
      <c r="M147" s="132" t="s">
        <v>21</v>
      </c>
      <c r="N147" s="133">
        <v>30</v>
      </c>
      <c r="O147" s="132" t="s">
        <v>24</v>
      </c>
      <c r="P147" s="134">
        <v>3.6219999999999999</v>
      </c>
      <c r="Q147" s="135">
        <v>188.34399999999999</v>
      </c>
      <c r="R147" s="132" t="s">
        <v>25</v>
      </c>
      <c r="S147" s="136">
        <v>41609</v>
      </c>
      <c r="T147" s="136">
        <v>41513</v>
      </c>
      <c r="U147" s="132" t="s">
        <v>26</v>
      </c>
      <c r="V147" s="132" t="s">
        <v>3517</v>
      </c>
      <c r="W147" s="137">
        <v>1</v>
      </c>
      <c r="X147" s="137">
        <v>25.2</v>
      </c>
      <c r="Y147" s="137">
        <v>19.8</v>
      </c>
      <c r="Z147" s="137">
        <v>19.8</v>
      </c>
      <c r="AA147" s="137">
        <v>30</v>
      </c>
      <c r="AB147" s="137">
        <v>428.13333333333333</v>
      </c>
      <c r="AC147" s="138">
        <v>3.628366666666667</v>
      </c>
      <c r="AD147" s="137">
        <v>107.03333333333333</v>
      </c>
      <c r="AE147" s="137">
        <v>2.343491666666667</v>
      </c>
      <c r="AF147" s="137">
        <v>121.86156666666668</v>
      </c>
      <c r="AG147" s="139">
        <f>Table1[[#This Row],[Print/Copy Time from Sleep Mode (s)]]-Table1[[#This Row],[Print/Copy Time from Ready State (s)]]</f>
        <v>-5.3999999999999986</v>
      </c>
      <c r="AH1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147" s="139" t="b">
        <f>IF(Table1[[#This Row],[Recovery Time Requirement (s)]]="No Requirement",TRUE,IF(Table1[[#This Row],[Recovery Time Requirement (s)]]="Default Delay Time Missing","Unknown",Table1[[#This Row],[Recovery Time (s) (Tactive1 - Tactive0)]]&lt;=Table1[[#This Row],[Recovery Time Requirement (s)]]))</f>
        <v>1</v>
      </c>
      <c r="AJ147" s="139" t="b">
        <f>Table1[[#This Row],[Automatic Duplex Output Capable]]&lt;&gt;"Optional"</f>
        <v>1</v>
      </c>
      <c r="AK1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7" s="140" t="str">
        <f t="array" ref="AL1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7" s="140">
        <f t="array" ref="AM1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147" s="140">
        <f>Table1[[#This Row],[V2.0 TEC Requirement (kWh/wk)]]*52/3</f>
        <v>73.666666666666671</v>
      </c>
      <c r="AO1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2.2934916666666672</v>
      </c>
      <c r="AP147" s="140">
        <f t="array" ref="AP1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147" s="140">
        <f>Table1[[#This Row],[Proposed V3.0 TEC Requirement (kWh/wk)]]+IF(Table1[[#This Row],[Maximum Document Size Width]]&gt;=275,A3_Weekly,0)+IF(AND(ISNUMBER(FIND("WiFi",Table1[[#This Row],[Functional Adders]])),ISERROR(FIND("Ethernet",Table1[[#This Row],[Functional Adders]]))),WiFi_Weekly,0)</f>
        <v>0.49299999999999999</v>
      </c>
      <c r="AR147" s="140" t="b">
        <f>Table1[[#This Row],[Typical Electricity Consumption (TEC) Per Proposed V3.0 Calculations (kWh/wk)]]&lt;=Table1[[#This Row],[Proposed V3.0 TEC Requirement Plus A3 and Wi-Fi Allowances (kWh/wk)]]</f>
        <v>0</v>
      </c>
      <c r="AS147" s="140" t="b">
        <f t="shared" si="4"/>
        <v>0</v>
      </c>
    </row>
    <row r="148" spans="1:45" ht="36" x14ac:dyDescent="0.2">
      <c r="A148" s="131">
        <v>2241966</v>
      </c>
      <c r="B148" s="132" t="s">
        <v>251</v>
      </c>
      <c r="C148" s="132" t="s">
        <v>252</v>
      </c>
      <c r="D148" s="132" t="s">
        <v>253</v>
      </c>
      <c r="E148" s="132" t="s">
        <v>253</v>
      </c>
      <c r="F148" s="132"/>
      <c r="G148" s="132" t="s">
        <v>1432</v>
      </c>
      <c r="H148" s="132" t="s">
        <v>22</v>
      </c>
      <c r="I148" s="133">
        <v>297</v>
      </c>
      <c r="J148" s="133">
        <v>432</v>
      </c>
      <c r="K148" s="132"/>
      <c r="L148" s="132" t="s">
        <v>32</v>
      </c>
      <c r="M148" s="132" t="s">
        <v>28</v>
      </c>
      <c r="N148" s="133">
        <v>65</v>
      </c>
      <c r="O148" s="132" t="s">
        <v>24</v>
      </c>
      <c r="P148" s="134">
        <v>4.9000000000000004</v>
      </c>
      <c r="Q148" s="135">
        <v>254.8</v>
      </c>
      <c r="R148" s="132" t="s">
        <v>25</v>
      </c>
      <c r="S148" s="136">
        <v>42309</v>
      </c>
      <c r="T148" s="136">
        <v>42174</v>
      </c>
      <c r="U148" s="132" t="s">
        <v>45</v>
      </c>
      <c r="V148" s="132" t="s">
        <v>254</v>
      </c>
      <c r="W148" s="137">
        <v>0</v>
      </c>
      <c r="X148" s="137">
        <v>9.6</v>
      </c>
      <c r="Y148" s="137">
        <v>43.8</v>
      </c>
      <c r="Z148" s="137">
        <v>40.799999999999997</v>
      </c>
      <c r="AA148" s="137">
        <v>32</v>
      </c>
      <c r="AB148" s="137">
        <v>952.8</v>
      </c>
      <c r="AC148" s="138">
        <v>4.8536000000000001</v>
      </c>
      <c r="AD148" s="137">
        <v>238.2</v>
      </c>
      <c r="AE148" s="137">
        <v>1.3015999999999999</v>
      </c>
      <c r="AF148" s="137">
        <v>67.683199999999999</v>
      </c>
      <c r="AG148" s="139">
        <f>Table1[[#This Row],[Print/Copy Time from Sleep Mode (s)]]-Table1[[#This Row],[Print/Copy Time from Ready State (s)]]</f>
        <v>34.199999999999996</v>
      </c>
      <c r="AH1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8" s="139" t="b">
        <f>IF(Table1[[#This Row],[Recovery Time Requirement (s)]]="No Requirement",TRUE,IF(Table1[[#This Row],[Recovery Time Requirement (s)]]="Default Delay Time Missing","Unknown",Table1[[#This Row],[Recovery Time (s) (Tactive1 - Tactive0)]]&lt;=Table1[[#This Row],[Recovery Time Requirement (s)]]))</f>
        <v>0</v>
      </c>
      <c r="AJ148" s="139" t="b">
        <f>Table1[[#This Row],[Automatic Duplex Output Capable]]&lt;&gt;"Optional"</f>
        <v>1</v>
      </c>
      <c r="AK1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8" s="140" t="str">
        <f t="array" ref="AL1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8" s="140">
        <f t="array" ref="AM1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148" s="140">
        <f>Table1[[#This Row],[V2.0 TEC Requirement (kWh/wk)]]*52/3</f>
        <v>145.6</v>
      </c>
      <c r="AO1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1.2515999999999998</v>
      </c>
      <c r="AP148" s="140">
        <f t="array" ref="AP1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148" s="140">
        <f>Table1[[#This Row],[Proposed V3.0 TEC Requirement (kWh/wk)]]+IF(Table1[[#This Row],[Maximum Document Size Width]]&gt;=275,A3_Weekly,0)+IF(AND(ISNUMBER(FIND("WiFi",Table1[[#This Row],[Functional Adders]])),ISERROR(FIND("Ethernet",Table1[[#This Row],[Functional Adders]]))),WiFi_Weekly,0)</f>
        <v>1.077</v>
      </c>
      <c r="AR148" s="140" t="b">
        <f>Table1[[#This Row],[Typical Electricity Consumption (TEC) Per Proposed V3.0 Calculations (kWh/wk)]]&lt;=Table1[[#This Row],[Proposed V3.0 TEC Requirement Plus A3 and Wi-Fi Allowances (kWh/wk)]]</f>
        <v>0</v>
      </c>
      <c r="AS148" s="140" t="b">
        <f t="shared" si="4"/>
        <v>0</v>
      </c>
    </row>
    <row r="149" spans="1:45" ht="36" x14ac:dyDescent="0.2">
      <c r="A149" s="131">
        <v>2241968</v>
      </c>
      <c r="B149" s="132" t="s">
        <v>251</v>
      </c>
      <c r="C149" s="132" t="s">
        <v>252</v>
      </c>
      <c r="D149" s="132" t="s">
        <v>255</v>
      </c>
      <c r="E149" s="132" t="s">
        <v>255</v>
      </c>
      <c r="F149" s="132"/>
      <c r="G149" s="132" t="s">
        <v>1432</v>
      </c>
      <c r="H149" s="132" t="s">
        <v>22</v>
      </c>
      <c r="I149" s="133">
        <v>297</v>
      </c>
      <c r="J149" s="133">
        <v>432</v>
      </c>
      <c r="K149" s="132"/>
      <c r="L149" s="132" t="s">
        <v>32</v>
      </c>
      <c r="M149" s="132" t="s">
        <v>28</v>
      </c>
      <c r="N149" s="133">
        <v>75</v>
      </c>
      <c r="O149" s="132" t="s">
        <v>24</v>
      </c>
      <c r="P149" s="134">
        <v>5.5</v>
      </c>
      <c r="Q149" s="135">
        <v>286</v>
      </c>
      <c r="R149" s="132" t="s">
        <v>25</v>
      </c>
      <c r="S149" s="136">
        <v>42309</v>
      </c>
      <c r="T149" s="136">
        <v>42174</v>
      </c>
      <c r="U149" s="132" t="s">
        <v>45</v>
      </c>
      <c r="V149" s="132" t="s">
        <v>256</v>
      </c>
      <c r="W149" s="137">
        <v>0</v>
      </c>
      <c r="X149" s="137">
        <v>9.6</v>
      </c>
      <c r="Y149" s="137">
        <v>43.8</v>
      </c>
      <c r="Z149" s="137">
        <v>40.799999999999997</v>
      </c>
      <c r="AA149" s="137">
        <v>32</v>
      </c>
      <c r="AB149" s="137">
        <v>1086.8000000000002</v>
      </c>
      <c r="AC149" s="138">
        <v>5.523600000000001</v>
      </c>
      <c r="AD149" s="137">
        <v>271.70000000000005</v>
      </c>
      <c r="AE149" s="137">
        <v>1.4690999999999999</v>
      </c>
      <c r="AF149" s="137">
        <v>76.393199999999993</v>
      </c>
      <c r="AG149" s="139">
        <f>Table1[[#This Row],[Print/Copy Time from Sleep Mode (s)]]-Table1[[#This Row],[Print/Copy Time from Ready State (s)]]</f>
        <v>34.199999999999996</v>
      </c>
      <c r="AH1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49" s="139" t="b">
        <f>IF(Table1[[#This Row],[Recovery Time Requirement (s)]]="No Requirement",TRUE,IF(Table1[[#This Row],[Recovery Time Requirement (s)]]="Default Delay Time Missing","Unknown",Table1[[#This Row],[Recovery Time (s) (Tactive1 - Tactive0)]]&lt;=Table1[[#This Row],[Recovery Time Requirement (s)]]))</f>
        <v>0</v>
      </c>
      <c r="AJ149" s="139" t="b">
        <f>Table1[[#This Row],[Automatic Duplex Output Capable]]&lt;&gt;"Optional"</f>
        <v>1</v>
      </c>
      <c r="AK1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49" s="140" t="str">
        <f t="array" ref="AL1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49" s="140">
        <f t="array" ref="AM1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149" s="140">
        <f>Table1[[#This Row],[V2.0 TEC Requirement (kWh/wk)]]*52/3</f>
        <v>188.93333333333337</v>
      </c>
      <c r="AO1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1.4190999999999998</v>
      </c>
      <c r="AP149" s="140">
        <f t="array" ref="AP1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149" s="140">
        <f>Table1[[#This Row],[Proposed V3.0 TEC Requirement (kWh/wk)]]+IF(Table1[[#This Row],[Maximum Document Size Width]]&gt;=275,A3_Weekly,0)+IF(AND(ISNUMBER(FIND("WiFi",Table1[[#This Row],[Functional Adders]])),ISERROR(FIND("Ethernet",Table1[[#This Row],[Functional Adders]]))),WiFi_Weekly,0)</f>
        <v>1.4369999999999998</v>
      </c>
      <c r="AR149" s="140" t="b">
        <f>Table1[[#This Row],[Typical Electricity Consumption (TEC) Per Proposed V3.0 Calculations (kWh/wk)]]&lt;=Table1[[#This Row],[Proposed V3.0 TEC Requirement Plus A3 and Wi-Fi Allowances (kWh/wk)]]</f>
        <v>0</v>
      </c>
      <c r="AS149" s="140" t="b">
        <f t="shared" si="4"/>
        <v>0</v>
      </c>
    </row>
    <row r="150" spans="1:45" ht="72" x14ac:dyDescent="0.2">
      <c r="A150" s="131">
        <v>2198553</v>
      </c>
      <c r="B150" s="132" t="s">
        <v>251</v>
      </c>
      <c r="C150" s="132" t="s">
        <v>257</v>
      </c>
      <c r="D150" s="132" t="s">
        <v>2873</v>
      </c>
      <c r="E150" s="132" t="s">
        <v>2874</v>
      </c>
      <c r="F150" s="132" t="s">
        <v>2875</v>
      </c>
      <c r="G150" s="132" t="s">
        <v>29</v>
      </c>
      <c r="H150" s="132" t="s">
        <v>22</v>
      </c>
      <c r="I150" s="133">
        <v>279</v>
      </c>
      <c r="J150" s="133">
        <v>432</v>
      </c>
      <c r="K150" s="132"/>
      <c r="L150" s="132" t="s">
        <v>32</v>
      </c>
      <c r="M150" s="132" t="s">
        <v>21</v>
      </c>
      <c r="N150" s="133">
        <v>46</v>
      </c>
      <c r="O150" s="132" t="s">
        <v>24</v>
      </c>
      <c r="P150" s="134">
        <v>5.25</v>
      </c>
      <c r="Q150" s="135">
        <v>273</v>
      </c>
      <c r="R150" s="132" t="s">
        <v>25</v>
      </c>
      <c r="S150" s="136">
        <v>41579</v>
      </c>
      <c r="T150" s="136">
        <v>41585</v>
      </c>
      <c r="U150" s="132" t="s">
        <v>26</v>
      </c>
      <c r="V150" s="132" t="s">
        <v>3518</v>
      </c>
      <c r="W150" s="137">
        <v>45</v>
      </c>
      <c r="X150" s="137">
        <v>15</v>
      </c>
      <c r="Y150" s="137">
        <v>19.2</v>
      </c>
      <c r="Z150" s="137">
        <v>15</v>
      </c>
      <c r="AA150" s="137">
        <v>32</v>
      </c>
      <c r="AB150" s="137">
        <v>843</v>
      </c>
      <c r="AC150" s="138">
        <v>5.257413333333333</v>
      </c>
      <c r="AD150" s="137">
        <v>210.75</v>
      </c>
      <c r="AE150" s="137">
        <v>2.2881633333333338</v>
      </c>
      <c r="AF150" s="137">
        <v>118.98449333333336</v>
      </c>
      <c r="AG150" s="139">
        <f>Table1[[#This Row],[Print/Copy Time from Sleep Mode (s)]]-Table1[[#This Row],[Print/Copy Time from Ready State (s)]]</f>
        <v>4.1999999999999993</v>
      </c>
      <c r="AH1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38.46</v>
      </c>
      <c r="AI150" s="139" t="b">
        <f>IF(Table1[[#This Row],[Recovery Time Requirement (s)]]="No Requirement",TRUE,IF(Table1[[#This Row],[Recovery Time Requirement (s)]]="Default Delay Time Missing","Unknown",Table1[[#This Row],[Recovery Time (s) (Tactive1 - Tactive0)]]&lt;=Table1[[#This Row],[Recovery Time Requirement (s)]]))</f>
        <v>1</v>
      </c>
      <c r="AJ150" s="139" t="b">
        <f>Table1[[#This Row],[Automatic Duplex Output Capable]]&lt;&gt;"Optional"</f>
        <v>1</v>
      </c>
      <c r="AK1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0" s="140" t="str">
        <f t="array" ref="AL1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0" s="140">
        <f t="array" ref="AM1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7.3500000000000005</v>
      </c>
      <c r="AN150" s="140">
        <f>Table1[[#This Row],[V2.0 TEC Requirement (kWh/wk)]]*52/3</f>
        <v>127.40000000000002</v>
      </c>
      <c r="AO1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2.2381633333333339</v>
      </c>
      <c r="AP150" s="140">
        <f t="array" ref="AP1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0.92499999999999993</v>
      </c>
      <c r="AQ150" s="140">
        <f>Table1[[#This Row],[Proposed V3.0 TEC Requirement (kWh/wk)]]+IF(Table1[[#This Row],[Maximum Document Size Width]]&gt;=275,A3_Weekly,0)+IF(AND(ISNUMBER(FIND("WiFi",Table1[[#This Row],[Functional Adders]])),ISERROR(FIND("Ethernet",Table1[[#This Row],[Functional Adders]]))),WiFi_Weekly,0)</f>
        <v>0.97499999999999998</v>
      </c>
      <c r="AR150" s="140" t="b">
        <f>Table1[[#This Row],[Typical Electricity Consumption (TEC) Per Proposed V3.0 Calculations (kWh/wk)]]&lt;=Table1[[#This Row],[Proposed V3.0 TEC Requirement Plus A3 and Wi-Fi Allowances (kWh/wk)]]</f>
        <v>0</v>
      </c>
      <c r="AS150" s="140" t="b">
        <f t="shared" si="4"/>
        <v>0</v>
      </c>
    </row>
    <row r="151" spans="1:45" ht="48" x14ac:dyDescent="0.2">
      <c r="A151" s="131">
        <v>2193992</v>
      </c>
      <c r="B151" s="132" t="s">
        <v>251</v>
      </c>
      <c r="C151" s="132" t="s">
        <v>257</v>
      </c>
      <c r="D151" s="132" t="s">
        <v>2876</v>
      </c>
      <c r="E151" s="132" t="s">
        <v>2877</v>
      </c>
      <c r="F151" s="132" t="s">
        <v>2878</v>
      </c>
      <c r="G151" s="132" t="s">
        <v>1432</v>
      </c>
      <c r="H151" s="132" t="s">
        <v>22</v>
      </c>
      <c r="I151" s="133">
        <v>216</v>
      </c>
      <c r="J151" s="133">
        <v>356</v>
      </c>
      <c r="K151" s="132"/>
      <c r="L151" s="132" t="s">
        <v>32</v>
      </c>
      <c r="M151" s="132" t="s">
        <v>28</v>
      </c>
      <c r="N151" s="133">
        <v>42</v>
      </c>
      <c r="O151" s="132" t="s">
        <v>24</v>
      </c>
      <c r="P151" s="134">
        <v>2.7109999999999999</v>
      </c>
      <c r="Q151" s="135">
        <v>140.97200000000001</v>
      </c>
      <c r="R151" s="132" t="s">
        <v>25</v>
      </c>
      <c r="S151" s="136">
        <v>41548</v>
      </c>
      <c r="T151" s="136">
        <v>41585</v>
      </c>
      <c r="U151" s="132" t="s">
        <v>3519</v>
      </c>
      <c r="V151" s="132" t="s">
        <v>3520</v>
      </c>
      <c r="W151" s="137">
        <v>15</v>
      </c>
      <c r="X151" s="137">
        <v>8.4</v>
      </c>
      <c r="Y151" s="137">
        <v>12.6</v>
      </c>
      <c r="Z151" s="137">
        <v>7.8</v>
      </c>
      <c r="AA151" s="137">
        <v>32</v>
      </c>
      <c r="AB151" s="137">
        <v>447.6</v>
      </c>
      <c r="AC151" s="138">
        <v>2.7122143333333333</v>
      </c>
      <c r="AD151" s="137">
        <v>111.9</v>
      </c>
      <c r="AE151" s="137">
        <v>1.1447143333333334</v>
      </c>
      <c r="AF151" s="137">
        <v>59.525145333333334</v>
      </c>
      <c r="AG151" s="139">
        <f>Table1[[#This Row],[Print/Copy Time from Sleep Mode (s)]]-Table1[[#This Row],[Print/Copy Time from Ready State (s)]]</f>
        <v>4.1999999999999993</v>
      </c>
      <c r="AH1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151" s="139" t="b">
        <f>IF(Table1[[#This Row],[Recovery Time Requirement (s)]]="No Requirement",TRUE,IF(Table1[[#This Row],[Recovery Time Requirement (s)]]="Default Delay Time Missing","Unknown",Table1[[#This Row],[Recovery Time (s) (Tactive1 - Tactive0)]]&lt;=Table1[[#This Row],[Recovery Time Requirement (s)]]))</f>
        <v>1</v>
      </c>
      <c r="AJ151" s="139" t="b">
        <f>Table1[[#This Row],[Automatic Duplex Output Capable]]&lt;&gt;"Optional"</f>
        <v>1</v>
      </c>
      <c r="AK1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1" s="140" t="str">
        <f t="array" ref="AL1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51" s="140">
        <f t="array" ref="AM1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151" s="140">
        <f>Table1[[#This Row],[V2.0 TEC Requirement (kWh/wk)]]*52/3</f>
        <v>60.146666666666668</v>
      </c>
      <c r="AO1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1.1447143333333334</v>
      </c>
      <c r="AP151" s="140">
        <f t="array" ref="AP1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151" s="140">
        <f>Table1[[#This Row],[Proposed V3.0 TEC Requirement (kWh/wk)]]+IF(Table1[[#This Row],[Maximum Document Size Width]]&gt;=275,A3_Weekly,0)+IF(AND(ISNUMBER(FIND("WiFi",Table1[[#This Row],[Functional Adders]])),ISERROR(FIND("Ethernet",Table1[[#This Row],[Functional Adders]]))),WiFi_Weekly,0)</f>
        <v>0.6359999999999999</v>
      </c>
      <c r="AR151" s="140" t="b">
        <f>Table1[[#This Row],[Typical Electricity Consumption (TEC) Per Proposed V3.0 Calculations (kWh/wk)]]&lt;=Table1[[#This Row],[Proposed V3.0 TEC Requirement Plus A3 and Wi-Fi Allowances (kWh/wk)]]</f>
        <v>0</v>
      </c>
      <c r="AS151" s="140" t="b">
        <f t="shared" si="4"/>
        <v>0</v>
      </c>
    </row>
    <row r="152" spans="1:45" ht="72" x14ac:dyDescent="0.2">
      <c r="A152" s="131">
        <v>2235546</v>
      </c>
      <c r="B152" s="132" t="s">
        <v>251</v>
      </c>
      <c r="C152" s="132" t="s">
        <v>257</v>
      </c>
      <c r="D152" s="132" t="s">
        <v>258</v>
      </c>
      <c r="E152" s="132" t="s">
        <v>259</v>
      </c>
      <c r="F152" s="132" t="s">
        <v>260</v>
      </c>
      <c r="G152" s="132" t="s">
        <v>1432</v>
      </c>
      <c r="H152" s="132" t="s">
        <v>22</v>
      </c>
      <c r="I152" s="133">
        <v>216</v>
      </c>
      <c r="J152" s="133">
        <v>356</v>
      </c>
      <c r="K152" s="132"/>
      <c r="L152" s="132" t="s">
        <v>32</v>
      </c>
      <c r="M152" s="132" t="s">
        <v>21</v>
      </c>
      <c r="N152" s="133">
        <v>19</v>
      </c>
      <c r="O152" s="132" t="s">
        <v>24</v>
      </c>
      <c r="P152" s="134">
        <v>0.94599999999999995</v>
      </c>
      <c r="Q152" s="135">
        <v>49.192</v>
      </c>
      <c r="R152" s="132" t="s">
        <v>25</v>
      </c>
      <c r="S152" s="136">
        <v>42095</v>
      </c>
      <c r="T152" s="136">
        <v>42079</v>
      </c>
      <c r="U152" s="132" t="s">
        <v>35</v>
      </c>
      <c r="V152" s="132" t="s">
        <v>261</v>
      </c>
      <c r="W152" s="137">
        <v>15</v>
      </c>
      <c r="X152" s="137">
        <v>11.4</v>
      </c>
      <c r="Y152" s="137">
        <v>12</v>
      </c>
      <c r="Z152" s="137">
        <v>11.4</v>
      </c>
      <c r="AA152" s="137">
        <v>19</v>
      </c>
      <c r="AB152" s="137">
        <v>119.73333333333335</v>
      </c>
      <c r="AC152" s="138">
        <v>0.94553066666666674</v>
      </c>
      <c r="AD152" s="137">
        <v>29.933333333333337</v>
      </c>
      <c r="AE152" s="137">
        <v>0.53928066666666674</v>
      </c>
      <c r="AF152" s="137">
        <v>28.04259466666667</v>
      </c>
      <c r="AG152" s="139">
        <f>Table1[[#This Row],[Print/Copy Time from Sleep Mode (s)]]-Table1[[#This Row],[Print/Copy Time from Ready State (s)]]</f>
        <v>0.59999999999999964</v>
      </c>
      <c r="AH1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24.689999999999998</v>
      </c>
      <c r="AI152" s="139" t="b">
        <f>IF(Table1[[#This Row],[Recovery Time Requirement (s)]]="No Requirement",TRUE,IF(Table1[[#This Row],[Recovery Time Requirement (s)]]="Default Delay Time Missing","Unknown",Table1[[#This Row],[Recovery Time (s) (Tactive1 - Tactive0)]]&lt;=Table1[[#This Row],[Recovery Time Requirement (s)]]))</f>
        <v>1</v>
      </c>
      <c r="AJ152" s="139" t="b">
        <f>Table1[[#This Row],[Automatic Duplex Output Capable]]&lt;&gt;"Optional"</f>
        <v>1</v>
      </c>
      <c r="AK1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2" s="140" t="str">
        <f t="array" ref="AL1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52" s="140">
        <f t="array" ref="AM1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2.52</v>
      </c>
      <c r="AN152" s="140">
        <f>Table1[[#This Row],[V2.0 TEC Requirement (kWh/wk)]]*52/3</f>
        <v>43.68</v>
      </c>
      <c r="AO1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0.53928066666666674</v>
      </c>
      <c r="AP152" s="140">
        <f t="array" ref="AP1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152" s="140">
        <f>Table1[[#This Row],[Proposed V3.0 TEC Requirement (kWh/wk)]]+IF(Table1[[#This Row],[Maximum Document Size Width]]&gt;=275,A3_Weekly,0)+IF(AND(ISNUMBER(FIND("WiFi",Table1[[#This Row],[Functional Adders]])),ISERROR(FIND("Ethernet",Table1[[#This Row],[Functional Adders]]))),WiFi_Weekly,0)</f>
        <v>0.254</v>
      </c>
      <c r="AR152" s="140" t="b">
        <f>Table1[[#This Row],[Typical Electricity Consumption (TEC) Per Proposed V3.0 Calculations (kWh/wk)]]&lt;=Table1[[#This Row],[Proposed V3.0 TEC Requirement Plus A3 and Wi-Fi Allowances (kWh/wk)]]</f>
        <v>0</v>
      </c>
      <c r="AS152" s="140" t="b">
        <f t="shared" si="4"/>
        <v>0</v>
      </c>
    </row>
    <row r="153" spans="1:45" ht="72" x14ac:dyDescent="0.2">
      <c r="A153" s="131">
        <v>2236069</v>
      </c>
      <c r="B153" s="132" t="s">
        <v>251</v>
      </c>
      <c r="C153" s="132" t="s">
        <v>257</v>
      </c>
      <c r="D153" s="132" t="s">
        <v>262</v>
      </c>
      <c r="E153" s="132" t="s">
        <v>263</v>
      </c>
      <c r="F153" s="132" t="s">
        <v>264</v>
      </c>
      <c r="G153" s="132" t="s">
        <v>29</v>
      </c>
      <c r="H153" s="132" t="s">
        <v>22</v>
      </c>
      <c r="I153" s="133">
        <v>216</v>
      </c>
      <c r="J153" s="133">
        <v>356</v>
      </c>
      <c r="K153" s="132"/>
      <c r="L153" s="132" t="s">
        <v>32</v>
      </c>
      <c r="M153" s="132" t="s">
        <v>21</v>
      </c>
      <c r="N153" s="133">
        <v>19</v>
      </c>
      <c r="O153" s="132" t="s">
        <v>24</v>
      </c>
      <c r="P153" s="134">
        <v>0.81</v>
      </c>
      <c r="Q153" s="135">
        <v>42.12</v>
      </c>
      <c r="R153" s="132" t="s">
        <v>25</v>
      </c>
      <c r="S153" s="136">
        <v>42095</v>
      </c>
      <c r="T153" s="136">
        <v>42102</v>
      </c>
      <c r="U153" s="132" t="s">
        <v>35</v>
      </c>
      <c r="V153" s="132" t="s">
        <v>265</v>
      </c>
      <c r="W153" s="137">
        <v>15</v>
      </c>
      <c r="X153" s="137">
        <v>12</v>
      </c>
      <c r="Y153" s="137">
        <v>12.6</v>
      </c>
      <c r="Z153" s="137">
        <v>12</v>
      </c>
      <c r="AA153" s="137">
        <v>19</v>
      </c>
      <c r="AB153" s="137">
        <v>112.3</v>
      </c>
      <c r="AC153" s="138">
        <v>0.8075323333333333</v>
      </c>
      <c r="AD153" s="137">
        <v>28.074999999999999</v>
      </c>
      <c r="AE153" s="137">
        <v>0.41668858333333331</v>
      </c>
      <c r="AF153" s="137">
        <v>21.667806333333331</v>
      </c>
      <c r="AG153" s="139">
        <f>Table1[[#This Row],[Print/Copy Time from Sleep Mode (s)]]-Table1[[#This Row],[Print/Copy Time from Ready State (s)]]</f>
        <v>0.59999999999999964</v>
      </c>
      <c r="AH1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24.689999999999998</v>
      </c>
      <c r="AI153" s="139" t="b">
        <f>IF(Table1[[#This Row],[Recovery Time Requirement (s)]]="No Requirement",TRUE,IF(Table1[[#This Row],[Recovery Time Requirement (s)]]="Default Delay Time Missing","Unknown",Table1[[#This Row],[Recovery Time (s) (Tactive1 - Tactive0)]]&lt;=Table1[[#This Row],[Recovery Time Requirement (s)]]))</f>
        <v>1</v>
      </c>
      <c r="AJ153" s="139" t="b">
        <f>Table1[[#This Row],[Automatic Duplex Output Capable]]&lt;&gt;"Optional"</f>
        <v>1</v>
      </c>
      <c r="AK1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3" s="140" t="str">
        <f t="array" ref="AL1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3" s="140">
        <f t="array" ref="AM1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2.2000000000000002</v>
      </c>
      <c r="AN153" s="140">
        <f>Table1[[#This Row],[V2.0 TEC Requirement (kWh/wk)]]*52/3</f>
        <v>38.133333333333333</v>
      </c>
      <c r="AO1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0.41668858333333331</v>
      </c>
      <c r="AP153" s="140">
        <f t="array" ref="AP1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153" s="140">
        <f>Table1[[#This Row],[Proposed V3.0 TEC Requirement (kWh/wk)]]+IF(Table1[[#This Row],[Maximum Document Size Width]]&gt;=275,A3_Weekly,0)+IF(AND(ISNUMBER(FIND("WiFi",Table1[[#This Row],[Functional Adders]])),ISERROR(FIND("Ethernet",Table1[[#This Row],[Functional Adders]]))),WiFi_Weekly,0)</f>
        <v>0.27500000000000002</v>
      </c>
      <c r="AR153" s="140" t="b">
        <f>Table1[[#This Row],[Typical Electricity Consumption (TEC) Per Proposed V3.0 Calculations (kWh/wk)]]&lt;=Table1[[#This Row],[Proposed V3.0 TEC Requirement Plus A3 and Wi-Fi Allowances (kWh/wk)]]</f>
        <v>0</v>
      </c>
      <c r="AS153" s="140" t="b">
        <f t="shared" si="4"/>
        <v>0</v>
      </c>
    </row>
    <row r="154" spans="1:45" ht="72" x14ac:dyDescent="0.2">
      <c r="A154" s="131">
        <v>2235544</v>
      </c>
      <c r="B154" s="132" t="s">
        <v>251</v>
      </c>
      <c r="C154" s="132" t="s">
        <v>257</v>
      </c>
      <c r="D154" s="141" t="s">
        <v>266</v>
      </c>
      <c r="E154" s="132" t="s">
        <v>267</v>
      </c>
      <c r="F154" s="132"/>
      <c r="G154" s="132" t="s">
        <v>29</v>
      </c>
      <c r="H154" s="132" t="s">
        <v>22</v>
      </c>
      <c r="I154" s="133">
        <v>220</v>
      </c>
      <c r="J154" s="133">
        <v>360</v>
      </c>
      <c r="K154" s="132"/>
      <c r="L154" s="132" t="s">
        <v>32</v>
      </c>
      <c r="M154" s="132" t="s">
        <v>21</v>
      </c>
      <c r="N154" s="133">
        <v>35</v>
      </c>
      <c r="O154" s="132" t="s">
        <v>24</v>
      </c>
      <c r="P154" s="134">
        <v>1.6879999999999999</v>
      </c>
      <c r="Q154" s="135">
        <v>87.775999999999996</v>
      </c>
      <c r="R154" s="132" t="s">
        <v>25</v>
      </c>
      <c r="S154" s="136">
        <v>42095</v>
      </c>
      <c r="T154" s="136">
        <v>42060</v>
      </c>
      <c r="U154" s="132" t="s">
        <v>26</v>
      </c>
      <c r="V154" s="132" t="s">
        <v>268</v>
      </c>
      <c r="W154" s="137">
        <v>0</v>
      </c>
      <c r="X154" s="137">
        <v>7.8</v>
      </c>
      <c r="Y154" s="137">
        <v>7.8</v>
      </c>
      <c r="Z154" s="137">
        <v>7.2</v>
      </c>
      <c r="AA154" s="137">
        <v>32</v>
      </c>
      <c r="AB154" s="137">
        <v>241</v>
      </c>
      <c r="AC154" s="138">
        <v>1.6913556666666669</v>
      </c>
      <c r="AD154" s="137">
        <v>60.25</v>
      </c>
      <c r="AE154" s="137">
        <v>0.90160566666666675</v>
      </c>
      <c r="AF154" s="137">
        <v>46.883494666666671</v>
      </c>
      <c r="AG154" s="139">
        <f>Table1[[#This Row],[Print/Copy Time from Sleep Mode (s)]]-Table1[[#This Row],[Print/Copy Time from Ready State (s)]]</f>
        <v>0</v>
      </c>
      <c r="AH1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154" s="139" t="b">
        <f>IF(Table1[[#This Row],[Recovery Time Requirement (s)]]="No Requirement",TRUE,IF(Table1[[#This Row],[Recovery Time Requirement (s)]]="Default Delay Time Missing","Unknown",Table1[[#This Row],[Recovery Time (s) (Tactive1 - Tactive0)]]&lt;=Table1[[#This Row],[Recovery Time Requirement (s)]]))</f>
        <v>1</v>
      </c>
      <c r="AJ154" s="139" t="b">
        <f>Table1[[#This Row],[Automatic Duplex Output Capable]]&lt;&gt;"Optional"</f>
        <v>1</v>
      </c>
      <c r="AK1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4" s="140" t="str">
        <f t="array" ref="AL1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4" s="140">
        <f t="array" ref="AM1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154" s="140">
        <f>Table1[[#This Row],[V2.0 TEC Requirement (kWh/wk)]]*52/3</f>
        <v>84.066666666666663</v>
      </c>
      <c r="AO1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0.90160566666666675</v>
      </c>
      <c r="AP154" s="140">
        <f t="array" ref="AP1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154" s="140">
        <f>Table1[[#This Row],[Proposed V3.0 TEC Requirement (kWh/wk)]]+IF(Table1[[#This Row],[Maximum Document Size Width]]&gt;=275,A3_Weekly,0)+IF(AND(ISNUMBER(FIND("WiFi",Table1[[#This Row],[Functional Adders]])),ISERROR(FIND("Ethernet",Table1[[#This Row],[Functional Adders]]))),WiFi_Weekly,0)</f>
        <v>0.72300000000000009</v>
      </c>
      <c r="AR154" s="140" t="b">
        <f>Table1[[#This Row],[Typical Electricity Consumption (TEC) Per Proposed V3.0 Calculations (kWh/wk)]]&lt;=Table1[[#This Row],[Proposed V3.0 TEC Requirement Plus A3 and Wi-Fi Allowances (kWh/wk)]]</f>
        <v>0</v>
      </c>
      <c r="AS154" s="140" t="b">
        <f t="shared" si="4"/>
        <v>0</v>
      </c>
    </row>
    <row r="155" spans="1:45" ht="72" x14ac:dyDescent="0.2">
      <c r="A155" s="131">
        <v>2236070</v>
      </c>
      <c r="B155" s="132" t="s">
        <v>251</v>
      </c>
      <c r="C155" s="132" t="s">
        <v>257</v>
      </c>
      <c r="D155" s="132" t="s">
        <v>269</v>
      </c>
      <c r="E155" s="132" t="s">
        <v>270</v>
      </c>
      <c r="F155" s="132"/>
      <c r="G155" s="132" t="s">
        <v>29</v>
      </c>
      <c r="H155" s="132" t="s">
        <v>22</v>
      </c>
      <c r="I155" s="133">
        <v>220</v>
      </c>
      <c r="J155" s="133">
        <v>360</v>
      </c>
      <c r="K155" s="132"/>
      <c r="L155" s="132" t="s">
        <v>32</v>
      </c>
      <c r="M155" s="132" t="s">
        <v>21</v>
      </c>
      <c r="N155" s="133">
        <v>40</v>
      </c>
      <c r="O155" s="132" t="s">
        <v>24</v>
      </c>
      <c r="P155" s="134">
        <v>2.0779999999999998</v>
      </c>
      <c r="Q155" s="135">
        <v>108.056</v>
      </c>
      <c r="R155" s="132" t="s">
        <v>25</v>
      </c>
      <c r="S155" s="136">
        <v>42095</v>
      </c>
      <c r="T155" s="136">
        <v>42103</v>
      </c>
      <c r="U155" s="132" t="s">
        <v>35</v>
      </c>
      <c r="V155" s="132" t="s">
        <v>271</v>
      </c>
      <c r="W155" s="137">
        <v>0</v>
      </c>
      <c r="X155" s="137">
        <v>7.8</v>
      </c>
      <c r="Y155" s="137">
        <v>8.4</v>
      </c>
      <c r="Z155" s="137">
        <v>7.8</v>
      </c>
      <c r="AA155" s="137">
        <v>32</v>
      </c>
      <c r="AB155" s="137">
        <v>286</v>
      </c>
      <c r="AC155" s="138">
        <v>2.0699416666666668</v>
      </c>
      <c r="AD155" s="137">
        <v>71.5</v>
      </c>
      <c r="AE155" s="137">
        <v>1.1474416666666667</v>
      </c>
      <c r="AF155" s="137">
        <v>59.666966666666667</v>
      </c>
      <c r="AG155" s="139">
        <f>Table1[[#This Row],[Print/Copy Time from Sleep Mode (s)]]-Table1[[#This Row],[Print/Copy Time from Ready State (s)]]</f>
        <v>0.60000000000000053</v>
      </c>
      <c r="AH1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55" s="139" t="b">
        <f>IF(Table1[[#This Row],[Recovery Time Requirement (s)]]="No Requirement",TRUE,IF(Table1[[#This Row],[Recovery Time Requirement (s)]]="Default Delay Time Missing","Unknown",Table1[[#This Row],[Recovery Time (s) (Tactive1 - Tactive0)]]&lt;=Table1[[#This Row],[Recovery Time Requirement (s)]]))</f>
        <v>1</v>
      </c>
      <c r="AJ155" s="139" t="b">
        <f>Table1[[#This Row],[Automatic Duplex Output Capable]]&lt;&gt;"Optional"</f>
        <v>1</v>
      </c>
      <c r="AK1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5" s="140" t="str">
        <f t="array" ref="AL1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5" s="140">
        <f t="array" ref="AM1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155" s="140">
        <f>Table1[[#This Row],[V2.0 TEC Requirement (kWh/wk)]]*52/3</f>
        <v>101.39999999999999</v>
      </c>
      <c r="AO1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1.1474416666666667</v>
      </c>
      <c r="AP155" s="140">
        <f t="array" ref="AP1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155" s="140">
        <f>Table1[[#This Row],[Proposed V3.0 TEC Requirement (kWh/wk)]]+IF(Table1[[#This Row],[Maximum Document Size Width]]&gt;=275,A3_Weekly,0)+IF(AND(ISNUMBER(FIND("WiFi",Table1[[#This Row],[Functional Adders]])),ISERROR(FIND("Ethernet",Table1[[#This Row],[Functional Adders]]))),WiFi_Weekly,0)</f>
        <v>0.88300000000000001</v>
      </c>
      <c r="AR155" s="140" t="b">
        <f>Table1[[#This Row],[Typical Electricity Consumption (TEC) Per Proposed V3.0 Calculations (kWh/wk)]]&lt;=Table1[[#This Row],[Proposed V3.0 TEC Requirement Plus A3 and Wi-Fi Allowances (kWh/wk)]]</f>
        <v>0</v>
      </c>
      <c r="AS155" s="140" t="b">
        <f t="shared" si="4"/>
        <v>0</v>
      </c>
    </row>
    <row r="156" spans="1:45" ht="96" x14ac:dyDescent="0.2">
      <c r="A156" s="131">
        <v>2241565</v>
      </c>
      <c r="B156" s="132" t="s">
        <v>251</v>
      </c>
      <c r="C156" s="132" t="s">
        <v>257</v>
      </c>
      <c r="D156" s="132" t="s">
        <v>272</v>
      </c>
      <c r="E156" s="132" t="s">
        <v>273</v>
      </c>
      <c r="F156" s="132" t="s">
        <v>274</v>
      </c>
      <c r="G156" s="132" t="s">
        <v>29</v>
      </c>
      <c r="H156" s="132" t="s">
        <v>22</v>
      </c>
      <c r="I156" s="133">
        <v>216</v>
      </c>
      <c r="J156" s="133">
        <v>356</v>
      </c>
      <c r="K156" s="132"/>
      <c r="L156" s="132" t="s">
        <v>32</v>
      </c>
      <c r="M156" s="132" t="s">
        <v>28</v>
      </c>
      <c r="N156" s="133">
        <v>40</v>
      </c>
      <c r="O156" s="132" t="s">
        <v>24</v>
      </c>
      <c r="P156" s="134">
        <v>1.4730000000000001</v>
      </c>
      <c r="Q156" s="135">
        <v>76.596000000000004</v>
      </c>
      <c r="R156" s="132" t="s">
        <v>25</v>
      </c>
      <c r="S156" s="136">
        <v>42278</v>
      </c>
      <c r="T156" s="136">
        <v>42114</v>
      </c>
      <c r="U156" s="132" t="s">
        <v>26</v>
      </c>
      <c r="V156" s="132" t="s">
        <v>275</v>
      </c>
      <c r="W156" s="137">
        <v>5</v>
      </c>
      <c r="X156" s="137">
        <v>15</v>
      </c>
      <c r="Y156" s="137">
        <v>15</v>
      </c>
      <c r="Z156" s="137">
        <v>15</v>
      </c>
      <c r="AA156" s="137">
        <v>32</v>
      </c>
      <c r="AB156" s="137">
        <v>264</v>
      </c>
      <c r="AC156" s="138">
        <v>1.4735999999999998</v>
      </c>
      <c r="AD156" s="137">
        <v>66</v>
      </c>
      <c r="AE156" s="137">
        <v>0.51960000000000006</v>
      </c>
      <c r="AF156" s="137">
        <v>27.019200000000005</v>
      </c>
      <c r="AG156" s="139">
        <f>Table1[[#This Row],[Print/Copy Time from Sleep Mode (s)]]-Table1[[#This Row],[Print/Copy Time from Ready State (s)]]</f>
        <v>0</v>
      </c>
      <c r="AH1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56" s="139" t="b">
        <f>IF(Table1[[#This Row],[Recovery Time Requirement (s)]]="No Requirement",TRUE,IF(Table1[[#This Row],[Recovery Time Requirement (s)]]="Default Delay Time Missing","Unknown",Table1[[#This Row],[Recovery Time (s) (Tactive1 - Tactive0)]]&lt;=Table1[[#This Row],[Recovery Time Requirement (s)]]))</f>
        <v>1</v>
      </c>
      <c r="AJ156" s="139" t="b">
        <f>Table1[[#This Row],[Automatic Duplex Output Capable]]&lt;&gt;"Optional"</f>
        <v>1</v>
      </c>
      <c r="AK1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6" s="140" t="str">
        <f t="array" ref="AL1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6" s="140">
        <f t="array" ref="AM1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156" s="140">
        <f>Table1[[#This Row],[V2.0 TEC Requirement (kWh/wk)]]*52/3</f>
        <v>45.06666666666667</v>
      </c>
      <c r="AO1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0.51960000000000006</v>
      </c>
      <c r="AP156" s="140">
        <f t="array" ref="AP1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156" s="140">
        <f>Table1[[#This Row],[Proposed V3.0 TEC Requirement (kWh/wk)]]+IF(Table1[[#This Row],[Maximum Document Size Width]]&gt;=275,A3_Weekly,0)+IF(AND(ISNUMBER(FIND("WiFi",Table1[[#This Row],[Functional Adders]])),ISERROR(FIND("Ethernet",Table1[[#This Row],[Functional Adders]]))),WiFi_Weekly,0)</f>
        <v>0.56500000000000006</v>
      </c>
      <c r="AR156" s="140" t="b">
        <f>Table1[[#This Row],[Typical Electricity Consumption (TEC) Per Proposed V3.0 Calculations (kWh/wk)]]&lt;=Table1[[#This Row],[Proposed V3.0 TEC Requirement Plus A3 and Wi-Fi Allowances (kWh/wk)]]</f>
        <v>1</v>
      </c>
      <c r="AS156" s="140" t="b">
        <f t="shared" si="4"/>
        <v>1</v>
      </c>
    </row>
    <row r="157" spans="1:45" ht="72" x14ac:dyDescent="0.2">
      <c r="A157" s="131">
        <v>2248997</v>
      </c>
      <c r="B157" s="132" t="s">
        <v>251</v>
      </c>
      <c r="C157" s="132" t="s">
        <v>257</v>
      </c>
      <c r="D157" s="132" t="s">
        <v>276</v>
      </c>
      <c r="E157" s="132" t="s">
        <v>277</v>
      </c>
      <c r="F157" s="132"/>
      <c r="G157" s="132" t="s">
        <v>1432</v>
      </c>
      <c r="H157" s="132" t="s">
        <v>22</v>
      </c>
      <c r="I157" s="133">
        <v>216</v>
      </c>
      <c r="J157" s="133">
        <v>356</v>
      </c>
      <c r="K157" s="132"/>
      <c r="L157" s="132" t="s">
        <v>32</v>
      </c>
      <c r="M157" s="132" t="s">
        <v>21</v>
      </c>
      <c r="N157" s="133">
        <v>28</v>
      </c>
      <c r="O157" s="132" t="s">
        <v>24</v>
      </c>
      <c r="P157" s="134">
        <v>1.5329999999999999</v>
      </c>
      <c r="Q157" s="135">
        <v>79.715999999999994</v>
      </c>
      <c r="R157" s="132" t="s">
        <v>25</v>
      </c>
      <c r="S157" s="136">
        <v>42278</v>
      </c>
      <c r="T157" s="136">
        <v>42251</v>
      </c>
      <c r="U157" s="132" t="s">
        <v>35</v>
      </c>
      <c r="V157" s="132" t="s">
        <v>278</v>
      </c>
      <c r="W157" s="137">
        <v>5</v>
      </c>
      <c r="X157" s="137">
        <v>10.199999999999999</v>
      </c>
      <c r="Y157" s="137">
        <v>10.8</v>
      </c>
      <c r="Z157" s="137">
        <v>10.8</v>
      </c>
      <c r="AA157" s="137">
        <v>28</v>
      </c>
      <c r="AB157" s="137">
        <v>243.53333333333327</v>
      </c>
      <c r="AC157" s="138">
        <v>1.5368586666666664</v>
      </c>
      <c r="AD157" s="137">
        <v>60.883333333333319</v>
      </c>
      <c r="AE157" s="137">
        <v>0.68660866666666653</v>
      </c>
      <c r="AF157" s="137">
        <v>35.703650666666661</v>
      </c>
      <c r="AG157" s="139">
        <f>Table1[[#This Row],[Print/Copy Time from Sleep Mode (s)]]-Table1[[#This Row],[Print/Copy Time from Ready State (s)]]</f>
        <v>0.60000000000000142</v>
      </c>
      <c r="AH1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157" s="139" t="b">
        <f>IF(Table1[[#This Row],[Recovery Time Requirement (s)]]="No Requirement",TRUE,IF(Table1[[#This Row],[Recovery Time Requirement (s)]]="Default Delay Time Missing","Unknown",Table1[[#This Row],[Recovery Time (s) (Tactive1 - Tactive0)]]&lt;=Table1[[#This Row],[Recovery Time Requirement (s)]]))</f>
        <v>1</v>
      </c>
      <c r="AJ157" s="139" t="b">
        <f>Table1[[#This Row],[Automatic Duplex Output Capable]]&lt;&gt;"Optional"</f>
        <v>1</v>
      </c>
      <c r="AK1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7" s="140" t="str">
        <f t="array" ref="AL1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57" s="140">
        <f t="array" ref="AM1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157" s="140">
        <f>Table1[[#This Row],[V2.0 TEC Requirement (kWh/wk)]]*52/3</f>
        <v>63.96</v>
      </c>
      <c r="AO1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0.68660866666666653</v>
      </c>
      <c r="AP157" s="140">
        <f t="array" ref="AP1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157" s="140">
        <f>Table1[[#This Row],[Proposed V3.0 TEC Requirement (kWh/wk)]]+IF(Table1[[#This Row],[Maximum Document Size Width]]&gt;=275,A3_Weekly,0)+IF(AND(ISNUMBER(FIND("WiFi",Table1[[#This Row],[Functional Adders]])),ISERROR(FIND("Ethernet",Table1[[#This Row],[Functional Adders]]))),WiFi_Weekly,0)</f>
        <v>0.40100000000000008</v>
      </c>
      <c r="AR157" s="140" t="b">
        <f>Table1[[#This Row],[Typical Electricity Consumption (TEC) Per Proposed V3.0 Calculations (kWh/wk)]]&lt;=Table1[[#This Row],[Proposed V3.0 TEC Requirement Plus A3 and Wi-Fi Allowances (kWh/wk)]]</f>
        <v>0</v>
      </c>
      <c r="AS157" s="140" t="b">
        <f t="shared" si="4"/>
        <v>0</v>
      </c>
    </row>
    <row r="158" spans="1:45" ht="72" x14ac:dyDescent="0.2">
      <c r="A158" s="131">
        <v>2248999</v>
      </c>
      <c r="B158" s="132" t="s">
        <v>251</v>
      </c>
      <c r="C158" s="132" t="s">
        <v>257</v>
      </c>
      <c r="D158" s="132" t="s">
        <v>279</v>
      </c>
      <c r="E158" s="132" t="s">
        <v>280</v>
      </c>
      <c r="F158" s="132"/>
      <c r="G158" s="132" t="s">
        <v>29</v>
      </c>
      <c r="H158" s="132" t="s">
        <v>22</v>
      </c>
      <c r="I158" s="133">
        <v>216</v>
      </c>
      <c r="J158" s="133">
        <v>356</v>
      </c>
      <c r="K158" s="132"/>
      <c r="L158" s="132" t="s">
        <v>32</v>
      </c>
      <c r="M158" s="132" t="s">
        <v>21</v>
      </c>
      <c r="N158" s="133">
        <v>28</v>
      </c>
      <c r="O158" s="132" t="s">
        <v>24</v>
      </c>
      <c r="P158" s="134">
        <v>1.294</v>
      </c>
      <c r="Q158" s="135">
        <v>67.287999999999997</v>
      </c>
      <c r="R158" s="132" t="s">
        <v>25</v>
      </c>
      <c r="S158" s="136">
        <v>42278</v>
      </c>
      <c r="T158" s="136">
        <v>42251</v>
      </c>
      <c r="U158" s="132" t="s">
        <v>35</v>
      </c>
      <c r="V158" s="132" t="s">
        <v>281</v>
      </c>
      <c r="W158" s="137">
        <v>5</v>
      </c>
      <c r="X158" s="137">
        <v>10.199999999999999</v>
      </c>
      <c r="Y158" s="137">
        <v>11.4</v>
      </c>
      <c r="Z158" s="137">
        <v>11.4</v>
      </c>
      <c r="AA158" s="137">
        <v>28</v>
      </c>
      <c r="AB158" s="137">
        <v>231.26666666666662</v>
      </c>
      <c r="AC158" s="138">
        <v>1.3026296666666666</v>
      </c>
      <c r="AD158" s="137">
        <v>57.816666666666656</v>
      </c>
      <c r="AE158" s="137">
        <v>0.46425466666666665</v>
      </c>
      <c r="AF158" s="137">
        <v>24.141242666666667</v>
      </c>
      <c r="AG158" s="139">
        <f>Table1[[#This Row],[Print/Copy Time from Sleep Mode (s)]]-Table1[[#This Row],[Print/Copy Time from Ready State (s)]]</f>
        <v>1.2000000000000011</v>
      </c>
      <c r="AH1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158" s="139" t="b">
        <f>IF(Table1[[#This Row],[Recovery Time Requirement (s)]]="No Requirement",TRUE,IF(Table1[[#This Row],[Recovery Time Requirement (s)]]="Default Delay Time Missing","Unknown",Table1[[#This Row],[Recovery Time (s) (Tactive1 - Tactive0)]]&lt;=Table1[[#This Row],[Recovery Time Requirement (s)]]))</f>
        <v>1</v>
      </c>
      <c r="AJ158" s="139" t="b">
        <f>Table1[[#This Row],[Automatic Duplex Output Capable]]&lt;&gt;"Optional"</f>
        <v>1</v>
      </c>
      <c r="AK1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8" s="140" t="str">
        <f t="array" ref="AL1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8" s="140">
        <f t="array" ref="AM1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158" s="140">
        <f>Table1[[#This Row],[V2.0 TEC Requirement (kWh/wk)]]*52/3</f>
        <v>61.533333333333339</v>
      </c>
      <c r="AO1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0.46425466666666665</v>
      </c>
      <c r="AP158" s="140">
        <f t="array" ref="AP1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0.499</v>
      </c>
      <c r="AQ158" s="140">
        <f>Table1[[#This Row],[Proposed V3.0 TEC Requirement (kWh/wk)]]+IF(Table1[[#This Row],[Maximum Document Size Width]]&gt;=275,A3_Weekly,0)+IF(AND(ISNUMBER(FIND("WiFi",Table1[[#This Row],[Functional Adders]])),ISERROR(FIND("Ethernet",Table1[[#This Row],[Functional Adders]]))),WiFi_Weekly,0)</f>
        <v>0.499</v>
      </c>
      <c r="AR158" s="140" t="b">
        <f>Table1[[#This Row],[Typical Electricity Consumption (TEC) Per Proposed V3.0 Calculations (kWh/wk)]]&lt;=Table1[[#This Row],[Proposed V3.0 TEC Requirement Plus A3 and Wi-Fi Allowances (kWh/wk)]]</f>
        <v>1</v>
      </c>
      <c r="AS158" s="140" t="b">
        <f t="shared" si="4"/>
        <v>1</v>
      </c>
    </row>
    <row r="159" spans="1:45" ht="72" x14ac:dyDescent="0.2">
      <c r="A159" s="131">
        <v>2248998</v>
      </c>
      <c r="B159" s="132" t="s">
        <v>251</v>
      </c>
      <c r="C159" s="132" t="s">
        <v>257</v>
      </c>
      <c r="D159" s="132" t="s">
        <v>282</v>
      </c>
      <c r="E159" s="132" t="s">
        <v>283</v>
      </c>
      <c r="F159" s="132"/>
      <c r="G159" s="132" t="s">
        <v>29</v>
      </c>
      <c r="H159" s="132" t="s">
        <v>22</v>
      </c>
      <c r="I159" s="133">
        <v>216</v>
      </c>
      <c r="J159" s="133">
        <v>356</v>
      </c>
      <c r="K159" s="132"/>
      <c r="L159" s="132" t="s">
        <v>32</v>
      </c>
      <c r="M159" s="132" t="s">
        <v>21</v>
      </c>
      <c r="N159" s="133">
        <v>28</v>
      </c>
      <c r="O159" s="132" t="s">
        <v>24</v>
      </c>
      <c r="P159" s="134">
        <v>1.5149999999999999</v>
      </c>
      <c r="Q159" s="135">
        <v>78.78</v>
      </c>
      <c r="R159" s="132" t="s">
        <v>25</v>
      </c>
      <c r="S159" s="136">
        <v>42278</v>
      </c>
      <c r="T159" s="136">
        <v>42240</v>
      </c>
      <c r="U159" s="132" t="s">
        <v>35</v>
      </c>
      <c r="V159" s="132" t="s">
        <v>284</v>
      </c>
      <c r="W159" s="137">
        <v>5</v>
      </c>
      <c r="X159" s="137">
        <v>9</v>
      </c>
      <c r="Y159" s="137">
        <v>10.8</v>
      </c>
      <c r="Z159" s="137">
        <v>10.8</v>
      </c>
      <c r="AA159" s="137">
        <v>28</v>
      </c>
      <c r="AB159" s="137">
        <v>241.6</v>
      </c>
      <c r="AC159" s="138">
        <v>1.5138731666666667</v>
      </c>
      <c r="AD159" s="137">
        <v>60.4</v>
      </c>
      <c r="AE159" s="137">
        <v>0.66824816666666664</v>
      </c>
      <c r="AF159" s="137">
        <v>34.748904666666668</v>
      </c>
      <c r="AG159" s="139">
        <f>Table1[[#This Row],[Print/Copy Time from Sleep Mode (s)]]-Table1[[#This Row],[Print/Copy Time from Ready State (s)]]</f>
        <v>1.8000000000000007</v>
      </c>
      <c r="AH1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159" s="139" t="b">
        <f>IF(Table1[[#This Row],[Recovery Time Requirement (s)]]="No Requirement",TRUE,IF(Table1[[#This Row],[Recovery Time Requirement (s)]]="Default Delay Time Missing","Unknown",Table1[[#This Row],[Recovery Time (s) (Tactive1 - Tactive0)]]&lt;=Table1[[#This Row],[Recovery Time Requirement (s)]]))</f>
        <v>1</v>
      </c>
      <c r="AJ159" s="139" t="b">
        <f>Table1[[#This Row],[Automatic Duplex Output Capable]]&lt;&gt;"Optional"</f>
        <v>1</v>
      </c>
      <c r="AK1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59" s="140" t="str">
        <f t="array" ref="AL1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59" s="140">
        <f t="array" ref="AM1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159" s="140">
        <f>Table1[[#This Row],[V2.0 TEC Requirement (kWh/wk)]]*52/3</f>
        <v>61.533333333333339</v>
      </c>
      <c r="AO1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0.66824816666666664</v>
      </c>
      <c r="AP159" s="140">
        <f t="array" ref="AP1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0.499</v>
      </c>
      <c r="AQ159" s="140">
        <f>Table1[[#This Row],[Proposed V3.0 TEC Requirement (kWh/wk)]]+IF(Table1[[#This Row],[Maximum Document Size Width]]&gt;=275,A3_Weekly,0)+IF(AND(ISNUMBER(FIND("WiFi",Table1[[#This Row],[Functional Adders]])),ISERROR(FIND("Ethernet",Table1[[#This Row],[Functional Adders]]))),WiFi_Weekly,0)</f>
        <v>0.499</v>
      </c>
      <c r="AR159" s="140" t="b">
        <f>Table1[[#This Row],[Typical Electricity Consumption (TEC) Per Proposed V3.0 Calculations (kWh/wk)]]&lt;=Table1[[#This Row],[Proposed V3.0 TEC Requirement Plus A3 and Wi-Fi Allowances (kWh/wk)]]</f>
        <v>0</v>
      </c>
      <c r="AS159" s="140" t="b">
        <f t="shared" si="4"/>
        <v>0</v>
      </c>
    </row>
    <row r="160" spans="1:45" ht="72" x14ac:dyDescent="0.2">
      <c r="A160" s="131">
        <v>2193978</v>
      </c>
      <c r="B160" s="132" t="s">
        <v>251</v>
      </c>
      <c r="C160" s="132" t="s">
        <v>257</v>
      </c>
      <c r="D160" s="132" t="s">
        <v>2879</v>
      </c>
      <c r="E160" s="132" t="s">
        <v>2880</v>
      </c>
      <c r="F160" s="132" t="s">
        <v>2881</v>
      </c>
      <c r="G160" s="132" t="s">
        <v>29</v>
      </c>
      <c r="H160" s="132" t="s">
        <v>22</v>
      </c>
      <c r="I160" s="133">
        <v>279</v>
      </c>
      <c r="J160" s="133">
        <v>432</v>
      </c>
      <c r="K160" s="132"/>
      <c r="L160" s="132" t="s">
        <v>32</v>
      </c>
      <c r="M160" s="132" t="s">
        <v>28</v>
      </c>
      <c r="N160" s="133">
        <v>56</v>
      </c>
      <c r="O160" s="132" t="s">
        <v>24</v>
      </c>
      <c r="P160" s="134">
        <v>4.5940000000000003</v>
      </c>
      <c r="Q160" s="135">
        <v>238.88800000000001</v>
      </c>
      <c r="R160" s="132" t="s">
        <v>25</v>
      </c>
      <c r="S160" s="136">
        <v>41548</v>
      </c>
      <c r="T160" s="136">
        <v>41583</v>
      </c>
      <c r="U160" s="132" t="s">
        <v>35</v>
      </c>
      <c r="V160" s="132" t="s">
        <v>3521</v>
      </c>
      <c r="W160" s="137">
        <v>10</v>
      </c>
      <c r="X160" s="137">
        <v>10.199999999999999</v>
      </c>
      <c r="Y160" s="137">
        <v>15</v>
      </c>
      <c r="Z160" s="137">
        <v>15</v>
      </c>
      <c r="AA160" s="137">
        <v>32</v>
      </c>
      <c r="AB160" s="137">
        <v>754.2</v>
      </c>
      <c r="AC160" s="138">
        <v>4.5905866666666668</v>
      </c>
      <c r="AD160" s="137">
        <v>188.55</v>
      </c>
      <c r="AE160" s="137">
        <v>1.9543366666666666</v>
      </c>
      <c r="AF160" s="137">
        <v>101.62550666666667</v>
      </c>
      <c r="AG160" s="139">
        <f>Table1[[#This Row],[Print/Copy Time from Sleep Mode (s)]]-Table1[[#This Row],[Print/Copy Time from Ready State (s)]]</f>
        <v>4.8000000000000007</v>
      </c>
      <c r="AH1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28.52</v>
      </c>
      <c r="AI160" s="139" t="b">
        <f>IF(Table1[[#This Row],[Recovery Time Requirement (s)]]="No Requirement",TRUE,IF(Table1[[#This Row],[Recovery Time Requirement (s)]]="Default Delay Time Missing","Unknown",Table1[[#This Row],[Recovery Time (s) (Tactive1 - Tactive0)]]&lt;=Table1[[#This Row],[Recovery Time Requirement (s)]]))</f>
        <v>1</v>
      </c>
      <c r="AJ160" s="139" t="b">
        <f>Table1[[#This Row],[Automatic Duplex Output Capable]]&lt;&gt;"Optional"</f>
        <v>1</v>
      </c>
      <c r="AK1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0" s="140" t="str">
        <f t="array" ref="AL1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0" s="140">
        <f t="array" ref="AM1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5.4600000000000009</v>
      </c>
      <c r="AN160" s="140">
        <f>Table1[[#This Row],[V2.0 TEC Requirement (kWh/wk)]]*52/3</f>
        <v>94.640000000000029</v>
      </c>
      <c r="AO1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1.9043366666666666</v>
      </c>
      <c r="AP160" s="140">
        <f t="array" ref="AP1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0.91199999999999992</v>
      </c>
      <c r="AQ160" s="140">
        <f>Table1[[#This Row],[Proposed V3.0 TEC Requirement (kWh/wk)]]+IF(Table1[[#This Row],[Maximum Document Size Width]]&gt;=275,A3_Weekly,0)+IF(AND(ISNUMBER(FIND("WiFi",Table1[[#This Row],[Functional Adders]])),ISERROR(FIND("Ethernet",Table1[[#This Row],[Functional Adders]]))),WiFi_Weekly,0)</f>
        <v>0.96199999999999997</v>
      </c>
      <c r="AR160" s="140" t="b">
        <f>Table1[[#This Row],[Typical Electricity Consumption (TEC) Per Proposed V3.0 Calculations (kWh/wk)]]&lt;=Table1[[#This Row],[Proposed V3.0 TEC Requirement Plus A3 and Wi-Fi Allowances (kWh/wk)]]</f>
        <v>0</v>
      </c>
      <c r="AS160" s="140" t="b">
        <f t="shared" si="4"/>
        <v>0</v>
      </c>
    </row>
    <row r="161" spans="1:45" ht="72" x14ac:dyDescent="0.2">
      <c r="A161" s="131">
        <v>2193977</v>
      </c>
      <c r="B161" s="132" t="s">
        <v>251</v>
      </c>
      <c r="C161" s="132" t="s">
        <v>257</v>
      </c>
      <c r="D161" s="132" t="s">
        <v>2882</v>
      </c>
      <c r="E161" s="132" t="s">
        <v>2883</v>
      </c>
      <c r="F161" s="132" t="s">
        <v>2884</v>
      </c>
      <c r="G161" s="132" t="s">
        <v>29</v>
      </c>
      <c r="H161" s="132" t="s">
        <v>22</v>
      </c>
      <c r="I161" s="133">
        <v>279</v>
      </c>
      <c r="J161" s="133">
        <v>432</v>
      </c>
      <c r="K161" s="132"/>
      <c r="L161" s="132" t="s">
        <v>32</v>
      </c>
      <c r="M161" s="132" t="s">
        <v>28</v>
      </c>
      <c r="N161" s="133">
        <v>56</v>
      </c>
      <c r="O161" s="132" t="s">
        <v>24</v>
      </c>
      <c r="P161" s="134">
        <v>4.593</v>
      </c>
      <c r="Q161" s="135">
        <v>238.83600000000001</v>
      </c>
      <c r="R161" s="132" t="s">
        <v>25</v>
      </c>
      <c r="S161" s="136">
        <v>41548</v>
      </c>
      <c r="T161" s="136">
        <v>41583</v>
      </c>
      <c r="U161" s="132" t="s">
        <v>26</v>
      </c>
      <c r="V161" s="132" t="s">
        <v>3522</v>
      </c>
      <c r="W161" s="137">
        <v>10</v>
      </c>
      <c r="X161" s="137">
        <v>9.6</v>
      </c>
      <c r="Y161" s="137">
        <v>15</v>
      </c>
      <c r="Z161" s="137">
        <v>15</v>
      </c>
      <c r="AA161" s="137">
        <v>32</v>
      </c>
      <c r="AB161" s="137">
        <v>749.20000000000016</v>
      </c>
      <c r="AC161" s="138">
        <v>4.565640000000001</v>
      </c>
      <c r="AD161" s="137">
        <v>187.30000000000004</v>
      </c>
      <c r="AE161" s="137">
        <v>1.9481400000000004</v>
      </c>
      <c r="AF161" s="137">
        <v>101.30328000000003</v>
      </c>
      <c r="AG161" s="139">
        <f>Table1[[#This Row],[Print/Copy Time from Sleep Mode (s)]]-Table1[[#This Row],[Print/Copy Time from Ready State (s)]]</f>
        <v>5.4</v>
      </c>
      <c r="AH1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28.52</v>
      </c>
      <c r="AI161" s="139" t="b">
        <f>IF(Table1[[#This Row],[Recovery Time Requirement (s)]]="No Requirement",TRUE,IF(Table1[[#This Row],[Recovery Time Requirement (s)]]="Default Delay Time Missing","Unknown",Table1[[#This Row],[Recovery Time (s) (Tactive1 - Tactive0)]]&lt;=Table1[[#This Row],[Recovery Time Requirement (s)]]))</f>
        <v>1</v>
      </c>
      <c r="AJ161" s="139" t="b">
        <f>Table1[[#This Row],[Automatic Duplex Output Capable]]&lt;&gt;"Optional"</f>
        <v>1</v>
      </c>
      <c r="AK1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1" s="140" t="str">
        <f t="array" ref="AL1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1" s="140">
        <f t="array" ref="AM1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5.4600000000000009</v>
      </c>
      <c r="AN161" s="140">
        <f>Table1[[#This Row],[V2.0 TEC Requirement (kWh/wk)]]*52/3</f>
        <v>94.640000000000029</v>
      </c>
      <c r="AO1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1.8981400000000004</v>
      </c>
      <c r="AP161" s="140">
        <f t="array" ref="AP1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0.91199999999999992</v>
      </c>
      <c r="AQ161" s="140">
        <f>Table1[[#This Row],[Proposed V3.0 TEC Requirement (kWh/wk)]]+IF(Table1[[#This Row],[Maximum Document Size Width]]&gt;=275,A3_Weekly,0)+IF(AND(ISNUMBER(FIND("WiFi",Table1[[#This Row],[Functional Adders]])),ISERROR(FIND("Ethernet",Table1[[#This Row],[Functional Adders]]))),WiFi_Weekly,0)</f>
        <v>0.96199999999999997</v>
      </c>
      <c r="AR161" s="140" t="b">
        <f>Table1[[#This Row],[Typical Electricity Consumption (TEC) Per Proposed V3.0 Calculations (kWh/wk)]]&lt;=Table1[[#This Row],[Proposed V3.0 TEC Requirement Plus A3 and Wi-Fi Allowances (kWh/wk)]]</f>
        <v>0</v>
      </c>
      <c r="AS161" s="140" t="b">
        <f t="shared" si="4"/>
        <v>0</v>
      </c>
    </row>
    <row r="162" spans="1:45" ht="72" x14ac:dyDescent="0.2">
      <c r="A162" s="131">
        <v>2238021</v>
      </c>
      <c r="B162" s="132" t="s">
        <v>251</v>
      </c>
      <c r="C162" s="132" t="s">
        <v>257</v>
      </c>
      <c r="D162" s="132" t="s">
        <v>285</v>
      </c>
      <c r="E162" s="132" t="s">
        <v>286</v>
      </c>
      <c r="F162" s="132"/>
      <c r="G162" s="132" t="s">
        <v>29</v>
      </c>
      <c r="H162" s="132" t="s">
        <v>22</v>
      </c>
      <c r="I162" s="133">
        <v>216</v>
      </c>
      <c r="J162" s="133">
        <v>356</v>
      </c>
      <c r="K162" s="132"/>
      <c r="L162" s="132" t="s">
        <v>32</v>
      </c>
      <c r="M162" s="132" t="s">
        <v>28</v>
      </c>
      <c r="N162" s="133">
        <v>52</v>
      </c>
      <c r="O162" s="132" t="s">
        <v>24</v>
      </c>
      <c r="P162" s="134">
        <v>2.5910000000000002</v>
      </c>
      <c r="Q162" s="135">
        <v>134.732</v>
      </c>
      <c r="R162" s="132" t="s">
        <v>25</v>
      </c>
      <c r="S162" s="136">
        <v>42095</v>
      </c>
      <c r="T162" s="136">
        <v>42121</v>
      </c>
      <c r="U162" s="132" t="s">
        <v>26</v>
      </c>
      <c r="V162" s="132" t="s">
        <v>287</v>
      </c>
      <c r="W162" s="137">
        <v>0</v>
      </c>
      <c r="X162" s="137">
        <v>7.2</v>
      </c>
      <c r="Y162" s="137">
        <v>13.2</v>
      </c>
      <c r="Z162" s="137">
        <v>12.6</v>
      </c>
      <c r="AA162" s="137">
        <v>32</v>
      </c>
      <c r="AB162" s="137">
        <v>426.60000000000008</v>
      </c>
      <c r="AC162" s="138">
        <v>2.5937580000000007</v>
      </c>
      <c r="AD162" s="137">
        <v>106.65000000000002</v>
      </c>
      <c r="AE162" s="137">
        <v>1.1020080000000001</v>
      </c>
      <c r="AF162" s="137">
        <v>57.304416000000003</v>
      </c>
      <c r="AG162" s="139">
        <f>Table1[[#This Row],[Print/Copy Time from Sleep Mode (s)]]-Table1[[#This Row],[Print/Copy Time from Ready State (s)]]</f>
        <v>5.9999999999999991</v>
      </c>
      <c r="AH1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162" s="139" t="b">
        <f>IF(Table1[[#This Row],[Recovery Time Requirement (s)]]="No Requirement",TRUE,IF(Table1[[#This Row],[Recovery Time Requirement (s)]]="Default Delay Time Missing","Unknown",Table1[[#This Row],[Recovery Time (s) (Tactive1 - Tactive0)]]&lt;=Table1[[#This Row],[Recovery Time Requirement (s)]]))</f>
        <v>1</v>
      </c>
      <c r="AJ162" s="139" t="b">
        <f>Table1[[#This Row],[Automatic Duplex Output Capable]]&lt;&gt;"Optional"</f>
        <v>1</v>
      </c>
      <c r="AK1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2" s="140" t="str">
        <f t="array" ref="AL1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2" s="140">
        <f t="array" ref="AM1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4.5200000000000005</v>
      </c>
      <c r="AN162" s="140">
        <f>Table1[[#This Row],[V2.0 TEC Requirement (kWh/wk)]]*52/3</f>
        <v>78.346666666666678</v>
      </c>
      <c r="AO1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1.1020080000000001</v>
      </c>
      <c r="AP162" s="140">
        <f t="array" ref="AP1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162" s="140">
        <f>Table1[[#This Row],[Proposed V3.0 TEC Requirement (kWh/wk)]]+IF(Table1[[#This Row],[Maximum Document Size Width]]&gt;=275,A3_Weekly,0)+IF(AND(ISNUMBER(FIND("WiFi",Table1[[#This Row],[Functional Adders]])),ISERROR(FIND("Ethernet",Table1[[#This Row],[Functional Adders]]))),WiFi_Weekly,0)</f>
        <v>0.82399999999999984</v>
      </c>
      <c r="AR162" s="140" t="b">
        <f>Table1[[#This Row],[Typical Electricity Consumption (TEC) Per Proposed V3.0 Calculations (kWh/wk)]]&lt;=Table1[[#This Row],[Proposed V3.0 TEC Requirement Plus A3 and Wi-Fi Allowances (kWh/wk)]]</f>
        <v>0</v>
      </c>
      <c r="AS162" s="140" t="b">
        <f t="shared" si="4"/>
        <v>0</v>
      </c>
    </row>
    <row r="163" spans="1:45" ht="72" x14ac:dyDescent="0.2">
      <c r="A163" s="131">
        <v>2235562</v>
      </c>
      <c r="B163" s="132" t="s">
        <v>251</v>
      </c>
      <c r="C163" s="132" t="s">
        <v>257</v>
      </c>
      <c r="D163" s="132" t="s">
        <v>288</v>
      </c>
      <c r="E163" s="132" t="s">
        <v>289</v>
      </c>
      <c r="F163" s="132" t="s">
        <v>290</v>
      </c>
      <c r="G163" s="132" t="s">
        <v>29</v>
      </c>
      <c r="H163" s="132" t="s">
        <v>22</v>
      </c>
      <c r="I163" s="133">
        <v>216</v>
      </c>
      <c r="J163" s="133">
        <v>356</v>
      </c>
      <c r="K163" s="132"/>
      <c r="L163" s="132" t="s">
        <v>32</v>
      </c>
      <c r="M163" s="132" t="s">
        <v>28</v>
      </c>
      <c r="N163" s="133">
        <v>65</v>
      </c>
      <c r="O163" s="132" t="s">
        <v>24</v>
      </c>
      <c r="P163" s="134">
        <v>3.2189999999999999</v>
      </c>
      <c r="Q163" s="135">
        <v>167.38800000000001</v>
      </c>
      <c r="R163" s="132" t="s">
        <v>25</v>
      </c>
      <c r="S163" s="136">
        <v>42095</v>
      </c>
      <c r="T163" s="136">
        <v>42075</v>
      </c>
      <c r="U163" s="132" t="s">
        <v>26</v>
      </c>
      <c r="V163" s="132" t="s">
        <v>291</v>
      </c>
      <c r="W163" s="137">
        <v>0</v>
      </c>
      <c r="X163" s="137">
        <v>10.199999999999999</v>
      </c>
      <c r="Y163" s="137">
        <v>8.4</v>
      </c>
      <c r="Z163" s="137">
        <v>7.8</v>
      </c>
      <c r="AA163" s="137">
        <v>32</v>
      </c>
      <c r="AB163" s="137">
        <v>551.79999999999995</v>
      </c>
      <c r="AC163" s="138">
        <v>3.2197579999999997</v>
      </c>
      <c r="AD163" s="137">
        <v>137.94999999999999</v>
      </c>
      <c r="AE163" s="137">
        <v>1.2585079999999997</v>
      </c>
      <c r="AF163" s="137">
        <v>65.44241599999998</v>
      </c>
      <c r="AG163" s="139">
        <f>Table1[[#This Row],[Print/Copy Time from Sleep Mode (s)]]-Table1[[#This Row],[Print/Copy Time from Ready State (s)]]</f>
        <v>-1.7999999999999989</v>
      </c>
      <c r="AH1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63" s="139" t="b">
        <f>IF(Table1[[#This Row],[Recovery Time Requirement (s)]]="No Requirement",TRUE,IF(Table1[[#This Row],[Recovery Time Requirement (s)]]="Default Delay Time Missing","Unknown",Table1[[#This Row],[Recovery Time (s) (Tactive1 - Tactive0)]]&lt;=Table1[[#This Row],[Recovery Time Requirement (s)]]))</f>
        <v>1</v>
      </c>
      <c r="AJ163" s="139" t="b">
        <f>Table1[[#This Row],[Automatic Duplex Output Capable]]&lt;&gt;"Optional"</f>
        <v>1</v>
      </c>
      <c r="AK1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3" s="140" t="str">
        <f t="array" ref="AL1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3" s="140">
        <f t="array" ref="AM1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6.6000000000000005</v>
      </c>
      <c r="AN163" s="140">
        <f>Table1[[#This Row],[V2.0 TEC Requirement (kWh/wk)]]*52/3</f>
        <v>114.40000000000002</v>
      </c>
      <c r="AO1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1.2585079999999997</v>
      </c>
      <c r="AP163" s="140">
        <f t="array" ref="AP1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1.222</v>
      </c>
      <c r="AQ163" s="140">
        <f>Table1[[#This Row],[Proposed V3.0 TEC Requirement (kWh/wk)]]+IF(Table1[[#This Row],[Maximum Document Size Width]]&gt;=275,A3_Weekly,0)+IF(AND(ISNUMBER(FIND("WiFi",Table1[[#This Row],[Functional Adders]])),ISERROR(FIND("Ethernet",Table1[[#This Row],[Functional Adders]]))),WiFi_Weekly,0)</f>
        <v>1.222</v>
      </c>
      <c r="AR163" s="140" t="b">
        <f>Table1[[#This Row],[Typical Electricity Consumption (TEC) Per Proposed V3.0 Calculations (kWh/wk)]]&lt;=Table1[[#This Row],[Proposed V3.0 TEC Requirement Plus A3 and Wi-Fi Allowances (kWh/wk)]]</f>
        <v>0</v>
      </c>
      <c r="AS163" s="140" t="b">
        <f t="shared" si="4"/>
        <v>0</v>
      </c>
    </row>
    <row r="164" spans="1:45" ht="96" x14ac:dyDescent="0.2">
      <c r="A164" s="131">
        <v>2251604</v>
      </c>
      <c r="B164" s="132" t="s">
        <v>251</v>
      </c>
      <c r="C164" s="132" t="s">
        <v>257</v>
      </c>
      <c r="D164" s="132" t="s">
        <v>292</v>
      </c>
      <c r="E164" s="132" t="s">
        <v>293</v>
      </c>
      <c r="F164" s="132" t="s">
        <v>294</v>
      </c>
      <c r="G164" s="132" t="s">
        <v>29</v>
      </c>
      <c r="H164" s="132" t="s">
        <v>22</v>
      </c>
      <c r="I164" s="133">
        <v>220</v>
      </c>
      <c r="J164" s="133">
        <v>360</v>
      </c>
      <c r="K164" s="132"/>
      <c r="L164" s="132" t="s">
        <v>32</v>
      </c>
      <c r="M164" s="132" t="s">
        <v>28</v>
      </c>
      <c r="N164" s="133">
        <v>45</v>
      </c>
      <c r="O164" s="132" t="s">
        <v>24</v>
      </c>
      <c r="P164" s="134">
        <v>1.8859999999999999</v>
      </c>
      <c r="Q164" s="135">
        <v>98.072000000000003</v>
      </c>
      <c r="R164" s="132" t="s">
        <v>25</v>
      </c>
      <c r="S164" s="136">
        <v>42309</v>
      </c>
      <c r="T164" s="136">
        <v>42251</v>
      </c>
      <c r="U164" s="132" t="s">
        <v>26</v>
      </c>
      <c r="V164" s="132" t="s">
        <v>295</v>
      </c>
      <c r="W164" s="137">
        <v>0</v>
      </c>
      <c r="X164" s="137">
        <v>11.4</v>
      </c>
      <c r="Y164" s="137">
        <v>7.2</v>
      </c>
      <c r="Z164" s="137">
        <v>7.2</v>
      </c>
      <c r="AA164" s="137">
        <v>32</v>
      </c>
      <c r="AB164" s="137">
        <v>313</v>
      </c>
      <c r="AC164" s="138">
        <v>1.8859708333333334</v>
      </c>
      <c r="AD164" s="137">
        <v>78.25</v>
      </c>
      <c r="AE164" s="137">
        <v>0.78722083333333326</v>
      </c>
      <c r="AF164" s="137">
        <v>40.93548333333333</v>
      </c>
      <c r="AG164" s="139">
        <f>Table1[[#This Row],[Print/Copy Time from Sleep Mode (s)]]-Table1[[#This Row],[Print/Copy Time from Ready State (s)]]</f>
        <v>-4.2</v>
      </c>
      <c r="AH1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164" s="139" t="b">
        <f>IF(Table1[[#This Row],[Recovery Time Requirement (s)]]="No Requirement",TRUE,IF(Table1[[#This Row],[Recovery Time Requirement (s)]]="Default Delay Time Missing","Unknown",Table1[[#This Row],[Recovery Time (s) (Tactive1 - Tactive0)]]&lt;=Table1[[#This Row],[Recovery Time Requirement (s)]]))</f>
        <v>1</v>
      </c>
      <c r="AJ164" s="139" t="b">
        <f>Table1[[#This Row],[Automatic Duplex Output Capable]]&lt;&gt;"Optional"</f>
        <v>1</v>
      </c>
      <c r="AK1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4" s="140" t="str">
        <f t="array" ref="AL1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4" s="140">
        <f t="array" ref="AM1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3.4000000000000004</v>
      </c>
      <c r="AN164" s="140">
        <f>Table1[[#This Row],[V2.0 TEC Requirement (kWh/wk)]]*52/3</f>
        <v>58.933333333333337</v>
      </c>
      <c r="AO1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0.78722083333333326</v>
      </c>
      <c r="AP164" s="140">
        <f t="array" ref="AP1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0.66999999999999993</v>
      </c>
      <c r="AQ164" s="140">
        <f>Table1[[#This Row],[Proposed V3.0 TEC Requirement (kWh/wk)]]+IF(Table1[[#This Row],[Maximum Document Size Width]]&gt;=275,A3_Weekly,0)+IF(AND(ISNUMBER(FIND("WiFi",Table1[[#This Row],[Functional Adders]])),ISERROR(FIND("Ethernet",Table1[[#This Row],[Functional Adders]]))),WiFi_Weekly,0)</f>
        <v>0.66999999999999993</v>
      </c>
      <c r="AR164" s="140" t="b">
        <f>Table1[[#This Row],[Typical Electricity Consumption (TEC) Per Proposed V3.0 Calculations (kWh/wk)]]&lt;=Table1[[#This Row],[Proposed V3.0 TEC Requirement Plus A3 and Wi-Fi Allowances (kWh/wk)]]</f>
        <v>0</v>
      </c>
      <c r="AS164" s="140" t="b">
        <f t="shared" si="4"/>
        <v>0</v>
      </c>
    </row>
    <row r="165" spans="1:45" ht="72" x14ac:dyDescent="0.2">
      <c r="A165" s="131">
        <v>2251605</v>
      </c>
      <c r="B165" s="132" t="s">
        <v>251</v>
      </c>
      <c r="C165" s="132" t="s">
        <v>257</v>
      </c>
      <c r="D165" s="132" t="s">
        <v>296</v>
      </c>
      <c r="E165" s="132" t="s">
        <v>297</v>
      </c>
      <c r="F165" s="132"/>
      <c r="G165" s="132" t="s">
        <v>29</v>
      </c>
      <c r="H165" s="132" t="s">
        <v>22</v>
      </c>
      <c r="I165" s="133">
        <v>220</v>
      </c>
      <c r="J165" s="133">
        <v>360</v>
      </c>
      <c r="K165" s="132"/>
      <c r="L165" s="132" t="s">
        <v>32</v>
      </c>
      <c r="M165" s="132" t="s">
        <v>28</v>
      </c>
      <c r="N165" s="133">
        <v>43</v>
      </c>
      <c r="O165" s="132" t="s">
        <v>24</v>
      </c>
      <c r="P165" s="134">
        <v>2.1949999999999998</v>
      </c>
      <c r="Q165" s="135">
        <v>114.14</v>
      </c>
      <c r="R165" s="132" t="s">
        <v>25</v>
      </c>
      <c r="S165" s="136">
        <v>42309</v>
      </c>
      <c r="T165" s="136">
        <v>42271</v>
      </c>
      <c r="U165" s="132" t="s">
        <v>26</v>
      </c>
      <c r="V165" s="132" t="s">
        <v>298</v>
      </c>
      <c r="W165" s="137">
        <v>0</v>
      </c>
      <c r="X165" s="137">
        <v>16.2</v>
      </c>
      <c r="Y165" s="137">
        <v>15</v>
      </c>
      <c r="Z165" s="137">
        <v>15</v>
      </c>
      <c r="AA165" s="137">
        <v>32</v>
      </c>
      <c r="AB165" s="137">
        <v>346.20000000000005</v>
      </c>
      <c r="AC165" s="138">
        <v>2.1927520000000005</v>
      </c>
      <c r="AD165" s="137">
        <v>86.550000000000011</v>
      </c>
      <c r="AE165" s="137">
        <v>1.002502</v>
      </c>
      <c r="AF165" s="137">
        <v>52.130104000000003</v>
      </c>
      <c r="AG165" s="139">
        <f>Table1[[#This Row],[Print/Copy Time from Sleep Mode (s)]]-Table1[[#This Row],[Print/Copy Time from Ready State (s)]]</f>
        <v>-1.1999999999999993</v>
      </c>
      <c r="AH1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23.06</v>
      </c>
      <c r="AI165" s="139" t="b">
        <f>IF(Table1[[#This Row],[Recovery Time Requirement (s)]]="No Requirement",TRUE,IF(Table1[[#This Row],[Recovery Time Requirement (s)]]="Default Delay Time Missing","Unknown",Table1[[#This Row],[Recovery Time (s) (Tactive1 - Tactive0)]]&lt;=Table1[[#This Row],[Recovery Time Requirement (s)]]))</f>
        <v>1</v>
      </c>
      <c r="AJ165" s="139" t="b">
        <f>Table1[[#This Row],[Automatic Duplex Output Capable]]&lt;&gt;"Optional"</f>
        <v>1</v>
      </c>
      <c r="AK1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5" s="140" t="str">
        <f t="array" ref="AL1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5" s="140">
        <f t="array" ref="AM1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3.08</v>
      </c>
      <c r="AN165" s="140">
        <f>Table1[[#This Row],[V2.0 TEC Requirement (kWh/wk)]]*52/3</f>
        <v>53.386666666666663</v>
      </c>
      <c r="AO1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1.002502</v>
      </c>
      <c r="AP165" s="140">
        <f t="array" ref="AP1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0.62599999999999989</v>
      </c>
      <c r="AQ165" s="140">
        <f>Table1[[#This Row],[Proposed V3.0 TEC Requirement (kWh/wk)]]+IF(Table1[[#This Row],[Maximum Document Size Width]]&gt;=275,A3_Weekly,0)+IF(AND(ISNUMBER(FIND("WiFi",Table1[[#This Row],[Functional Adders]])),ISERROR(FIND("Ethernet",Table1[[#This Row],[Functional Adders]]))),WiFi_Weekly,0)</f>
        <v>0.62599999999999989</v>
      </c>
      <c r="AR165" s="140" t="b">
        <f>Table1[[#This Row],[Typical Electricity Consumption (TEC) Per Proposed V3.0 Calculations (kWh/wk)]]&lt;=Table1[[#This Row],[Proposed V3.0 TEC Requirement Plus A3 and Wi-Fi Allowances (kWh/wk)]]</f>
        <v>0</v>
      </c>
      <c r="AS165" s="140" t="b">
        <f t="shared" si="4"/>
        <v>0</v>
      </c>
    </row>
    <row r="166" spans="1:45" ht="72" x14ac:dyDescent="0.2">
      <c r="A166" s="131">
        <v>2241071</v>
      </c>
      <c r="B166" s="132" t="s">
        <v>251</v>
      </c>
      <c r="C166" s="132" t="s">
        <v>257</v>
      </c>
      <c r="D166" s="132" t="s">
        <v>299</v>
      </c>
      <c r="E166" s="132" t="s">
        <v>300</v>
      </c>
      <c r="F166" s="132" t="s">
        <v>301</v>
      </c>
      <c r="G166" s="132" t="s">
        <v>1432</v>
      </c>
      <c r="H166" s="132" t="s">
        <v>22</v>
      </c>
      <c r="I166" s="133">
        <v>216</v>
      </c>
      <c r="J166" s="133">
        <v>356</v>
      </c>
      <c r="K166" s="132"/>
      <c r="L166" s="132" t="s">
        <v>32</v>
      </c>
      <c r="M166" s="132" t="s">
        <v>28</v>
      </c>
      <c r="N166" s="133">
        <v>40</v>
      </c>
      <c r="O166" s="132" t="s">
        <v>24</v>
      </c>
      <c r="P166" s="134">
        <v>1.613</v>
      </c>
      <c r="Q166" s="135">
        <v>83.876000000000005</v>
      </c>
      <c r="R166" s="132" t="s">
        <v>30</v>
      </c>
      <c r="S166" s="136">
        <v>42278</v>
      </c>
      <c r="T166" s="136">
        <v>42158</v>
      </c>
      <c r="U166" s="132" t="s">
        <v>3523</v>
      </c>
      <c r="V166" s="132" t="s">
        <v>302</v>
      </c>
      <c r="W166" s="137">
        <v>1</v>
      </c>
      <c r="X166" s="137">
        <v>15</v>
      </c>
      <c r="Y166" s="137">
        <v>15</v>
      </c>
      <c r="Z166" s="137">
        <v>15</v>
      </c>
      <c r="AA166" s="137">
        <v>32</v>
      </c>
      <c r="AB166" s="137">
        <v>291.19999999999993</v>
      </c>
      <c r="AC166" s="138">
        <v>1.6095999999999995</v>
      </c>
      <c r="AD166" s="137">
        <v>72.799999999999983</v>
      </c>
      <c r="AE166" s="137">
        <v>0.55359999999999987</v>
      </c>
      <c r="AF166" s="137">
        <v>28.787199999999991</v>
      </c>
      <c r="AG166" s="139">
        <f>Table1[[#This Row],[Print/Copy Time from Sleep Mode (s)]]-Table1[[#This Row],[Print/Copy Time from Ready State (s)]]</f>
        <v>0</v>
      </c>
      <c r="AH1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66" s="139" t="b">
        <f>IF(Table1[[#This Row],[Recovery Time Requirement (s)]]="No Requirement",TRUE,IF(Table1[[#This Row],[Recovery Time Requirement (s)]]="Default Delay Time Missing","Unknown",Table1[[#This Row],[Recovery Time (s) (Tactive1 - Tactive0)]]&lt;=Table1[[#This Row],[Recovery Time Requirement (s)]]))</f>
        <v>1</v>
      </c>
      <c r="AJ166" s="139" t="b">
        <f>Table1[[#This Row],[Automatic Duplex Output Capable]]&lt;&gt;"Optional"</f>
        <v>1</v>
      </c>
      <c r="AK1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6" s="140" t="str">
        <f t="array" ref="AL1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66" s="140">
        <f t="array" ref="AM1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3.2500000000000004</v>
      </c>
      <c r="AN166" s="140">
        <f>Table1[[#This Row],[V2.0 TEC Requirement (kWh/wk)]]*52/3</f>
        <v>56.333333333333343</v>
      </c>
      <c r="AO1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0.55359999999999987</v>
      </c>
      <c r="AP166" s="140">
        <f t="array" ref="AP1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166" s="140">
        <f>Table1[[#This Row],[Proposed V3.0 TEC Requirement (kWh/wk)]]+IF(Table1[[#This Row],[Maximum Document Size Width]]&gt;=275,A3_Weekly,0)+IF(AND(ISNUMBER(FIND("WiFi",Table1[[#This Row],[Functional Adders]])),ISERROR(FIND("Ethernet",Table1[[#This Row],[Functional Adders]]))),WiFi_Weekly,0)</f>
        <v>0.60499999999999998</v>
      </c>
      <c r="AR166" s="140" t="b">
        <f>Table1[[#This Row],[Typical Electricity Consumption (TEC) Per Proposed V3.0 Calculations (kWh/wk)]]&lt;=Table1[[#This Row],[Proposed V3.0 TEC Requirement Plus A3 and Wi-Fi Allowances (kWh/wk)]]</f>
        <v>1</v>
      </c>
      <c r="AS166" s="140" t="b">
        <f t="shared" si="4"/>
        <v>1</v>
      </c>
    </row>
    <row r="167" spans="1:45" ht="72" x14ac:dyDescent="0.2">
      <c r="A167" s="131">
        <v>2235545</v>
      </c>
      <c r="B167" s="132" t="s">
        <v>251</v>
      </c>
      <c r="C167" s="132" t="s">
        <v>257</v>
      </c>
      <c r="D167" s="132" t="s">
        <v>303</v>
      </c>
      <c r="E167" s="132" t="s">
        <v>304</v>
      </c>
      <c r="F167" s="132"/>
      <c r="G167" s="132" t="s">
        <v>29</v>
      </c>
      <c r="H167" s="132" t="s">
        <v>22</v>
      </c>
      <c r="I167" s="133">
        <v>216</v>
      </c>
      <c r="J167" s="133">
        <v>356</v>
      </c>
      <c r="K167" s="132"/>
      <c r="L167" s="132" t="s">
        <v>32</v>
      </c>
      <c r="M167" s="132" t="s">
        <v>28</v>
      </c>
      <c r="N167" s="133">
        <v>58</v>
      </c>
      <c r="O167" s="132" t="s">
        <v>24</v>
      </c>
      <c r="P167" s="134">
        <v>2.9710000000000001</v>
      </c>
      <c r="Q167" s="135">
        <v>154.49199999999999</v>
      </c>
      <c r="R167" s="132" t="s">
        <v>25</v>
      </c>
      <c r="S167" s="136">
        <v>42095</v>
      </c>
      <c r="T167" s="136">
        <v>42079</v>
      </c>
      <c r="U167" s="132" t="s">
        <v>35</v>
      </c>
      <c r="V167" s="132" t="s">
        <v>305</v>
      </c>
      <c r="W167" s="137">
        <v>0</v>
      </c>
      <c r="X167" s="137">
        <v>9.6</v>
      </c>
      <c r="Y167" s="137">
        <v>9</v>
      </c>
      <c r="Z167" s="137">
        <v>9</v>
      </c>
      <c r="AA167" s="137">
        <v>32</v>
      </c>
      <c r="AB167" s="137">
        <v>473.4</v>
      </c>
      <c r="AC167" s="138">
        <v>2.9685451666666665</v>
      </c>
      <c r="AD167" s="137">
        <v>118.35</v>
      </c>
      <c r="AE167" s="137">
        <v>1.3342951666666667</v>
      </c>
      <c r="AF167" s="137">
        <v>69.383348666666663</v>
      </c>
      <c r="AG167" s="139">
        <f>Table1[[#This Row],[Print/Copy Time from Sleep Mode (s)]]-Table1[[#This Row],[Print/Copy Time from Ready State (s)]]</f>
        <v>-0.59999999999999964</v>
      </c>
      <c r="AH1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29.36</v>
      </c>
      <c r="AI167" s="139" t="b">
        <f>IF(Table1[[#This Row],[Recovery Time Requirement (s)]]="No Requirement",TRUE,IF(Table1[[#This Row],[Recovery Time Requirement (s)]]="Default Delay Time Missing","Unknown",Table1[[#This Row],[Recovery Time (s) (Tactive1 - Tactive0)]]&lt;=Table1[[#This Row],[Recovery Time Requirement (s)]]))</f>
        <v>1</v>
      </c>
      <c r="AJ167" s="139" t="b">
        <f>Table1[[#This Row],[Automatic Duplex Output Capable]]&lt;&gt;"Optional"</f>
        <v>1</v>
      </c>
      <c r="AK1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7" s="140" t="str">
        <f t="array" ref="AL1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7" s="140">
        <f t="array" ref="AM1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5.4799999999999995</v>
      </c>
      <c r="AN167" s="140">
        <f>Table1[[#This Row],[V2.0 TEC Requirement (kWh/wk)]]*52/3</f>
        <v>94.986666666666665</v>
      </c>
      <c r="AO1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1.3342951666666667</v>
      </c>
      <c r="AP167" s="140">
        <f t="array" ref="AP1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0.95599999999999996</v>
      </c>
      <c r="AQ167" s="140">
        <f>Table1[[#This Row],[Proposed V3.0 TEC Requirement (kWh/wk)]]+IF(Table1[[#This Row],[Maximum Document Size Width]]&gt;=275,A3_Weekly,0)+IF(AND(ISNUMBER(FIND("WiFi",Table1[[#This Row],[Functional Adders]])),ISERROR(FIND("Ethernet",Table1[[#This Row],[Functional Adders]]))),WiFi_Weekly,0)</f>
        <v>0.95599999999999996</v>
      </c>
      <c r="AR167" s="140" t="b">
        <f>Table1[[#This Row],[Typical Electricity Consumption (TEC) Per Proposed V3.0 Calculations (kWh/wk)]]&lt;=Table1[[#This Row],[Proposed V3.0 TEC Requirement Plus A3 and Wi-Fi Allowances (kWh/wk)]]</f>
        <v>0</v>
      </c>
      <c r="AS167" s="140" t="b">
        <f t="shared" si="4"/>
        <v>0</v>
      </c>
    </row>
    <row r="168" spans="1:45" ht="72" x14ac:dyDescent="0.2">
      <c r="A168" s="131">
        <v>2190931</v>
      </c>
      <c r="B168" s="132" t="s">
        <v>251</v>
      </c>
      <c r="C168" s="132" t="s">
        <v>2885</v>
      </c>
      <c r="D168" s="132" t="s">
        <v>2886</v>
      </c>
      <c r="E168" s="132" t="s">
        <v>2887</v>
      </c>
      <c r="F168" s="132"/>
      <c r="G168" s="132" t="s">
        <v>29</v>
      </c>
      <c r="H168" s="132" t="s">
        <v>22</v>
      </c>
      <c r="I168" s="133">
        <v>297</v>
      </c>
      <c r="J168" s="133">
        <v>432</v>
      </c>
      <c r="K168" s="132"/>
      <c r="L168" s="132" t="s">
        <v>32</v>
      </c>
      <c r="M168" s="132" t="s">
        <v>21</v>
      </c>
      <c r="N168" s="133">
        <v>20</v>
      </c>
      <c r="O168" s="132" t="s">
        <v>24</v>
      </c>
      <c r="P168" s="134">
        <v>1.56</v>
      </c>
      <c r="Q168" s="135">
        <v>81.12</v>
      </c>
      <c r="R168" s="132" t="s">
        <v>25</v>
      </c>
      <c r="S168" s="136">
        <v>41609</v>
      </c>
      <c r="T168" s="136">
        <v>41528</v>
      </c>
      <c r="U168" s="132" t="s">
        <v>26</v>
      </c>
      <c r="V168" s="132" t="s">
        <v>3524</v>
      </c>
      <c r="W168" s="137">
        <v>15</v>
      </c>
      <c r="X168" s="137">
        <v>13.2</v>
      </c>
      <c r="Y168" s="137">
        <v>19.2</v>
      </c>
      <c r="Z168" s="137">
        <v>13.2</v>
      </c>
      <c r="AA168" s="137">
        <v>20</v>
      </c>
      <c r="AB168" s="137">
        <v>207.00000000000003</v>
      </c>
      <c r="AC168" s="138">
        <v>1.5650260000000003</v>
      </c>
      <c r="AD168" s="137">
        <v>51.750000000000007</v>
      </c>
      <c r="AE168" s="137">
        <v>0.85815100000000022</v>
      </c>
      <c r="AF168" s="137">
        <v>44.623852000000014</v>
      </c>
      <c r="AG168" s="139">
        <f>Table1[[#This Row],[Print/Copy Time from Sleep Mode (s)]]-Table1[[#This Row],[Print/Copy Time from Ready State (s)]]</f>
        <v>6</v>
      </c>
      <c r="AH1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25.2</v>
      </c>
      <c r="AI168" s="139" t="b">
        <f>IF(Table1[[#This Row],[Recovery Time Requirement (s)]]="No Requirement",TRUE,IF(Table1[[#This Row],[Recovery Time Requirement (s)]]="Default Delay Time Missing","Unknown",Table1[[#This Row],[Recovery Time (s) (Tactive1 - Tactive0)]]&lt;=Table1[[#This Row],[Recovery Time Requirement (s)]]))</f>
        <v>1</v>
      </c>
      <c r="AJ168" s="139" t="b">
        <f>Table1[[#This Row],[Automatic Duplex Output Capable]]&lt;&gt;"Optional"</f>
        <v>1</v>
      </c>
      <c r="AK1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8" s="140" t="str">
        <f t="array" ref="AL1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68" s="140">
        <f t="array" ref="AM1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2.65</v>
      </c>
      <c r="AN168" s="140">
        <f>Table1[[#This Row],[V2.0 TEC Requirement (kWh/wk)]]*52/3</f>
        <v>45.93333333333333</v>
      </c>
      <c r="AO1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0.80815100000000017</v>
      </c>
      <c r="AP168" s="140">
        <f t="array" ref="AP1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168" s="140">
        <f>Table1[[#This Row],[Proposed V3.0 TEC Requirement (kWh/wk)]]+IF(Table1[[#This Row],[Maximum Document Size Width]]&gt;=275,A3_Weekly,0)+IF(AND(ISNUMBER(FIND("WiFi",Table1[[#This Row],[Functional Adders]])),ISERROR(FIND("Ethernet",Table1[[#This Row],[Functional Adders]]))),WiFi_Weekly,0)</f>
        <v>0.32500000000000001</v>
      </c>
      <c r="AR168" s="140" t="b">
        <f>Table1[[#This Row],[Typical Electricity Consumption (TEC) Per Proposed V3.0 Calculations (kWh/wk)]]&lt;=Table1[[#This Row],[Proposed V3.0 TEC Requirement Plus A3 and Wi-Fi Allowances (kWh/wk)]]</f>
        <v>0</v>
      </c>
      <c r="AS168" s="140" t="b">
        <f t="shared" si="4"/>
        <v>0</v>
      </c>
    </row>
    <row r="169" spans="1:45" ht="72" x14ac:dyDescent="0.2">
      <c r="A169" s="131">
        <v>2191115</v>
      </c>
      <c r="B169" s="132" t="s">
        <v>251</v>
      </c>
      <c r="C169" s="132" t="s">
        <v>2885</v>
      </c>
      <c r="D169" s="132" t="s">
        <v>2888</v>
      </c>
      <c r="E169" s="132" t="s">
        <v>2889</v>
      </c>
      <c r="F169" s="132"/>
      <c r="G169" s="132" t="s">
        <v>1432</v>
      </c>
      <c r="H169" s="132" t="s">
        <v>22</v>
      </c>
      <c r="I169" s="133">
        <v>297</v>
      </c>
      <c r="J169" s="133">
        <v>420</v>
      </c>
      <c r="K169" s="132"/>
      <c r="L169" s="132" t="s">
        <v>32</v>
      </c>
      <c r="M169" s="132" t="s">
        <v>28</v>
      </c>
      <c r="N169" s="133">
        <v>41</v>
      </c>
      <c r="O169" s="132" t="s">
        <v>24</v>
      </c>
      <c r="P169" s="134">
        <v>3.472</v>
      </c>
      <c r="Q169" s="135">
        <v>180.54400000000001</v>
      </c>
      <c r="R169" s="132" t="s">
        <v>25</v>
      </c>
      <c r="S169" s="136">
        <v>41609</v>
      </c>
      <c r="T169" s="136">
        <v>41528</v>
      </c>
      <c r="U169" s="132" t="s">
        <v>26</v>
      </c>
      <c r="V169" s="132" t="s">
        <v>3525</v>
      </c>
      <c r="W169" s="137">
        <v>5</v>
      </c>
      <c r="X169" s="137">
        <v>24</v>
      </c>
      <c r="Y169" s="137">
        <v>31.8</v>
      </c>
      <c r="Z169" s="137">
        <v>31.8</v>
      </c>
      <c r="AA169" s="137">
        <v>32</v>
      </c>
      <c r="AB169" s="137">
        <v>531.6</v>
      </c>
      <c r="AC169" s="138">
        <v>3.4771999999999998</v>
      </c>
      <c r="AD169" s="137">
        <v>132.9</v>
      </c>
      <c r="AE169" s="137">
        <v>1.6757000000000002</v>
      </c>
      <c r="AF169" s="137">
        <v>87.136400000000009</v>
      </c>
      <c r="AG169" s="139">
        <f>Table1[[#This Row],[Print/Copy Time from Sleep Mode (s)]]-Table1[[#This Row],[Print/Copy Time from Ready State (s)]]</f>
        <v>7.8000000000000007</v>
      </c>
      <c r="AH1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169" s="139" t="b">
        <f>IF(Table1[[#This Row],[Recovery Time Requirement (s)]]="No Requirement",TRUE,IF(Table1[[#This Row],[Recovery Time Requirement (s)]]="Default Delay Time Missing","Unknown",Table1[[#This Row],[Recovery Time (s) (Tactive1 - Tactive0)]]&lt;=Table1[[#This Row],[Recovery Time Requirement (s)]]))</f>
        <v>1</v>
      </c>
      <c r="AJ169" s="139" t="b">
        <f>Table1[[#This Row],[Automatic Duplex Output Capable]]&lt;&gt;"Optional"</f>
        <v>1</v>
      </c>
      <c r="AK1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69" s="140" t="str">
        <f t="array" ref="AL1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69" s="140">
        <f t="array" ref="AM1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3.6599999999999997</v>
      </c>
      <c r="AN169" s="140">
        <f>Table1[[#This Row],[V2.0 TEC Requirement (kWh/wk)]]*52/3</f>
        <v>63.44</v>
      </c>
      <c r="AO1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1.6257000000000001</v>
      </c>
      <c r="AP169" s="140">
        <f t="array" ref="AP1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0.623</v>
      </c>
      <c r="AQ169" s="140">
        <f>Table1[[#This Row],[Proposed V3.0 TEC Requirement (kWh/wk)]]+IF(Table1[[#This Row],[Maximum Document Size Width]]&gt;=275,A3_Weekly,0)+IF(AND(ISNUMBER(FIND("WiFi",Table1[[#This Row],[Functional Adders]])),ISERROR(FIND("Ethernet",Table1[[#This Row],[Functional Adders]]))),WiFi_Weekly,0)</f>
        <v>0.67300000000000004</v>
      </c>
      <c r="AR169" s="140" t="b">
        <f>Table1[[#This Row],[Typical Electricity Consumption (TEC) Per Proposed V3.0 Calculations (kWh/wk)]]&lt;=Table1[[#This Row],[Proposed V3.0 TEC Requirement Plus A3 and Wi-Fi Allowances (kWh/wk)]]</f>
        <v>0</v>
      </c>
      <c r="AS169" s="140" t="b">
        <f t="shared" si="4"/>
        <v>0</v>
      </c>
    </row>
    <row r="170" spans="1:45" ht="60" x14ac:dyDescent="0.2">
      <c r="A170" s="131">
        <v>2191890</v>
      </c>
      <c r="B170" s="132" t="s">
        <v>251</v>
      </c>
      <c r="C170" s="132" t="s">
        <v>2885</v>
      </c>
      <c r="D170" s="132" t="s">
        <v>2890</v>
      </c>
      <c r="E170" s="132" t="s">
        <v>2891</v>
      </c>
      <c r="F170" s="132"/>
      <c r="G170" s="132" t="s">
        <v>29</v>
      </c>
      <c r="H170" s="132" t="s">
        <v>22</v>
      </c>
      <c r="I170" s="133">
        <v>297</v>
      </c>
      <c r="J170" s="133">
        <v>420</v>
      </c>
      <c r="K170" s="132"/>
      <c r="L170" s="132" t="s">
        <v>32</v>
      </c>
      <c r="M170" s="132" t="s">
        <v>28</v>
      </c>
      <c r="N170" s="133">
        <v>41</v>
      </c>
      <c r="O170" s="132" t="s">
        <v>24</v>
      </c>
      <c r="P170" s="134">
        <v>2.992</v>
      </c>
      <c r="Q170" s="135">
        <v>155.584</v>
      </c>
      <c r="R170" s="132" t="s">
        <v>25</v>
      </c>
      <c r="S170" s="136">
        <v>41609</v>
      </c>
      <c r="T170" s="136">
        <v>41541</v>
      </c>
      <c r="U170" s="132" t="s">
        <v>3526</v>
      </c>
      <c r="V170" s="132" t="s">
        <v>3527</v>
      </c>
      <c r="W170" s="137">
        <v>1</v>
      </c>
      <c r="X170" s="137">
        <v>19.8</v>
      </c>
      <c r="Y170" s="137">
        <v>25.2</v>
      </c>
      <c r="Z170" s="137">
        <v>24</v>
      </c>
      <c r="AA170" s="137">
        <v>32</v>
      </c>
      <c r="AB170" s="137">
        <v>475.8</v>
      </c>
      <c r="AC170" s="138">
        <v>2.9805999999999999</v>
      </c>
      <c r="AD170" s="137">
        <v>118.95</v>
      </c>
      <c r="AE170" s="137">
        <v>1.3373499999999998</v>
      </c>
      <c r="AF170" s="137">
        <v>69.542199999999994</v>
      </c>
      <c r="AG170" s="139">
        <f>Table1[[#This Row],[Print/Copy Time from Sleep Mode (s)]]-Table1[[#This Row],[Print/Copy Time from Ready State (s)]]</f>
        <v>5.3999999999999986</v>
      </c>
      <c r="AH1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170" s="139" t="b">
        <f>IF(Table1[[#This Row],[Recovery Time Requirement (s)]]="No Requirement",TRUE,IF(Table1[[#This Row],[Recovery Time Requirement (s)]]="Default Delay Time Missing","Unknown",Table1[[#This Row],[Recovery Time (s) (Tactive1 - Tactive0)]]&lt;=Table1[[#This Row],[Recovery Time Requirement (s)]]))</f>
        <v>1</v>
      </c>
      <c r="AJ170" s="139" t="b">
        <f>Table1[[#This Row],[Automatic Duplex Output Capable]]&lt;&gt;"Optional"</f>
        <v>1</v>
      </c>
      <c r="AK1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0" s="140" t="str">
        <f t="array" ref="AL1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0" s="140">
        <f t="array" ref="AM1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3.0600000000000005</v>
      </c>
      <c r="AN170" s="140">
        <f>Table1[[#This Row],[V2.0 TEC Requirement (kWh/wk)]]*52/3</f>
        <v>53.040000000000013</v>
      </c>
      <c r="AO1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1.2873499999999998</v>
      </c>
      <c r="AP170" s="140">
        <f t="array" ref="AP1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0.58199999999999985</v>
      </c>
      <c r="AQ170" s="140">
        <f>Table1[[#This Row],[Proposed V3.0 TEC Requirement (kWh/wk)]]+IF(Table1[[#This Row],[Maximum Document Size Width]]&gt;=275,A3_Weekly,0)+IF(AND(ISNUMBER(FIND("WiFi",Table1[[#This Row],[Functional Adders]])),ISERROR(FIND("Ethernet",Table1[[#This Row],[Functional Adders]]))),WiFi_Weekly,0)</f>
        <v>0.6319999999999999</v>
      </c>
      <c r="AR170" s="140" t="b">
        <f>Table1[[#This Row],[Typical Electricity Consumption (TEC) Per Proposed V3.0 Calculations (kWh/wk)]]&lt;=Table1[[#This Row],[Proposed V3.0 TEC Requirement Plus A3 and Wi-Fi Allowances (kWh/wk)]]</f>
        <v>0</v>
      </c>
      <c r="AS170" s="140" t="b">
        <f t="shared" si="4"/>
        <v>0</v>
      </c>
    </row>
    <row r="171" spans="1:45" ht="192" x14ac:dyDescent="0.2">
      <c r="A171" s="131">
        <v>2195861</v>
      </c>
      <c r="B171" s="132" t="s">
        <v>251</v>
      </c>
      <c r="C171" s="132" t="s">
        <v>306</v>
      </c>
      <c r="D171" s="132" t="s">
        <v>2892</v>
      </c>
      <c r="E171" s="132" t="s">
        <v>2893</v>
      </c>
      <c r="F171" s="141" t="s">
        <v>2894</v>
      </c>
      <c r="G171" s="132" t="s">
        <v>1432</v>
      </c>
      <c r="H171" s="132" t="s">
        <v>22</v>
      </c>
      <c r="I171" s="133">
        <v>279</v>
      </c>
      <c r="J171" s="133">
        <v>432</v>
      </c>
      <c r="K171" s="132"/>
      <c r="L171" s="132" t="s">
        <v>32</v>
      </c>
      <c r="M171" s="132" t="s">
        <v>21</v>
      </c>
      <c r="N171" s="133">
        <v>46</v>
      </c>
      <c r="O171" s="132" t="s">
        <v>24</v>
      </c>
      <c r="P171" s="134">
        <v>6.2140000000000004</v>
      </c>
      <c r="Q171" s="135">
        <v>323.12799999999999</v>
      </c>
      <c r="R171" s="132" t="s">
        <v>25</v>
      </c>
      <c r="S171" s="136">
        <v>41579</v>
      </c>
      <c r="T171" s="136">
        <v>41605</v>
      </c>
      <c r="U171" s="132" t="s">
        <v>26</v>
      </c>
      <c r="V171" s="132" t="s">
        <v>3528</v>
      </c>
      <c r="W171" s="137">
        <v>15</v>
      </c>
      <c r="X171" s="137">
        <v>22.8</v>
      </c>
      <c r="Y171" s="137">
        <v>32.4</v>
      </c>
      <c r="Z171" s="137">
        <v>22.8</v>
      </c>
      <c r="AA171" s="137">
        <v>32</v>
      </c>
      <c r="AB171" s="137">
        <v>1036.4000000000001</v>
      </c>
      <c r="AC171" s="138">
        <v>6.2086146666666666</v>
      </c>
      <c r="AD171" s="137">
        <v>259.10000000000002</v>
      </c>
      <c r="AE171" s="137">
        <v>2.5591146666666664</v>
      </c>
      <c r="AF171" s="137">
        <v>133.07396266666666</v>
      </c>
      <c r="AG171" s="139">
        <f>Table1[[#This Row],[Print/Copy Time from Sleep Mode (s)]]-Table1[[#This Row],[Print/Copy Time from Ready State (s)]]</f>
        <v>9.5999999999999979</v>
      </c>
      <c r="AH1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171" s="139" t="b">
        <f>IF(Table1[[#This Row],[Recovery Time Requirement (s)]]="No Requirement",TRUE,IF(Table1[[#This Row],[Recovery Time Requirement (s)]]="Default Delay Time Missing","Unknown",Table1[[#This Row],[Recovery Time (s) (Tactive1 - Tactive0)]]&lt;=Table1[[#This Row],[Recovery Time Requirement (s)]]))</f>
        <v>1</v>
      </c>
      <c r="AJ171" s="139" t="b">
        <f>Table1[[#This Row],[Automatic Duplex Output Capable]]&lt;&gt;"Optional"</f>
        <v>1</v>
      </c>
      <c r="AK1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1" s="140" t="str">
        <f t="array" ref="AL1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71" s="140">
        <f t="array" ref="AM1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7.4500000000000011</v>
      </c>
      <c r="AN171" s="140">
        <f>Table1[[#This Row],[V2.0 TEC Requirement (kWh/wk)]]*52/3</f>
        <v>129.13333333333335</v>
      </c>
      <c r="AO1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2.5091146666666666</v>
      </c>
      <c r="AP171" s="140">
        <f t="array" ref="AP1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0.73899999999999999</v>
      </c>
      <c r="AQ171" s="140">
        <f>Table1[[#This Row],[Proposed V3.0 TEC Requirement (kWh/wk)]]+IF(Table1[[#This Row],[Maximum Document Size Width]]&gt;=275,A3_Weekly,0)+IF(AND(ISNUMBER(FIND("WiFi",Table1[[#This Row],[Functional Adders]])),ISERROR(FIND("Ethernet",Table1[[#This Row],[Functional Adders]]))),WiFi_Weekly,0)</f>
        <v>0.78900000000000003</v>
      </c>
      <c r="AR171" s="140" t="b">
        <f>Table1[[#This Row],[Typical Electricity Consumption (TEC) Per Proposed V3.0 Calculations (kWh/wk)]]&lt;=Table1[[#This Row],[Proposed V3.0 TEC Requirement Plus A3 and Wi-Fi Allowances (kWh/wk)]]</f>
        <v>0</v>
      </c>
      <c r="AS171" s="140" t="b">
        <f t="shared" si="4"/>
        <v>0</v>
      </c>
    </row>
    <row r="172" spans="1:45" ht="156" x14ac:dyDescent="0.2">
      <c r="A172" s="131">
        <v>2235524</v>
      </c>
      <c r="B172" s="132" t="s">
        <v>251</v>
      </c>
      <c r="C172" s="132" t="s">
        <v>306</v>
      </c>
      <c r="D172" s="132" t="s">
        <v>307</v>
      </c>
      <c r="E172" s="132" t="s">
        <v>308</v>
      </c>
      <c r="F172" s="141" t="s">
        <v>309</v>
      </c>
      <c r="G172" s="132" t="s">
        <v>29</v>
      </c>
      <c r="H172" s="132" t="s">
        <v>22</v>
      </c>
      <c r="I172" s="133">
        <v>220</v>
      </c>
      <c r="J172" s="133">
        <v>360</v>
      </c>
      <c r="K172" s="132"/>
      <c r="L172" s="132" t="s">
        <v>32</v>
      </c>
      <c r="M172" s="132" t="s">
        <v>21</v>
      </c>
      <c r="N172" s="133">
        <v>40</v>
      </c>
      <c r="O172" s="132" t="s">
        <v>24</v>
      </c>
      <c r="P172" s="134">
        <v>1.9450000000000001</v>
      </c>
      <c r="Q172" s="135">
        <v>101.14</v>
      </c>
      <c r="R172" s="132" t="s">
        <v>25</v>
      </c>
      <c r="S172" s="136">
        <v>42095</v>
      </c>
      <c r="T172" s="136">
        <v>42069</v>
      </c>
      <c r="U172" s="132" t="s">
        <v>26</v>
      </c>
      <c r="V172" s="132" t="s">
        <v>310</v>
      </c>
      <c r="W172" s="137">
        <v>1</v>
      </c>
      <c r="X172" s="137">
        <v>8.4</v>
      </c>
      <c r="Y172" s="137">
        <v>8.4</v>
      </c>
      <c r="Z172" s="137">
        <v>8.4</v>
      </c>
      <c r="AA172" s="137">
        <v>32</v>
      </c>
      <c r="AB172" s="137">
        <v>295.39999999999998</v>
      </c>
      <c r="AC172" s="138">
        <v>1.9505568333333332</v>
      </c>
      <c r="AD172" s="137">
        <v>73.849999999999994</v>
      </c>
      <c r="AE172" s="137">
        <v>0.95380683333333327</v>
      </c>
      <c r="AF172" s="137">
        <v>49.597955333333331</v>
      </c>
      <c r="AG172" s="139">
        <f>Table1[[#This Row],[Print/Copy Time from Sleep Mode (s)]]-Table1[[#This Row],[Print/Copy Time from Ready State (s)]]</f>
        <v>0</v>
      </c>
      <c r="AH1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72" s="139" t="b">
        <f>IF(Table1[[#This Row],[Recovery Time Requirement (s)]]="No Requirement",TRUE,IF(Table1[[#This Row],[Recovery Time Requirement (s)]]="Default Delay Time Missing","Unknown",Table1[[#This Row],[Recovery Time (s) (Tactive1 - Tactive0)]]&lt;=Table1[[#This Row],[Recovery Time Requirement (s)]]))</f>
        <v>1</v>
      </c>
      <c r="AJ172" s="139" t="b">
        <f>Table1[[#This Row],[Automatic Duplex Output Capable]]&lt;&gt;"Optional"</f>
        <v>1</v>
      </c>
      <c r="AK1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2" s="140" t="str">
        <f t="array" ref="AL1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2" s="140">
        <f t="array" ref="AM1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172" s="140">
        <f>Table1[[#This Row],[V2.0 TEC Requirement (kWh/wk)]]*52/3</f>
        <v>101.39999999999999</v>
      </c>
      <c r="AO1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0.95380683333333327</v>
      </c>
      <c r="AP172" s="140">
        <f t="array" ref="AP1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172" s="140">
        <f>Table1[[#This Row],[Proposed V3.0 TEC Requirement (kWh/wk)]]+IF(Table1[[#This Row],[Maximum Document Size Width]]&gt;=275,A3_Weekly,0)+IF(AND(ISNUMBER(FIND("WiFi",Table1[[#This Row],[Functional Adders]])),ISERROR(FIND("Ethernet",Table1[[#This Row],[Functional Adders]]))),WiFi_Weekly,0)</f>
        <v>0.88300000000000001</v>
      </c>
      <c r="AR172" s="140" t="b">
        <f>Table1[[#This Row],[Typical Electricity Consumption (TEC) Per Proposed V3.0 Calculations (kWh/wk)]]&lt;=Table1[[#This Row],[Proposed V3.0 TEC Requirement Plus A3 and Wi-Fi Allowances (kWh/wk)]]</f>
        <v>0</v>
      </c>
      <c r="AS172" s="140" t="b">
        <f t="shared" si="4"/>
        <v>0</v>
      </c>
    </row>
    <row r="173" spans="1:45" ht="240" x14ac:dyDescent="0.2">
      <c r="A173" s="131">
        <v>2251603</v>
      </c>
      <c r="B173" s="132" t="s">
        <v>251</v>
      </c>
      <c r="C173" s="132" t="s">
        <v>306</v>
      </c>
      <c r="D173" s="132" t="s">
        <v>2895</v>
      </c>
      <c r="E173" s="132" t="s">
        <v>2896</v>
      </c>
      <c r="F173" s="141" t="s">
        <v>2897</v>
      </c>
      <c r="G173" s="132" t="s">
        <v>1432</v>
      </c>
      <c r="H173" s="132" t="s">
        <v>22</v>
      </c>
      <c r="I173" s="133">
        <v>220</v>
      </c>
      <c r="J173" s="133">
        <v>360</v>
      </c>
      <c r="K173" s="132"/>
      <c r="L173" s="132" t="s">
        <v>32</v>
      </c>
      <c r="M173" s="132" t="s">
        <v>21</v>
      </c>
      <c r="N173" s="133">
        <v>40</v>
      </c>
      <c r="O173" s="132" t="s">
        <v>24</v>
      </c>
      <c r="P173" s="134">
        <v>1.581</v>
      </c>
      <c r="Q173" s="135">
        <v>82.212000000000003</v>
      </c>
      <c r="R173" s="132" t="s">
        <v>25</v>
      </c>
      <c r="S173" s="136">
        <v>42309</v>
      </c>
      <c r="T173" s="136">
        <v>42242</v>
      </c>
      <c r="U173" s="132" t="s">
        <v>26</v>
      </c>
      <c r="V173" s="132" t="s">
        <v>3529</v>
      </c>
      <c r="W173" s="137">
        <v>0</v>
      </c>
      <c r="X173" s="137"/>
      <c r="Y173" s="137">
        <v>12.6</v>
      </c>
      <c r="Z173" s="137">
        <v>8.4</v>
      </c>
      <c r="AA173" s="137">
        <v>32</v>
      </c>
      <c r="AB173" s="137">
        <v>288.20000000000005</v>
      </c>
      <c r="AC173" s="138">
        <v>1.5757933333333334</v>
      </c>
      <c r="AD173" s="137">
        <v>72.050000000000011</v>
      </c>
      <c r="AE173" s="137">
        <v>0.51604333333333341</v>
      </c>
      <c r="AF173" s="137">
        <v>26.834253333333336</v>
      </c>
      <c r="AG173" s="139">
        <f>Table1[[#This Row],[Print/Copy Time from Sleep Mode (s)]]-Table1[[#This Row],[Print/Copy Time from Ready State (s)]]</f>
        <v>12.6</v>
      </c>
      <c r="AH1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73" s="139" t="b">
        <f>IF(Table1[[#This Row],[Recovery Time Requirement (s)]]="No Requirement",TRUE,IF(Table1[[#This Row],[Recovery Time Requirement (s)]]="Default Delay Time Missing","Unknown",Table1[[#This Row],[Recovery Time (s) (Tactive1 - Tactive0)]]&lt;=Table1[[#This Row],[Recovery Time Requirement (s)]]))</f>
        <v>1</v>
      </c>
      <c r="AJ173" s="139" t="b">
        <f>Table1[[#This Row],[Automatic Duplex Output Capable]]&lt;&gt;"Optional"</f>
        <v>1</v>
      </c>
      <c r="AK1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3" s="140" t="str">
        <f t="array" ref="AL1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73" s="140">
        <f t="array" ref="AM1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173" s="140">
        <f>Table1[[#This Row],[V2.0 TEC Requirement (kWh/wk)]]*52/3</f>
        <v>103.13333333333334</v>
      </c>
      <c r="AO1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0.51604333333333341</v>
      </c>
      <c r="AP173" s="140">
        <f t="array" ref="AP1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173" s="140">
        <f>Table1[[#This Row],[Proposed V3.0 TEC Requirement (kWh/wk)]]+IF(Table1[[#This Row],[Maximum Document Size Width]]&gt;=275,A3_Weekly,0)+IF(AND(ISNUMBER(FIND("WiFi",Table1[[#This Row],[Functional Adders]])),ISERROR(FIND("Ethernet",Table1[[#This Row],[Functional Adders]]))),WiFi_Weekly,0)</f>
        <v>0.65300000000000002</v>
      </c>
      <c r="AR173" s="140" t="b">
        <f>Table1[[#This Row],[Typical Electricity Consumption (TEC) Per Proposed V3.0 Calculations (kWh/wk)]]&lt;=Table1[[#This Row],[Proposed V3.0 TEC Requirement Plus A3 and Wi-Fi Allowances (kWh/wk)]]</f>
        <v>1</v>
      </c>
      <c r="AS173" s="140" t="b">
        <f t="shared" si="4"/>
        <v>1</v>
      </c>
    </row>
    <row r="174" spans="1:45" ht="72" x14ac:dyDescent="0.2">
      <c r="A174" s="131">
        <v>2249738</v>
      </c>
      <c r="B174" s="132" t="s">
        <v>251</v>
      </c>
      <c r="C174" s="132" t="s">
        <v>306</v>
      </c>
      <c r="D174" s="132" t="s">
        <v>311</v>
      </c>
      <c r="E174" s="132" t="s">
        <v>312</v>
      </c>
      <c r="F174" s="132"/>
      <c r="G174" s="132" t="s">
        <v>1432</v>
      </c>
      <c r="H174" s="132" t="s">
        <v>22</v>
      </c>
      <c r="I174" s="133">
        <v>216</v>
      </c>
      <c r="J174" s="133">
        <v>356</v>
      </c>
      <c r="K174" s="132"/>
      <c r="L174" s="132" t="s">
        <v>32</v>
      </c>
      <c r="M174" s="132" t="s">
        <v>21</v>
      </c>
      <c r="N174" s="133">
        <v>28</v>
      </c>
      <c r="O174" s="132" t="s">
        <v>24</v>
      </c>
      <c r="P174" s="134">
        <v>1.3680000000000001</v>
      </c>
      <c r="Q174" s="135">
        <v>71.135999999999996</v>
      </c>
      <c r="R174" s="132" t="s">
        <v>25</v>
      </c>
      <c r="S174" s="136">
        <v>42278</v>
      </c>
      <c r="T174" s="136">
        <v>42285</v>
      </c>
      <c r="U174" s="132" t="s">
        <v>35</v>
      </c>
      <c r="V174" s="132" t="s">
        <v>313</v>
      </c>
      <c r="W174" s="137">
        <v>5</v>
      </c>
      <c r="X174" s="137">
        <v>10.199999999999999</v>
      </c>
      <c r="Y174" s="137">
        <v>10.8</v>
      </c>
      <c r="Z174" s="137">
        <v>10.8</v>
      </c>
      <c r="AA174" s="137">
        <v>28</v>
      </c>
      <c r="AB174" s="137">
        <v>245.26666666666662</v>
      </c>
      <c r="AC174" s="138">
        <v>1.3726296666666664</v>
      </c>
      <c r="AD174" s="137">
        <v>61.316666666666656</v>
      </c>
      <c r="AE174" s="137">
        <v>0.48175466666666666</v>
      </c>
      <c r="AF174" s="137">
        <v>25.051242666666667</v>
      </c>
      <c r="AG174" s="139">
        <f>Table1[[#This Row],[Print/Copy Time from Sleep Mode (s)]]-Table1[[#This Row],[Print/Copy Time from Ready State (s)]]</f>
        <v>0.60000000000000142</v>
      </c>
      <c r="AH1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174" s="139" t="b">
        <f>IF(Table1[[#This Row],[Recovery Time Requirement (s)]]="No Requirement",TRUE,IF(Table1[[#This Row],[Recovery Time Requirement (s)]]="Default Delay Time Missing","Unknown",Table1[[#This Row],[Recovery Time (s) (Tactive1 - Tactive0)]]&lt;=Table1[[#This Row],[Recovery Time Requirement (s)]]))</f>
        <v>1</v>
      </c>
      <c r="AJ174" s="139" t="b">
        <f>Table1[[#This Row],[Automatic Duplex Output Capable]]&lt;&gt;"Optional"</f>
        <v>1</v>
      </c>
      <c r="AK1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4" s="140" t="str">
        <f t="array" ref="AL1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74" s="140">
        <f t="array" ref="AM1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174" s="140">
        <f>Table1[[#This Row],[V2.0 TEC Requirement (kWh/wk)]]*52/3</f>
        <v>63.96</v>
      </c>
      <c r="AO1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0.48175466666666666</v>
      </c>
      <c r="AP174" s="140">
        <f t="array" ref="AP1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174" s="140">
        <f>Table1[[#This Row],[Proposed V3.0 TEC Requirement (kWh/wk)]]+IF(Table1[[#This Row],[Maximum Document Size Width]]&gt;=275,A3_Weekly,0)+IF(AND(ISNUMBER(FIND("WiFi",Table1[[#This Row],[Functional Adders]])),ISERROR(FIND("Ethernet",Table1[[#This Row],[Functional Adders]]))),WiFi_Weekly,0)</f>
        <v>0.40100000000000008</v>
      </c>
      <c r="AR174" s="140" t="b">
        <f>Table1[[#This Row],[Typical Electricity Consumption (TEC) Per Proposed V3.0 Calculations (kWh/wk)]]&lt;=Table1[[#This Row],[Proposed V3.0 TEC Requirement Plus A3 and Wi-Fi Allowances (kWh/wk)]]</f>
        <v>0</v>
      </c>
      <c r="AS174" s="140" t="b">
        <f t="shared" si="4"/>
        <v>0</v>
      </c>
    </row>
    <row r="175" spans="1:45" ht="72" x14ac:dyDescent="0.2">
      <c r="A175" s="131">
        <v>2194423</v>
      </c>
      <c r="B175" s="132" t="s">
        <v>251</v>
      </c>
      <c r="C175" s="132" t="s">
        <v>306</v>
      </c>
      <c r="D175" s="132" t="s">
        <v>2898</v>
      </c>
      <c r="E175" s="132" t="s">
        <v>2899</v>
      </c>
      <c r="F175" s="132" t="s">
        <v>2900</v>
      </c>
      <c r="G175" s="132" t="s">
        <v>29</v>
      </c>
      <c r="H175" s="132" t="s">
        <v>22</v>
      </c>
      <c r="I175" s="133">
        <v>279</v>
      </c>
      <c r="J175" s="133">
        <v>432</v>
      </c>
      <c r="K175" s="132"/>
      <c r="L175" s="132" t="s">
        <v>32</v>
      </c>
      <c r="M175" s="132" t="s">
        <v>21</v>
      </c>
      <c r="N175" s="133">
        <v>30</v>
      </c>
      <c r="O175" s="132" t="s">
        <v>24</v>
      </c>
      <c r="P175" s="134">
        <v>3.5339999999999998</v>
      </c>
      <c r="Q175" s="135">
        <v>183.768</v>
      </c>
      <c r="R175" s="132" t="s">
        <v>25</v>
      </c>
      <c r="S175" s="136">
        <v>41548</v>
      </c>
      <c r="T175" s="136">
        <v>41579</v>
      </c>
      <c r="U175" s="132" t="s">
        <v>26</v>
      </c>
      <c r="V175" s="132" t="s">
        <v>3530</v>
      </c>
      <c r="W175" s="137">
        <v>10</v>
      </c>
      <c r="X175" s="137">
        <v>23.4</v>
      </c>
      <c r="Y175" s="137">
        <v>15</v>
      </c>
      <c r="Z175" s="137">
        <v>12.6</v>
      </c>
      <c r="AA175" s="137">
        <v>30</v>
      </c>
      <c r="AB175" s="137">
        <v>484.33333333333326</v>
      </c>
      <c r="AC175" s="138">
        <v>3.5312533333333329</v>
      </c>
      <c r="AD175" s="137">
        <v>121.08333333333331</v>
      </c>
      <c r="AE175" s="137">
        <v>1.9540658333333334</v>
      </c>
      <c r="AF175" s="137">
        <v>101.61142333333333</v>
      </c>
      <c r="AG175" s="139">
        <f>Table1[[#This Row],[Print/Copy Time from Sleep Mode (s)]]-Table1[[#This Row],[Print/Copy Time from Ready State (s)]]</f>
        <v>-8.3999999999999986</v>
      </c>
      <c r="AH1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175" s="139" t="b">
        <f>IF(Table1[[#This Row],[Recovery Time Requirement (s)]]="No Requirement",TRUE,IF(Table1[[#This Row],[Recovery Time Requirement (s)]]="Default Delay Time Missing","Unknown",Table1[[#This Row],[Recovery Time (s) (Tactive1 - Tactive0)]]&lt;=Table1[[#This Row],[Recovery Time Requirement (s)]]))</f>
        <v>1</v>
      </c>
      <c r="AJ175" s="139" t="b">
        <f>Table1[[#This Row],[Automatic Duplex Output Capable]]&lt;&gt;"Optional"</f>
        <v>1</v>
      </c>
      <c r="AK1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5" s="140" t="str">
        <f t="array" ref="AL1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5" s="140">
        <f t="array" ref="AM1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175" s="140">
        <f>Table1[[#This Row],[V2.0 TEC Requirement (kWh/wk)]]*52/3</f>
        <v>71.933333333333337</v>
      </c>
      <c r="AO1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1.9040658333333333</v>
      </c>
      <c r="AP175" s="140">
        <f t="array" ref="AP1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175" s="140">
        <f>Table1[[#This Row],[Proposed V3.0 TEC Requirement (kWh/wk)]]+IF(Table1[[#This Row],[Maximum Document Size Width]]&gt;=275,A3_Weekly,0)+IF(AND(ISNUMBER(FIND("WiFi",Table1[[#This Row],[Functional Adders]])),ISERROR(FIND("Ethernet",Table1[[#This Row],[Functional Adders]]))),WiFi_Weekly,0)</f>
        <v>0.61299999999999999</v>
      </c>
      <c r="AR175" s="140" t="b">
        <f>Table1[[#This Row],[Typical Electricity Consumption (TEC) Per Proposed V3.0 Calculations (kWh/wk)]]&lt;=Table1[[#This Row],[Proposed V3.0 TEC Requirement Plus A3 and Wi-Fi Allowances (kWh/wk)]]</f>
        <v>0</v>
      </c>
      <c r="AS175" s="140" t="b">
        <f t="shared" si="4"/>
        <v>0</v>
      </c>
    </row>
    <row r="176" spans="1:45" ht="72" x14ac:dyDescent="0.2">
      <c r="A176" s="131">
        <v>2261995</v>
      </c>
      <c r="B176" s="132" t="s">
        <v>251</v>
      </c>
      <c r="C176" s="132" t="s">
        <v>306</v>
      </c>
      <c r="D176" s="132" t="s">
        <v>314</v>
      </c>
      <c r="E176" s="132" t="s">
        <v>315</v>
      </c>
      <c r="F176" s="132" t="s">
        <v>316</v>
      </c>
      <c r="G176" s="132" t="s">
        <v>29</v>
      </c>
      <c r="H176" s="132" t="s">
        <v>22</v>
      </c>
      <c r="I176" s="133">
        <v>220</v>
      </c>
      <c r="J176" s="133">
        <v>360</v>
      </c>
      <c r="K176" s="132"/>
      <c r="L176" s="132" t="s">
        <v>68</v>
      </c>
      <c r="M176" s="132" t="s">
        <v>21</v>
      </c>
      <c r="N176" s="133">
        <v>40</v>
      </c>
      <c r="O176" s="132" t="s">
        <v>24</v>
      </c>
      <c r="P176" s="134">
        <v>0.73499999999999999</v>
      </c>
      <c r="Q176" s="135">
        <v>38.22</v>
      </c>
      <c r="R176" s="132" t="s">
        <v>25</v>
      </c>
      <c r="S176" s="136">
        <v>42437</v>
      </c>
      <c r="T176" s="136">
        <v>42397</v>
      </c>
      <c r="U176" s="132" t="s">
        <v>26</v>
      </c>
      <c r="V176" s="132" t="s">
        <v>317</v>
      </c>
      <c r="W176" s="137">
        <v>10</v>
      </c>
      <c r="X176" s="137">
        <v>6.6</v>
      </c>
      <c r="Y176" s="137">
        <v>9</v>
      </c>
      <c r="Z176" s="137">
        <v>9</v>
      </c>
      <c r="AA176" s="137">
        <v>32</v>
      </c>
      <c r="AB176" s="137">
        <v>76.600000000000009</v>
      </c>
      <c r="AC176" s="138">
        <v>0.74139066666666664</v>
      </c>
      <c r="AD176" s="137">
        <v>19.150000000000002</v>
      </c>
      <c r="AE176" s="137">
        <v>0.53814066666666671</v>
      </c>
      <c r="AF176" s="137">
        <v>27.983314666666669</v>
      </c>
      <c r="AG176" s="139">
        <f>Table1[[#This Row],[Print/Copy Time from Sleep Mode (s)]]-Table1[[#This Row],[Print/Copy Time from Ready State (s)]]</f>
        <v>2.4000000000000004</v>
      </c>
      <c r="AH1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76" s="139" t="b">
        <f>IF(Table1[[#This Row],[Recovery Time Requirement (s)]]="No Requirement",TRUE,IF(Table1[[#This Row],[Recovery Time Requirement (s)]]="Default Delay Time Missing","Unknown",Table1[[#This Row],[Recovery Time (s) (Tactive1 - Tactive0)]]&lt;=Table1[[#This Row],[Recovery Time Requirement (s)]]))</f>
        <v>1</v>
      </c>
      <c r="AJ176" s="139" t="b">
        <f>Table1[[#This Row],[Automatic Duplex Output Capable]]&lt;&gt;"Optional"</f>
        <v>1</v>
      </c>
      <c r="AK1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6" s="140" t="str">
        <f t="array" ref="AL1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6" s="140">
        <f t="array" ref="AM1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176" s="140">
        <f>Table1[[#This Row],[V2.0 TEC Requirement (kWh/wk)]]*52/3</f>
        <v>101.39999999999999</v>
      </c>
      <c r="AO1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0.53814066666666671</v>
      </c>
      <c r="AP176" s="140">
        <f t="array" ref="AP1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176" s="140">
        <f>Table1[[#This Row],[Proposed V3.0 TEC Requirement (kWh/wk)]]+IF(Table1[[#This Row],[Maximum Document Size Width]]&gt;=275,A3_Weekly,0)+IF(AND(ISNUMBER(FIND("WiFi",Table1[[#This Row],[Functional Adders]])),ISERROR(FIND("Ethernet",Table1[[#This Row],[Functional Adders]]))),WiFi_Weekly,0)</f>
        <v>0.88300000000000001</v>
      </c>
      <c r="AR176" s="140" t="b">
        <f>Table1[[#This Row],[Typical Electricity Consumption (TEC) Per Proposed V3.0 Calculations (kWh/wk)]]&lt;=Table1[[#This Row],[Proposed V3.0 TEC Requirement Plus A3 and Wi-Fi Allowances (kWh/wk)]]</f>
        <v>1</v>
      </c>
      <c r="AS176" s="140" t="b">
        <f t="shared" si="4"/>
        <v>1</v>
      </c>
    </row>
    <row r="177" spans="1:45" ht="72" x14ac:dyDescent="0.2">
      <c r="A177" s="131">
        <v>2261998</v>
      </c>
      <c r="B177" s="132" t="s">
        <v>251</v>
      </c>
      <c r="C177" s="132" t="s">
        <v>306</v>
      </c>
      <c r="D177" s="132" t="s">
        <v>318</v>
      </c>
      <c r="E177" s="132" t="s">
        <v>319</v>
      </c>
      <c r="F177" s="132" t="s">
        <v>320</v>
      </c>
      <c r="G177" s="132" t="s">
        <v>29</v>
      </c>
      <c r="H177" s="132" t="s">
        <v>22</v>
      </c>
      <c r="I177" s="133">
        <v>220</v>
      </c>
      <c r="J177" s="133">
        <v>360</v>
      </c>
      <c r="K177" s="132"/>
      <c r="L177" s="132" t="s">
        <v>68</v>
      </c>
      <c r="M177" s="132" t="s">
        <v>21</v>
      </c>
      <c r="N177" s="133">
        <v>70</v>
      </c>
      <c r="O177" s="132" t="s">
        <v>24</v>
      </c>
      <c r="P177" s="134">
        <v>0.96599999999999997</v>
      </c>
      <c r="Q177" s="135">
        <v>50.231999999999999</v>
      </c>
      <c r="R177" s="132" t="s">
        <v>25</v>
      </c>
      <c r="S177" s="136">
        <v>42437</v>
      </c>
      <c r="T177" s="136">
        <v>42398</v>
      </c>
      <c r="U177" s="132" t="s">
        <v>26</v>
      </c>
      <c r="V177" s="132" t="s">
        <v>321</v>
      </c>
      <c r="W177" s="137">
        <v>10</v>
      </c>
      <c r="X177" s="137">
        <v>9.6</v>
      </c>
      <c r="Y177" s="137">
        <v>12</v>
      </c>
      <c r="Z177" s="137">
        <v>11.4</v>
      </c>
      <c r="AA177" s="137">
        <v>32</v>
      </c>
      <c r="AB177" s="137">
        <v>116.2</v>
      </c>
      <c r="AC177" s="138">
        <v>0.96499000000000001</v>
      </c>
      <c r="AD177" s="137">
        <v>29.05</v>
      </c>
      <c r="AE177" s="137">
        <v>0.61924000000000001</v>
      </c>
      <c r="AF177" s="137">
        <v>32.200479999999999</v>
      </c>
      <c r="AG177" s="139">
        <f>Table1[[#This Row],[Print/Copy Time from Sleep Mode (s)]]-Table1[[#This Row],[Print/Copy Time from Ready State (s)]]</f>
        <v>2.4000000000000004</v>
      </c>
      <c r="AH1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77" s="139" t="b">
        <f>IF(Table1[[#This Row],[Recovery Time Requirement (s)]]="No Requirement",TRUE,IF(Table1[[#This Row],[Recovery Time Requirement (s)]]="Default Delay Time Missing","Unknown",Table1[[#This Row],[Recovery Time (s) (Tactive1 - Tactive0)]]&lt;=Table1[[#This Row],[Recovery Time Requirement (s)]]))</f>
        <v>1</v>
      </c>
      <c r="AJ177" s="139" t="b">
        <f>Table1[[#This Row],[Automatic Duplex Output Capable]]&lt;&gt;"Optional"</f>
        <v>1</v>
      </c>
      <c r="AK1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7" s="140" t="str">
        <f t="array" ref="AL1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77" s="140">
        <f t="array" ref="AM1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11.85</v>
      </c>
      <c r="AN177" s="140">
        <f>Table1[[#This Row],[V2.0 TEC Requirement (kWh/wk)]]*52/3</f>
        <v>205.39999999999998</v>
      </c>
      <c r="AO1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0.61924000000000001</v>
      </c>
      <c r="AP177" s="140">
        <f t="array" ref="AP1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1.8550000000000004</v>
      </c>
      <c r="AQ177" s="140">
        <f>Table1[[#This Row],[Proposed V3.0 TEC Requirement (kWh/wk)]]+IF(Table1[[#This Row],[Maximum Document Size Width]]&gt;=275,A3_Weekly,0)+IF(AND(ISNUMBER(FIND("WiFi",Table1[[#This Row],[Functional Adders]])),ISERROR(FIND("Ethernet",Table1[[#This Row],[Functional Adders]]))),WiFi_Weekly,0)</f>
        <v>1.8550000000000004</v>
      </c>
      <c r="AR177" s="140" t="b">
        <f>Table1[[#This Row],[Typical Electricity Consumption (TEC) Per Proposed V3.0 Calculations (kWh/wk)]]&lt;=Table1[[#This Row],[Proposed V3.0 TEC Requirement Plus A3 and Wi-Fi Allowances (kWh/wk)]]</f>
        <v>1</v>
      </c>
      <c r="AS177" s="140" t="b">
        <f t="shared" si="4"/>
        <v>1</v>
      </c>
    </row>
    <row r="178" spans="1:45" ht="72" x14ac:dyDescent="0.2">
      <c r="A178" s="131">
        <v>2261994</v>
      </c>
      <c r="B178" s="132" t="s">
        <v>251</v>
      </c>
      <c r="C178" s="132" t="s">
        <v>306</v>
      </c>
      <c r="D178" s="132" t="s">
        <v>322</v>
      </c>
      <c r="E178" s="132" t="s">
        <v>323</v>
      </c>
      <c r="F178" s="132" t="s">
        <v>324</v>
      </c>
      <c r="G178" s="132" t="s">
        <v>1432</v>
      </c>
      <c r="H178" s="132" t="s">
        <v>22</v>
      </c>
      <c r="I178" s="133">
        <v>330</v>
      </c>
      <c r="J178" s="133">
        <v>360</v>
      </c>
      <c r="K178" s="132"/>
      <c r="L178" s="132" t="s">
        <v>68</v>
      </c>
      <c r="M178" s="132" t="s">
        <v>21</v>
      </c>
      <c r="N178" s="133">
        <v>40</v>
      </c>
      <c r="O178" s="132" t="s">
        <v>24</v>
      </c>
      <c r="P178" s="134">
        <v>0.91600000000000004</v>
      </c>
      <c r="Q178" s="135">
        <v>47.631999999999998</v>
      </c>
      <c r="R178" s="132" t="s">
        <v>25</v>
      </c>
      <c r="S178" s="136">
        <v>42437</v>
      </c>
      <c r="T178" s="136">
        <v>42397</v>
      </c>
      <c r="U178" s="132" t="s">
        <v>26</v>
      </c>
      <c r="V178" s="132" t="s">
        <v>325</v>
      </c>
      <c r="W178" s="137">
        <v>10</v>
      </c>
      <c r="X178" s="137">
        <v>10.199999999999999</v>
      </c>
      <c r="Y178" s="137">
        <v>13.2</v>
      </c>
      <c r="Z178" s="137">
        <v>12.6</v>
      </c>
      <c r="AA178" s="137">
        <v>32</v>
      </c>
      <c r="AB178" s="137">
        <v>99.8</v>
      </c>
      <c r="AC178" s="138">
        <v>0.92138900000000001</v>
      </c>
      <c r="AD178" s="137">
        <v>24.95</v>
      </c>
      <c r="AE178" s="137">
        <v>0.64613899999999991</v>
      </c>
      <c r="AF178" s="137">
        <v>33.599227999999997</v>
      </c>
      <c r="AG178" s="139">
        <f>Table1[[#This Row],[Print/Copy Time from Sleep Mode (s)]]-Table1[[#This Row],[Print/Copy Time from Ready State (s)]]</f>
        <v>3</v>
      </c>
      <c r="AH1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178" s="139" t="b">
        <f>IF(Table1[[#This Row],[Recovery Time Requirement (s)]]="No Requirement",TRUE,IF(Table1[[#This Row],[Recovery Time Requirement (s)]]="Default Delay Time Missing","Unknown",Table1[[#This Row],[Recovery Time (s) (Tactive1 - Tactive0)]]&lt;=Table1[[#This Row],[Recovery Time Requirement (s)]]))</f>
        <v>1</v>
      </c>
      <c r="AJ178" s="139" t="b">
        <f>Table1[[#This Row],[Automatic Duplex Output Capable]]&lt;&gt;"Optional"</f>
        <v>1</v>
      </c>
      <c r="AK1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8" s="140" t="str">
        <f t="array" ref="AL1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78" s="140">
        <f t="array" ref="AM1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178" s="140">
        <f>Table1[[#This Row],[V2.0 TEC Requirement (kWh/wk)]]*52/3</f>
        <v>108.33333333333333</v>
      </c>
      <c r="AO1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0.59613899999999986</v>
      </c>
      <c r="AP178" s="140">
        <f t="array" ref="AP1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178" s="140">
        <f>Table1[[#This Row],[Proposed V3.0 TEC Requirement (kWh/wk)]]+IF(Table1[[#This Row],[Maximum Document Size Width]]&gt;=275,A3_Weekly,0)+IF(AND(ISNUMBER(FIND("WiFi",Table1[[#This Row],[Functional Adders]])),ISERROR(FIND("Ethernet",Table1[[#This Row],[Functional Adders]]))),WiFi_Weekly,0)</f>
        <v>0.70300000000000007</v>
      </c>
      <c r="AR178" s="140" t="b">
        <f>Table1[[#This Row],[Typical Electricity Consumption (TEC) Per Proposed V3.0 Calculations (kWh/wk)]]&lt;=Table1[[#This Row],[Proposed V3.0 TEC Requirement Plus A3 and Wi-Fi Allowances (kWh/wk)]]</f>
        <v>1</v>
      </c>
      <c r="AS178" s="140" t="b">
        <f t="shared" si="4"/>
        <v>1</v>
      </c>
    </row>
    <row r="179" spans="1:45" ht="72" x14ac:dyDescent="0.2">
      <c r="A179" s="131">
        <v>2261996</v>
      </c>
      <c r="B179" s="132" t="s">
        <v>251</v>
      </c>
      <c r="C179" s="132" t="s">
        <v>306</v>
      </c>
      <c r="D179" s="132" t="s">
        <v>326</v>
      </c>
      <c r="E179" s="132" t="s">
        <v>327</v>
      </c>
      <c r="F179" s="132" t="s">
        <v>328</v>
      </c>
      <c r="G179" s="132" t="s">
        <v>1432</v>
      </c>
      <c r="H179" s="132" t="s">
        <v>22</v>
      </c>
      <c r="I179" s="133">
        <v>330</v>
      </c>
      <c r="J179" s="133">
        <v>360</v>
      </c>
      <c r="K179" s="132"/>
      <c r="L179" s="132" t="s">
        <v>68</v>
      </c>
      <c r="M179" s="132" t="s">
        <v>21</v>
      </c>
      <c r="N179" s="133">
        <v>50</v>
      </c>
      <c r="O179" s="132" t="s">
        <v>24</v>
      </c>
      <c r="P179" s="134">
        <v>1.014</v>
      </c>
      <c r="Q179" s="135">
        <v>52.728000000000002</v>
      </c>
      <c r="R179" s="132" t="s">
        <v>25</v>
      </c>
      <c r="S179" s="136">
        <v>42437</v>
      </c>
      <c r="T179" s="136">
        <v>42415</v>
      </c>
      <c r="U179" s="132" t="s">
        <v>26</v>
      </c>
      <c r="V179" s="132" t="s">
        <v>329</v>
      </c>
      <c r="W179" s="137">
        <v>10</v>
      </c>
      <c r="X179" s="137">
        <v>6.6</v>
      </c>
      <c r="Y179" s="137">
        <v>9.6</v>
      </c>
      <c r="Z179" s="137">
        <v>9</v>
      </c>
      <c r="AA179" s="137">
        <v>32</v>
      </c>
      <c r="AB179" s="137">
        <v>127.2</v>
      </c>
      <c r="AC179" s="138">
        <v>1.0071903333333334</v>
      </c>
      <c r="AD179" s="137">
        <v>31.8</v>
      </c>
      <c r="AE179" s="137">
        <v>0.6171903333333334</v>
      </c>
      <c r="AF179" s="137">
        <v>32.093897333333338</v>
      </c>
      <c r="AG179" s="139">
        <f>Table1[[#This Row],[Print/Copy Time from Sleep Mode (s)]]-Table1[[#This Row],[Print/Copy Time from Ready State (s)]]</f>
        <v>3</v>
      </c>
      <c r="AH1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179" s="139" t="b">
        <f>IF(Table1[[#This Row],[Recovery Time Requirement (s)]]="No Requirement",TRUE,IF(Table1[[#This Row],[Recovery Time Requirement (s)]]="Default Delay Time Missing","Unknown",Table1[[#This Row],[Recovery Time (s) (Tactive1 - Tactive0)]]&lt;=Table1[[#This Row],[Recovery Time Requirement (s)]]))</f>
        <v>1</v>
      </c>
      <c r="AJ179" s="139" t="b">
        <f>Table1[[#This Row],[Automatic Duplex Output Capable]]&lt;&gt;"Optional"</f>
        <v>1</v>
      </c>
      <c r="AK1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79" s="140" t="str">
        <f t="array" ref="AL1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79" s="140">
        <f t="array" ref="AM1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179" s="140">
        <f>Table1[[#This Row],[V2.0 TEC Requirement (kWh/wk)]]*52/3</f>
        <v>143</v>
      </c>
      <c r="AO1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0.56719033333333335</v>
      </c>
      <c r="AP179" s="140">
        <f t="array" ref="AP1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179" s="140">
        <f>Table1[[#This Row],[Proposed V3.0 TEC Requirement (kWh/wk)]]+IF(Table1[[#This Row],[Maximum Document Size Width]]&gt;=275,A3_Weekly,0)+IF(AND(ISNUMBER(FIND("WiFi",Table1[[#This Row],[Functional Adders]])),ISERROR(FIND("Ethernet",Table1[[#This Row],[Functional Adders]]))),WiFi_Weekly,0)</f>
        <v>0.84100000000000008</v>
      </c>
      <c r="AR179" s="140" t="b">
        <f>Table1[[#This Row],[Typical Electricity Consumption (TEC) Per Proposed V3.0 Calculations (kWh/wk)]]&lt;=Table1[[#This Row],[Proposed V3.0 TEC Requirement Plus A3 and Wi-Fi Allowances (kWh/wk)]]</f>
        <v>1</v>
      </c>
      <c r="AS179" s="140" t="b">
        <f t="shared" si="4"/>
        <v>1</v>
      </c>
    </row>
    <row r="180" spans="1:45" ht="168" x14ac:dyDescent="0.2">
      <c r="A180" s="131">
        <v>2235559</v>
      </c>
      <c r="B180" s="132" t="s">
        <v>251</v>
      </c>
      <c r="C180" s="132" t="s">
        <v>306</v>
      </c>
      <c r="D180" s="132" t="s">
        <v>330</v>
      </c>
      <c r="E180" s="132" t="s">
        <v>331</v>
      </c>
      <c r="F180" s="141" t="s">
        <v>332</v>
      </c>
      <c r="G180" s="132" t="s">
        <v>29</v>
      </c>
      <c r="H180" s="132" t="s">
        <v>22</v>
      </c>
      <c r="I180" s="133">
        <v>216</v>
      </c>
      <c r="J180" s="133">
        <v>356</v>
      </c>
      <c r="K180" s="132"/>
      <c r="L180" s="132" t="s">
        <v>32</v>
      </c>
      <c r="M180" s="132" t="s">
        <v>28</v>
      </c>
      <c r="N180" s="133">
        <v>58</v>
      </c>
      <c r="O180" s="132" t="s">
        <v>24</v>
      </c>
      <c r="P180" s="134">
        <v>2.7850000000000001</v>
      </c>
      <c r="Q180" s="135">
        <v>144.82</v>
      </c>
      <c r="R180" s="132" t="s">
        <v>25</v>
      </c>
      <c r="S180" s="136">
        <v>42095</v>
      </c>
      <c r="T180" s="136">
        <v>42079</v>
      </c>
      <c r="U180" s="132" t="s">
        <v>26</v>
      </c>
      <c r="V180" s="132" t="s">
        <v>333</v>
      </c>
      <c r="W180" s="137">
        <v>0</v>
      </c>
      <c r="X180" s="137">
        <v>10.8</v>
      </c>
      <c r="Y180" s="137">
        <v>8.4</v>
      </c>
      <c r="Z180" s="137">
        <v>8.4</v>
      </c>
      <c r="AA180" s="137">
        <v>32</v>
      </c>
      <c r="AB180" s="137">
        <v>466</v>
      </c>
      <c r="AC180" s="138">
        <v>2.7907579999999998</v>
      </c>
      <c r="AD180" s="137">
        <v>116.5</v>
      </c>
      <c r="AE180" s="137">
        <v>1.1512580000000001</v>
      </c>
      <c r="AF180" s="137">
        <v>59.865416000000003</v>
      </c>
      <c r="AG180" s="139">
        <f>Table1[[#This Row],[Print/Copy Time from Sleep Mode (s)]]-Table1[[#This Row],[Print/Copy Time from Ready State (s)]]</f>
        <v>-2.4000000000000004</v>
      </c>
      <c r="AH1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29.36</v>
      </c>
      <c r="AI180" s="139" t="b">
        <f>IF(Table1[[#This Row],[Recovery Time Requirement (s)]]="No Requirement",TRUE,IF(Table1[[#This Row],[Recovery Time Requirement (s)]]="Default Delay Time Missing","Unknown",Table1[[#This Row],[Recovery Time (s) (Tactive1 - Tactive0)]]&lt;=Table1[[#This Row],[Recovery Time Requirement (s)]]))</f>
        <v>1</v>
      </c>
      <c r="AJ180" s="139" t="b">
        <f>Table1[[#This Row],[Automatic Duplex Output Capable]]&lt;&gt;"Optional"</f>
        <v>1</v>
      </c>
      <c r="AK1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0" s="140" t="str">
        <f t="array" ref="AL1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0" s="140">
        <f t="array" ref="AM1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5.4799999999999995</v>
      </c>
      <c r="AN180" s="140">
        <f>Table1[[#This Row],[V2.0 TEC Requirement (kWh/wk)]]*52/3</f>
        <v>94.986666666666665</v>
      </c>
      <c r="AO1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1.1512580000000001</v>
      </c>
      <c r="AP180" s="140">
        <f t="array" ref="AP1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0.95599999999999996</v>
      </c>
      <c r="AQ180" s="140">
        <f>Table1[[#This Row],[Proposed V3.0 TEC Requirement (kWh/wk)]]+IF(Table1[[#This Row],[Maximum Document Size Width]]&gt;=275,A3_Weekly,0)+IF(AND(ISNUMBER(FIND("WiFi",Table1[[#This Row],[Functional Adders]])),ISERROR(FIND("Ethernet",Table1[[#This Row],[Functional Adders]]))),WiFi_Weekly,0)</f>
        <v>0.95599999999999996</v>
      </c>
      <c r="AR180" s="140" t="b">
        <f>Table1[[#This Row],[Typical Electricity Consumption (TEC) Per Proposed V3.0 Calculations (kWh/wk)]]&lt;=Table1[[#This Row],[Proposed V3.0 TEC Requirement Plus A3 and Wi-Fi Allowances (kWh/wk)]]</f>
        <v>0</v>
      </c>
      <c r="AS180" s="140" t="b">
        <f t="shared" si="4"/>
        <v>0</v>
      </c>
    </row>
    <row r="181" spans="1:45" ht="252" x14ac:dyDescent="0.2">
      <c r="A181" s="131">
        <v>2251606</v>
      </c>
      <c r="B181" s="132" t="s">
        <v>251</v>
      </c>
      <c r="C181" s="132" t="s">
        <v>306</v>
      </c>
      <c r="D181" s="132" t="s">
        <v>334</v>
      </c>
      <c r="E181" s="132" t="s">
        <v>335</v>
      </c>
      <c r="F181" s="132" t="s">
        <v>336</v>
      </c>
      <c r="G181" s="132" t="s">
        <v>1432</v>
      </c>
      <c r="H181" s="132" t="s">
        <v>22</v>
      </c>
      <c r="I181" s="133">
        <v>220</v>
      </c>
      <c r="J181" s="133">
        <v>360</v>
      </c>
      <c r="K181" s="132"/>
      <c r="L181" s="132" t="s">
        <v>32</v>
      </c>
      <c r="M181" s="132" t="s">
        <v>28</v>
      </c>
      <c r="N181" s="133">
        <v>45</v>
      </c>
      <c r="O181" s="132" t="s">
        <v>24</v>
      </c>
      <c r="P181" s="134">
        <v>1.758</v>
      </c>
      <c r="Q181" s="135">
        <v>91.415999999999997</v>
      </c>
      <c r="R181" s="132" t="s">
        <v>25</v>
      </c>
      <c r="S181" s="136">
        <v>42309</v>
      </c>
      <c r="T181" s="136">
        <v>42282</v>
      </c>
      <c r="U181" s="132" t="s">
        <v>26</v>
      </c>
      <c r="V181" s="132" t="s">
        <v>337</v>
      </c>
      <c r="W181" s="137">
        <v>0</v>
      </c>
      <c r="X181" s="137">
        <v>9.6</v>
      </c>
      <c r="Y181" s="137">
        <v>15</v>
      </c>
      <c r="Z181" s="137">
        <v>15</v>
      </c>
      <c r="AA181" s="137">
        <v>32</v>
      </c>
      <c r="AB181" s="137">
        <v>323.59999999999997</v>
      </c>
      <c r="AC181" s="138">
        <v>1.7497793333333331</v>
      </c>
      <c r="AD181" s="137">
        <v>80.899999999999991</v>
      </c>
      <c r="AE181" s="137">
        <v>0.55727933333333324</v>
      </c>
      <c r="AF181" s="137">
        <v>28.97852533333333</v>
      </c>
      <c r="AG181" s="139">
        <f>Table1[[#This Row],[Print/Copy Time from Sleep Mode (s)]]-Table1[[#This Row],[Print/Copy Time from Ready State (s)]]</f>
        <v>5.4</v>
      </c>
      <c r="AH1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181" s="139" t="b">
        <f>IF(Table1[[#This Row],[Recovery Time Requirement (s)]]="No Requirement",TRUE,IF(Table1[[#This Row],[Recovery Time Requirement (s)]]="Default Delay Time Missing","Unknown",Table1[[#This Row],[Recovery Time (s) (Tactive1 - Tactive0)]]&lt;=Table1[[#This Row],[Recovery Time Requirement (s)]]))</f>
        <v>1</v>
      </c>
      <c r="AJ181" s="139" t="b">
        <f>Table1[[#This Row],[Automatic Duplex Output Capable]]&lt;&gt;"Optional"</f>
        <v>1</v>
      </c>
      <c r="AK1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1" s="140" t="str">
        <f t="array" ref="AL1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81" s="140">
        <f t="array" ref="AM1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3.8000000000000003</v>
      </c>
      <c r="AN181" s="140">
        <f>Table1[[#This Row],[V2.0 TEC Requirement (kWh/wk)]]*52/3</f>
        <v>65.866666666666674</v>
      </c>
      <c r="AO1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0.55727933333333324</v>
      </c>
      <c r="AP181" s="140">
        <f t="array" ref="AP1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181" s="140">
        <f>Table1[[#This Row],[Proposed V3.0 TEC Requirement (kWh/wk)]]+IF(Table1[[#This Row],[Maximum Document Size Width]]&gt;=275,A3_Weekly,0)+IF(AND(ISNUMBER(FIND("WiFi",Table1[[#This Row],[Functional Adders]])),ISERROR(FIND("Ethernet",Table1[[#This Row],[Functional Adders]]))),WiFi_Weekly,0)</f>
        <v>0.67499999999999993</v>
      </c>
      <c r="AR181" s="140" t="b">
        <f>Table1[[#This Row],[Typical Electricity Consumption (TEC) Per Proposed V3.0 Calculations (kWh/wk)]]&lt;=Table1[[#This Row],[Proposed V3.0 TEC Requirement Plus A3 and Wi-Fi Allowances (kWh/wk)]]</f>
        <v>1</v>
      </c>
      <c r="AS181" s="140" t="b">
        <f t="shared" si="4"/>
        <v>1</v>
      </c>
    </row>
    <row r="182" spans="1:45" ht="72" x14ac:dyDescent="0.2">
      <c r="A182" s="131">
        <v>2265612</v>
      </c>
      <c r="B182" s="132" t="s">
        <v>251</v>
      </c>
      <c r="C182" s="132" t="s">
        <v>306</v>
      </c>
      <c r="D182" s="132" t="s">
        <v>338</v>
      </c>
      <c r="E182" s="132" t="s">
        <v>339</v>
      </c>
      <c r="F182" s="132" t="s">
        <v>340</v>
      </c>
      <c r="G182" s="132" t="s">
        <v>1432</v>
      </c>
      <c r="H182" s="132" t="s">
        <v>22</v>
      </c>
      <c r="I182" s="133">
        <v>330</v>
      </c>
      <c r="J182" s="133">
        <v>360</v>
      </c>
      <c r="K182" s="132"/>
      <c r="L182" s="132" t="s">
        <v>68</v>
      </c>
      <c r="M182" s="132" t="s">
        <v>21</v>
      </c>
      <c r="N182" s="133">
        <v>75</v>
      </c>
      <c r="O182" s="132" t="s">
        <v>24</v>
      </c>
      <c r="P182" s="134">
        <v>1.87</v>
      </c>
      <c r="Q182" s="135">
        <v>97.24</v>
      </c>
      <c r="R182" s="132" t="s">
        <v>25</v>
      </c>
      <c r="S182" s="136">
        <v>42491</v>
      </c>
      <c r="T182" s="136">
        <v>42415</v>
      </c>
      <c r="U182" s="132" t="s">
        <v>26</v>
      </c>
      <c r="V182" s="132" t="s">
        <v>341</v>
      </c>
      <c r="W182" s="137">
        <v>0</v>
      </c>
      <c r="X182" s="137">
        <v>8.4</v>
      </c>
      <c r="Y182" s="137">
        <v>12.6</v>
      </c>
      <c r="Z182" s="137">
        <v>12.6</v>
      </c>
      <c r="AA182" s="137">
        <v>32</v>
      </c>
      <c r="AB182" s="137">
        <v>159</v>
      </c>
      <c r="AC182" s="138">
        <v>1.8701720000000002</v>
      </c>
      <c r="AD182" s="137">
        <v>39.75</v>
      </c>
      <c r="AE182" s="137">
        <v>1.525922</v>
      </c>
      <c r="AF182" s="137">
        <v>79.347943999999998</v>
      </c>
      <c r="AG182" s="139">
        <f>Table1[[#This Row],[Print/Copy Time from Sleep Mode (s)]]-Table1[[#This Row],[Print/Copy Time from Ready State (s)]]</f>
        <v>4.1999999999999993</v>
      </c>
      <c r="AH1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82" s="139" t="b">
        <f>IF(Table1[[#This Row],[Recovery Time Requirement (s)]]="No Requirement",TRUE,IF(Table1[[#This Row],[Recovery Time Requirement (s)]]="Default Delay Time Missing","Unknown",Table1[[#This Row],[Recovery Time (s) (Tactive1 - Tactive0)]]&lt;=Table1[[#This Row],[Recovery Time Requirement (s)]]))</f>
        <v>1</v>
      </c>
      <c r="AJ182" s="139" t="b">
        <f>Table1[[#This Row],[Automatic Duplex Output Capable]]&lt;&gt;"Optional"</f>
        <v>1</v>
      </c>
      <c r="AK1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2" s="140" t="str">
        <f t="array" ref="AL1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82" s="140">
        <f t="array" ref="AM1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182" s="140">
        <f>Table1[[#This Row],[V2.0 TEC Requirement (kWh/wk)]]*52/3</f>
        <v>273.00000000000006</v>
      </c>
      <c r="AO1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1.475922</v>
      </c>
      <c r="AP182" s="140">
        <f t="array" ref="AP1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182" s="140">
        <f>Table1[[#This Row],[Proposed V3.0 TEC Requirement (kWh/wk)]]+IF(Table1[[#This Row],[Maximum Document Size Width]]&gt;=275,A3_Weekly,0)+IF(AND(ISNUMBER(FIND("WiFi",Table1[[#This Row],[Functional Adders]])),ISERROR(FIND("Ethernet",Table1[[#This Row],[Functional Adders]]))),WiFi_Weekly,0)</f>
        <v>1.768</v>
      </c>
      <c r="AR182" s="140" t="b">
        <f>Table1[[#This Row],[Typical Electricity Consumption (TEC) Per Proposed V3.0 Calculations (kWh/wk)]]&lt;=Table1[[#This Row],[Proposed V3.0 TEC Requirement Plus A3 and Wi-Fi Allowances (kWh/wk)]]</f>
        <v>1</v>
      </c>
      <c r="AS182" s="140" t="b">
        <f t="shared" si="4"/>
        <v>1</v>
      </c>
    </row>
    <row r="183" spans="1:45" ht="96" x14ac:dyDescent="0.2">
      <c r="A183" s="131">
        <v>2265613</v>
      </c>
      <c r="B183" s="132" t="s">
        <v>251</v>
      </c>
      <c r="C183" s="132" t="s">
        <v>306</v>
      </c>
      <c r="D183" s="132" t="s">
        <v>342</v>
      </c>
      <c r="E183" s="132" t="s">
        <v>343</v>
      </c>
      <c r="F183" s="132" t="s">
        <v>344</v>
      </c>
      <c r="G183" s="132" t="s">
        <v>1432</v>
      </c>
      <c r="H183" s="132" t="s">
        <v>22</v>
      </c>
      <c r="I183" s="133">
        <v>330</v>
      </c>
      <c r="J183" s="133">
        <v>360</v>
      </c>
      <c r="K183" s="132"/>
      <c r="L183" s="132" t="s">
        <v>68</v>
      </c>
      <c r="M183" s="132" t="s">
        <v>21</v>
      </c>
      <c r="N183" s="133">
        <v>75</v>
      </c>
      <c r="O183" s="132" t="s">
        <v>24</v>
      </c>
      <c r="P183" s="134">
        <v>1.877</v>
      </c>
      <c r="Q183" s="135">
        <v>97.603999999999999</v>
      </c>
      <c r="R183" s="132" t="s">
        <v>25</v>
      </c>
      <c r="S183" s="136">
        <v>42491</v>
      </c>
      <c r="T183" s="136">
        <v>42418</v>
      </c>
      <c r="U183" s="132" t="s">
        <v>26</v>
      </c>
      <c r="V183" s="132" t="s">
        <v>345</v>
      </c>
      <c r="W183" s="137">
        <v>0</v>
      </c>
      <c r="X183" s="137">
        <v>7.2</v>
      </c>
      <c r="Y183" s="137">
        <v>12.6</v>
      </c>
      <c r="Z183" s="137">
        <v>12.6</v>
      </c>
      <c r="AA183" s="137">
        <v>32</v>
      </c>
      <c r="AB183" s="137">
        <v>163.4</v>
      </c>
      <c r="AC183" s="138">
        <v>1.8793723333333336</v>
      </c>
      <c r="AD183" s="137">
        <v>40.85</v>
      </c>
      <c r="AE183" s="137">
        <v>1.5156223333333334</v>
      </c>
      <c r="AF183" s="137">
        <v>78.812361333333342</v>
      </c>
      <c r="AG183" s="139">
        <f>Table1[[#This Row],[Print/Copy Time from Sleep Mode (s)]]-Table1[[#This Row],[Print/Copy Time from Ready State (s)]]</f>
        <v>5.3999999999999995</v>
      </c>
      <c r="AH1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83" s="139" t="b">
        <f>IF(Table1[[#This Row],[Recovery Time Requirement (s)]]="No Requirement",TRUE,IF(Table1[[#This Row],[Recovery Time Requirement (s)]]="Default Delay Time Missing","Unknown",Table1[[#This Row],[Recovery Time (s) (Tactive1 - Tactive0)]]&lt;=Table1[[#This Row],[Recovery Time Requirement (s)]]))</f>
        <v>1</v>
      </c>
      <c r="AJ183" s="139" t="b">
        <f>Table1[[#This Row],[Automatic Duplex Output Capable]]&lt;&gt;"Optional"</f>
        <v>1</v>
      </c>
      <c r="AK1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3" s="140" t="str">
        <f t="array" ref="AL1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83" s="140">
        <f t="array" ref="AM1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183" s="140">
        <f>Table1[[#This Row],[V2.0 TEC Requirement (kWh/wk)]]*52/3</f>
        <v>273.00000000000006</v>
      </c>
      <c r="AO1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1.4656223333333334</v>
      </c>
      <c r="AP183" s="140">
        <f t="array" ref="AP1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183" s="140">
        <f>Table1[[#This Row],[Proposed V3.0 TEC Requirement (kWh/wk)]]+IF(Table1[[#This Row],[Maximum Document Size Width]]&gt;=275,A3_Weekly,0)+IF(AND(ISNUMBER(FIND("WiFi",Table1[[#This Row],[Functional Adders]])),ISERROR(FIND("Ethernet",Table1[[#This Row],[Functional Adders]]))),WiFi_Weekly,0)</f>
        <v>1.768</v>
      </c>
      <c r="AR183" s="140" t="b">
        <f>Table1[[#This Row],[Typical Electricity Consumption (TEC) Per Proposed V3.0 Calculations (kWh/wk)]]&lt;=Table1[[#This Row],[Proposed V3.0 TEC Requirement Plus A3 and Wi-Fi Allowances (kWh/wk)]]</f>
        <v>1</v>
      </c>
      <c r="AS183" s="140" t="b">
        <f t="shared" si="4"/>
        <v>1</v>
      </c>
    </row>
    <row r="184" spans="1:45" ht="72" x14ac:dyDescent="0.2">
      <c r="A184" s="131">
        <v>2265616</v>
      </c>
      <c r="B184" s="132" t="s">
        <v>251</v>
      </c>
      <c r="C184" s="132" t="s">
        <v>306</v>
      </c>
      <c r="D184" s="132" t="s">
        <v>346</v>
      </c>
      <c r="E184" s="132" t="s">
        <v>347</v>
      </c>
      <c r="F184" s="132" t="s">
        <v>348</v>
      </c>
      <c r="G184" s="132" t="s">
        <v>29</v>
      </c>
      <c r="H184" s="132" t="s">
        <v>22</v>
      </c>
      <c r="I184" s="133">
        <v>330</v>
      </c>
      <c r="J184" s="133">
        <v>360</v>
      </c>
      <c r="K184" s="132"/>
      <c r="L184" s="132" t="s">
        <v>68</v>
      </c>
      <c r="M184" s="132" t="s">
        <v>21</v>
      </c>
      <c r="N184" s="133">
        <v>75</v>
      </c>
      <c r="O184" s="132" t="s">
        <v>24</v>
      </c>
      <c r="P184" s="134">
        <v>1.34</v>
      </c>
      <c r="Q184" s="142">
        <v>69.680000000000007</v>
      </c>
      <c r="R184" s="132" t="s">
        <v>25</v>
      </c>
      <c r="S184" s="136">
        <v>42491</v>
      </c>
      <c r="T184" s="136">
        <v>42446</v>
      </c>
      <c r="U184" s="132" t="s">
        <v>26</v>
      </c>
      <c r="V184" s="132" t="s">
        <v>349</v>
      </c>
      <c r="W184" s="137">
        <v>0</v>
      </c>
      <c r="X184" s="137">
        <v>7.2</v>
      </c>
      <c r="Y184" s="137">
        <v>10.199999999999999</v>
      </c>
      <c r="Z184" s="137">
        <v>10.199999999999999</v>
      </c>
      <c r="AA184" s="137">
        <v>32</v>
      </c>
      <c r="AB184" s="137">
        <v>108.8</v>
      </c>
      <c r="AC184" s="138">
        <v>1.3503265000000002</v>
      </c>
      <c r="AD184" s="137">
        <v>27.2</v>
      </c>
      <c r="AE184" s="137">
        <v>1.1313264999999999</v>
      </c>
      <c r="AF184" s="137">
        <v>58.828977999999992</v>
      </c>
      <c r="AG184" s="139">
        <f>Table1[[#This Row],[Print/Copy Time from Sleep Mode (s)]]-Table1[[#This Row],[Print/Copy Time from Ready State (s)]]</f>
        <v>2.9999999999999991</v>
      </c>
      <c r="AH1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84" s="139" t="b">
        <f>IF(Table1[[#This Row],[Recovery Time Requirement (s)]]="No Requirement",TRUE,IF(Table1[[#This Row],[Recovery Time Requirement (s)]]="Default Delay Time Missing","Unknown",Table1[[#This Row],[Recovery Time (s) (Tactive1 - Tactive0)]]&lt;=Table1[[#This Row],[Recovery Time Requirement (s)]]))</f>
        <v>1</v>
      </c>
      <c r="AJ184" s="139" t="b">
        <f>Table1[[#This Row],[Automatic Duplex Output Capable]]&lt;&gt;"Optional"</f>
        <v>1</v>
      </c>
      <c r="AK1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4" s="140" t="str">
        <f t="array" ref="AL1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4" s="140">
        <f t="array" ref="AM1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13.15</v>
      </c>
      <c r="AN184" s="140">
        <f>Table1[[#This Row],[V2.0 TEC Requirement (kWh/wk)]]*52/3</f>
        <v>227.93333333333337</v>
      </c>
      <c r="AO1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1.0813264999999999</v>
      </c>
      <c r="AP184" s="140">
        <f t="array" ref="AP1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2.3550000000000004</v>
      </c>
      <c r="AQ184" s="140">
        <f>Table1[[#This Row],[Proposed V3.0 TEC Requirement (kWh/wk)]]+IF(Table1[[#This Row],[Maximum Document Size Width]]&gt;=275,A3_Weekly,0)+IF(AND(ISNUMBER(FIND("WiFi",Table1[[#This Row],[Functional Adders]])),ISERROR(FIND("Ethernet",Table1[[#This Row],[Functional Adders]]))),WiFi_Weekly,0)</f>
        <v>2.4050000000000002</v>
      </c>
      <c r="AR184" s="140" t="b">
        <f>Table1[[#This Row],[Typical Electricity Consumption (TEC) Per Proposed V3.0 Calculations (kWh/wk)]]&lt;=Table1[[#This Row],[Proposed V3.0 TEC Requirement Plus A3 and Wi-Fi Allowances (kWh/wk)]]</f>
        <v>1</v>
      </c>
      <c r="AS184" s="140" t="b">
        <f t="shared" si="4"/>
        <v>1</v>
      </c>
    </row>
    <row r="185" spans="1:45" ht="72" x14ac:dyDescent="0.2">
      <c r="A185" s="131">
        <v>2265617</v>
      </c>
      <c r="B185" s="132" t="s">
        <v>251</v>
      </c>
      <c r="C185" s="132" t="s">
        <v>306</v>
      </c>
      <c r="D185" s="132" t="s">
        <v>350</v>
      </c>
      <c r="E185" s="132" t="s">
        <v>351</v>
      </c>
      <c r="F185" s="132"/>
      <c r="G185" s="132" t="s">
        <v>29</v>
      </c>
      <c r="H185" s="132" t="s">
        <v>22</v>
      </c>
      <c r="I185" s="133">
        <v>330</v>
      </c>
      <c r="J185" s="133">
        <v>360</v>
      </c>
      <c r="K185" s="132"/>
      <c r="L185" s="132" t="s">
        <v>68</v>
      </c>
      <c r="M185" s="132" t="s">
        <v>21</v>
      </c>
      <c r="N185" s="133">
        <v>75</v>
      </c>
      <c r="O185" s="132" t="s">
        <v>24</v>
      </c>
      <c r="P185" s="134">
        <v>1.585</v>
      </c>
      <c r="Q185" s="142">
        <v>82.42</v>
      </c>
      <c r="R185" s="132" t="s">
        <v>25</v>
      </c>
      <c r="S185" s="136">
        <v>42491</v>
      </c>
      <c r="T185" s="136">
        <v>42446</v>
      </c>
      <c r="U185" s="132" t="s">
        <v>26</v>
      </c>
      <c r="V185" s="132" t="s">
        <v>352</v>
      </c>
      <c r="W185" s="137">
        <v>0</v>
      </c>
      <c r="X185" s="137">
        <v>11.4</v>
      </c>
      <c r="Y185" s="137">
        <v>12</v>
      </c>
      <c r="Z185" s="137">
        <v>12</v>
      </c>
      <c r="AA185" s="137">
        <v>32</v>
      </c>
      <c r="AB185" s="137">
        <v>131.79999999999998</v>
      </c>
      <c r="AC185" s="138">
        <v>1.580516</v>
      </c>
      <c r="AD185" s="137">
        <v>32.949999999999996</v>
      </c>
      <c r="AE185" s="137">
        <v>1.3022660000000001</v>
      </c>
      <c r="AF185" s="137">
        <v>67.717832000000001</v>
      </c>
      <c r="AG185" s="139">
        <f>Table1[[#This Row],[Print/Copy Time from Sleep Mode (s)]]-Table1[[#This Row],[Print/Copy Time from Ready State (s)]]</f>
        <v>0.59999999999999964</v>
      </c>
      <c r="AH1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85" s="139" t="b">
        <f>IF(Table1[[#This Row],[Recovery Time Requirement (s)]]="No Requirement",TRUE,IF(Table1[[#This Row],[Recovery Time Requirement (s)]]="Default Delay Time Missing","Unknown",Table1[[#This Row],[Recovery Time (s) (Tactive1 - Tactive0)]]&lt;=Table1[[#This Row],[Recovery Time Requirement (s)]]))</f>
        <v>1</v>
      </c>
      <c r="AJ185" s="139" t="b">
        <f>Table1[[#This Row],[Automatic Duplex Output Capable]]&lt;&gt;"Optional"</f>
        <v>1</v>
      </c>
      <c r="AK1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5" s="140" t="str">
        <f t="array" ref="AL1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5" s="140">
        <f t="array" ref="AM1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13.15</v>
      </c>
      <c r="AN185" s="140">
        <f>Table1[[#This Row],[V2.0 TEC Requirement (kWh/wk)]]*52/3</f>
        <v>227.93333333333337</v>
      </c>
      <c r="AO1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1.2522660000000001</v>
      </c>
      <c r="AP185" s="140">
        <f t="array" ref="AP1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2.3550000000000004</v>
      </c>
      <c r="AQ185" s="140">
        <f>Table1[[#This Row],[Proposed V3.0 TEC Requirement (kWh/wk)]]+IF(Table1[[#This Row],[Maximum Document Size Width]]&gt;=275,A3_Weekly,0)+IF(AND(ISNUMBER(FIND("WiFi",Table1[[#This Row],[Functional Adders]])),ISERROR(FIND("Ethernet",Table1[[#This Row],[Functional Adders]]))),WiFi_Weekly,0)</f>
        <v>2.4050000000000002</v>
      </c>
      <c r="AR185" s="140" t="b">
        <f>Table1[[#This Row],[Typical Electricity Consumption (TEC) Per Proposed V3.0 Calculations (kWh/wk)]]&lt;=Table1[[#This Row],[Proposed V3.0 TEC Requirement Plus A3 and Wi-Fi Allowances (kWh/wk)]]</f>
        <v>1</v>
      </c>
      <c r="AS185" s="140" t="b">
        <f t="shared" si="4"/>
        <v>1</v>
      </c>
    </row>
    <row r="186" spans="1:45" ht="72" x14ac:dyDescent="0.2">
      <c r="A186" s="131">
        <v>2266098</v>
      </c>
      <c r="B186" s="132" t="s">
        <v>251</v>
      </c>
      <c r="C186" s="132" t="s">
        <v>306</v>
      </c>
      <c r="D186" s="132" t="s">
        <v>353</v>
      </c>
      <c r="E186" s="132" t="s">
        <v>354</v>
      </c>
      <c r="F186" s="132"/>
      <c r="G186" s="132" t="s">
        <v>29</v>
      </c>
      <c r="H186" s="132" t="s">
        <v>22</v>
      </c>
      <c r="I186" s="133">
        <v>216</v>
      </c>
      <c r="J186" s="133">
        <v>356</v>
      </c>
      <c r="K186" s="132"/>
      <c r="L186" s="132" t="s">
        <v>32</v>
      </c>
      <c r="M186" s="132" t="s">
        <v>28</v>
      </c>
      <c r="N186" s="133">
        <v>23</v>
      </c>
      <c r="O186" s="132" t="s">
        <v>24</v>
      </c>
      <c r="P186" s="134">
        <v>0.56799999999999995</v>
      </c>
      <c r="Q186" s="135">
        <v>29.536000000000001</v>
      </c>
      <c r="R186" s="132" t="s">
        <v>25</v>
      </c>
      <c r="S186" s="136">
        <v>42644</v>
      </c>
      <c r="T186" s="136">
        <v>42493</v>
      </c>
      <c r="U186" s="132" t="s">
        <v>35</v>
      </c>
      <c r="V186" s="132" t="s">
        <v>355</v>
      </c>
      <c r="W186" s="137">
        <v>15</v>
      </c>
      <c r="X186" s="137">
        <v>15</v>
      </c>
      <c r="Y186" s="137">
        <v>15</v>
      </c>
      <c r="Z186" s="137">
        <v>15</v>
      </c>
      <c r="AA186" s="137">
        <v>23</v>
      </c>
      <c r="AB186" s="137">
        <v>100</v>
      </c>
      <c r="AC186" s="138">
        <v>0.56962500000000005</v>
      </c>
      <c r="AD186" s="137">
        <v>25</v>
      </c>
      <c r="AE186" s="137">
        <v>0.20540625000000001</v>
      </c>
      <c r="AF186" s="137">
        <v>10.681125000000002</v>
      </c>
      <c r="AG186" s="139">
        <f>Table1[[#This Row],[Print/Copy Time from Sleep Mode (s)]]-Table1[[#This Row],[Print/Copy Time from Ready State (s)]]</f>
        <v>0</v>
      </c>
      <c r="AH1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26.73</v>
      </c>
      <c r="AI186" s="139" t="b">
        <f>IF(Table1[[#This Row],[Recovery Time Requirement (s)]]="No Requirement",TRUE,IF(Table1[[#This Row],[Recovery Time Requirement (s)]]="Default Delay Time Missing","Unknown",Table1[[#This Row],[Recovery Time (s) (Tactive1 - Tactive0)]]&lt;=Table1[[#This Row],[Recovery Time Requirement (s)]]))</f>
        <v>1</v>
      </c>
      <c r="AJ186" s="139" t="b">
        <f>Table1[[#This Row],[Automatic Duplex Output Capable]]&lt;&gt;"Optional"</f>
        <v>1</v>
      </c>
      <c r="AK1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6" s="140" t="str">
        <f t="array" ref="AL1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6" s="140">
        <f t="array" ref="AM1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1.0799999999999998</v>
      </c>
      <c r="AN186" s="140">
        <f>Table1[[#This Row],[V2.0 TEC Requirement (kWh/wk)]]*52/3</f>
        <v>18.719999999999995</v>
      </c>
      <c r="AO1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0.20540625000000001</v>
      </c>
      <c r="AP186" s="140">
        <f t="array" ref="AP1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0.27600000000000002</v>
      </c>
      <c r="AQ186" s="140">
        <f>Table1[[#This Row],[Proposed V3.0 TEC Requirement (kWh/wk)]]+IF(Table1[[#This Row],[Maximum Document Size Width]]&gt;=275,A3_Weekly,0)+IF(AND(ISNUMBER(FIND("WiFi",Table1[[#This Row],[Functional Adders]])),ISERROR(FIND("Ethernet",Table1[[#This Row],[Functional Adders]]))),WiFi_Weekly,0)</f>
        <v>0.27600000000000002</v>
      </c>
      <c r="AR186" s="140" t="b">
        <f>Table1[[#This Row],[Typical Electricity Consumption (TEC) Per Proposed V3.0 Calculations (kWh/wk)]]&lt;=Table1[[#This Row],[Proposed V3.0 TEC Requirement Plus A3 and Wi-Fi Allowances (kWh/wk)]]</f>
        <v>1</v>
      </c>
      <c r="AS186" s="140" t="b">
        <f t="shared" si="4"/>
        <v>1</v>
      </c>
    </row>
    <row r="187" spans="1:45" ht="72" x14ac:dyDescent="0.2">
      <c r="A187" s="131">
        <v>2269049</v>
      </c>
      <c r="B187" s="132" t="s">
        <v>251</v>
      </c>
      <c r="C187" s="132" t="s">
        <v>306</v>
      </c>
      <c r="D187" s="132" t="s">
        <v>356</v>
      </c>
      <c r="E187" s="132" t="s">
        <v>357</v>
      </c>
      <c r="F187" s="132" t="s">
        <v>358</v>
      </c>
      <c r="G187" s="132" t="s">
        <v>29</v>
      </c>
      <c r="H187" s="132" t="s">
        <v>22</v>
      </c>
      <c r="I187" s="133">
        <v>216</v>
      </c>
      <c r="J187" s="133">
        <v>356</v>
      </c>
      <c r="K187" s="132"/>
      <c r="L187" s="132" t="s">
        <v>32</v>
      </c>
      <c r="M187" s="132" t="s">
        <v>28</v>
      </c>
      <c r="N187" s="133">
        <v>30</v>
      </c>
      <c r="O187" s="132" t="s">
        <v>24</v>
      </c>
      <c r="P187" s="134">
        <v>0.88100000000000001</v>
      </c>
      <c r="Q187" s="135">
        <v>45.811999999999998</v>
      </c>
      <c r="R187" s="132" t="s">
        <v>25</v>
      </c>
      <c r="S187" s="136">
        <v>42675</v>
      </c>
      <c r="T187" s="136">
        <v>42524</v>
      </c>
      <c r="U187" s="132" t="s">
        <v>35</v>
      </c>
      <c r="V187" s="132" t="s">
        <v>359</v>
      </c>
      <c r="W187" s="137">
        <v>15</v>
      </c>
      <c r="X187" s="137">
        <v>9</v>
      </c>
      <c r="Y187" s="137">
        <v>9.6</v>
      </c>
      <c r="Z187" s="137">
        <v>9</v>
      </c>
      <c r="AA187" s="137">
        <v>30</v>
      </c>
      <c r="AB187" s="137">
        <v>155.6</v>
      </c>
      <c r="AC187" s="138">
        <v>0.88239999999999985</v>
      </c>
      <c r="AD187" s="137">
        <v>38.9</v>
      </c>
      <c r="AE187" s="137">
        <v>0.32139999999999996</v>
      </c>
      <c r="AF187" s="137">
        <v>16.712799999999998</v>
      </c>
      <c r="AG187" s="139">
        <f>Table1[[#This Row],[Print/Copy Time from Sleep Mode (s)]]-Table1[[#This Row],[Print/Copy Time from Ready State (s)]]</f>
        <v>0.59999999999999964</v>
      </c>
      <c r="AH1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187" s="139" t="b">
        <f>IF(Table1[[#This Row],[Recovery Time Requirement (s)]]="No Requirement",TRUE,IF(Table1[[#This Row],[Recovery Time Requirement (s)]]="Default Delay Time Missing","Unknown",Table1[[#This Row],[Recovery Time (s) (Tactive1 - Tactive0)]]&lt;=Table1[[#This Row],[Recovery Time Requirement (s)]]))</f>
        <v>1</v>
      </c>
      <c r="AJ187" s="139" t="b">
        <f>Table1[[#This Row],[Automatic Duplex Output Capable]]&lt;&gt;"Optional"</f>
        <v>1</v>
      </c>
      <c r="AK1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7" s="140" t="str">
        <f t="array" ref="AL1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87" s="140">
        <f t="array" ref="AM1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187" s="140">
        <f>Table1[[#This Row],[V2.0 TEC Requirement (kWh/wk)]]*52/3</f>
        <v>25.999999999999996</v>
      </c>
      <c r="AO1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0.32139999999999996</v>
      </c>
      <c r="AP187" s="140">
        <f t="array" ref="AP1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187" s="140">
        <f>Table1[[#This Row],[Proposed V3.0 TEC Requirement (kWh/wk)]]+IF(Table1[[#This Row],[Maximum Document Size Width]]&gt;=275,A3_Weekly,0)+IF(AND(ISNUMBER(FIND("WiFi",Table1[[#This Row],[Functional Adders]])),ISERROR(FIND("Ethernet",Table1[[#This Row],[Functional Adders]]))),WiFi_Weekly,0)</f>
        <v>0.39500000000000002</v>
      </c>
      <c r="AR187" s="140" t="b">
        <f>Table1[[#This Row],[Typical Electricity Consumption (TEC) Per Proposed V3.0 Calculations (kWh/wk)]]&lt;=Table1[[#This Row],[Proposed V3.0 TEC Requirement Plus A3 and Wi-Fi Allowances (kWh/wk)]]</f>
        <v>1</v>
      </c>
      <c r="AS187" s="140" t="b">
        <f t="shared" si="4"/>
        <v>1</v>
      </c>
    </row>
    <row r="188" spans="1:45" ht="72" x14ac:dyDescent="0.2">
      <c r="A188" s="131">
        <v>2270244</v>
      </c>
      <c r="B188" s="132" t="s">
        <v>251</v>
      </c>
      <c r="C188" s="132" t="s">
        <v>306</v>
      </c>
      <c r="D188" s="132" t="s">
        <v>360</v>
      </c>
      <c r="E188" s="132" t="s">
        <v>361</v>
      </c>
      <c r="F188" s="132" t="s">
        <v>362</v>
      </c>
      <c r="G188" s="132" t="s">
        <v>1432</v>
      </c>
      <c r="H188" s="132" t="s">
        <v>22</v>
      </c>
      <c r="I188" s="133">
        <v>216</v>
      </c>
      <c r="J188" s="133">
        <v>356</v>
      </c>
      <c r="K188" s="132"/>
      <c r="L188" s="132" t="s">
        <v>32</v>
      </c>
      <c r="M188" s="132" t="s">
        <v>28</v>
      </c>
      <c r="N188" s="133">
        <v>23</v>
      </c>
      <c r="O188" s="132" t="s">
        <v>23</v>
      </c>
      <c r="P188" s="134">
        <v>0.63500000000000001</v>
      </c>
      <c r="Q188" s="135">
        <v>33.020000000000003</v>
      </c>
      <c r="R188" s="132" t="s">
        <v>25</v>
      </c>
      <c r="S188" s="136">
        <v>42644</v>
      </c>
      <c r="T188" s="136">
        <v>42542</v>
      </c>
      <c r="U188" s="132" t="s">
        <v>35</v>
      </c>
      <c r="V188" s="132" t="s">
        <v>363</v>
      </c>
      <c r="W188" s="137">
        <v>1</v>
      </c>
      <c r="X188" s="137">
        <v>7.2</v>
      </c>
      <c r="Y188" s="137">
        <v>7.2</v>
      </c>
      <c r="Z188" s="137">
        <v>7.2</v>
      </c>
      <c r="AA188" s="137">
        <v>23</v>
      </c>
      <c r="AB188" s="137">
        <v>99.6</v>
      </c>
      <c r="AC188" s="138">
        <v>0.63724999999999998</v>
      </c>
      <c r="AD188" s="137">
        <v>24.9</v>
      </c>
      <c r="AE188" s="137">
        <v>0.28531250000000002</v>
      </c>
      <c r="AF188" s="137">
        <v>14.836250000000001</v>
      </c>
      <c r="AG188" s="139">
        <f>Table1[[#This Row],[Print/Copy Time from Sleep Mode (s)]]-Table1[[#This Row],[Print/Copy Time from Ready State (s)]]</f>
        <v>0</v>
      </c>
      <c r="AH1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14.66</v>
      </c>
      <c r="AI188" s="139" t="b">
        <f>IF(Table1[[#This Row],[Recovery Time Requirement (s)]]="No Requirement",TRUE,IF(Table1[[#This Row],[Recovery Time Requirement (s)]]="Default Delay Time Missing","Unknown",Table1[[#This Row],[Recovery Time (s) (Tactive1 - Tactive0)]]&lt;=Table1[[#This Row],[Recovery Time Requirement (s)]]))</f>
        <v>1</v>
      </c>
      <c r="AJ188" s="139" t="b">
        <f>Table1[[#This Row],[Automatic Duplex Output Capable]]&lt;&gt;"Optional"</f>
        <v>1</v>
      </c>
      <c r="AK1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8" s="140" t="str">
        <f t="array" ref="AL1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88" s="140">
        <f t="array" ref="AM1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1.6600000000000001</v>
      </c>
      <c r="AN188" s="140">
        <f>Table1[[#This Row],[V2.0 TEC Requirement (kWh/wk)]]*52/3</f>
        <v>28.773333333333337</v>
      </c>
      <c r="AO1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0.28531250000000002</v>
      </c>
      <c r="AP188" s="140">
        <f t="array" ref="AP1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0.29899999999999999</v>
      </c>
      <c r="AQ188" s="140">
        <f>Table1[[#This Row],[Proposed V3.0 TEC Requirement (kWh/wk)]]+IF(Table1[[#This Row],[Maximum Document Size Width]]&gt;=275,A3_Weekly,0)+IF(AND(ISNUMBER(FIND("WiFi",Table1[[#This Row],[Functional Adders]])),ISERROR(FIND("Ethernet",Table1[[#This Row],[Functional Adders]]))),WiFi_Weekly,0)</f>
        <v>0.29899999999999999</v>
      </c>
      <c r="AR188" s="140" t="b">
        <f>Table1[[#This Row],[Typical Electricity Consumption (TEC) Per Proposed V3.0 Calculations (kWh/wk)]]&lt;=Table1[[#This Row],[Proposed V3.0 TEC Requirement Plus A3 and Wi-Fi Allowances (kWh/wk)]]</f>
        <v>1</v>
      </c>
      <c r="AS188" s="140" t="b">
        <f t="shared" si="4"/>
        <v>1</v>
      </c>
    </row>
    <row r="189" spans="1:45" ht="72" x14ac:dyDescent="0.2">
      <c r="A189" s="131">
        <v>2270283</v>
      </c>
      <c r="B189" s="132" t="s">
        <v>251</v>
      </c>
      <c r="C189" s="132" t="s">
        <v>306</v>
      </c>
      <c r="D189" s="132" t="s">
        <v>364</v>
      </c>
      <c r="E189" s="132" t="s">
        <v>365</v>
      </c>
      <c r="F189" s="132" t="s">
        <v>366</v>
      </c>
      <c r="G189" s="132" t="s">
        <v>1432</v>
      </c>
      <c r="H189" s="132" t="s">
        <v>22</v>
      </c>
      <c r="I189" s="133">
        <v>216</v>
      </c>
      <c r="J189" s="133">
        <v>356</v>
      </c>
      <c r="K189" s="132"/>
      <c r="L189" s="132" t="s">
        <v>32</v>
      </c>
      <c r="M189" s="132" t="s">
        <v>28</v>
      </c>
      <c r="N189" s="133">
        <v>30</v>
      </c>
      <c r="O189" s="132" t="s">
        <v>24</v>
      </c>
      <c r="P189" s="134">
        <v>0.92600000000000005</v>
      </c>
      <c r="Q189" s="135">
        <v>48.152000000000001</v>
      </c>
      <c r="R189" s="132" t="s">
        <v>25</v>
      </c>
      <c r="S189" s="136">
        <v>42675</v>
      </c>
      <c r="T189" s="136">
        <v>42543</v>
      </c>
      <c r="U189" s="132" t="s">
        <v>35</v>
      </c>
      <c r="V189" s="132" t="s">
        <v>367</v>
      </c>
      <c r="W189" s="137">
        <v>1</v>
      </c>
      <c r="X189" s="137">
        <v>7.8</v>
      </c>
      <c r="Y189" s="137">
        <v>7.8</v>
      </c>
      <c r="Z189" s="137">
        <v>7.8</v>
      </c>
      <c r="AA189" s="137">
        <v>30</v>
      </c>
      <c r="AB189" s="137">
        <v>160.26666666666668</v>
      </c>
      <c r="AC189" s="138">
        <v>0.9318333333333334</v>
      </c>
      <c r="AD189" s="137">
        <v>40.06666666666667</v>
      </c>
      <c r="AE189" s="137">
        <v>0.35895833333333338</v>
      </c>
      <c r="AF189" s="137">
        <v>18.665833333333335</v>
      </c>
      <c r="AG189" s="139">
        <f>Table1[[#This Row],[Print/Copy Time from Sleep Mode (s)]]-Table1[[#This Row],[Print/Copy Time from Ready State (s)]]</f>
        <v>0</v>
      </c>
      <c r="AH1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189" s="139" t="b">
        <f>IF(Table1[[#This Row],[Recovery Time Requirement (s)]]="No Requirement",TRUE,IF(Table1[[#This Row],[Recovery Time Requirement (s)]]="Default Delay Time Missing","Unknown",Table1[[#This Row],[Recovery Time (s) (Tactive1 - Tactive0)]]&lt;=Table1[[#This Row],[Recovery Time Requirement (s)]]))</f>
        <v>1</v>
      </c>
      <c r="AJ189" s="139" t="b">
        <f>Table1[[#This Row],[Automatic Duplex Output Capable]]&lt;&gt;"Optional"</f>
        <v>1</v>
      </c>
      <c r="AK1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89" s="140" t="str">
        <f t="array" ref="AL1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89" s="140">
        <f t="array" ref="AM1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189" s="140">
        <f>Table1[[#This Row],[V2.0 TEC Requirement (kWh/wk)]]*52/3</f>
        <v>37.266666666666666</v>
      </c>
      <c r="AO1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0.35895833333333338</v>
      </c>
      <c r="AP189" s="140">
        <f t="array" ref="AP1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189" s="140">
        <f>Table1[[#This Row],[Proposed V3.0 TEC Requirement (kWh/wk)]]+IF(Table1[[#This Row],[Maximum Document Size Width]]&gt;=275,A3_Weekly,0)+IF(AND(ISNUMBER(FIND("WiFi",Table1[[#This Row],[Functional Adders]])),ISERROR(FIND("Ethernet",Table1[[#This Row],[Functional Adders]]))),WiFi_Weekly,0)</f>
        <v>0.42499999999999993</v>
      </c>
      <c r="AR189" s="140" t="b">
        <f>Table1[[#This Row],[Typical Electricity Consumption (TEC) Per Proposed V3.0 Calculations (kWh/wk)]]&lt;=Table1[[#This Row],[Proposed V3.0 TEC Requirement Plus A3 and Wi-Fi Allowances (kWh/wk)]]</f>
        <v>1</v>
      </c>
      <c r="AS189" s="140" t="b">
        <f t="shared" si="4"/>
        <v>1</v>
      </c>
    </row>
    <row r="190" spans="1:45" ht="72" x14ac:dyDescent="0.2">
      <c r="A190" s="131">
        <v>2268918</v>
      </c>
      <c r="B190" s="132" t="s">
        <v>251</v>
      </c>
      <c r="C190" s="132" t="s">
        <v>306</v>
      </c>
      <c r="D190" s="132" t="s">
        <v>368</v>
      </c>
      <c r="E190" s="132" t="s">
        <v>369</v>
      </c>
      <c r="F190" s="132"/>
      <c r="G190" s="132" t="s">
        <v>29</v>
      </c>
      <c r="H190" s="132" t="s">
        <v>22</v>
      </c>
      <c r="I190" s="133">
        <v>220</v>
      </c>
      <c r="J190" s="133">
        <v>360</v>
      </c>
      <c r="K190" s="132"/>
      <c r="L190" s="132" t="s">
        <v>68</v>
      </c>
      <c r="M190" s="132" t="s">
        <v>21</v>
      </c>
      <c r="N190" s="133">
        <v>45</v>
      </c>
      <c r="O190" s="132" t="s">
        <v>24</v>
      </c>
      <c r="P190" s="134">
        <v>0.69499999999999995</v>
      </c>
      <c r="Q190" s="135">
        <v>36.14</v>
      </c>
      <c r="R190" s="132" t="s">
        <v>25</v>
      </c>
      <c r="S190" s="136">
        <v>42522</v>
      </c>
      <c r="T190" s="136">
        <v>42465</v>
      </c>
      <c r="U190" s="132" t="s">
        <v>26</v>
      </c>
      <c r="V190" s="132" t="s">
        <v>370</v>
      </c>
      <c r="W190" s="137">
        <v>5</v>
      </c>
      <c r="X190" s="137">
        <v>7.2</v>
      </c>
      <c r="Y190" s="137">
        <v>9</v>
      </c>
      <c r="Z190" s="137">
        <v>9</v>
      </c>
      <c r="AA190" s="137">
        <v>32</v>
      </c>
      <c r="AB190" s="137">
        <v>73.59999999999998</v>
      </c>
      <c r="AC190" s="138">
        <v>0.68799166666666656</v>
      </c>
      <c r="AD190" s="137">
        <v>18.399999999999995</v>
      </c>
      <c r="AE190" s="137">
        <v>0.4869916666666666</v>
      </c>
      <c r="AF190" s="137">
        <v>25.323566666666665</v>
      </c>
      <c r="AG190" s="139">
        <f>Table1[[#This Row],[Print/Copy Time from Sleep Mode (s)]]-Table1[[#This Row],[Print/Copy Time from Ready State (s)]]</f>
        <v>1.7999999999999998</v>
      </c>
      <c r="AH1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190" s="139" t="b">
        <f>IF(Table1[[#This Row],[Recovery Time Requirement (s)]]="No Requirement",TRUE,IF(Table1[[#This Row],[Recovery Time Requirement (s)]]="Default Delay Time Missing","Unknown",Table1[[#This Row],[Recovery Time (s) (Tactive1 - Tactive0)]]&lt;=Table1[[#This Row],[Recovery Time Requirement (s)]]))</f>
        <v>1</v>
      </c>
      <c r="AJ190" s="139" t="b">
        <f>Table1[[#This Row],[Automatic Duplex Output Capable]]&lt;&gt;"Optional"</f>
        <v>1</v>
      </c>
      <c r="AK1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0" s="140" t="str">
        <f t="array" ref="AL1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0" s="140">
        <f t="array" ref="AM1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6.85</v>
      </c>
      <c r="AN190" s="140">
        <f>Table1[[#This Row],[V2.0 TEC Requirement (kWh/wk)]]*52/3</f>
        <v>118.73333333333333</v>
      </c>
      <c r="AO1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0.4869916666666666</v>
      </c>
      <c r="AP190" s="140">
        <f t="array" ref="AP1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0.92299999999999993</v>
      </c>
      <c r="AQ190" s="140">
        <f>Table1[[#This Row],[Proposed V3.0 TEC Requirement (kWh/wk)]]+IF(Table1[[#This Row],[Maximum Document Size Width]]&gt;=275,A3_Weekly,0)+IF(AND(ISNUMBER(FIND("WiFi",Table1[[#This Row],[Functional Adders]])),ISERROR(FIND("Ethernet",Table1[[#This Row],[Functional Adders]]))),WiFi_Weekly,0)</f>
        <v>0.92299999999999993</v>
      </c>
      <c r="AR190" s="140" t="b">
        <f>Table1[[#This Row],[Typical Electricity Consumption (TEC) Per Proposed V3.0 Calculations (kWh/wk)]]&lt;=Table1[[#This Row],[Proposed V3.0 TEC Requirement Plus A3 and Wi-Fi Allowances (kWh/wk)]]</f>
        <v>1</v>
      </c>
      <c r="AS190" s="140" t="b">
        <f t="shared" si="4"/>
        <v>1</v>
      </c>
    </row>
    <row r="191" spans="1:45" ht="72" x14ac:dyDescent="0.2">
      <c r="A191" s="131">
        <v>2305083</v>
      </c>
      <c r="B191" s="132" t="s">
        <v>251</v>
      </c>
      <c r="C191" s="132" t="s">
        <v>306</v>
      </c>
      <c r="D191" s="132" t="s">
        <v>371</v>
      </c>
      <c r="E191" s="132" t="s">
        <v>372</v>
      </c>
      <c r="F191" s="132"/>
      <c r="G191" s="132" t="s">
        <v>29</v>
      </c>
      <c r="H191" s="132" t="s">
        <v>22</v>
      </c>
      <c r="I191" s="133">
        <v>330</v>
      </c>
      <c r="J191" s="133">
        <v>360</v>
      </c>
      <c r="K191" s="132"/>
      <c r="L191" s="132" t="s">
        <v>68</v>
      </c>
      <c r="M191" s="132" t="s">
        <v>21</v>
      </c>
      <c r="N191" s="133">
        <v>75</v>
      </c>
      <c r="O191" s="132" t="s">
        <v>24</v>
      </c>
      <c r="P191" s="134">
        <v>1.254</v>
      </c>
      <c r="Q191" s="142">
        <v>65.207999999999998</v>
      </c>
      <c r="R191" s="132" t="s">
        <v>25</v>
      </c>
      <c r="S191" s="136">
        <v>43023</v>
      </c>
      <c r="T191" s="136">
        <v>42985</v>
      </c>
      <c r="U191" s="132" t="s">
        <v>26</v>
      </c>
      <c r="V191" s="132" t="s">
        <v>373</v>
      </c>
      <c r="W191" s="137">
        <v>0</v>
      </c>
      <c r="X191" s="137">
        <v>15.6</v>
      </c>
      <c r="Y191" s="137">
        <v>22.2</v>
      </c>
      <c r="Z191" s="137">
        <v>14.4</v>
      </c>
      <c r="AA191" s="137">
        <v>32</v>
      </c>
      <c r="AB191" s="137">
        <v>222</v>
      </c>
      <c r="AC191" s="138">
        <v>1.2557550000000002</v>
      </c>
      <c r="AD191" s="137">
        <v>55.5</v>
      </c>
      <c r="AE191" s="137">
        <v>0.45325500000000002</v>
      </c>
      <c r="AF191" s="137">
        <v>23.56926</v>
      </c>
      <c r="AG191" s="139">
        <f>Table1[[#This Row],[Print/Copy Time from Sleep Mode (s)]]-Table1[[#This Row],[Print/Copy Time from Ready State (s)]]</f>
        <v>6.6</v>
      </c>
      <c r="AH1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1" s="139" t="b">
        <f>IF(Table1[[#This Row],[Recovery Time Requirement (s)]]="No Requirement",TRUE,IF(Table1[[#This Row],[Recovery Time Requirement (s)]]="Default Delay Time Missing","Unknown",Table1[[#This Row],[Recovery Time (s) (Tactive1 - Tactive0)]]&lt;=Table1[[#This Row],[Recovery Time Requirement (s)]]))</f>
        <v>1</v>
      </c>
      <c r="AJ191" s="139" t="b">
        <f>Table1[[#This Row],[Automatic Duplex Output Capable]]&lt;&gt;"Optional"</f>
        <v>1</v>
      </c>
      <c r="AK1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1" s="140" t="str">
        <f t="array" ref="AL1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1" s="140">
        <f t="array" ref="AM1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13.15</v>
      </c>
      <c r="AN191" s="140">
        <f>Table1[[#This Row],[V2.0 TEC Requirement (kWh/wk)]]*52/3</f>
        <v>227.93333333333337</v>
      </c>
      <c r="AO1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0.40325500000000003</v>
      </c>
      <c r="AP191" s="140">
        <f t="array" ref="AP1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2.3550000000000004</v>
      </c>
      <c r="AQ191" s="140">
        <f>Table1[[#This Row],[Proposed V3.0 TEC Requirement (kWh/wk)]]+IF(Table1[[#This Row],[Maximum Document Size Width]]&gt;=275,A3_Weekly,0)+IF(AND(ISNUMBER(FIND("WiFi",Table1[[#This Row],[Functional Adders]])),ISERROR(FIND("Ethernet",Table1[[#This Row],[Functional Adders]]))),WiFi_Weekly,0)</f>
        <v>2.4050000000000002</v>
      </c>
      <c r="AR191" s="140" t="b">
        <f>Table1[[#This Row],[Typical Electricity Consumption (TEC) Per Proposed V3.0 Calculations (kWh/wk)]]&lt;=Table1[[#This Row],[Proposed V3.0 TEC Requirement Plus A3 and Wi-Fi Allowances (kWh/wk)]]</f>
        <v>1</v>
      </c>
      <c r="AS191" s="140" t="b">
        <f t="shared" si="4"/>
        <v>1</v>
      </c>
    </row>
    <row r="192" spans="1:45" ht="72" x14ac:dyDescent="0.2">
      <c r="A192" s="131">
        <v>2305084</v>
      </c>
      <c r="B192" s="132" t="s">
        <v>251</v>
      </c>
      <c r="C192" s="132" t="s">
        <v>306</v>
      </c>
      <c r="D192" s="132" t="s">
        <v>374</v>
      </c>
      <c r="E192" s="132" t="s">
        <v>375</v>
      </c>
      <c r="F192" s="132"/>
      <c r="G192" s="132" t="s">
        <v>29</v>
      </c>
      <c r="H192" s="132" t="s">
        <v>22</v>
      </c>
      <c r="I192" s="133">
        <v>330</v>
      </c>
      <c r="J192" s="133">
        <v>360</v>
      </c>
      <c r="K192" s="132"/>
      <c r="L192" s="132" t="s">
        <v>68</v>
      </c>
      <c r="M192" s="132" t="s">
        <v>21</v>
      </c>
      <c r="N192" s="133">
        <v>80</v>
      </c>
      <c r="O192" s="132" t="s">
        <v>24</v>
      </c>
      <c r="P192" s="134">
        <v>1.33</v>
      </c>
      <c r="Q192" s="135">
        <v>69.16</v>
      </c>
      <c r="R192" s="132" t="s">
        <v>25</v>
      </c>
      <c r="S192" s="136">
        <v>43023</v>
      </c>
      <c r="T192" s="136">
        <v>42986</v>
      </c>
      <c r="U192" s="132" t="s">
        <v>26</v>
      </c>
      <c r="V192" s="132" t="s">
        <v>376</v>
      </c>
      <c r="W192" s="137">
        <v>0</v>
      </c>
      <c r="X192" s="137">
        <v>12</v>
      </c>
      <c r="Y192" s="137">
        <v>22.2</v>
      </c>
      <c r="Z192" s="137">
        <v>14.4</v>
      </c>
      <c r="AA192" s="137">
        <v>32</v>
      </c>
      <c r="AB192" s="137">
        <v>237.00000000000003</v>
      </c>
      <c r="AC192" s="138">
        <v>1.3317416666666668</v>
      </c>
      <c r="AD192" s="137">
        <v>59.250000000000007</v>
      </c>
      <c r="AE192" s="137">
        <v>0.4729916666666667</v>
      </c>
      <c r="AF192" s="137">
        <v>24.59556666666667</v>
      </c>
      <c r="AG192" s="139">
        <f>Table1[[#This Row],[Print/Copy Time from Sleep Mode (s)]]-Table1[[#This Row],[Print/Copy Time from Ready State (s)]]</f>
        <v>10.199999999999999</v>
      </c>
      <c r="AH1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2" s="139" t="b">
        <f>IF(Table1[[#This Row],[Recovery Time Requirement (s)]]="No Requirement",TRUE,IF(Table1[[#This Row],[Recovery Time Requirement (s)]]="Default Delay Time Missing","Unknown",Table1[[#This Row],[Recovery Time (s) (Tactive1 - Tactive0)]]&lt;=Table1[[#This Row],[Recovery Time Requirement (s)]]))</f>
        <v>1</v>
      </c>
      <c r="AJ192" s="139" t="b">
        <f>Table1[[#This Row],[Automatic Duplex Output Capable]]&lt;&gt;"Optional"</f>
        <v>1</v>
      </c>
      <c r="AK1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2" s="140" t="str">
        <f t="array" ref="AL1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2" s="140">
        <f t="array" ref="AM1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16.650000000000002</v>
      </c>
      <c r="AN192" s="140">
        <f>Table1[[#This Row],[V2.0 TEC Requirement (kWh/wk)]]*52/3</f>
        <v>288.60000000000002</v>
      </c>
      <c r="AO1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0.42299166666666671</v>
      </c>
      <c r="AP192" s="140">
        <f t="array" ref="AP1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2.8550000000000004</v>
      </c>
      <c r="AQ192" s="140">
        <f>Table1[[#This Row],[Proposed V3.0 TEC Requirement (kWh/wk)]]+IF(Table1[[#This Row],[Maximum Document Size Width]]&gt;=275,A3_Weekly,0)+IF(AND(ISNUMBER(FIND("WiFi",Table1[[#This Row],[Functional Adders]])),ISERROR(FIND("Ethernet",Table1[[#This Row],[Functional Adders]]))),WiFi_Weekly,0)</f>
        <v>2.9050000000000002</v>
      </c>
      <c r="AR192" s="140" t="b">
        <f>Table1[[#This Row],[Typical Electricity Consumption (TEC) Per Proposed V3.0 Calculations (kWh/wk)]]&lt;=Table1[[#This Row],[Proposed V3.0 TEC Requirement Plus A3 and Wi-Fi Allowances (kWh/wk)]]</f>
        <v>1</v>
      </c>
      <c r="AS192" s="140" t="b">
        <f t="shared" si="4"/>
        <v>1</v>
      </c>
    </row>
    <row r="193" spans="1:45" ht="348" x14ac:dyDescent="0.2">
      <c r="A193" s="131">
        <v>2303204</v>
      </c>
      <c r="B193" s="132" t="s">
        <v>251</v>
      </c>
      <c r="C193" s="132" t="s">
        <v>306</v>
      </c>
      <c r="D193" s="132" t="s">
        <v>377</v>
      </c>
      <c r="E193" s="132" t="s">
        <v>378</v>
      </c>
      <c r="F193" s="141" t="s">
        <v>2901</v>
      </c>
      <c r="G193" s="132" t="s">
        <v>1432</v>
      </c>
      <c r="H193" s="132" t="s">
        <v>22</v>
      </c>
      <c r="I193" s="133">
        <v>330</v>
      </c>
      <c r="J193" s="133">
        <v>360</v>
      </c>
      <c r="K193" s="132"/>
      <c r="L193" s="132" t="s">
        <v>68</v>
      </c>
      <c r="M193" s="132" t="s">
        <v>21</v>
      </c>
      <c r="N193" s="133">
        <v>80</v>
      </c>
      <c r="O193" s="132" t="s">
        <v>24</v>
      </c>
      <c r="P193" s="134">
        <v>2.0230000000000001</v>
      </c>
      <c r="Q193" s="135">
        <v>105.196</v>
      </c>
      <c r="R193" s="132" t="s">
        <v>25</v>
      </c>
      <c r="S193" s="136">
        <v>43023</v>
      </c>
      <c r="T193" s="136">
        <v>42984</v>
      </c>
      <c r="U193" s="132" t="s">
        <v>45</v>
      </c>
      <c r="V193" s="132" t="s">
        <v>379</v>
      </c>
      <c r="W193" s="137">
        <v>0</v>
      </c>
      <c r="X193" s="137">
        <v>44.4</v>
      </c>
      <c r="Y193" s="137">
        <v>24.6</v>
      </c>
      <c r="Z193" s="137">
        <v>15.6</v>
      </c>
      <c r="AA193" s="137">
        <v>32</v>
      </c>
      <c r="AB193" s="137">
        <v>360.2</v>
      </c>
      <c r="AC193" s="138">
        <v>2.0340319999999998</v>
      </c>
      <c r="AD193" s="137">
        <v>90.05</v>
      </c>
      <c r="AE193" s="137">
        <v>0.73128199999999988</v>
      </c>
      <c r="AF193" s="137">
        <v>38.026663999999997</v>
      </c>
      <c r="AG193" s="139">
        <f>Table1[[#This Row],[Print/Copy Time from Sleep Mode (s)]]-Table1[[#This Row],[Print/Copy Time from Ready State (s)]]</f>
        <v>-19.799999999999997</v>
      </c>
      <c r="AH1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3" s="139" t="b">
        <f>IF(Table1[[#This Row],[Recovery Time Requirement (s)]]="No Requirement",TRUE,IF(Table1[[#This Row],[Recovery Time Requirement (s)]]="Default Delay Time Missing","Unknown",Table1[[#This Row],[Recovery Time (s) (Tactive1 - Tactive0)]]&lt;=Table1[[#This Row],[Recovery Time Requirement (s)]]))</f>
        <v>1</v>
      </c>
      <c r="AJ193" s="139" t="b">
        <f>Table1[[#This Row],[Automatic Duplex Output Capable]]&lt;&gt;"Optional"</f>
        <v>1</v>
      </c>
      <c r="AK1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3" s="140" t="str">
        <f t="array" ref="AL1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93" s="140">
        <f t="array" ref="AM1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193" s="140">
        <f>Table1[[#This Row],[V2.0 TEC Requirement (kWh/wk)]]*52/3</f>
        <v>333.66666666666674</v>
      </c>
      <c r="AO1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0.68128199999999983</v>
      </c>
      <c r="AP193" s="140">
        <f t="array" ref="AP1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193" s="140">
        <f>Table1[[#This Row],[Proposed V3.0 TEC Requirement (kWh/wk)]]+IF(Table1[[#This Row],[Maximum Document Size Width]]&gt;=275,A3_Weekly,0)+IF(AND(ISNUMBER(FIND("WiFi",Table1[[#This Row],[Functional Adders]])),ISERROR(FIND("Ethernet",Table1[[#This Row],[Functional Adders]]))),WiFi_Weekly,0)</f>
        <v>2.048</v>
      </c>
      <c r="AR193" s="140" t="b">
        <f>Table1[[#This Row],[Typical Electricity Consumption (TEC) Per Proposed V3.0 Calculations (kWh/wk)]]&lt;=Table1[[#This Row],[Proposed V3.0 TEC Requirement Plus A3 and Wi-Fi Allowances (kWh/wk)]]</f>
        <v>1</v>
      </c>
      <c r="AS193" s="140" t="b">
        <f t="shared" si="4"/>
        <v>1</v>
      </c>
    </row>
    <row r="194" spans="1:45" ht="72" x14ac:dyDescent="0.2">
      <c r="A194" s="131">
        <v>2305082</v>
      </c>
      <c r="B194" s="132" t="s">
        <v>251</v>
      </c>
      <c r="C194" s="132" t="s">
        <v>306</v>
      </c>
      <c r="D194" s="132" t="s">
        <v>380</v>
      </c>
      <c r="E194" s="132" t="s">
        <v>381</v>
      </c>
      <c r="F194" s="132" t="s">
        <v>382</v>
      </c>
      <c r="G194" s="132" t="s">
        <v>1432</v>
      </c>
      <c r="H194" s="132" t="s">
        <v>22</v>
      </c>
      <c r="I194" s="133">
        <v>330</v>
      </c>
      <c r="J194" s="133">
        <v>360</v>
      </c>
      <c r="K194" s="132"/>
      <c r="L194" s="132" t="s">
        <v>68</v>
      </c>
      <c r="M194" s="132" t="s">
        <v>21</v>
      </c>
      <c r="N194" s="133">
        <v>65</v>
      </c>
      <c r="O194" s="132" t="s">
        <v>24</v>
      </c>
      <c r="P194" s="134">
        <v>1.6080000000000001</v>
      </c>
      <c r="Q194" s="135">
        <v>83.616</v>
      </c>
      <c r="R194" s="132" t="s">
        <v>25</v>
      </c>
      <c r="S194" s="136">
        <v>43023</v>
      </c>
      <c r="T194" s="136">
        <v>42985</v>
      </c>
      <c r="U194" s="132" t="s">
        <v>26</v>
      </c>
      <c r="V194" s="132" t="s">
        <v>383</v>
      </c>
      <c r="W194" s="137">
        <v>0</v>
      </c>
      <c r="X194" s="137">
        <v>16.8</v>
      </c>
      <c r="Y194" s="137">
        <v>26.4</v>
      </c>
      <c r="Z194" s="137">
        <v>17.399999999999999</v>
      </c>
      <c r="AA194" s="137">
        <v>32</v>
      </c>
      <c r="AB194" s="137">
        <v>281.39999999999992</v>
      </c>
      <c r="AC194" s="138">
        <v>1.6156049999999997</v>
      </c>
      <c r="AD194" s="137">
        <v>70.34999999999998</v>
      </c>
      <c r="AE194" s="137">
        <v>0.60235499999999975</v>
      </c>
      <c r="AF194" s="137">
        <v>31.322459999999985</v>
      </c>
      <c r="AG194" s="139">
        <f>Table1[[#This Row],[Print/Copy Time from Sleep Mode (s)]]-Table1[[#This Row],[Print/Copy Time from Ready State (s)]]</f>
        <v>9.5999999999999979</v>
      </c>
      <c r="AH1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4" s="139" t="b">
        <f>IF(Table1[[#This Row],[Recovery Time Requirement (s)]]="No Requirement",TRUE,IF(Table1[[#This Row],[Recovery Time Requirement (s)]]="Default Delay Time Missing","Unknown",Table1[[#This Row],[Recovery Time (s) (Tactive1 - Tactive0)]]&lt;=Table1[[#This Row],[Recovery Time Requirement (s)]]))</f>
        <v>1</v>
      </c>
      <c r="AJ194" s="139" t="b">
        <f>Table1[[#This Row],[Automatic Duplex Output Capable]]&lt;&gt;"Optional"</f>
        <v>1</v>
      </c>
      <c r="AK1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4" s="140" t="str">
        <f t="array" ref="AL1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94" s="140">
        <f t="array" ref="AM1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194" s="140">
        <f>Table1[[#This Row],[V2.0 TEC Requirement (kWh/wk)]]*52/3</f>
        <v>195</v>
      </c>
      <c r="AO1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0.55235499999999971</v>
      </c>
      <c r="AP194" s="140">
        <f t="array" ref="AP1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194" s="140">
        <f>Table1[[#This Row],[Proposed V3.0 TEC Requirement (kWh/wk)]]+IF(Table1[[#This Row],[Maximum Document Size Width]]&gt;=275,A3_Weekly,0)+IF(AND(ISNUMBER(FIND("WiFi",Table1[[#This Row],[Functional Adders]])),ISERROR(FIND("Ethernet",Table1[[#This Row],[Functional Adders]]))),WiFi_Weekly,0)</f>
        <v>1.208</v>
      </c>
      <c r="AR194" s="140" t="b">
        <f>Table1[[#This Row],[Typical Electricity Consumption (TEC) Per Proposed V3.0 Calculations (kWh/wk)]]&lt;=Table1[[#This Row],[Proposed V3.0 TEC Requirement Plus A3 and Wi-Fi Allowances (kWh/wk)]]</f>
        <v>1</v>
      </c>
      <c r="AS194" s="140" t="b">
        <f t="shared" ref="AS194:AS257" si="5">AND(AI194,AJ194,AK194,AR194)</f>
        <v>1</v>
      </c>
    </row>
    <row r="195" spans="1:45" ht="72" x14ac:dyDescent="0.2">
      <c r="A195" s="131">
        <v>2303171</v>
      </c>
      <c r="B195" s="132" t="s">
        <v>251</v>
      </c>
      <c r="C195" s="132" t="s">
        <v>306</v>
      </c>
      <c r="D195" s="132" t="s">
        <v>384</v>
      </c>
      <c r="E195" s="132" t="s">
        <v>385</v>
      </c>
      <c r="F195" s="132" t="s">
        <v>386</v>
      </c>
      <c r="G195" s="132" t="s">
        <v>1432</v>
      </c>
      <c r="H195" s="132" t="s">
        <v>22</v>
      </c>
      <c r="I195" s="133">
        <v>330</v>
      </c>
      <c r="J195" s="133">
        <v>360</v>
      </c>
      <c r="K195" s="132"/>
      <c r="L195" s="132" t="s">
        <v>68</v>
      </c>
      <c r="M195" s="132" t="s">
        <v>21</v>
      </c>
      <c r="N195" s="133">
        <v>80</v>
      </c>
      <c r="O195" s="132" t="s">
        <v>24</v>
      </c>
      <c r="P195" s="134">
        <v>2.0150000000000001</v>
      </c>
      <c r="Q195" s="135">
        <v>104.78</v>
      </c>
      <c r="R195" s="132" t="s">
        <v>25</v>
      </c>
      <c r="S195" s="136">
        <v>43023</v>
      </c>
      <c r="T195" s="136">
        <v>42983</v>
      </c>
      <c r="U195" s="132" t="s">
        <v>26</v>
      </c>
      <c r="V195" s="132" t="s">
        <v>387</v>
      </c>
      <c r="W195" s="137">
        <v>0</v>
      </c>
      <c r="X195" s="137">
        <v>34.200000000000003</v>
      </c>
      <c r="Y195" s="137">
        <v>31.8</v>
      </c>
      <c r="Z195" s="137">
        <v>15</v>
      </c>
      <c r="AA195" s="137">
        <v>32</v>
      </c>
      <c r="AB195" s="137">
        <v>358</v>
      </c>
      <c r="AC195" s="138">
        <v>2.0188186666666668</v>
      </c>
      <c r="AD195" s="137">
        <v>89.5</v>
      </c>
      <c r="AE195" s="137">
        <v>0.72431866666666678</v>
      </c>
      <c r="AF195" s="137">
        <v>37.66457066666667</v>
      </c>
      <c r="AG195" s="139">
        <f>Table1[[#This Row],[Print/Copy Time from Sleep Mode (s)]]-Table1[[#This Row],[Print/Copy Time from Ready State (s)]]</f>
        <v>-2.4000000000000021</v>
      </c>
      <c r="AH1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5" s="139" t="b">
        <f>IF(Table1[[#This Row],[Recovery Time Requirement (s)]]="No Requirement",TRUE,IF(Table1[[#This Row],[Recovery Time Requirement (s)]]="Default Delay Time Missing","Unknown",Table1[[#This Row],[Recovery Time (s) (Tactive1 - Tactive0)]]&lt;=Table1[[#This Row],[Recovery Time Requirement (s)]]))</f>
        <v>1</v>
      </c>
      <c r="AJ195" s="139" t="b">
        <f>Table1[[#This Row],[Automatic Duplex Output Capable]]&lt;&gt;"Optional"</f>
        <v>1</v>
      </c>
      <c r="AK1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5" s="140" t="str">
        <f t="array" ref="AL1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95" s="140">
        <f t="array" ref="AM1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195" s="140">
        <f>Table1[[#This Row],[V2.0 TEC Requirement (kWh/wk)]]*52/3</f>
        <v>333.66666666666674</v>
      </c>
      <c r="AO1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0.67431866666666673</v>
      </c>
      <c r="AP195" s="140">
        <f t="array" ref="AP1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195" s="140">
        <f>Table1[[#This Row],[Proposed V3.0 TEC Requirement (kWh/wk)]]+IF(Table1[[#This Row],[Maximum Document Size Width]]&gt;=275,A3_Weekly,0)+IF(AND(ISNUMBER(FIND("WiFi",Table1[[#This Row],[Functional Adders]])),ISERROR(FIND("Ethernet",Table1[[#This Row],[Functional Adders]]))),WiFi_Weekly,0)</f>
        <v>2.048</v>
      </c>
      <c r="AR195" s="140" t="b">
        <f>Table1[[#This Row],[Typical Electricity Consumption (TEC) Per Proposed V3.0 Calculations (kWh/wk)]]&lt;=Table1[[#This Row],[Proposed V3.0 TEC Requirement Plus A3 and Wi-Fi Allowances (kWh/wk)]]</f>
        <v>1</v>
      </c>
      <c r="AS195" s="140" t="b">
        <f t="shared" si="5"/>
        <v>1</v>
      </c>
    </row>
    <row r="196" spans="1:45" ht="336" x14ac:dyDescent="0.2">
      <c r="A196" s="131">
        <v>2303161</v>
      </c>
      <c r="B196" s="132" t="s">
        <v>251</v>
      </c>
      <c r="C196" s="132" t="s">
        <v>306</v>
      </c>
      <c r="D196" s="132" t="s">
        <v>388</v>
      </c>
      <c r="E196" s="132" t="s">
        <v>389</v>
      </c>
      <c r="F196" s="141" t="s">
        <v>390</v>
      </c>
      <c r="G196" s="132" t="s">
        <v>1432</v>
      </c>
      <c r="H196" s="132" t="s">
        <v>22</v>
      </c>
      <c r="I196" s="133">
        <v>330</v>
      </c>
      <c r="J196" s="133">
        <v>360</v>
      </c>
      <c r="K196" s="132"/>
      <c r="L196" s="132" t="s">
        <v>68</v>
      </c>
      <c r="M196" s="132" t="s">
        <v>21</v>
      </c>
      <c r="N196" s="133">
        <v>70</v>
      </c>
      <c r="O196" s="132" t="s">
        <v>24</v>
      </c>
      <c r="P196" s="134">
        <v>2.0270000000000001</v>
      </c>
      <c r="Q196" s="135">
        <v>105.404</v>
      </c>
      <c r="R196" s="132" t="s">
        <v>25</v>
      </c>
      <c r="S196" s="136">
        <v>43023</v>
      </c>
      <c r="T196" s="136">
        <v>42975</v>
      </c>
      <c r="U196" s="132" t="s">
        <v>26</v>
      </c>
      <c r="V196" s="132" t="s">
        <v>391</v>
      </c>
      <c r="W196" s="137">
        <v>0</v>
      </c>
      <c r="X196" s="137">
        <v>29.4</v>
      </c>
      <c r="Y196" s="137">
        <v>27.6</v>
      </c>
      <c r="Z196" s="137">
        <v>15</v>
      </c>
      <c r="AA196" s="137">
        <v>32</v>
      </c>
      <c r="AB196" s="137">
        <v>360.6</v>
      </c>
      <c r="AC196" s="138">
        <v>2.0318533333333337</v>
      </c>
      <c r="AD196" s="137">
        <v>90.15</v>
      </c>
      <c r="AE196" s="137">
        <v>0.72760333333333327</v>
      </c>
      <c r="AF196" s="137">
        <v>37.83537333333333</v>
      </c>
      <c r="AG196" s="139">
        <f>Table1[[#This Row],[Print/Copy Time from Sleep Mode (s)]]-Table1[[#This Row],[Print/Copy Time from Ready State (s)]]</f>
        <v>-1.7999999999999972</v>
      </c>
      <c r="AH1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6" s="139" t="b">
        <f>IF(Table1[[#This Row],[Recovery Time Requirement (s)]]="No Requirement",TRUE,IF(Table1[[#This Row],[Recovery Time Requirement (s)]]="Default Delay Time Missing","Unknown",Table1[[#This Row],[Recovery Time (s) (Tactive1 - Tactive0)]]&lt;=Table1[[#This Row],[Recovery Time Requirement (s)]]))</f>
        <v>1</v>
      </c>
      <c r="AJ196" s="139" t="b">
        <f>Table1[[#This Row],[Automatic Duplex Output Capable]]&lt;&gt;"Optional"</f>
        <v>1</v>
      </c>
      <c r="AK1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6" s="140" t="str">
        <f t="array" ref="AL1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96" s="140">
        <f t="array" ref="AM1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196" s="140">
        <f>Table1[[#This Row],[V2.0 TEC Requirement (kWh/wk)]]*52/3</f>
        <v>212.33333333333334</v>
      </c>
      <c r="AO1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0.67760333333333322</v>
      </c>
      <c r="AP196" s="140">
        <f t="array" ref="AP1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196" s="140">
        <f>Table1[[#This Row],[Proposed V3.0 TEC Requirement (kWh/wk)]]+IF(Table1[[#This Row],[Maximum Document Size Width]]&gt;=275,A3_Weekly,0)+IF(AND(ISNUMBER(FIND("WiFi",Table1[[#This Row],[Functional Adders]])),ISERROR(FIND("Ethernet",Table1[[#This Row],[Functional Adders]]))),WiFi_Weekly,0)</f>
        <v>1.4879999999999998</v>
      </c>
      <c r="AR196" s="140" t="b">
        <f>Table1[[#This Row],[Typical Electricity Consumption (TEC) Per Proposed V3.0 Calculations (kWh/wk)]]&lt;=Table1[[#This Row],[Proposed V3.0 TEC Requirement Plus A3 and Wi-Fi Allowances (kWh/wk)]]</f>
        <v>1</v>
      </c>
      <c r="AS196" s="140" t="b">
        <f t="shared" si="5"/>
        <v>1</v>
      </c>
    </row>
    <row r="197" spans="1:45" ht="72" x14ac:dyDescent="0.2">
      <c r="A197" s="131">
        <v>2295171</v>
      </c>
      <c r="B197" s="132" t="s">
        <v>251</v>
      </c>
      <c r="C197" s="132" t="s">
        <v>306</v>
      </c>
      <c r="D197" s="132" t="s">
        <v>392</v>
      </c>
      <c r="E197" s="132" t="s">
        <v>393</v>
      </c>
      <c r="F197" s="132" t="s">
        <v>394</v>
      </c>
      <c r="G197" s="132" t="s">
        <v>29</v>
      </c>
      <c r="H197" s="132" t="s">
        <v>22</v>
      </c>
      <c r="I197" s="133">
        <v>297</v>
      </c>
      <c r="J197" s="133">
        <v>210</v>
      </c>
      <c r="K197" s="132"/>
      <c r="L197" s="132" t="s">
        <v>32</v>
      </c>
      <c r="M197" s="132" t="s">
        <v>21</v>
      </c>
      <c r="N197" s="133">
        <v>50</v>
      </c>
      <c r="O197" s="132" t="s">
        <v>24</v>
      </c>
      <c r="P197" s="134">
        <v>1.958</v>
      </c>
      <c r="Q197" s="135">
        <v>101.816</v>
      </c>
      <c r="R197" s="132" t="s">
        <v>25</v>
      </c>
      <c r="S197" s="136">
        <v>42856</v>
      </c>
      <c r="T197" s="136">
        <v>42851</v>
      </c>
      <c r="U197" s="132" t="s">
        <v>26</v>
      </c>
      <c r="V197" s="132" t="s">
        <v>395</v>
      </c>
      <c r="W197" s="137">
        <v>0</v>
      </c>
      <c r="X197" s="137">
        <v>9</v>
      </c>
      <c r="Y197" s="137">
        <v>12</v>
      </c>
      <c r="Z197" s="137">
        <v>7.2</v>
      </c>
      <c r="AA197" s="137">
        <v>32</v>
      </c>
      <c r="AB197" s="137">
        <v>373</v>
      </c>
      <c r="AC197" s="138">
        <v>1.9566300000000001</v>
      </c>
      <c r="AD197" s="137">
        <v>93.25</v>
      </c>
      <c r="AE197" s="137">
        <v>0.57587999999999984</v>
      </c>
      <c r="AF197" s="137">
        <v>29.945759999999993</v>
      </c>
      <c r="AG197" s="139">
        <f>Table1[[#This Row],[Print/Copy Time from Sleep Mode (s)]]-Table1[[#This Row],[Print/Copy Time from Ready State (s)]]</f>
        <v>3</v>
      </c>
      <c r="AH1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197" s="139" t="b">
        <f>IF(Table1[[#This Row],[Recovery Time Requirement (s)]]="No Requirement",TRUE,IF(Table1[[#This Row],[Recovery Time Requirement (s)]]="Default Delay Time Missing","Unknown",Table1[[#This Row],[Recovery Time (s) (Tactive1 - Tactive0)]]&lt;=Table1[[#This Row],[Recovery Time Requirement (s)]]))</f>
        <v>1</v>
      </c>
      <c r="AJ197" s="139" t="b">
        <f>Table1[[#This Row],[Automatic Duplex Output Capable]]&lt;&gt;"Optional"</f>
        <v>1</v>
      </c>
      <c r="AK1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7" s="140" t="str">
        <f t="array" ref="AL1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7" s="140">
        <f t="array" ref="AM1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197" s="140">
        <f>Table1[[#This Row],[V2.0 TEC Requirement (kWh/wk)]]*52/3</f>
        <v>141.26666666666668</v>
      </c>
      <c r="AO1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0.52587999999999979</v>
      </c>
      <c r="AP197" s="140">
        <f t="array" ref="AP1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197" s="140">
        <f>Table1[[#This Row],[Proposed V3.0 TEC Requirement (kWh/wk)]]+IF(Table1[[#This Row],[Maximum Document Size Width]]&gt;=275,A3_Weekly,0)+IF(AND(ISNUMBER(FIND("WiFi",Table1[[#This Row],[Functional Adders]])),ISERROR(FIND("Ethernet",Table1[[#This Row],[Functional Adders]]))),WiFi_Weekly,0)</f>
        <v>0.98299999999999998</v>
      </c>
      <c r="AR197" s="140" t="b">
        <f>Table1[[#This Row],[Typical Electricity Consumption (TEC) Per Proposed V3.0 Calculations (kWh/wk)]]&lt;=Table1[[#This Row],[Proposed V3.0 TEC Requirement Plus A3 and Wi-Fi Allowances (kWh/wk)]]</f>
        <v>1</v>
      </c>
      <c r="AS197" s="140" t="b">
        <f t="shared" si="5"/>
        <v>1</v>
      </c>
    </row>
    <row r="198" spans="1:45" ht="144" x14ac:dyDescent="0.2">
      <c r="A198" s="131">
        <v>2295170</v>
      </c>
      <c r="B198" s="132" t="s">
        <v>251</v>
      </c>
      <c r="C198" s="132" t="s">
        <v>306</v>
      </c>
      <c r="D198" s="132" t="s">
        <v>396</v>
      </c>
      <c r="E198" s="132" t="s">
        <v>397</v>
      </c>
      <c r="F198" s="141" t="s">
        <v>398</v>
      </c>
      <c r="G198" s="132" t="s">
        <v>29</v>
      </c>
      <c r="H198" s="132" t="s">
        <v>22</v>
      </c>
      <c r="I198" s="133">
        <v>297</v>
      </c>
      <c r="J198" s="133">
        <v>210</v>
      </c>
      <c r="K198" s="132"/>
      <c r="L198" s="132" t="s">
        <v>32</v>
      </c>
      <c r="M198" s="132" t="s">
        <v>21</v>
      </c>
      <c r="N198" s="133">
        <v>60</v>
      </c>
      <c r="O198" s="132" t="s">
        <v>24</v>
      </c>
      <c r="P198" s="134">
        <v>2.4929999999999999</v>
      </c>
      <c r="Q198" s="135">
        <v>129.636</v>
      </c>
      <c r="R198" s="132" t="s">
        <v>25</v>
      </c>
      <c r="S198" s="136">
        <v>42856</v>
      </c>
      <c r="T198" s="136">
        <v>42851</v>
      </c>
      <c r="U198" s="132" t="s">
        <v>26</v>
      </c>
      <c r="V198" s="132" t="s">
        <v>399</v>
      </c>
      <c r="W198" s="137">
        <v>0</v>
      </c>
      <c r="X198" s="137">
        <v>10.199999999999999</v>
      </c>
      <c r="Y198" s="137">
        <v>12</v>
      </c>
      <c r="Z198" s="137">
        <v>7.8</v>
      </c>
      <c r="AA198" s="137">
        <v>32</v>
      </c>
      <c r="AB198" s="137">
        <v>480.6</v>
      </c>
      <c r="AC198" s="138">
        <v>2.4946200000000003</v>
      </c>
      <c r="AD198" s="137">
        <v>120.15</v>
      </c>
      <c r="AE198" s="137">
        <v>0.71036999999999995</v>
      </c>
      <c r="AF198" s="137">
        <v>36.939239999999998</v>
      </c>
      <c r="AG198" s="139">
        <f>Table1[[#This Row],[Print/Copy Time from Sleep Mode (s)]]-Table1[[#This Row],[Print/Copy Time from Ready State (s)]]</f>
        <v>1.8000000000000007</v>
      </c>
      <c r="AH1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198" s="139" t="b">
        <f>IF(Table1[[#This Row],[Recovery Time Requirement (s)]]="No Requirement",TRUE,IF(Table1[[#This Row],[Recovery Time Requirement (s)]]="Default Delay Time Missing","Unknown",Table1[[#This Row],[Recovery Time (s) (Tactive1 - Tactive0)]]&lt;=Table1[[#This Row],[Recovery Time Requirement (s)]]))</f>
        <v>1</v>
      </c>
      <c r="AJ198" s="139" t="b">
        <f>Table1[[#This Row],[Automatic Duplex Output Capable]]&lt;&gt;"Optional"</f>
        <v>1</v>
      </c>
      <c r="AK1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8" s="140" t="str">
        <f t="array" ref="AL1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198" s="140">
        <f t="array" ref="AM1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10.15</v>
      </c>
      <c r="AN198" s="140">
        <f>Table1[[#This Row],[V2.0 TEC Requirement (kWh/wk)]]*52/3</f>
        <v>175.93333333333337</v>
      </c>
      <c r="AO1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0.6603699999999999</v>
      </c>
      <c r="AP198" s="140">
        <f t="array" ref="AP1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0.95299999999999996</v>
      </c>
      <c r="AQ198" s="140">
        <f>Table1[[#This Row],[Proposed V3.0 TEC Requirement (kWh/wk)]]+IF(Table1[[#This Row],[Maximum Document Size Width]]&gt;=275,A3_Weekly,0)+IF(AND(ISNUMBER(FIND("WiFi",Table1[[#This Row],[Functional Adders]])),ISERROR(FIND("Ethernet",Table1[[#This Row],[Functional Adders]]))),WiFi_Weekly,0)</f>
        <v>1.0029999999999999</v>
      </c>
      <c r="AR198" s="140" t="b">
        <f>Table1[[#This Row],[Typical Electricity Consumption (TEC) Per Proposed V3.0 Calculations (kWh/wk)]]&lt;=Table1[[#This Row],[Proposed V3.0 TEC Requirement Plus A3 and Wi-Fi Allowances (kWh/wk)]]</f>
        <v>1</v>
      </c>
      <c r="AS198" s="140" t="b">
        <f t="shared" si="5"/>
        <v>1</v>
      </c>
    </row>
    <row r="199" spans="1:45" ht="276" x14ac:dyDescent="0.2">
      <c r="A199" s="131">
        <v>2295164</v>
      </c>
      <c r="B199" s="132" t="s">
        <v>251</v>
      </c>
      <c r="C199" s="132" t="s">
        <v>306</v>
      </c>
      <c r="D199" s="132" t="s">
        <v>400</v>
      </c>
      <c r="E199" s="132" t="s">
        <v>401</v>
      </c>
      <c r="F199" s="141" t="s">
        <v>402</v>
      </c>
      <c r="G199" s="132" t="s">
        <v>1432</v>
      </c>
      <c r="H199" s="132" t="s">
        <v>22</v>
      </c>
      <c r="I199" s="133">
        <v>297</v>
      </c>
      <c r="J199" s="133">
        <v>210</v>
      </c>
      <c r="K199" s="132"/>
      <c r="L199" s="132" t="s">
        <v>32</v>
      </c>
      <c r="M199" s="132" t="s">
        <v>21</v>
      </c>
      <c r="N199" s="133">
        <v>50</v>
      </c>
      <c r="O199" s="132" t="s">
        <v>24</v>
      </c>
      <c r="P199" s="134">
        <v>2.29</v>
      </c>
      <c r="Q199" s="135">
        <v>119.08</v>
      </c>
      <c r="R199" s="132" t="s">
        <v>25</v>
      </c>
      <c r="S199" s="136">
        <v>42856</v>
      </c>
      <c r="T199" s="136">
        <v>42851</v>
      </c>
      <c r="U199" s="132" t="s">
        <v>26</v>
      </c>
      <c r="V199" s="132" t="s">
        <v>403</v>
      </c>
      <c r="W199" s="137">
        <v>0</v>
      </c>
      <c r="X199" s="137">
        <v>10.8</v>
      </c>
      <c r="Y199" s="137">
        <v>16.2</v>
      </c>
      <c r="Z199" s="137">
        <v>13.2</v>
      </c>
      <c r="AA199" s="137">
        <v>32</v>
      </c>
      <c r="AB199" s="137">
        <v>431.80000000000007</v>
      </c>
      <c r="AC199" s="138">
        <v>2.2914255000000003</v>
      </c>
      <c r="AD199" s="137">
        <v>107.95000000000002</v>
      </c>
      <c r="AE199" s="137">
        <v>0.69917550000000017</v>
      </c>
      <c r="AF199" s="137">
        <v>36.357126000000008</v>
      </c>
      <c r="AG199" s="139">
        <f>Table1[[#This Row],[Print/Copy Time from Sleep Mode (s)]]-Table1[[#This Row],[Print/Copy Time from Ready State (s)]]</f>
        <v>5.3999999999999986</v>
      </c>
      <c r="AH1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199" s="139" t="b">
        <f>IF(Table1[[#This Row],[Recovery Time Requirement (s)]]="No Requirement",TRUE,IF(Table1[[#This Row],[Recovery Time Requirement (s)]]="Default Delay Time Missing","Unknown",Table1[[#This Row],[Recovery Time (s) (Tactive1 - Tactive0)]]&lt;=Table1[[#This Row],[Recovery Time Requirement (s)]]))</f>
        <v>1</v>
      </c>
      <c r="AJ199" s="139" t="b">
        <f>Table1[[#This Row],[Automatic Duplex Output Capable]]&lt;&gt;"Optional"</f>
        <v>1</v>
      </c>
      <c r="AK1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199" s="140" t="str">
        <f t="array" ref="AL1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199" s="140">
        <f t="array" ref="AM1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199" s="140">
        <f>Table1[[#This Row],[V2.0 TEC Requirement (kWh/wk)]]*52/3</f>
        <v>143</v>
      </c>
      <c r="AO1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0.64917550000000013</v>
      </c>
      <c r="AP199" s="140">
        <f t="array" ref="AP1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199" s="140">
        <f>Table1[[#This Row],[Proposed V3.0 TEC Requirement (kWh/wk)]]+IF(Table1[[#This Row],[Maximum Document Size Width]]&gt;=275,A3_Weekly,0)+IF(AND(ISNUMBER(FIND("WiFi",Table1[[#This Row],[Functional Adders]])),ISERROR(FIND("Ethernet",Table1[[#This Row],[Functional Adders]]))),WiFi_Weekly,0)</f>
        <v>0.84100000000000008</v>
      </c>
      <c r="AR199" s="140" t="b">
        <f>Table1[[#This Row],[Typical Electricity Consumption (TEC) Per Proposed V3.0 Calculations (kWh/wk)]]&lt;=Table1[[#This Row],[Proposed V3.0 TEC Requirement Plus A3 and Wi-Fi Allowances (kWh/wk)]]</f>
        <v>1</v>
      </c>
      <c r="AS199" s="140" t="b">
        <f t="shared" si="5"/>
        <v>1</v>
      </c>
    </row>
    <row r="200" spans="1:45" ht="84" x14ac:dyDescent="0.2">
      <c r="A200" s="131">
        <v>2295167</v>
      </c>
      <c r="B200" s="132" t="s">
        <v>251</v>
      </c>
      <c r="C200" s="132" t="s">
        <v>306</v>
      </c>
      <c r="D200" s="132" t="s">
        <v>404</v>
      </c>
      <c r="E200" s="132" t="s">
        <v>405</v>
      </c>
      <c r="F200" s="132" t="s">
        <v>406</v>
      </c>
      <c r="G200" s="132" t="s">
        <v>1432</v>
      </c>
      <c r="H200" s="132" t="s">
        <v>22</v>
      </c>
      <c r="I200" s="133">
        <v>297</v>
      </c>
      <c r="J200" s="133">
        <v>210</v>
      </c>
      <c r="K200" s="132"/>
      <c r="L200" s="132" t="s">
        <v>32</v>
      </c>
      <c r="M200" s="132" t="s">
        <v>21</v>
      </c>
      <c r="N200" s="133">
        <v>60</v>
      </c>
      <c r="O200" s="132" t="s">
        <v>24</v>
      </c>
      <c r="P200" s="134">
        <v>2.718</v>
      </c>
      <c r="Q200" s="135">
        <v>141.33600000000001</v>
      </c>
      <c r="R200" s="132" t="s">
        <v>25</v>
      </c>
      <c r="S200" s="136">
        <v>42856</v>
      </c>
      <c r="T200" s="136">
        <v>42851</v>
      </c>
      <c r="U200" s="132" t="s">
        <v>26</v>
      </c>
      <c r="V200" s="132" t="s">
        <v>407</v>
      </c>
      <c r="W200" s="137">
        <v>0</v>
      </c>
      <c r="X200" s="137">
        <v>12.6</v>
      </c>
      <c r="Y200" s="137">
        <v>15</v>
      </c>
      <c r="Z200" s="137">
        <v>12.6</v>
      </c>
      <c r="AA200" s="137">
        <v>32</v>
      </c>
      <c r="AB200" s="137">
        <v>519.20000000000005</v>
      </c>
      <c r="AC200" s="138">
        <v>2.7284075000000003</v>
      </c>
      <c r="AD200" s="137">
        <v>129.80000000000001</v>
      </c>
      <c r="AE200" s="137">
        <v>0.80840750000000017</v>
      </c>
      <c r="AF200" s="137">
        <v>42.03719000000001</v>
      </c>
      <c r="AG200" s="139">
        <f>Table1[[#This Row],[Print/Copy Time from Sleep Mode (s)]]-Table1[[#This Row],[Print/Copy Time from Ready State (s)]]</f>
        <v>2.4000000000000004</v>
      </c>
      <c r="AH2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0" s="139" t="b">
        <f>IF(Table1[[#This Row],[Recovery Time Requirement (s)]]="No Requirement",TRUE,IF(Table1[[#This Row],[Recovery Time Requirement (s)]]="Default Delay Time Missing","Unknown",Table1[[#This Row],[Recovery Time (s) (Tactive1 - Tactive0)]]&lt;=Table1[[#This Row],[Recovery Time Requirement (s)]]))</f>
        <v>1</v>
      </c>
      <c r="AJ200" s="139" t="b">
        <f>Table1[[#This Row],[Automatic Duplex Output Capable]]&lt;&gt;"Optional"</f>
        <v>1</v>
      </c>
      <c r="AK2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0" s="140" t="str">
        <f t="array" ref="AL2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0" s="140">
        <f t="array" ref="AM2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200" s="140">
        <f>Table1[[#This Row],[V2.0 TEC Requirement (kWh/wk)]]*52/3</f>
        <v>177.66666666666666</v>
      </c>
      <c r="AO2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0.75840750000000012</v>
      </c>
      <c r="AP200" s="140">
        <f t="array" ref="AP2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200" s="140">
        <f>Table1[[#This Row],[Proposed V3.0 TEC Requirement (kWh/wk)]]+IF(Table1[[#This Row],[Maximum Document Size Width]]&gt;=275,A3_Weekly,0)+IF(AND(ISNUMBER(FIND("WiFi",Table1[[#This Row],[Functional Adders]])),ISERROR(FIND("Ethernet",Table1[[#This Row],[Functional Adders]]))),WiFi_Weekly,0)</f>
        <v>0.97099999999999997</v>
      </c>
      <c r="AR200" s="140" t="b">
        <f>Table1[[#This Row],[Typical Electricity Consumption (TEC) Per Proposed V3.0 Calculations (kWh/wk)]]&lt;=Table1[[#This Row],[Proposed V3.0 TEC Requirement Plus A3 and Wi-Fi Allowances (kWh/wk)]]</f>
        <v>1</v>
      </c>
      <c r="AS200" s="140" t="b">
        <f t="shared" si="5"/>
        <v>1</v>
      </c>
    </row>
    <row r="201" spans="1:45" ht="72" x14ac:dyDescent="0.2">
      <c r="A201" s="131">
        <v>2263611</v>
      </c>
      <c r="B201" s="132" t="s">
        <v>251</v>
      </c>
      <c r="C201" s="132" t="s">
        <v>306</v>
      </c>
      <c r="D201" s="132" t="s">
        <v>408</v>
      </c>
      <c r="E201" s="132" t="s">
        <v>409</v>
      </c>
      <c r="F201" s="132"/>
      <c r="G201" s="132" t="s">
        <v>29</v>
      </c>
      <c r="H201" s="132" t="s">
        <v>22</v>
      </c>
      <c r="I201" s="133">
        <v>220</v>
      </c>
      <c r="J201" s="133">
        <v>360</v>
      </c>
      <c r="K201" s="132"/>
      <c r="L201" s="132" t="s">
        <v>32</v>
      </c>
      <c r="M201" s="132" t="s">
        <v>28</v>
      </c>
      <c r="N201" s="133">
        <v>45</v>
      </c>
      <c r="O201" s="132" t="s">
        <v>24</v>
      </c>
      <c r="P201" s="134">
        <v>1.677</v>
      </c>
      <c r="Q201" s="135">
        <v>87.203999999999994</v>
      </c>
      <c r="R201" s="132" t="s">
        <v>25</v>
      </c>
      <c r="S201" s="136">
        <v>42461</v>
      </c>
      <c r="T201" s="136">
        <v>42404</v>
      </c>
      <c r="U201" s="132" t="s">
        <v>26</v>
      </c>
      <c r="V201" s="132" t="s">
        <v>410</v>
      </c>
      <c r="W201" s="137">
        <v>5</v>
      </c>
      <c r="X201" s="137">
        <v>5.4</v>
      </c>
      <c r="Y201" s="137">
        <v>6</v>
      </c>
      <c r="Z201" s="137">
        <v>6</v>
      </c>
      <c r="AA201" s="137">
        <v>32</v>
      </c>
      <c r="AB201" s="137">
        <v>304.39999999999998</v>
      </c>
      <c r="AC201" s="138">
        <v>1.6755960000000001</v>
      </c>
      <c r="AD201" s="137">
        <v>76.099999999999994</v>
      </c>
      <c r="AE201" s="137">
        <v>0.57009600000000005</v>
      </c>
      <c r="AF201" s="137">
        <v>29.644992000000002</v>
      </c>
      <c r="AG201" s="139">
        <f>Table1[[#This Row],[Print/Copy Time from Sleep Mode (s)]]-Table1[[#This Row],[Print/Copy Time from Ready State (s)]]</f>
        <v>0.59999999999999964</v>
      </c>
      <c r="AH2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201" s="139" t="b">
        <f>IF(Table1[[#This Row],[Recovery Time Requirement (s)]]="No Requirement",TRUE,IF(Table1[[#This Row],[Recovery Time Requirement (s)]]="Default Delay Time Missing","Unknown",Table1[[#This Row],[Recovery Time (s) (Tactive1 - Tactive0)]]&lt;=Table1[[#This Row],[Recovery Time Requirement (s)]]))</f>
        <v>1</v>
      </c>
      <c r="AJ201" s="139" t="b">
        <f>Table1[[#This Row],[Automatic Duplex Output Capable]]&lt;&gt;"Optional"</f>
        <v>1</v>
      </c>
      <c r="AK2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1" s="140" t="str">
        <f t="array" ref="AL2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01" s="140">
        <f t="array" ref="AM2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3.4000000000000004</v>
      </c>
      <c r="AN201" s="140">
        <f>Table1[[#This Row],[V2.0 TEC Requirement (kWh/wk)]]*52/3</f>
        <v>58.933333333333337</v>
      </c>
      <c r="AO2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0.57009600000000005</v>
      </c>
      <c r="AP201" s="140">
        <f t="array" ref="AP2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0.66999999999999993</v>
      </c>
      <c r="AQ201" s="140">
        <f>Table1[[#This Row],[Proposed V3.0 TEC Requirement (kWh/wk)]]+IF(Table1[[#This Row],[Maximum Document Size Width]]&gt;=275,A3_Weekly,0)+IF(AND(ISNUMBER(FIND("WiFi",Table1[[#This Row],[Functional Adders]])),ISERROR(FIND("Ethernet",Table1[[#This Row],[Functional Adders]]))),WiFi_Weekly,0)</f>
        <v>0.66999999999999993</v>
      </c>
      <c r="AR201" s="140" t="b">
        <f>Table1[[#This Row],[Typical Electricity Consumption (TEC) Per Proposed V3.0 Calculations (kWh/wk)]]&lt;=Table1[[#This Row],[Proposed V3.0 TEC Requirement Plus A3 and Wi-Fi Allowances (kWh/wk)]]</f>
        <v>1</v>
      </c>
      <c r="AS201" s="140" t="b">
        <f t="shared" si="5"/>
        <v>1</v>
      </c>
    </row>
    <row r="202" spans="1:45" ht="108" x14ac:dyDescent="0.2">
      <c r="A202" s="131">
        <v>2295155</v>
      </c>
      <c r="B202" s="132" t="s">
        <v>251</v>
      </c>
      <c r="C202" s="132" t="s">
        <v>306</v>
      </c>
      <c r="D202" s="132" t="s">
        <v>411</v>
      </c>
      <c r="E202" s="132" t="s">
        <v>412</v>
      </c>
      <c r="F202" s="132" t="s">
        <v>413</v>
      </c>
      <c r="G202" s="132" t="s">
        <v>1432</v>
      </c>
      <c r="H202" s="132" t="s">
        <v>22</v>
      </c>
      <c r="I202" s="133">
        <v>297</v>
      </c>
      <c r="J202" s="133">
        <v>210</v>
      </c>
      <c r="K202" s="132"/>
      <c r="L202" s="132" t="s">
        <v>32</v>
      </c>
      <c r="M202" s="132" t="s">
        <v>28</v>
      </c>
      <c r="N202" s="133">
        <v>55</v>
      </c>
      <c r="O202" s="132" t="s">
        <v>24</v>
      </c>
      <c r="P202" s="134">
        <v>2.3479999999999999</v>
      </c>
      <c r="Q202" s="135">
        <v>122.096</v>
      </c>
      <c r="R202" s="132" t="s">
        <v>25</v>
      </c>
      <c r="S202" s="136">
        <v>42856</v>
      </c>
      <c r="T202" s="136">
        <v>42851</v>
      </c>
      <c r="U202" s="132" t="s">
        <v>26</v>
      </c>
      <c r="V202" s="132" t="s">
        <v>414</v>
      </c>
      <c r="W202" s="137">
        <v>0</v>
      </c>
      <c r="X202" s="137">
        <v>9</v>
      </c>
      <c r="Y202" s="137">
        <v>15.6</v>
      </c>
      <c r="Z202" s="137">
        <v>11.4</v>
      </c>
      <c r="AA202" s="137">
        <v>32</v>
      </c>
      <c r="AB202" s="137">
        <v>449.4</v>
      </c>
      <c r="AC202" s="138">
        <v>2.3498841666666661</v>
      </c>
      <c r="AD202" s="137">
        <v>112.35</v>
      </c>
      <c r="AE202" s="137">
        <v>0.68563416666666677</v>
      </c>
      <c r="AF202" s="137">
        <v>35.652976666666675</v>
      </c>
      <c r="AG202" s="139">
        <f>Table1[[#This Row],[Print/Copy Time from Sleep Mode (s)]]-Table1[[#This Row],[Print/Copy Time from Ready State (s)]]</f>
        <v>6.6</v>
      </c>
      <c r="AH2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02" s="139" t="b">
        <f>IF(Table1[[#This Row],[Recovery Time Requirement (s)]]="No Requirement",TRUE,IF(Table1[[#This Row],[Recovery Time Requirement (s)]]="Default Delay Time Missing","Unknown",Table1[[#This Row],[Recovery Time (s) (Tactive1 - Tactive0)]]&lt;=Table1[[#This Row],[Recovery Time Requirement (s)]]))</f>
        <v>1</v>
      </c>
      <c r="AJ202" s="139" t="b">
        <f>Table1[[#This Row],[Automatic Duplex Output Capable]]&lt;&gt;"Optional"</f>
        <v>1</v>
      </c>
      <c r="AK2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2" s="140" t="str">
        <f t="array" ref="AL2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2" s="140">
        <f t="array" ref="AM2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202" s="140">
        <f>Table1[[#This Row],[V2.0 TEC Requirement (kWh/wk)]]*52/3</f>
        <v>102.26666666666665</v>
      </c>
      <c r="AO2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0.63563416666666672</v>
      </c>
      <c r="AP202" s="140">
        <f t="array" ref="AP2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202" s="140">
        <f>Table1[[#This Row],[Proposed V3.0 TEC Requirement (kWh/wk)]]+IF(Table1[[#This Row],[Maximum Document Size Width]]&gt;=275,A3_Weekly,0)+IF(AND(ISNUMBER(FIND("WiFi",Table1[[#This Row],[Functional Adders]])),ISERROR(FIND("Ethernet",Table1[[#This Row],[Functional Adders]]))),WiFi_Weekly,0)</f>
        <v>0.85499999999999998</v>
      </c>
      <c r="AR202" s="140" t="b">
        <f>Table1[[#This Row],[Typical Electricity Consumption (TEC) Per Proposed V3.0 Calculations (kWh/wk)]]&lt;=Table1[[#This Row],[Proposed V3.0 TEC Requirement Plus A3 and Wi-Fi Allowances (kWh/wk)]]</f>
        <v>1</v>
      </c>
      <c r="AS202" s="140" t="b">
        <f t="shared" si="5"/>
        <v>1</v>
      </c>
    </row>
    <row r="203" spans="1:45" ht="228" x14ac:dyDescent="0.2">
      <c r="A203" s="131">
        <v>2295156</v>
      </c>
      <c r="B203" s="132" t="s">
        <v>251</v>
      </c>
      <c r="C203" s="132" t="s">
        <v>306</v>
      </c>
      <c r="D203" s="132" t="s">
        <v>415</v>
      </c>
      <c r="E203" s="132" t="s">
        <v>416</v>
      </c>
      <c r="F203" s="132" t="s">
        <v>417</v>
      </c>
      <c r="G203" s="132" t="s">
        <v>1432</v>
      </c>
      <c r="H203" s="132" t="s">
        <v>22</v>
      </c>
      <c r="I203" s="133">
        <v>297</v>
      </c>
      <c r="J203" s="133">
        <v>210</v>
      </c>
      <c r="K203" s="132"/>
      <c r="L203" s="132" t="s">
        <v>32</v>
      </c>
      <c r="M203" s="132" t="s">
        <v>28</v>
      </c>
      <c r="N203" s="133">
        <v>65</v>
      </c>
      <c r="O203" s="132" t="s">
        <v>24</v>
      </c>
      <c r="P203" s="134">
        <v>2.8490000000000002</v>
      </c>
      <c r="Q203" s="135">
        <v>148.148</v>
      </c>
      <c r="R203" s="132" t="s">
        <v>25</v>
      </c>
      <c r="S203" s="136">
        <v>42856</v>
      </c>
      <c r="T203" s="136">
        <v>42852</v>
      </c>
      <c r="U203" s="132" t="s">
        <v>26</v>
      </c>
      <c r="V203" s="132" t="s">
        <v>418</v>
      </c>
      <c r="W203" s="137">
        <v>0</v>
      </c>
      <c r="X203" s="137">
        <v>9</v>
      </c>
      <c r="Y203" s="137">
        <v>15.6</v>
      </c>
      <c r="Z203" s="137">
        <v>11.4</v>
      </c>
      <c r="AA203" s="137">
        <v>32</v>
      </c>
      <c r="AB203" s="137">
        <v>548.6</v>
      </c>
      <c r="AC203" s="138">
        <v>2.8468631666666666</v>
      </c>
      <c r="AD203" s="137">
        <v>137.15</v>
      </c>
      <c r="AE203" s="137">
        <v>0.81061316666666672</v>
      </c>
      <c r="AF203" s="137">
        <v>42.151884666666668</v>
      </c>
      <c r="AG203" s="139">
        <f>Table1[[#This Row],[Print/Copy Time from Sleep Mode (s)]]-Table1[[#This Row],[Print/Copy Time from Ready State (s)]]</f>
        <v>6.6</v>
      </c>
      <c r="AH2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3" s="139" t="b">
        <f>IF(Table1[[#This Row],[Recovery Time Requirement (s)]]="No Requirement",TRUE,IF(Table1[[#This Row],[Recovery Time Requirement (s)]]="Default Delay Time Missing","Unknown",Table1[[#This Row],[Recovery Time (s) (Tactive1 - Tactive0)]]&lt;=Table1[[#This Row],[Recovery Time Requirement (s)]]))</f>
        <v>1</v>
      </c>
      <c r="AJ203" s="139" t="b">
        <f>Table1[[#This Row],[Automatic Duplex Output Capable]]&lt;&gt;"Optional"</f>
        <v>1</v>
      </c>
      <c r="AK2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3" s="140" t="str">
        <f t="array" ref="AL2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3" s="140">
        <f t="array" ref="AM2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203" s="140">
        <f>Table1[[#This Row],[V2.0 TEC Requirement (kWh/wk)]]*52/3</f>
        <v>145.6</v>
      </c>
      <c r="AO2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0.76061316666666667</v>
      </c>
      <c r="AP203" s="140">
        <f t="array" ref="AP2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203" s="140">
        <f>Table1[[#This Row],[Proposed V3.0 TEC Requirement (kWh/wk)]]+IF(Table1[[#This Row],[Maximum Document Size Width]]&gt;=275,A3_Weekly,0)+IF(AND(ISNUMBER(FIND("WiFi",Table1[[#This Row],[Functional Adders]])),ISERROR(FIND("Ethernet",Table1[[#This Row],[Functional Adders]]))),WiFi_Weekly,0)</f>
        <v>1.077</v>
      </c>
      <c r="AR203" s="140" t="b">
        <f>Table1[[#This Row],[Typical Electricity Consumption (TEC) Per Proposed V3.0 Calculations (kWh/wk)]]&lt;=Table1[[#This Row],[Proposed V3.0 TEC Requirement Plus A3 and Wi-Fi Allowances (kWh/wk)]]</f>
        <v>1</v>
      </c>
      <c r="AS203" s="140" t="b">
        <f t="shared" si="5"/>
        <v>1</v>
      </c>
    </row>
    <row r="204" spans="1:45" ht="96" x14ac:dyDescent="0.2">
      <c r="A204" s="131">
        <v>2295157</v>
      </c>
      <c r="B204" s="132" t="s">
        <v>251</v>
      </c>
      <c r="C204" s="132" t="s">
        <v>306</v>
      </c>
      <c r="D204" s="132" t="s">
        <v>419</v>
      </c>
      <c r="E204" s="132" t="s">
        <v>420</v>
      </c>
      <c r="F204" s="141" t="s">
        <v>421</v>
      </c>
      <c r="G204" s="132" t="s">
        <v>1432</v>
      </c>
      <c r="H204" s="132" t="s">
        <v>22</v>
      </c>
      <c r="I204" s="133">
        <v>297</v>
      </c>
      <c r="J204" s="133">
        <v>210</v>
      </c>
      <c r="K204" s="132"/>
      <c r="L204" s="132" t="s">
        <v>32</v>
      </c>
      <c r="M204" s="132" t="s">
        <v>28</v>
      </c>
      <c r="N204" s="133">
        <v>75</v>
      </c>
      <c r="O204" s="132" t="s">
        <v>24</v>
      </c>
      <c r="P204" s="134">
        <v>3.4780000000000002</v>
      </c>
      <c r="Q204" s="135">
        <v>180.85599999999999</v>
      </c>
      <c r="R204" s="132" t="s">
        <v>25</v>
      </c>
      <c r="S204" s="136">
        <v>42856</v>
      </c>
      <c r="T204" s="136">
        <v>42851</v>
      </c>
      <c r="U204" s="132" t="s">
        <v>26</v>
      </c>
      <c r="V204" s="132" t="s">
        <v>422</v>
      </c>
      <c r="W204" s="137">
        <v>0</v>
      </c>
      <c r="X204" s="137">
        <v>9.6</v>
      </c>
      <c r="Y204" s="137">
        <v>15</v>
      </c>
      <c r="Z204" s="137">
        <v>11.4</v>
      </c>
      <c r="AA204" s="137">
        <v>32</v>
      </c>
      <c r="AB204" s="137">
        <v>673.6</v>
      </c>
      <c r="AC204" s="138">
        <v>3.4718398333333331</v>
      </c>
      <c r="AD204" s="137">
        <v>168.4</v>
      </c>
      <c r="AE204" s="137">
        <v>0.96683983333333334</v>
      </c>
      <c r="AF204" s="137">
        <v>50.275671333333335</v>
      </c>
      <c r="AG204" s="139">
        <f>Table1[[#This Row],[Print/Copy Time from Sleep Mode (s)]]-Table1[[#This Row],[Print/Copy Time from Ready State (s)]]</f>
        <v>5.4</v>
      </c>
      <c r="AH2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4" s="139" t="b">
        <f>IF(Table1[[#This Row],[Recovery Time Requirement (s)]]="No Requirement",TRUE,IF(Table1[[#This Row],[Recovery Time Requirement (s)]]="Default Delay Time Missing","Unknown",Table1[[#This Row],[Recovery Time (s) (Tactive1 - Tactive0)]]&lt;=Table1[[#This Row],[Recovery Time Requirement (s)]]))</f>
        <v>1</v>
      </c>
      <c r="AJ204" s="139" t="b">
        <f>Table1[[#This Row],[Automatic Duplex Output Capable]]&lt;&gt;"Optional"</f>
        <v>1</v>
      </c>
      <c r="AK2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4" s="140" t="str">
        <f t="array" ref="AL2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4" s="140">
        <f t="array" ref="AM2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204" s="140">
        <f>Table1[[#This Row],[V2.0 TEC Requirement (kWh/wk)]]*52/3</f>
        <v>188.93333333333337</v>
      </c>
      <c r="AO2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0.9168398333333333</v>
      </c>
      <c r="AP204" s="140">
        <f t="array" ref="AP2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204" s="140">
        <f>Table1[[#This Row],[Proposed V3.0 TEC Requirement (kWh/wk)]]+IF(Table1[[#This Row],[Maximum Document Size Width]]&gt;=275,A3_Weekly,0)+IF(AND(ISNUMBER(FIND("WiFi",Table1[[#This Row],[Functional Adders]])),ISERROR(FIND("Ethernet",Table1[[#This Row],[Functional Adders]]))),WiFi_Weekly,0)</f>
        <v>1.4369999999999998</v>
      </c>
      <c r="AR204" s="140" t="b">
        <f>Table1[[#This Row],[Typical Electricity Consumption (TEC) Per Proposed V3.0 Calculations (kWh/wk)]]&lt;=Table1[[#This Row],[Proposed V3.0 TEC Requirement Plus A3 and Wi-Fi Allowances (kWh/wk)]]</f>
        <v>1</v>
      </c>
      <c r="AS204" s="140" t="b">
        <f t="shared" si="5"/>
        <v>1</v>
      </c>
    </row>
    <row r="205" spans="1:45" ht="72" x14ac:dyDescent="0.2">
      <c r="A205" s="131">
        <v>2268938</v>
      </c>
      <c r="B205" s="132" t="s">
        <v>251</v>
      </c>
      <c r="C205" s="132" t="s">
        <v>306</v>
      </c>
      <c r="D205" s="132" t="s">
        <v>423</v>
      </c>
      <c r="E205" s="132" t="s">
        <v>424</v>
      </c>
      <c r="F205" s="132"/>
      <c r="G205" s="132" t="s">
        <v>1432</v>
      </c>
      <c r="H205" s="132" t="s">
        <v>22</v>
      </c>
      <c r="I205" s="133">
        <v>220</v>
      </c>
      <c r="J205" s="133">
        <v>360</v>
      </c>
      <c r="K205" s="132"/>
      <c r="L205" s="132" t="s">
        <v>68</v>
      </c>
      <c r="M205" s="132" t="s">
        <v>21</v>
      </c>
      <c r="N205" s="133">
        <v>45</v>
      </c>
      <c r="O205" s="132" t="s">
        <v>24</v>
      </c>
      <c r="P205" s="134">
        <v>0.84</v>
      </c>
      <c r="Q205" s="135">
        <v>43.68</v>
      </c>
      <c r="R205" s="132" t="s">
        <v>25</v>
      </c>
      <c r="S205" s="136">
        <v>42522</v>
      </c>
      <c r="T205" s="136">
        <v>42465</v>
      </c>
      <c r="U205" s="132" t="s">
        <v>26</v>
      </c>
      <c r="V205" s="132" t="s">
        <v>425</v>
      </c>
      <c r="W205" s="137">
        <v>5</v>
      </c>
      <c r="X205" s="137">
        <v>15.6</v>
      </c>
      <c r="Y205" s="137">
        <v>15.6</v>
      </c>
      <c r="Z205" s="137">
        <v>15.6</v>
      </c>
      <c r="AA205" s="137">
        <v>32</v>
      </c>
      <c r="AB205" s="137">
        <v>89.799999999999983</v>
      </c>
      <c r="AC205" s="138">
        <v>0.84578966666666655</v>
      </c>
      <c r="AD205" s="137">
        <v>22.449999999999996</v>
      </c>
      <c r="AE205" s="137">
        <v>0.60203966666666653</v>
      </c>
      <c r="AF205" s="137">
        <v>31.306062666666659</v>
      </c>
      <c r="AG205" s="139">
        <f>Table1[[#This Row],[Print/Copy Time from Sleep Mode (s)]]-Table1[[#This Row],[Print/Copy Time from Ready State (s)]]</f>
        <v>0</v>
      </c>
      <c r="AH2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205" s="139" t="b">
        <f>IF(Table1[[#This Row],[Recovery Time Requirement (s)]]="No Requirement",TRUE,IF(Table1[[#This Row],[Recovery Time Requirement (s)]]="Default Delay Time Missing","Unknown",Table1[[#This Row],[Recovery Time (s) (Tactive1 - Tactive0)]]&lt;=Table1[[#This Row],[Recovery Time Requirement (s)]]))</f>
        <v>1</v>
      </c>
      <c r="AJ205" s="139" t="b">
        <f>Table1[[#This Row],[Automatic Duplex Output Capable]]&lt;&gt;"Optional"</f>
        <v>1</v>
      </c>
      <c r="AK2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5" s="140" t="str">
        <f t="array" ref="AL2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5" s="140">
        <f t="array" ref="AM2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6.95</v>
      </c>
      <c r="AN205" s="140">
        <f>Table1[[#This Row],[V2.0 TEC Requirement (kWh/wk)]]*52/3</f>
        <v>120.46666666666668</v>
      </c>
      <c r="AO2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0.60203966666666653</v>
      </c>
      <c r="AP205" s="140">
        <f t="array" ref="AP2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205" s="140">
        <f>Table1[[#This Row],[Proposed V3.0 TEC Requirement (kWh/wk)]]+IF(Table1[[#This Row],[Maximum Document Size Width]]&gt;=275,A3_Weekly,0)+IF(AND(ISNUMBER(FIND("WiFi",Table1[[#This Row],[Functional Adders]])),ISERROR(FIND("Ethernet",Table1[[#This Row],[Functional Adders]]))),WiFi_Weekly,0)</f>
        <v>0.72599999999999998</v>
      </c>
      <c r="AR205" s="140" t="b">
        <f>Table1[[#This Row],[Typical Electricity Consumption (TEC) Per Proposed V3.0 Calculations (kWh/wk)]]&lt;=Table1[[#This Row],[Proposed V3.0 TEC Requirement Plus A3 and Wi-Fi Allowances (kWh/wk)]]</f>
        <v>1</v>
      </c>
      <c r="AS205" s="140" t="b">
        <f t="shared" si="5"/>
        <v>1</v>
      </c>
    </row>
    <row r="206" spans="1:45" ht="72" x14ac:dyDescent="0.2">
      <c r="A206" s="131">
        <v>2295243</v>
      </c>
      <c r="B206" s="132" t="s">
        <v>251</v>
      </c>
      <c r="C206" s="132" t="s">
        <v>306</v>
      </c>
      <c r="D206" s="132" t="s">
        <v>426</v>
      </c>
      <c r="E206" s="132" t="s">
        <v>427</v>
      </c>
      <c r="F206" s="132" t="s">
        <v>428</v>
      </c>
      <c r="G206" s="132" t="s">
        <v>29</v>
      </c>
      <c r="H206" s="132" t="s">
        <v>22</v>
      </c>
      <c r="I206" s="133">
        <v>297</v>
      </c>
      <c r="J206" s="133">
        <v>210</v>
      </c>
      <c r="K206" s="132"/>
      <c r="L206" s="132" t="s">
        <v>32</v>
      </c>
      <c r="M206" s="132" t="s">
        <v>28</v>
      </c>
      <c r="N206" s="133">
        <v>55</v>
      </c>
      <c r="O206" s="132" t="s">
        <v>24</v>
      </c>
      <c r="P206" s="134">
        <v>2.1309999999999998</v>
      </c>
      <c r="Q206" s="135">
        <v>110.812</v>
      </c>
      <c r="R206" s="132" t="s">
        <v>25</v>
      </c>
      <c r="S206" s="136">
        <v>42856</v>
      </c>
      <c r="T206" s="136">
        <v>42856</v>
      </c>
      <c r="U206" s="132" t="s">
        <v>26</v>
      </c>
      <c r="V206" s="132" t="s">
        <v>429</v>
      </c>
      <c r="W206" s="137">
        <v>0</v>
      </c>
      <c r="X206" s="137">
        <v>7.2</v>
      </c>
      <c r="Y206" s="137">
        <v>13.2</v>
      </c>
      <c r="Z206" s="137">
        <v>7.2</v>
      </c>
      <c r="AA206" s="137">
        <v>32</v>
      </c>
      <c r="AB206" s="137">
        <v>411</v>
      </c>
      <c r="AC206" s="138">
        <v>2.1273558333333331</v>
      </c>
      <c r="AD206" s="137">
        <v>102.75</v>
      </c>
      <c r="AE206" s="137">
        <v>0.60110583333333334</v>
      </c>
      <c r="AF206" s="137">
        <v>31.257503333333332</v>
      </c>
      <c r="AG206" s="139">
        <f>Table1[[#This Row],[Print/Copy Time from Sleep Mode (s)]]-Table1[[#This Row],[Print/Copy Time from Ready State (s)]]</f>
        <v>5.9999999999999991</v>
      </c>
      <c r="AH2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06" s="139" t="b">
        <f>IF(Table1[[#This Row],[Recovery Time Requirement (s)]]="No Requirement",TRUE,IF(Table1[[#This Row],[Recovery Time Requirement (s)]]="Default Delay Time Missing","Unknown",Table1[[#This Row],[Recovery Time (s) (Tactive1 - Tactive0)]]&lt;=Table1[[#This Row],[Recovery Time Requirement (s)]]))</f>
        <v>1</v>
      </c>
      <c r="AJ206" s="139" t="b">
        <f>Table1[[#This Row],[Automatic Duplex Output Capable]]&lt;&gt;"Optional"</f>
        <v>1</v>
      </c>
      <c r="AK2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6" s="140" t="str">
        <f t="array" ref="AL2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06" s="140">
        <f t="array" ref="AM2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5.3000000000000007</v>
      </c>
      <c r="AN206" s="140">
        <f>Table1[[#This Row],[V2.0 TEC Requirement (kWh/wk)]]*52/3</f>
        <v>91.866666666666674</v>
      </c>
      <c r="AO2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0.55110583333333329</v>
      </c>
      <c r="AP206" s="140">
        <f t="array" ref="AP2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206" s="140">
        <f>Table1[[#This Row],[Proposed V3.0 TEC Requirement (kWh/wk)]]+IF(Table1[[#This Row],[Maximum Document Size Width]]&gt;=275,A3_Weekly,0)+IF(AND(ISNUMBER(FIND("WiFi",Table1[[#This Row],[Functional Adders]])),ISERROR(FIND("Ethernet",Table1[[#This Row],[Functional Adders]]))),WiFi_Weekly,0)</f>
        <v>0.94</v>
      </c>
      <c r="AR206" s="140" t="b">
        <f>Table1[[#This Row],[Typical Electricity Consumption (TEC) Per Proposed V3.0 Calculations (kWh/wk)]]&lt;=Table1[[#This Row],[Proposed V3.0 TEC Requirement Plus A3 and Wi-Fi Allowances (kWh/wk)]]</f>
        <v>1</v>
      </c>
      <c r="AS206" s="140" t="b">
        <f t="shared" si="5"/>
        <v>1</v>
      </c>
    </row>
    <row r="207" spans="1:45" ht="156" x14ac:dyDescent="0.2">
      <c r="A207" s="131">
        <v>2295244</v>
      </c>
      <c r="B207" s="132" t="s">
        <v>251</v>
      </c>
      <c r="C207" s="132" t="s">
        <v>306</v>
      </c>
      <c r="D207" s="132" t="s">
        <v>430</v>
      </c>
      <c r="E207" s="132" t="s">
        <v>431</v>
      </c>
      <c r="F207" s="141" t="s">
        <v>432</v>
      </c>
      <c r="G207" s="132" t="s">
        <v>29</v>
      </c>
      <c r="H207" s="132" t="s">
        <v>22</v>
      </c>
      <c r="I207" s="133">
        <v>297</v>
      </c>
      <c r="J207" s="133">
        <v>210</v>
      </c>
      <c r="K207" s="132"/>
      <c r="L207" s="132" t="s">
        <v>32</v>
      </c>
      <c r="M207" s="132" t="s">
        <v>28</v>
      </c>
      <c r="N207" s="133">
        <v>65</v>
      </c>
      <c r="O207" s="132" t="s">
        <v>24</v>
      </c>
      <c r="P207" s="134">
        <v>2.6219999999999999</v>
      </c>
      <c r="Q207" s="135">
        <v>136.34399999999999</v>
      </c>
      <c r="R207" s="132" t="s">
        <v>25</v>
      </c>
      <c r="S207" s="136">
        <v>42856</v>
      </c>
      <c r="T207" s="136">
        <v>42856</v>
      </c>
      <c r="U207" s="132" t="s">
        <v>26</v>
      </c>
      <c r="V207" s="132" t="s">
        <v>433</v>
      </c>
      <c r="W207" s="137">
        <v>0</v>
      </c>
      <c r="X207" s="137">
        <v>6.6</v>
      </c>
      <c r="Y207" s="137">
        <v>13.2</v>
      </c>
      <c r="Z207" s="137">
        <v>8.4</v>
      </c>
      <c r="AA207" s="137">
        <v>32</v>
      </c>
      <c r="AB207" s="137">
        <v>508</v>
      </c>
      <c r="AC207" s="138">
        <v>2.6173416666666665</v>
      </c>
      <c r="AD207" s="137">
        <v>127</v>
      </c>
      <c r="AE207" s="137">
        <v>0.72734166666666655</v>
      </c>
      <c r="AF207" s="137">
        <v>37.821766666666662</v>
      </c>
      <c r="AG207" s="139">
        <f>Table1[[#This Row],[Print/Copy Time from Sleep Mode (s)]]-Table1[[#This Row],[Print/Copy Time from Ready State (s)]]</f>
        <v>6.6</v>
      </c>
      <c r="AH2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7" s="139" t="b">
        <f>IF(Table1[[#This Row],[Recovery Time Requirement (s)]]="No Requirement",TRUE,IF(Table1[[#This Row],[Recovery Time Requirement (s)]]="Default Delay Time Missing","Unknown",Table1[[#This Row],[Recovery Time (s) (Tactive1 - Tactive0)]]&lt;=Table1[[#This Row],[Recovery Time Requirement (s)]]))</f>
        <v>1</v>
      </c>
      <c r="AJ207" s="139" t="b">
        <f>Table1[[#This Row],[Automatic Duplex Output Capable]]&lt;&gt;"Optional"</f>
        <v>1</v>
      </c>
      <c r="AK2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7" s="140" t="str">
        <f t="array" ref="AL2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07" s="140">
        <f t="array" ref="AM2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6.9</v>
      </c>
      <c r="AN207" s="140">
        <f>Table1[[#This Row],[V2.0 TEC Requirement (kWh/wk)]]*52/3</f>
        <v>119.60000000000001</v>
      </c>
      <c r="AO2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0.67734166666666651</v>
      </c>
      <c r="AP207" s="140">
        <f t="array" ref="AP2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1.222</v>
      </c>
      <c r="AQ207" s="140">
        <f>Table1[[#This Row],[Proposed V3.0 TEC Requirement (kWh/wk)]]+IF(Table1[[#This Row],[Maximum Document Size Width]]&gt;=275,A3_Weekly,0)+IF(AND(ISNUMBER(FIND("WiFi",Table1[[#This Row],[Functional Adders]])),ISERROR(FIND("Ethernet",Table1[[#This Row],[Functional Adders]]))),WiFi_Weekly,0)</f>
        <v>1.272</v>
      </c>
      <c r="AR207" s="140" t="b">
        <f>Table1[[#This Row],[Typical Electricity Consumption (TEC) Per Proposed V3.0 Calculations (kWh/wk)]]&lt;=Table1[[#This Row],[Proposed V3.0 TEC Requirement Plus A3 and Wi-Fi Allowances (kWh/wk)]]</f>
        <v>1</v>
      </c>
      <c r="AS207" s="140" t="b">
        <f t="shared" si="5"/>
        <v>1</v>
      </c>
    </row>
    <row r="208" spans="1:45" ht="168" x14ac:dyDescent="0.2">
      <c r="A208" s="131">
        <v>2295245</v>
      </c>
      <c r="B208" s="132" t="s">
        <v>251</v>
      </c>
      <c r="C208" s="132" t="s">
        <v>306</v>
      </c>
      <c r="D208" s="132" t="s">
        <v>434</v>
      </c>
      <c r="E208" s="132" t="s">
        <v>435</v>
      </c>
      <c r="F208" s="141" t="s">
        <v>436</v>
      </c>
      <c r="G208" s="132" t="s">
        <v>29</v>
      </c>
      <c r="H208" s="132" t="s">
        <v>22</v>
      </c>
      <c r="I208" s="133">
        <v>297</v>
      </c>
      <c r="J208" s="133">
        <v>210</v>
      </c>
      <c r="K208" s="132"/>
      <c r="L208" s="132" t="s">
        <v>32</v>
      </c>
      <c r="M208" s="132" t="s">
        <v>28</v>
      </c>
      <c r="N208" s="133">
        <v>75</v>
      </c>
      <c r="O208" s="132" t="s">
        <v>24</v>
      </c>
      <c r="P208" s="134">
        <v>3.173</v>
      </c>
      <c r="Q208" s="142">
        <v>164.99600000000001</v>
      </c>
      <c r="R208" s="132" t="s">
        <v>25</v>
      </c>
      <c r="S208" s="136">
        <v>42856</v>
      </c>
      <c r="T208" s="136">
        <v>42856</v>
      </c>
      <c r="U208" s="132" t="s">
        <v>26</v>
      </c>
      <c r="V208" s="132" t="s">
        <v>437</v>
      </c>
      <c r="W208" s="137">
        <v>0</v>
      </c>
      <c r="X208" s="137">
        <v>6.6</v>
      </c>
      <c r="Y208" s="137">
        <v>13.8</v>
      </c>
      <c r="Z208" s="137">
        <v>7.8</v>
      </c>
      <c r="AA208" s="137">
        <v>32</v>
      </c>
      <c r="AB208" s="137">
        <v>618.20000000000005</v>
      </c>
      <c r="AC208" s="138">
        <v>3.168330833333334</v>
      </c>
      <c r="AD208" s="137">
        <v>154.55000000000001</v>
      </c>
      <c r="AE208" s="137">
        <v>0.86508083333333319</v>
      </c>
      <c r="AF208" s="137">
        <v>44.984203333333326</v>
      </c>
      <c r="AG208" s="139">
        <f>Table1[[#This Row],[Print/Copy Time from Sleep Mode (s)]]-Table1[[#This Row],[Print/Copy Time from Ready State (s)]]</f>
        <v>7.2000000000000011</v>
      </c>
      <c r="AH2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8" s="139" t="b">
        <f>IF(Table1[[#This Row],[Recovery Time Requirement (s)]]="No Requirement",TRUE,IF(Table1[[#This Row],[Recovery Time Requirement (s)]]="Default Delay Time Missing","Unknown",Table1[[#This Row],[Recovery Time (s) (Tactive1 - Tactive0)]]&lt;=Table1[[#This Row],[Recovery Time Requirement (s)]]))</f>
        <v>1</v>
      </c>
      <c r="AJ208" s="139" t="b">
        <f>Table1[[#This Row],[Automatic Duplex Output Capable]]&lt;&gt;"Optional"</f>
        <v>1</v>
      </c>
      <c r="AK2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8" s="140" t="str">
        <f t="array" ref="AL2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08" s="140">
        <f t="array" ref="AM2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8.9</v>
      </c>
      <c r="AN208" s="140">
        <f>Table1[[#This Row],[V2.0 TEC Requirement (kWh/wk)]]*52/3</f>
        <v>154.26666666666668</v>
      </c>
      <c r="AO2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0.81508083333333314</v>
      </c>
      <c r="AP208" s="140">
        <f t="array" ref="AP2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1.722</v>
      </c>
      <c r="AQ208" s="140">
        <f>Table1[[#This Row],[Proposed V3.0 TEC Requirement (kWh/wk)]]+IF(Table1[[#This Row],[Maximum Document Size Width]]&gt;=275,A3_Weekly,0)+IF(AND(ISNUMBER(FIND("WiFi",Table1[[#This Row],[Functional Adders]])),ISERROR(FIND("Ethernet",Table1[[#This Row],[Functional Adders]]))),WiFi_Weekly,0)</f>
        <v>1.772</v>
      </c>
      <c r="AR208" s="140" t="b">
        <f>Table1[[#This Row],[Typical Electricity Consumption (TEC) Per Proposed V3.0 Calculations (kWh/wk)]]&lt;=Table1[[#This Row],[Proposed V3.0 TEC Requirement Plus A3 and Wi-Fi Allowances (kWh/wk)]]</f>
        <v>1</v>
      </c>
      <c r="AS208" s="140" t="b">
        <f t="shared" si="5"/>
        <v>1</v>
      </c>
    </row>
    <row r="209" spans="1:45" ht="72" x14ac:dyDescent="0.2">
      <c r="A209" s="131">
        <v>2261993</v>
      </c>
      <c r="B209" s="132" t="s">
        <v>251</v>
      </c>
      <c r="C209" s="132" t="s">
        <v>306</v>
      </c>
      <c r="D209" s="132" t="s">
        <v>438</v>
      </c>
      <c r="E209" s="132" t="s">
        <v>439</v>
      </c>
      <c r="F209" s="132"/>
      <c r="G209" s="132" t="s">
        <v>1432</v>
      </c>
      <c r="H209" s="132" t="s">
        <v>22</v>
      </c>
      <c r="I209" s="133">
        <v>330</v>
      </c>
      <c r="J209" s="133">
        <v>360</v>
      </c>
      <c r="K209" s="132"/>
      <c r="L209" s="132" t="s">
        <v>68</v>
      </c>
      <c r="M209" s="132" t="s">
        <v>21</v>
      </c>
      <c r="N209" s="133">
        <v>70</v>
      </c>
      <c r="O209" s="132" t="s">
        <v>24</v>
      </c>
      <c r="P209" s="134">
        <v>1.1060000000000001</v>
      </c>
      <c r="Q209" s="135">
        <v>57.512</v>
      </c>
      <c r="R209" s="132" t="s">
        <v>25</v>
      </c>
      <c r="S209" s="136">
        <v>42437</v>
      </c>
      <c r="T209" s="136">
        <v>42328</v>
      </c>
      <c r="U209" s="132" t="s">
        <v>26</v>
      </c>
      <c r="V209" s="132" t="s">
        <v>440</v>
      </c>
      <c r="W209" s="137">
        <v>10</v>
      </c>
      <c r="X209" s="137">
        <v>7.2</v>
      </c>
      <c r="Y209" s="137">
        <v>11.4</v>
      </c>
      <c r="Z209" s="137">
        <v>11.4</v>
      </c>
      <c r="AA209" s="137">
        <v>32</v>
      </c>
      <c r="AB209" s="137">
        <v>147.59999999999997</v>
      </c>
      <c r="AC209" s="138">
        <v>1.1091903333333333</v>
      </c>
      <c r="AD209" s="137">
        <v>36.899999999999991</v>
      </c>
      <c r="AE209" s="137">
        <v>0.64269033333333325</v>
      </c>
      <c r="AF209" s="137">
        <v>33.419897333333331</v>
      </c>
      <c r="AG209" s="139">
        <f>Table1[[#This Row],[Print/Copy Time from Sleep Mode (s)]]-Table1[[#This Row],[Print/Copy Time from Ready State (s)]]</f>
        <v>4.2</v>
      </c>
      <c r="AH2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09" s="139" t="b">
        <f>IF(Table1[[#This Row],[Recovery Time Requirement (s)]]="No Requirement",TRUE,IF(Table1[[#This Row],[Recovery Time Requirement (s)]]="Default Delay Time Missing","Unknown",Table1[[#This Row],[Recovery Time (s) (Tactive1 - Tactive0)]]&lt;=Table1[[#This Row],[Recovery Time Requirement (s)]]))</f>
        <v>1</v>
      </c>
      <c r="AJ209" s="139" t="b">
        <f>Table1[[#This Row],[Automatic Duplex Output Capable]]&lt;&gt;"Optional"</f>
        <v>1</v>
      </c>
      <c r="AK2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09" s="140" t="str">
        <f t="array" ref="AL2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09" s="140">
        <f t="array" ref="AM2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209" s="140">
        <f>Table1[[#This Row],[V2.0 TEC Requirement (kWh/wk)]]*52/3</f>
        <v>212.33333333333334</v>
      </c>
      <c r="AO2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0.59269033333333321</v>
      </c>
      <c r="AP209" s="140">
        <f t="array" ref="AP2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209" s="140">
        <f>Table1[[#This Row],[Proposed V3.0 TEC Requirement (kWh/wk)]]+IF(Table1[[#This Row],[Maximum Document Size Width]]&gt;=275,A3_Weekly,0)+IF(AND(ISNUMBER(FIND("WiFi",Table1[[#This Row],[Functional Adders]])),ISERROR(FIND("Ethernet",Table1[[#This Row],[Functional Adders]]))),WiFi_Weekly,0)</f>
        <v>1.4879999999999998</v>
      </c>
      <c r="AR209" s="140" t="b">
        <f>Table1[[#This Row],[Typical Electricity Consumption (TEC) Per Proposed V3.0 Calculations (kWh/wk)]]&lt;=Table1[[#This Row],[Proposed V3.0 TEC Requirement Plus A3 and Wi-Fi Allowances (kWh/wk)]]</f>
        <v>1</v>
      </c>
      <c r="AS209" s="140" t="b">
        <f t="shared" si="5"/>
        <v>1</v>
      </c>
    </row>
    <row r="210" spans="1:45" ht="72" x14ac:dyDescent="0.2">
      <c r="A210" s="131">
        <v>2263605</v>
      </c>
      <c r="B210" s="132" t="s">
        <v>251</v>
      </c>
      <c r="C210" s="132" t="s">
        <v>306</v>
      </c>
      <c r="D210" s="132" t="s">
        <v>441</v>
      </c>
      <c r="E210" s="132" t="s">
        <v>442</v>
      </c>
      <c r="F210" s="132"/>
      <c r="G210" s="132" t="s">
        <v>1432</v>
      </c>
      <c r="H210" s="132" t="s">
        <v>22</v>
      </c>
      <c r="I210" s="133">
        <v>220</v>
      </c>
      <c r="J210" s="133">
        <v>360</v>
      </c>
      <c r="K210" s="132"/>
      <c r="L210" s="132" t="s">
        <v>32</v>
      </c>
      <c r="M210" s="132" t="s">
        <v>21</v>
      </c>
      <c r="N210" s="133">
        <v>25</v>
      </c>
      <c r="O210" s="132" t="s">
        <v>24</v>
      </c>
      <c r="P210" s="134">
        <v>1.363</v>
      </c>
      <c r="Q210" s="135">
        <v>70.876000000000005</v>
      </c>
      <c r="R210" s="132" t="s">
        <v>25</v>
      </c>
      <c r="S210" s="136">
        <v>42461</v>
      </c>
      <c r="T210" s="136">
        <v>42404</v>
      </c>
      <c r="U210" s="132" t="s">
        <v>35</v>
      </c>
      <c r="V210" s="132" t="s">
        <v>443</v>
      </c>
      <c r="W210" s="137">
        <v>5</v>
      </c>
      <c r="X210" s="137">
        <v>10.199999999999999</v>
      </c>
      <c r="Y210" s="137">
        <v>10.8</v>
      </c>
      <c r="Z210" s="137">
        <v>10.8</v>
      </c>
      <c r="AA210" s="137">
        <v>25</v>
      </c>
      <c r="AB210" s="137">
        <v>209.46666666666664</v>
      </c>
      <c r="AC210" s="138">
        <v>1.3618506666666668</v>
      </c>
      <c r="AD210" s="137">
        <v>52.36666666666666</v>
      </c>
      <c r="AE210" s="137">
        <v>0.63025691666666661</v>
      </c>
      <c r="AF210" s="137">
        <v>32.773359666666664</v>
      </c>
      <c r="AG210" s="139">
        <f>Table1[[#This Row],[Print/Copy Time from Sleep Mode (s)]]-Table1[[#This Row],[Print/Copy Time from Ready State (s)]]</f>
        <v>0.60000000000000142</v>
      </c>
      <c r="AH2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10" s="139" t="b">
        <f>IF(Table1[[#This Row],[Recovery Time Requirement (s)]]="No Requirement",TRUE,IF(Table1[[#This Row],[Recovery Time Requirement (s)]]="Default Delay Time Missing","Unknown",Table1[[#This Row],[Recovery Time (s) (Tactive1 - Tactive0)]]&lt;=Table1[[#This Row],[Recovery Time Requirement (s)]]))</f>
        <v>1</v>
      </c>
      <c r="AJ210" s="139" t="b">
        <f>Table1[[#This Row],[Automatic Duplex Output Capable]]&lt;&gt;"Optional"</f>
        <v>1</v>
      </c>
      <c r="AK2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0" s="140" t="str">
        <f t="array" ref="AL2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0" s="140">
        <f t="array" ref="AM2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210" s="140">
        <f>Table1[[#This Row],[V2.0 TEC Requirement (kWh/wk)]]*52/3</f>
        <v>57.199999999999996</v>
      </c>
      <c r="AO2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0.63025691666666661</v>
      </c>
      <c r="AP210" s="140">
        <f t="array" ref="AP2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210" s="140">
        <f>Table1[[#This Row],[Proposed V3.0 TEC Requirement (kWh/wk)]]+IF(Table1[[#This Row],[Maximum Document Size Width]]&gt;=275,A3_Weekly,0)+IF(AND(ISNUMBER(FIND("WiFi",Table1[[#This Row],[Functional Adders]])),ISERROR(FIND("Ethernet",Table1[[#This Row],[Functional Adders]]))),WiFi_Weekly,0)</f>
        <v>0.33800000000000002</v>
      </c>
      <c r="AR210" s="140" t="b">
        <f>Table1[[#This Row],[Typical Electricity Consumption (TEC) Per Proposed V3.0 Calculations (kWh/wk)]]&lt;=Table1[[#This Row],[Proposed V3.0 TEC Requirement Plus A3 and Wi-Fi Allowances (kWh/wk)]]</f>
        <v>0</v>
      </c>
      <c r="AS210" s="140" t="b">
        <f t="shared" si="5"/>
        <v>0</v>
      </c>
    </row>
    <row r="211" spans="1:45" ht="72" x14ac:dyDescent="0.2">
      <c r="A211" s="131">
        <v>2270242</v>
      </c>
      <c r="B211" s="132" t="s">
        <v>251</v>
      </c>
      <c r="C211" s="132" t="s">
        <v>306</v>
      </c>
      <c r="D211" s="132" t="s">
        <v>444</v>
      </c>
      <c r="E211" s="132" t="s">
        <v>445</v>
      </c>
      <c r="F211" s="132" t="s">
        <v>446</v>
      </c>
      <c r="G211" s="132" t="s">
        <v>29</v>
      </c>
      <c r="H211" s="132" t="s">
        <v>22</v>
      </c>
      <c r="I211" s="133">
        <v>216</v>
      </c>
      <c r="J211" s="133">
        <v>356</v>
      </c>
      <c r="K211" s="132"/>
      <c r="L211" s="132" t="s">
        <v>32</v>
      </c>
      <c r="M211" s="132" t="s">
        <v>28</v>
      </c>
      <c r="N211" s="133">
        <v>19</v>
      </c>
      <c r="O211" s="132" t="s">
        <v>24</v>
      </c>
      <c r="P211" s="134">
        <v>0.49399999999999999</v>
      </c>
      <c r="Q211" s="135">
        <v>25.687999999999999</v>
      </c>
      <c r="R211" s="132" t="s">
        <v>25</v>
      </c>
      <c r="S211" s="136">
        <v>42644</v>
      </c>
      <c r="T211" s="136">
        <v>42542</v>
      </c>
      <c r="U211" s="132" t="s">
        <v>35</v>
      </c>
      <c r="V211" s="132" t="s">
        <v>447</v>
      </c>
      <c r="W211" s="137">
        <v>15</v>
      </c>
      <c r="X211" s="137">
        <v>9</v>
      </c>
      <c r="Y211" s="137">
        <v>9</v>
      </c>
      <c r="Z211" s="137">
        <v>9</v>
      </c>
      <c r="AA211" s="137">
        <v>19</v>
      </c>
      <c r="AB211" s="137">
        <v>77.133333333333326</v>
      </c>
      <c r="AC211" s="138">
        <v>0.50106666666666666</v>
      </c>
      <c r="AD211" s="137">
        <v>19.283333333333331</v>
      </c>
      <c r="AE211" s="137">
        <v>0.22606666666666667</v>
      </c>
      <c r="AF211" s="137">
        <v>11.755466666666667</v>
      </c>
      <c r="AG211" s="139">
        <f>Table1[[#This Row],[Print/Copy Time from Sleep Mode (s)]]-Table1[[#This Row],[Print/Copy Time from Ready State (s)]]</f>
        <v>0</v>
      </c>
      <c r="AH2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24.689999999999998</v>
      </c>
      <c r="AI211" s="139" t="b">
        <f>IF(Table1[[#This Row],[Recovery Time Requirement (s)]]="No Requirement",TRUE,IF(Table1[[#This Row],[Recovery Time Requirement (s)]]="Default Delay Time Missing","Unknown",Table1[[#This Row],[Recovery Time (s) (Tactive1 - Tactive0)]]&lt;=Table1[[#This Row],[Recovery Time Requirement (s)]]))</f>
        <v>1</v>
      </c>
      <c r="AJ211" s="139" t="b">
        <f>Table1[[#This Row],[Automatic Duplex Output Capable]]&lt;&gt;"Optional"</f>
        <v>1</v>
      </c>
      <c r="AK2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1" s="140" t="str">
        <f t="array" ref="AL2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11" s="140">
        <f t="array" ref="AM2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1.76</v>
      </c>
      <c r="AN211" s="140">
        <f>Table1[[#This Row],[V2.0 TEC Requirement (kWh/wk)]]*52/3</f>
        <v>30.506666666666664</v>
      </c>
      <c r="AO2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0.22606666666666667</v>
      </c>
      <c r="AP211" s="140">
        <f t="array" ref="AP2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211" s="140">
        <f>Table1[[#This Row],[Proposed V3.0 TEC Requirement (kWh/wk)]]+IF(Table1[[#This Row],[Maximum Document Size Width]]&gt;=275,A3_Weekly,0)+IF(AND(ISNUMBER(FIND("WiFi",Table1[[#This Row],[Functional Adders]])),ISERROR(FIND("Ethernet",Table1[[#This Row],[Functional Adders]]))),WiFi_Weekly,0)</f>
        <v>0.24199999999999999</v>
      </c>
      <c r="AR211" s="140" t="b">
        <f>Table1[[#This Row],[Typical Electricity Consumption (TEC) Per Proposed V3.0 Calculations (kWh/wk)]]&lt;=Table1[[#This Row],[Proposed V3.0 TEC Requirement Plus A3 and Wi-Fi Allowances (kWh/wk)]]</f>
        <v>1</v>
      </c>
      <c r="AS211" s="140" t="b">
        <f t="shared" si="5"/>
        <v>1</v>
      </c>
    </row>
    <row r="212" spans="1:45" ht="72" x14ac:dyDescent="0.2">
      <c r="A212" s="131">
        <v>2267075</v>
      </c>
      <c r="B212" s="132" t="s">
        <v>251</v>
      </c>
      <c r="C212" s="132" t="s">
        <v>306</v>
      </c>
      <c r="D212" s="132" t="s">
        <v>448</v>
      </c>
      <c r="E212" s="132" t="s">
        <v>449</v>
      </c>
      <c r="F212" s="132" t="s">
        <v>450</v>
      </c>
      <c r="G212" s="132" t="s">
        <v>1432</v>
      </c>
      <c r="H212" s="132" t="s">
        <v>22</v>
      </c>
      <c r="I212" s="133">
        <v>216</v>
      </c>
      <c r="J212" s="133">
        <v>356</v>
      </c>
      <c r="K212" s="132"/>
      <c r="L212" s="132" t="s">
        <v>32</v>
      </c>
      <c r="M212" s="132" t="s">
        <v>28</v>
      </c>
      <c r="N212" s="133">
        <v>19</v>
      </c>
      <c r="O212" s="132" t="s">
        <v>24</v>
      </c>
      <c r="P212" s="134">
        <v>0.59899999999999998</v>
      </c>
      <c r="Q212" s="135">
        <v>31.148</v>
      </c>
      <c r="R212" s="132" t="s">
        <v>25</v>
      </c>
      <c r="S212" s="136">
        <v>42644</v>
      </c>
      <c r="T212" s="136">
        <v>42507</v>
      </c>
      <c r="U212" s="132" t="s">
        <v>35</v>
      </c>
      <c r="V212" s="132" t="s">
        <v>451</v>
      </c>
      <c r="W212" s="137">
        <v>15</v>
      </c>
      <c r="X212" s="137">
        <v>9</v>
      </c>
      <c r="Y212" s="137">
        <v>9.6</v>
      </c>
      <c r="Z212" s="137">
        <v>9.6</v>
      </c>
      <c r="AA212" s="137">
        <v>19</v>
      </c>
      <c r="AB212" s="137">
        <v>79.966666666666654</v>
      </c>
      <c r="AC212" s="138">
        <v>0.60178333333333334</v>
      </c>
      <c r="AD212" s="137">
        <v>19.991666666666664</v>
      </c>
      <c r="AE212" s="137">
        <v>0.32684583333333328</v>
      </c>
      <c r="AF212" s="137">
        <v>16.995983333333331</v>
      </c>
      <c r="AG212" s="139">
        <f>Table1[[#This Row],[Print/Copy Time from Sleep Mode (s)]]-Table1[[#This Row],[Print/Copy Time from Ready State (s)]]</f>
        <v>0.59999999999999964</v>
      </c>
      <c r="AH2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24.689999999999998</v>
      </c>
      <c r="AI212" s="139" t="b">
        <f>IF(Table1[[#This Row],[Recovery Time Requirement (s)]]="No Requirement",TRUE,IF(Table1[[#This Row],[Recovery Time Requirement (s)]]="Default Delay Time Missing","Unknown",Table1[[#This Row],[Recovery Time (s) (Tactive1 - Tactive0)]]&lt;=Table1[[#This Row],[Recovery Time Requirement (s)]]))</f>
        <v>1</v>
      </c>
      <c r="AJ212" s="139" t="b">
        <f>Table1[[#This Row],[Automatic Duplex Output Capable]]&lt;&gt;"Optional"</f>
        <v>1</v>
      </c>
      <c r="AK2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2" s="140" t="str">
        <f t="array" ref="AL2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2" s="140">
        <f t="array" ref="AM2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1.3800000000000001</v>
      </c>
      <c r="AN212" s="140">
        <f>Table1[[#This Row],[V2.0 TEC Requirement (kWh/wk)]]*52/3</f>
        <v>23.92</v>
      </c>
      <c r="AO2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0.32684583333333328</v>
      </c>
      <c r="AP212" s="140">
        <f t="array" ref="AP2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212" s="140">
        <f>Table1[[#This Row],[Proposed V3.0 TEC Requirement (kWh/wk)]]+IF(Table1[[#This Row],[Maximum Document Size Width]]&gt;=275,A3_Weekly,0)+IF(AND(ISNUMBER(FIND("WiFi",Table1[[#This Row],[Functional Adders]])),ISERROR(FIND("Ethernet",Table1[[#This Row],[Functional Adders]]))),WiFi_Weekly,0)</f>
        <v>0.26300000000000001</v>
      </c>
      <c r="AR212" s="140" t="b">
        <f>Table1[[#This Row],[Typical Electricity Consumption (TEC) Per Proposed V3.0 Calculations (kWh/wk)]]&lt;=Table1[[#This Row],[Proposed V3.0 TEC Requirement Plus A3 and Wi-Fi Allowances (kWh/wk)]]</f>
        <v>0</v>
      </c>
      <c r="AS212" s="140" t="b">
        <f t="shared" si="5"/>
        <v>0</v>
      </c>
    </row>
    <row r="213" spans="1:45" ht="72" x14ac:dyDescent="0.2">
      <c r="A213" s="131">
        <v>2295333</v>
      </c>
      <c r="B213" s="132" t="s">
        <v>251</v>
      </c>
      <c r="C213" s="132" t="s">
        <v>306</v>
      </c>
      <c r="D213" s="132" t="s">
        <v>452</v>
      </c>
      <c r="E213" s="132" t="s">
        <v>453</v>
      </c>
      <c r="F213" s="132" t="s">
        <v>454</v>
      </c>
      <c r="G213" s="132" t="s">
        <v>29</v>
      </c>
      <c r="H213" s="132" t="s">
        <v>22</v>
      </c>
      <c r="I213" s="133">
        <v>216</v>
      </c>
      <c r="J213" s="133">
        <v>356</v>
      </c>
      <c r="K213" s="132"/>
      <c r="L213" s="132" t="s">
        <v>32</v>
      </c>
      <c r="M213" s="132" t="s">
        <v>21</v>
      </c>
      <c r="N213" s="133">
        <v>17</v>
      </c>
      <c r="O213" s="132" t="s">
        <v>23</v>
      </c>
      <c r="P213" s="134">
        <v>0.45300000000000001</v>
      </c>
      <c r="Q213" s="135">
        <v>23.556000000000001</v>
      </c>
      <c r="R213" s="132" t="s">
        <v>25</v>
      </c>
      <c r="S213" s="136">
        <v>43009</v>
      </c>
      <c r="T213" s="136">
        <v>42857</v>
      </c>
      <c r="U213" s="132" t="s">
        <v>35</v>
      </c>
      <c r="V213" s="132" t="s">
        <v>455</v>
      </c>
      <c r="W213" s="137">
        <v>1</v>
      </c>
      <c r="X213" s="137">
        <v>12</v>
      </c>
      <c r="Y213" s="137">
        <v>11.4</v>
      </c>
      <c r="Z213" s="137">
        <v>12</v>
      </c>
      <c r="AA213" s="137">
        <v>17</v>
      </c>
      <c r="AB213" s="137">
        <v>71.400000000000006</v>
      </c>
      <c r="AC213" s="138">
        <v>0.45972500000000005</v>
      </c>
      <c r="AD213" s="137">
        <v>17.850000000000001</v>
      </c>
      <c r="AE213" s="137">
        <v>0.20313124999999999</v>
      </c>
      <c r="AF213" s="137">
        <v>10.562825</v>
      </c>
      <c r="AG213" s="139">
        <f>Table1[[#This Row],[Print/Copy Time from Sleep Mode (s)]]-Table1[[#This Row],[Print/Copy Time from Ready State (s)]]</f>
        <v>-0.59999999999999964</v>
      </c>
      <c r="AH2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12.14</v>
      </c>
      <c r="AI213" s="139" t="b">
        <f>IF(Table1[[#This Row],[Recovery Time Requirement (s)]]="No Requirement",TRUE,IF(Table1[[#This Row],[Recovery Time Requirement (s)]]="Default Delay Time Missing","Unknown",Table1[[#This Row],[Recovery Time (s) (Tactive1 - Tactive0)]]&lt;=Table1[[#This Row],[Recovery Time Requirement (s)]]))</f>
        <v>1</v>
      </c>
      <c r="AJ213" s="139" t="b">
        <f>Table1[[#This Row],[Automatic Duplex Output Capable]]&lt;&gt;"Optional"</f>
        <v>1</v>
      </c>
      <c r="AK2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3" s="140" t="str">
        <f t="array" ref="AL2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13" s="140">
        <f t="array" ref="AM2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v>
      </c>
      <c r="AN213" s="140">
        <f>Table1[[#This Row],[V2.0 TEC Requirement (kWh/wk)]]*52/3</f>
        <v>32.93333333333333</v>
      </c>
      <c r="AO2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0.20313124999999999</v>
      </c>
      <c r="AP213" s="140">
        <f t="array" ref="AP2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13" s="140">
        <f>Table1[[#This Row],[Proposed V3.0 TEC Requirement (kWh/wk)]]+IF(Table1[[#This Row],[Maximum Document Size Width]]&gt;=275,A3_Weekly,0)+IF(AND(ISNUMBER(FIND("WiFi",Table1[[#This Row],[Functional Adders]])),ISERROR(FIND("Ethernet",Table1[[#This Row],[Functional Adders]]))),WiFi_Weekly,0)</f>
        <v>0.27500000000000002</v>
      </c>
      <c r="AR213" s="140" t="b">
        <f>Table1[[#This Row],[Typical Electricity Consumption (TEC) Per Proposed V3.0 Calculations (kWh/wk)]]&lt;=Table1[[#This Row],[Proposed V3.0 TEC Requirement Plus A3 and Wi-Fi Allowances (kWh/wk)]]</f>
        <v>1</v>
      </c>
      <c r="AS213" s="140" t="b">
        <f t="shared" si="5"/>
        <v>1</v>
      </c>
    </row>
    <row r="214" spans="1:45" ht="72" x14ac:dyDescent="0.2">
      <c r="A214" s="131">
        <v>2295559</v>
      </c>
      <c r="B214" s="132" t="s">
        <v>251</v>
      </c>
      <c r="C214" s="132" t="s">
        <v>306</v>
      </c>
      <c r="D214" s="132" t="s">
        <v>456</v>
      </c>
      <c r="E214" s="132" t="s">
        <v>457</v>
      </c>
      <c r="F214" s="132" t="s">
        <v>458</v>
      </c>
      <c r="G214" s="132" t="s">
        <v>29</v>
      </c>
      <c r="H214" s="132" t="s">
        <v>22</v>
      </c>
      <c r="I214" s="133">
        <v>216</v>
      </c>
      <c r="J214" s="133">
        <v>356</v>
      </c>
      <c r="K214" s="132"/>
      <c r="L214" s="132" t="s">
        <v>32</v>
      </c>
      <c r="M214" s="132" t="s">
        <v>21</v>
      </c>
      <c r="N214" s="133">
        <v>22</v>
      </c>
      <c r="O214" s="132" t="s">
        <v>24</v>
      </c>
      <c r="P214" s="134">
        <v>0.66400000000000003</v>
      </c>
      <c r="Q214" s="135">
        <v>34.527999999999999</v>
      </c>
      <c r="R214" s="132" t="s">
        <v>25</v>
      </c>
      <c r="S214" s="136">
        <v>43009</v>
      </c>
      <c r="T214" s="136">
        <v>42857</v>
      </c>
      <c r="U214" s="132" t="s">
        <v>35</v>
      </c>
      <c r="V214" s="132" t="s">
        <v>459</v>
      </c>
      <c r="W214" s="137">
        <v>1</v>
      </c>
      <c r="X214" s="137">
        <v>10.8</v>
      </c>
      <c r="Y214" s="137">
        <v>12.6</v>
      </c>
      <c r="Z214" s="137">
        <v>13.8</v>
      </c>
      <c r="AA214" s="137">
        <v>22</v>
      </c>
      <c r="AB214" s="137">
        <v>111.33333333333333</v>
      </c>
      <c r="AC214" s="138">
        <v>0.66906666666666659</v>
      </c>
      <c r="AD214" s="137">
        <v>27.833333333333332</v>
      </c>
      <c r="AE214" s="137">
        <v>0.26806666666666673</v>
      </c>
      <c r="AF214" s="137">
        <v>13.93946666666667</v>
      </c>
      <c r="AG214" s="139">
        <f>Table1[[#This Row],[Print/Copy Time from Sleep Mode (s)]]-Table1[[#This Row],[Print/Copy Time from Ready State (s)]]</f>
        <v>1.7999999999999989</v>
      </c>
      <c r="AH2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214" s="139" t="b">
        <f>IF(Table1[[#This Row],[Recovery Time Requirement (s)]]="No Requirement",TRUE,IF(Table1[[#This Row],[Recovery Time Requirement (s)]]="Default Delay Time Missing","Unknown",Table1[[#This Row],[Recovery Time (s) (Tactive1 - Tactive0)]]&lt;=Table1[[#This Row],[Recovery Time Requirement (s)]]))</f>
        <v>1</v>
      </c>
      <c r="AJ214" s="139" t="b">
        <f>Table1[[#This Row],[Automatic Duplex Output Capable]]&lt;&gt;"Optional"</f>
        <v>1</v>
      </c>
      <c r="AK2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4" s="140" t="str">
        <f t="array" ref="AL2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14" s="140">
        <f t="array" ref="AM2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2.65</v>
      </c>
      <c r="AN214" s="140">
        <f>Table1[[#This Row],[V2.0 TEC Requirement (kWh/wk)]]*52/3</f>
        <v>45.93333333333333</v>
      </c>
      <c r="AO2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0.26806666666666673</v>
      </c>
      <c r="AP214" s="140">
        <f t="array" ref="AP2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0.30699999999999994</v>
      </c>
      <c r="AQ214" s="140">
        <f>Table1[[#This Row],[Proposed V3.0 TEC Requirement (kWh/wk)]]+IF(Table1[[#This Row],[Maximum Document Size Width]]&gt;=275,A3_Weekly,0)+IF(AND(ISNUMBER(FIND("WiFi",Table1[[#This Row],[Functional Adders]])),ISERROR(FIND("Ethernet",Table1[[#This Row],[Functional Adders]]))),WiFi_Weekly,0)</f>
        <v>0.30699999999999994</v>
      </c>
      <c r="AR214" s="140" t="b">
        <f>Table1[[#This Row],[Typical Electricity Consumption (TEC) Per Proposed V3.0 Calculations (kWh/wk)]]&lt;=Table1[[#This Row],[Proposed V3.0 TEC Requirement Plus A3 and Wi-Fi Allowances (kWh/wk)]]</f>
        <v>1</v>
      </c>
      <c r="AS214" s="140" t="b">
        <f t="shared" si="5"/>
        <v>1</v>
      </c>
    </row>
    <row r="215" spans="1:45" ht="72" x14ac:dyDescent="0.2">
      <c r="A215" s="131">
        <v>2295664</v>
      </c>
      <c r="B215" s="132" t="s">
        <v>251</v>
      </c>
      <c r="C215" s="132" t="s">
        <v>306</v>
      </c>
      <c r="D215" s="132" t="s">
        <v>460</v>
      </c>
      <c r="E215" s="132" t="s">
        <v>461</v>
      </c>
      <c r="F215" s="132" t="s">
        <v>462</v>
      </c>
      <c r="G215" s="132" t="s">
        <v>1432</v>
      </c>
      <c r="H215" s="132" t="s">
        <v>22</v>
      </c>
      <c r="I215" s="133">
        <v>216</v>
      </c>
      <c r="J215" s="133">
        <v>356</v>
      </c>
      <c r="K215" s="132"/>
      <c r="L215" s="132" t="s">
        <v>32</v>
      </c>
      <c r="M215" s="132" t="s">
        <v>21</v>
      </c>
      <c r="N215" s="133">
        <v>17</v>
      </c>
      <c r="O215" s="132" t="s">
        <v>23</v>
      </c>
      <c r="P215" s="134">
        <v>0.49299999999999999</v>
      </c>
      <c r="Q215" s="135">
        <v>25.635999999999999</v>
      </c>
      <c r="R215" s="132" t="s">
        <v>25</v>
      </c>
      <c r="S215" s="136">
        <v>43009</v>
      </c>
      <c r="T215" s="136">
        <v>42864</v>
      </c>
      <c r="U215" s="132" t="s">
        <v>35</v>
      </c>
      <c r="V215" s="132" t="s">
        <v>463</v>
      </c>
      <c r="W215" s="137">
        <v>1</v>
      </c>
      <c r="X215" s="137">
        <v>15</v>
      </c>
      <c r="Y215" s="137">
        <v>15</v>
      </c>
      <c r="Z215" s="137">
        <v>15</v>
      </c>
      <c r="AA215" s="137">
        <v>17</v>
      </c>
      <c r="AB215" s="137">
        <v>71.099999999999994</v>
      </c>
      <c r="AC215" s="138">
        <v>0.48757499999999998</v>
      </c>
      <c r="AD215" s="137">
        <v>17.774999999999999</v>
      </c>
      <c r="AE215" s="137">
        <v>0.23529375</v>
      </c>
      <c r="AF215" s="137">
        <v>12.235275</v>
      </c>
      <c r="AG215" s="139">
        <f>Table1[[#This Row],[Print/Copy Time from Sleep Mode (s)]]-Table1[[#This Row],[Print/Copy Time from Ready State (s)]]</f>
        <v>0</v>
      </c>
      <c r="AH2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12.14</v>
      </c>
      <c r="AI215" s="139" t="b">
        <f>IF(Table1[[#This Row],[Recovery Time Requirement (s)]]="No Requirement",TRUE,IF(Table1[[#This Row],[Recovery Time Requirement (s)]]="Default Delay Time Missing","Unknown",Table1[[#This Row],[Recovery Time (s) (Tactive1 - Tactive0)]]&lt;=Table1[[#This Row],[Recovery Time Requirement (s)]]))</f>
        <v>1</v>
      </c>
      <c r="AJ215" s="139" t="b">
        <f>Table1[[#This Row],[Automatic Duplex Output Capable]]&lt;&gt;"Optional"</f>
        <v>1</v>
      </c>
      <c r="AK2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5" s="140" t="str">
        <f t="array" ref="AL2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5" s="140">
        <f t="array" ref="AM2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2.2599999999999998</v>
      </c>
      <c r="AN215" s="140">
        <f>Table1[[#This Row],[V2.0 TEC Requirement (kWh/wk)]]*52/3</f>
        <v>39.173333333333325</v>
      </c>
      <c r="AO2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0.23529375</v>
      </c>
      <c r="AP215" s="140">
        <f t="array" ref="AP2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215" s="140">
        <f>Table1[[#This Row],[Proposed V3.0 TEC Requirement (kWh/wk)]]+IF(Table1[[#This Row],[Maximum Document Size Width]]&gt;=275,A3_Weekly,0)+IF(AND(ISNUMBER(FIND("WiFi",Table1[[#This Row],[Functional Adders]])),ISERROR(FIND("Ethernet",Table1[[#This Row],[Functional Adders]]))),WiFi_Weekly,0)</f>
        <v>0.254</v>
      </c>
      <c r="AR215" s="140" t="b">
        <f>Table1[[#This Row],[Typical Electricity Consumption (TEC) Per Proposed V3.0 Calculations (kWh/wk)]]&lt;=Table1[[#This Row],[Proposed V3.0 TEC Requirement Plus A3 and Wi-Fi Allowances (kWh/wk)]]</f>
        <v>1</v>
      </c>
      <c r="AS215" s="140" t="b">
        <f t="shared" si="5"/>
        <v>1</v>
      </c>
    </row>
    <row r="216" spans="1:45" ht="72" x14ac:dyDescent="0.2">
      <c r="A216" s="131">
        <v>2297146</v>
      </c>
      <c r="B216" s="132" t="s">
        <v>251</v>
      </c>
      <c r="C216" s="132" t="s">
        <v>306</v>
      </c>
      <c r="D216" s="132" t="s">
        <v>464</v>
      </c>
      <c r="E216" s="132" t="s">
        <v>465</v>
      </c>
      <c r="F216" s="132" t="s">
        <v>466</v>
      </c>
      <c r="G216" s="132" t="s">
        <v>1432</v>
      </c>
      <c r="H216" s="132" t="s">
        <v>22</v>
      </c>
      <c r="I216" s="133">
        <v>216</v>
      </c>
      <c r="J216" s="133">
        <v>356</v>
      </c>
      <c r="K216" s="132"/>
      <c r="L216" s="132" t="s">
        <v>32</v>
      </c>
      <c r="M216" s="132" t="s">
        <v>21</v>
      </c>
      <c r="N216" s="133">
        <v>22</v>
      </c>
      <c r="O216" s="132" t="s">
        <v>24</v>
      </c>
      <c r="P216" s="134">
        <v>0.75900000000000001</v>
      </c>
      <c r="Q216" s="135">
        <v>39.468000000000004</v>
      </c>
      <c r="R216" s="132" t="s">
        <v>25</v>
      </c>
      <c r="S216" s="136">
        <v>43009</v>
      </c>
      <c r="T216" s="136">
        <v>42892</v>
      </c>
      <c r="U216" s="132" t="s">
        <v>35</v>
      </c>
      <c r="V216" s="132" t="s">
        <v>467</v>
      </c>
      <c r="W216" s="137">
        <v>1</v>
      </c>
      <c r="X216" s="137">
        <v>9.6</v>
      </c>
      <c r="Y216" s="137">
        <v>12</v>
      </c>
      <c r="Z216" s="137">
        <v>12.6</v>
      </c>
      <c r="AA216" s="137">
        <v>22</v>
      </c>
      <c r="AB216" s="137">
        <v>113.93333333333332</v>
      </c>
      <c r="AC216" s="138">
        <v>0.73826666666666663</v>
      </c>
      <c r="AD216" s="137">
        <v>28.483333333333331</v>
      </c>
      <c r="AE216" s="137">
        <v>0.33576666666666666</v>
      </c>
      <c r="AF216" s="137">
        <v>17.459866666666667</v>
      </c>
      <c r="AG216" s="139">
        <f>Table1[[#This Row],[Print/Copy Time from Sleep Mode (s)]]-Table1[[#This Row],[Print/Copy Time from Ready State (s)]]</f>
        <v>2.4000000000000004</v>
      </c>
      <c r="AH2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216" s="139" t="b">
        <f>IF(Table1[[#This Row],[Recovery Time Requirement (s)]]="No Requirement",TRUE,IF(Table1[[#This Row],[Recovery Time Requirement (s)]]="Default Delay Time Missing","Unknown",Table1[[#This Row],[Recovery Time (s) (Tactive1 - Tactive0)]]&lt;=Table1[[#This Row],[Recovery Time Requirement (s)]]))</f>
        <v>1</v>
      </c>
      <c r="AJ216" s="139" t="b">
        <f>Table1[[#This Row],[Automatic Duplex Output Capable]]&lt;&gt;"Optional"</f>
        <v>1</v>
      </c>
      <c r="AK2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6" s="140" t="str">
        <f t="array" ref="AL2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6" s="140">
        <f t="array" ref="AM2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2.91</v>
      </c>
      <c r="AN216" s="140">
        <f>Table1[[#This Row],[V2.0 TEC Requirement (kWh/wk)]]*52/3</f>
        <v>50.44</v>
      </c>
      <c r="AO2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0.33576666666666666</v>
      </c>
      <c r="AP216" s="140">
        <f t="array" ref="AP2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16" s="140">
        <f>Table1[[#This Row],[Proposed V3.0 TEC Requirement (kWh/wk)]]+IF(Table1[[#This Row],[Maximum Document Size Width]]&gt;=275,A3_Weekly,0)+IF(AND(ISNUMBER(FIND("WiFi",Table1[[#This Row],[Functional Adders]])),ISERROR(FIND("Ethernet",Table1[[#This Row],[Functional Adders]]))),WiFi_Weekly,0)</f>
        <v>0.27500000000000002</v>
      </c>
      <c r="AR216" s="140" t="b">
        <f>Table1[[#This Row],[Typical Electricity Consumption (TEC) Per Proposed V3.0 Calculations (kWh/wk)]]&lt;=Table1[[#This Row],[Proposed V3.0 TEC Requirement Plus A3 and Wi-Fi Allowances (kWh/wk)]]</f>
        <v>0</v>
      </c>
      <c r="AS216" s="140" t="b">
        <f t="shared" si="5"/>
        <v>0</v>
      </c>
    </row>
    <row r="217" spans="1:45" ht="168" x14ac:dyDescent="0.2">
      <c r="A217" s="131">
        <v>2296896</v>
      </c>
      <c r="B217" s="132" t="s">
        <v>251</v>
      </c>
      <c r="C217" s="132" t="s">
        <v>306</v>
      </c>
      <c r="D217" s="132" t="s">
        <v>468</v>
      </c>
      <c r="E217" s="132" t="s">
        <v>469</v>
      </c>
      <c r="F217" s="141" t="s">
        <v>470</v>
      </c>
      <c r="G217" s="132" t="s">
        <v>1432</v>
      </c>
      <c r="H217" s="132" t="s">
        <v>22</v>
      </c>
      <c r="I217" s="133">
        <v>297</v>
      </c>
      <c r="J217" s="133">
        <v>420</v>
      </c>
      <c r="K217" s="132"/>
      <c r="L217" s="132" t="s">
        <v>68</v>
      </c>
      <c r="M217" s="132" t="s">
        <v>21</v>
      </c>
      <c r="N217" s="133">
        <v>55</v>
      </c>
      <c r="O217" s="132" t="s">
        <v>24</v>
      </c>
      <c r="P217" s="134">
        <v>1.375</v>
      </c>
      <c r="Q217" s="135">
        <v>71.5</v>
      </c>
      <c r="R217" s="132" t="s">
        <v>25</v>
      </c>
      <c r="S217" s="136">
        <v>42870</v>
      </c>
      <c r="T217" s="136">
        <v>42845</v>
      </c>
      <c r="U217" s="132" t="s">
        <v>35</v>
      </c>
      <c r="V217" s="132" t="s">
        <v>471</v>
      </c>
      <c r="W217" s="137">
        <v>0</v>
      </c>
      <c r="X217" s="137">
        <v>8.4</v>
      </c>
      <c r="Y217" s="137">
        <v>15.6</v>
      </c>
      <c r="Z217" s="137">
        <v>7.8</v>
      </c>
      <c r="AA217" s="137">
        <v>32</v>
      </c>
      <c r="AB217" s="137">
        <v>221.39999999999998</v>
      </c>
      <c r="AC217" s="138">
        <v>1.3728999999999998</v>
      </c>
      <c r="AD217" s="137">
        <v>55.349999999999994</v>
      </c>
      <c r="AE217" s="137">
        <v>0.60265000000000002</v>
      </c>
      <c r="AF217" s="137">
        <v>31.337800000000001</v>
      </c>
      <c r="AG217" s="139">
        <f>Table1[[#This Row],[Print/Copy Time from Sleep Mode (s)]]-Table1[[#This Row],[Print/Copy Time from Ready State (s)]]</f>
        <v>7.1999999999999993</v>
      </c>
      <c r="AH2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17" s="139" t="b">
        <f>IF(Table1[[#This Row],[Recovery Time Requirement (s)]]="No Requirement",TRUE,IF(Table1[[#This Row],[Recovery Time Requirement (s)]]="Default Delay Time Missing","Unknown",Table1[[#This Row],[Recovery Time (s) (Tactive1 - Tactive0)]]&lt;=Table1[[#This Row],[Recovery Time Requirement (s)]]))</f>
        <v>1</v>
      </c>
      <c r="AJ217" s="139" t="b">
        <f>Table1[[#This Row],[Automatic Duplex Output Capable]]&lt;&gt;"Optional"</f>
        <v>1</v>
      </c>
      <c r="AK2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7" s="140" t="str">
        <f t="array" ref="AL2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7" s="140">
        <f t="array" ref="AM2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217" s="140">
        <f>Table1[[#This Row],[V2.0 TEC Requirement (kWh/wk)]]*52/3</f>
        <v>160.33333333333334</v>
      </c>
      <c r="AO2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0.55264999999999997</v>
      </c>
      <c r="AP217" s="140">
        <f t="array" ref="AP2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217" s="140">
        <f>Table1[[#This Row],[Proposed V3.0 TEC Requirement (kWh/wk)]]+IF(Table1[[#This Row],[Maximum Document Size Width]]&gt;=275,A3_Weekly,0)+IF(AND(ISNUMBER(FIND("WiFi",Table1[[#This Row],[Functional Adders]])),ISERROR(FIND("Ethernet",Table1[[#This Row],[Functional Adders]]))),WiFi_Weekly,0)</f>
        <v>0.90600000000000003</v>
      </c>
      <c r="AR217" s="140" t="b">
        <f>Table1[[#This Row],[Typical Electricity Consumption (TEC) Per Proposed V3.0 Calculations (kWh/wk)]]&lt;=Table1[[#This Row],[Proposed V3.0 TEC Requirement Plus A3 and Wi-Fi Allowances (kWh/wk)]]</f>
        <v>1</v>
      </c>
      <c r="AS217" s="140" t="b">
        <f t="shared" si="5"/>
        <v>1</v>
      </c>
    </row>
    <row r="218" spans="1:45" ht="180" x14ac:dyDescent="0.2">
      <c r="A218" s="131">
        <v>2296095</v>
      </c>
      <c r="B218" s="132" t="s">
        <v>251</v>
      </c>
      <c r="C218" s="132" t="s">
        <v>306</v>
      </c>
      <c r="D218" s="132" t="s">
        <v>472</v>
      </c>
      <c r="E218" s="132" t="s">
        <v>473</v>
      </c>
      <c r="F218" s="141" t="s">
        <v>474</v>
      </c>
      <c r="G218" s="132" t="s">
        <v>1432</v>
      </c>
      <c r="H218" s="132" t="s">
        <v>22</v>
      </c>
      <c r="I218" s="133">
        <v>297</v>
      </c>
      <c r="J218" s="133">
        <v>420</v>
      </c>
      <c r="K218" s="132"/>
      <c r="L218" s="132" t="s">
        <v>68</v>
      </c>
      <c r="M218" s="132" t="s">
        <v>21</v>
      </c>
      <c r="N218" s="133">
        <v>60</v>
      </c>
      <c r="O218" s="132" t="s">
        <v>24</v>
      </c>
      <c r="P218" s="134">
        <v>1.393</v>
      </c>
      <c r="Q218" s="135">
        <v>72.436000000000007</v>
      </c>
      <c r="R218" s="132" t="s">
        <v>25</v>
      </c>
      <c r="S218" s="136">
        <v>42870</v>
      </c>
      <c r="T218" s="136">
        <v>42845</v>
      </c>
      <c r="U218" s="132" t="s">
        <v>35</v>
      </c>
      <c r="V218" s="132" t="s">
        <v>475</v>
      </c>
      <c r="W218" s="137">
        <v>0</v>
      </c>
      <c r="X218" s="137">
        <v>8.4</v>
      </c>
      <c r="Y218" s="137">
        <v>15.6</v>
      </c>
      <c r="Z218" s="137">
        <v>7.8</v>
      </c>
      <c r="AA218" s="137">
        <v>32</v>
      </c>
      <c r="AB218" s="137">
        <v>224.4</v>
      </c>
      <c r="AC218" s="138">
        <v>1.3933233333333335</v>
      </c>
      <c r="AD218" s="137">
        <v>56.1</v>
      </c>
      <c r="AE218" s="137">
        <v>0.61182333333333339</v>
      </c>
      <c r="AF218" s="137">
        <v>31.814813333333337</v>
      </c>
      <c r="AG218" s="139">
        <f>Table1[[#This Row],[Print/Copy Time from Sleep Mode (s)]]-Table1[[#This Row],[Print/Copy Time from Ready State (s)]]</f>
        <v>7.1999999999999993</v>
      </c>
      <c r="AH2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18" s="139" t="b">
        <f>IF(Table1[[#This Row],[Recovery Time Requirement (s)]]="No Requirement",TRUE,IF(Table1[[#This Row],[Recovery Time Requirement (s)]]="Default Delay Time Missing","Unknown",Table1[[#This Row],[Recovery Time (s) (Tactive1 - Tactive0)]]&lt;=Table1[[#This Row],[Recovery Time Requirement (s)]]))</f>
        <v>1</v>
      </c>
      <c r="AJ218" s="139" t="b">
        <f>Table1[[#This Row],[Automatic Duplex Output Capable]]&lt;&gt;"Optional"</f>
        <v>1</v>
      </c>
      <c r="AK2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8" s="140" t="str">
        <f t="array" ref="AL2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8" s="140">
        <f t="array" ref="AM2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218" s="140">
        <f>Table1[[#This Row],[V2.0 TEC Requirement (kWh/wk)]]*52/3</f>
        <v>177.66666666666666</v>
      </c>
      <c r="AO2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0.56182333333333334</v>
      </c>
      <c r="AP218" s="140">
        <f t="array" ref="AP2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218" s="140">
        <f>Table1[[#This Row],[Proposed V3.0 TEC Requirement (kWh/wk)]]+IF(Table1[[#This Row],[Maximum Document Size Width]]&gt;=275,A3_Weekly,0)+IF(AND(ISNUMBER(FIND("WiFi",Table1[[#This Row],[Functional Adders]])),ISERROR(FIND("Ethernet",Table1[[#This Row],[Functional Adders]]))),WiFi_Weekly,0)</f>
        <v>0.97099999999999997</v>
      </c>
      <c r="AR218" s="140" t="b">
        <f>Table1[[#This Row],[Typical Electricity Consumption (TEC) Per Proposed V3.0 Calculations (kWh/wk)]]&lt;=Table1[[#This Row],[Proposed V3.0 TEC Requirement Plus A3 and Wi-Fi Allowances (kWh/wk)]]</f>
        <v>1</v>
      </c>
      <c r="AS218" s="140" t="b">
        <f t="shared" si="5"/>
        <v>1</v>
      </c>
    </row>
    <row r="219" spans="1:45" ht="72" x14ac:dyDescent="0.2">
      <c r="A219" s="131">
        <v>2296092</v>
      </c>
      <c r="B219" s="132" t="s">
        <v>251</v>
      </c>
      <c r="C219" s="132" t="s">
        <v>306</v>
      </c>
      <c r="D219" s="132" t="s">
        <v>476</v>
      </c>
      <c r="E219" s="132" t="s">
        <v>477</v>
      </c>
      <c r="F219" s="132" t="s">
        <v>478</v>
      </c>
      <c r="G219" s="132" t="s">
        <v>1432</v>
      </c>
      <c r="H219" s="132" t="s">
        <v>22</v>
      </c>
      <c r="I219" s="133">
        <v>297</v>
      </c>
      <c r="J219" s="133">
        <v>420</v>
      </c>
      <c r="K219" s="132"/>
      <c r="L219" s="132" t="s">
        <v>68</v>
      </c>
      <c r="M219" s="132" t="s">
        <v>21</v>
      </c>
      <c r="N219" s="133">
        <v>70</v>
      </c>
      <c r="O219" s="132" t="s">
        <v>24</v>
      </c>
      <c r="P219" s="134">
        <v>1.746</v>
      </c>
      <c r="Q219" s="135">
        <v>90.792000000000002</v>
      </c>
      <c r="R219" s="132" t="s">
        <v>25</v>
      </c>
      <c r="S219" s="136">
        <v>42870</v>
      </c>
      <c r="T219" s="136">
        <v>42845</v>
      </c>
      <c r="U219" s="132" t="s">
        <v>35</v>
      </c>
      <c r="V219" s="132" t="s">
        <v>479</v>
      </c>
      <c r="W219" s="137">
        <v>0</v>
      </c>
      <c r="X219" s="137">
        <v>7.8</v>
      </c>
      <c r="Y219" s="137">
        <v>15</v>
      </c>
      <c r="Z219" s="137">
        <v>7.8</v>
      </c>
      <c r="AA219" s="137">
        <v>32</v>
      </c>
      <c r="AB219" s="137">
        <v>264.60000000000002</v>
      </c>
      <c r="AC219" s="138">
        <v>1.7398808333333333</v>
      </c>
      <c r="AD219" s="137">
        <v>66.150000000000006</v>
      </c>
      <c r="AE219" s="137">
        <v>0.84063083333333344</v>
      </c>
      <c r="AF219" s="137">
        <v>43.712803333333341</v>
      </c>
      <c r="AG219" s="139">
        <f>Table1[[#This Row],[Print/Copy Time from Sleep Mode (s)]]-Table1[[#This Row],[Print/Copy Time from Ready State (s)]]</f>
        <v>7.2</v>
      </c>
      <c r="AH2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19" s="139" t="b">
        <f>IF(Table1[[#This Row],[Recovery Time Requirement (s)]]="No Requirement",TRUE,IF(Table1[[#This Row],[Recovery Time Requirement (s)]]="Default Delay Time Missing","Unknown",Table1[[#This Row],[Recovery Time (s) (Tactive1 - Tactive0)]]&lt;=Table1[[#This Row],[Recovery Time Requirement (s)]]))</f>
        <v>1</v>
      </c>
      <c r="AJ219" s="139" t="b">
        <f>Table1[[#This Row],[Automatic Duplex Output Capable]]&lt;&gt;"Optional"</f>
        <v>1</v>
      </c>
      <c r="AK2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19" s="140" t="str">
        <f t="array" ref="AL2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19" s="140">
        <f t="array" ref="AM2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219" s="140">
        <f>Table1[[#This Row],[V2.0 TEC Requirement (kWh/wk)]]*52/3</f>
        <v>212.33333333333334</v>
      </c>
      <c r="AO2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0.79063083333333339</v>
      </c>
      <c r="AP219" s="140">
        <f t="array" ref="AP2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219" s="140">
        <f>Table1[[#This Row],[Proposed V3.0 TEC Requirement (kWh/wk)]]+IF(Table1[[#This Row],[Maximum Document Size Width]]&gt;=275,A3_Weekly,0)+IF(AND(ISNUMBER(FIND("WiFi",Table1[[#This Row],[Functional Adders]])),ISERROR(FIND("Ethernet",Table1[[#This Row],[Functional Adders]]))),WiFi_Weekly,0)</f>
        <v>1.4879999999999998</v>
      </c>
      <c r="AR219" s="140" t="b">
        <f>Table1[[#This Row],[Typical Electricity Consumption (TEC) Per Proposed V3.0 Calculations (kWh/wk)]]&lt;=Table1[[#This Row],[Proposed V3.0 TEC Requirement Plus A3 and Wi-Fi Allowances (kWh/wk)]]</f>
        <v>1</v>
      </c>
      <c r="AS219" s="140" t="b">
        <f t="shared" si="5"/>
        <v>1</v>
      </c>
    </row>
    <row r="220" spans="1:45" ht="72" x14ac:dyDescent="0.2">
      <c r="A220" s="131">
        <v>2296091</v>
      </c>
      <c r="B220" s="132" t="s">
        <v>251</v>
      </c>
      <c r="C220" s="132" t="s">
        <v>306</v>
      </c>
      <c r="D220" s="132" t="s">
        <v>480</v>
      </c>
      <c r="E220" s="132" t="s">
        <v>481</v>
      </c>
      <c r="F220" s="132" t="s">
        <v>482</v>
      </c>
      <c r="G220" s="132" t="s">
        <v>1432</v>
      </c>
      <c r="H220" s="132" t="s">
        <v>22</v>
      </c>
      <c r="I220" s="133">
        <v>297</v>
      </c>
      <c r="J220" s="133">
        <v>420</v>
      </c>
      <c r="K220" s="132"/>
      <c r="L220" s="132" t="s">
        <v>68</v>
      </c>
      <c r="M220" s="132" t="s">
        <v>21</v>
      </c>
      <c r="N220" s="133">
        <v>80</v>
      </c>
      <c r="O220" s="132" t="s">
        <v>24</v>
      </c>
      <c r="P220" s="134">
        <v>1.7969999999999999</v>
      </c>
      <c r="Q220" s="135">
        <v>93.444000000000003</v>
      </c>
      <c r="R220" s="132" t="s">
        <v>25</v>
      </c>
      <c r="S220" s="136">
        <v>42870</v>
      </c>
      <c r="T220" s="136">
        <v>42845</v>
      </c>
      <c r="U220" s="132" t="s">
        <v>35</v>
      </c>
      <c r="V220" s="132" t="s">
        <v>483</v>
      </c>
      <c r="W220" s="137">
        <v>0</v>
      </c>
      <c r="X220" s="137">
        <v>8.4</v>
      </c>
      <c r="Y220" s="137">
        <v>15.6</v>
      </c>
      <c r="Z220" s="137">
        <v>7.8</v>
      </c>
      <c r="AA220" s="137">
        <v>32</v>
      </c>
      <c r="AB220" s="137">
        <v>274.39999999999998</v>
      </c>
      <c r="AC220" s="138">
        <v>1.8007199999999999</v>
      </c>
      <c r="AD220" s="137">
        <v>68.599999999999994</v>
      </c>
      <c r="AE220" s="137">
        <v>0.86772000000000016</v>
      </c>
      <c r="AF220" s="137">
        <v>45.121440000000007</v>
      </c>
      <c r="AG220" s="139">
        <f>Table1[[#This Row],[Print/Copy Time from Sleep Mode (s)]]-Table1[[#This Row],[Print/Copy Time from Ready State (s)]]</f>
        <v>7.1999999999999993</v>
      </c>
      <c r="AH2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20" s="139" t="b">
        <f>IF(Table1[[#This Row],[Recovery Time Requirement (s)]]="No Requirement",TRUE,IF(Table1[[#This Row],[Recovery Time Requirement (s)]]="Default Delay Time Missing","Unknown",Table1[[#This Row],[Recovery Time (s) (Tactive1 - Tactive0)]]&lt;=Table1[[#This Row],[Recovery Time Requirement (s)]]))</f>
        <v>1</v>
      </c>
      <c r="AJ220" s="139" t="b">
        <f>Table1[[#This Row],[Automatic Duplex Output Capable]]&lt;&gt;"Optional"</f>
        <v>1</v>
      </c>
      <c r="AK2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0" s="140" t="str">
        <f t="array" ref="AL2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0" s="140">
        <f t="array" ref="AM2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220" s="140">
        <f>Table1[[#This Row],[V2.0 TEC Requirement (kWh/wk)]]*52/3</f>
        <v>333.66666666666674</v>
      </c>
      <c r="AO2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0.81772000000000011</v>
      </c>
      <c r="AP220" s="140">
        <f t="array" ref="AP2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220" s="140">
        <f>Table1[[#This Row],[Proposed V3.0 TEC Requirement (kWh/wk)]]+IF(Table1[[#This Row],[Maximum Document Size Width]]&gt;=275,A3_Weekly,0)+IF(AND(ISNUMBER(FIND("WiFi",Table1[[#This Row],[Functional Adders]])),ISERROR(FIND("Ethernet",Table1[[#This Row],[Functional Adders]]))),WiFi_Weekly,0)</f>
        <v>2.048</v>
      </c>
      <c r="AR220" s="140" t="b">
        <f>Table1[[#This Row],[Typical Electricity Consumption (TEC) Per Proposed V3.0 Calculations (kWh/wk)]]&lt;=Table1[[#This Row],[Proposed V3.0 TEC Requirement Plus A3 and Wi-Fi Allowances (kWh/wk)]]</f>
        <v>1</v>
      </c>
      <c r="AS220" s="140" t="b">
        <f t="shared" si="5"/>
        <v>1</v>
      </c>
    </row>
    <row r="221" spans="1:45" ht="84" x14ac:dyDescent="0.2">
      <c r="A221" s="131">
        <v>2296093</v>
      </c>
      <c r="B221" s="132" t="s">
        <v>251</v>
      </c>
      <c r="C221" s="132" t="s">
        <v>306</v>
      </c>
      <c r="D221" s="132" t="s">
        <v>484</v>
      </c>
      <c r="E221" s="132" t="s">
        <v>485</v>
      </c>
      <c r="F221" s="132" t="s">
        <v>486</v>
      </c>
      <c r="G221" s="132" t="s">
        <v>1432</v>
      </c>
      <c r="H221" s="132" t="s">
        <v>22</v>
      </c>
      <c r="I221" s="133">
        <v>297</v>
      </c>
      <c r="J221" s="133">
        <v>420</v>
      </c>
      <c r="K221" s="132"/>
      <c r="L221" s="132" t="s">
        <v>68</v>
      </c>
      <c r="M221" s="132" t="s">
        <v>21</v>
      </c>
      <c r="N221" s="133">
        <v>60</v>
      </c>
      <c r="O221" s="132" t="s">
        <v>24</v>
      </c>
      <c r="P221" s="134">
        <v>1.6930000000000001</v>
      </c>
      <c r="Q221" s="135">
        <v>88.036000000000001</v>
      </c>
      <c r="R221" s="132" t="s">
        <v>25</v>
      </c>
      <c r="S221" s="136">
        <v>42870</v>
      </c>
      <c r="T221" s="136">
        <v>42845</v>
      </c>
      <c r="U221" s="132" t="s">
        <v>35</v>
      </c>
      <c r="V221" s="132" t="s">
        <v>487</v>
      </c>
      <c r="W221" s="137">
        <v>0</v>
      </c>
      <c r="X221" s="137">
        <v>8.4</v>
      </c>
      <c r="Y221" s="137">
        <v>15.6</v>
      </c>
      <c r="Z221" s="137">
        <v>8.4</v>
      </c>
      <c r="AA221" s="137">
        <v>32</v>
      </c>
      <c r="AB221" s="137">
        <v>254.4</v>
      </c>
      <c r="AC221" s="138">
        <v>1.6861804999999996</v>
      </c>
      <c r="AD221" s="137">
        <v>63.6</v>
      </c>
      <c r="AE221" s="137">
        <v>0.82518049999999998</v>
      </c>
      <c r="AF221" s="137">
        <v>42.909385999999998</v>
      </c>
      <c r="AG221" s="139">
        <f>Table1[[#This Row],[Print/Copy Time from Sleep Mode (s)]]-Table1[[#This Row],[Print/Copy Time from Ready State (s)]]</f>
        <v>7.1999999999999993</v>
      </c>
      <c r="AH2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21" s="139" t="b">
        <f>IF(Table1[[#This Row],[Recovery Time Requirement (s)]]="No Requirement",TRUE,IF(Table1[[#This Row],[Recovery Time Requirement (s)]]="Default Delay Time Missing","Unknown",Table1[[#This Row],[Recovery Time (s) (Tactive1 - Tactive0)]]&lt;=Table1[[#This Row],[Recovery Time Requirement (s)]]))</f>
        <v>1</v>
      </c>
      <c r="AJ221" s="139" t="b">
        <f>Table1[[#This Row],[Automatic Duplex Output Capable]]&lt;&gt;"Optional"</f>
        <v>1</v>
      </c>
      <c r="AK2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1" s="140" t="str">
        <f t="array" ref="AL2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1" s="140">
        <f t="array" ref="AM2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221" s="140">
        <f>Table1[[#This Row],[V2.0 TEC Requirement (kWh/wk)]]*52/3</f>
        <v>177.66666666666666</v>
      </c>
      <c r="AO2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0.77518049999999994</v>
      </c>
      <c r="AP221" s="140">
        <f t="array" ref="AP2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221" s="140">
        <f>Table1[[#This Row],[Proposed V3.0 TEC Requirement (kWh/wk)]]+IF(Table1[[#This Row],[Maximum Document Size Width]]&gt;=275,A3_Weekly,0)+IF(AND(ISNUMBER(FIND("WiFi",Table1[[#This Row],[Functional Adders]])),ISERROR(FIND("Ethernet",Table1[[#This Row],[Functional Adders]]))),WiFi_Weekly,0)</f>
        <v>0.97099999999999997</v>
      </c>
      <c r="AR221" s="140" t="b">
        <f>Table1[[#This Row],[Typical Electricity Consumption (TEC) Per Proposed V3.0 Calculations (kWh/wk)]]&lt;=Table1[[#This Row],[Proposed V3.0 TEC Requirement Plus A3 and Wi-Fi Allowances (kWh/wk)]]</f>
        <v>1</v>
      </c>
      <c r="AS221" s="140" t="b">
        <f t="shared" si="5"/>
        <v>1</v>
      </c>
    </row>
    <row r="222" spans="1:45" ht="72" x14ac:dyDescent="0.2">
      <c r="A222" s="131">
        <v>2305860</v>
      </c>
      <c r="B222" s="132" t="s">
        <v>251</v>
      </c>
      <c r="C222" s="132" t="s">
        <v>306</v>
      </c>
      <c r="D222" s="132" t="s">
        <v>2902</v>
      </c>
      <c r="E222" s="132" t="s">
        <v>2903</v>
      </c>
      <c r="F222" s="132" t="s">
        <v>2904</v>
      </c>
      <c r="G222" s="132" t="s">
        <v>29</v>
      </c>
      <c r="H222" s="132" t="s">
        <v>22</v>
      </c>
      <c r="I222" s="133">
        <v>216</v>
      </c>
      <c r="J222" s="133">
        <v>356</v>
      </c>
      <c r="K222" s="132"/>
      <c r="L222" s="132" t="s">
        <v>32</v>
      </c>
      <c r="M222" s="132" t="s">
        <v>28</v>
      </c>
      <c r="N222" s="133">
        <v>19</v>
      </c>
      <c r="O222" s="132" t="s">
        <v>23</v>
      </c>
      <c r="P222" s="134">
        <v>0.42399999999999999</v>
      </c>
      <c r="Q222" s="135">
        <v>22.047999999999998</v>
      </c>
      <c r="R222" s="132" t="s">
        <v>25</v>
      </c>
      <c r="S222" s="136">
        <v>43191</v>
      </c>
      <c r="T222" s="136">
        <v>43039</v>
      </c>
      <c r="U222" s="132" t="s">
        <v>35</v>
      </c>
      <c r="V222" s="132" t="s">
        <v>3531</v>
      </c>
      <c r="W222" s="137">
        <v>1</v>
      </c>
      <c r="X222" s="137">
        <v>9</v>
      </c>
      <c r="Y222" s="137">
        <v>9</v>
      </c>
      <c r="Z222" s="137">
        <v>8.4</v>
      </c>
      <c r="AA222" s="137">
        <v>19</v>
      </c>
      <c r="AB222" s="137">
        <v>74.13333333333334</v>
      </c>
      <c r="AC222" s="138">
        <v>0.42836666666666673</v>
      </c>
      <c r="AD222" s="137">
        <v>18.533333333333335</v>
      </c>
      <c r="AE222" s="137">
        <v>0.15749166666666667</v>
      </c>
      <c r="AF222" s="137">
        <v>8.189566666666666</v>
      </c>
      <c r="AG222" s="139">
        <f>Table1[[#This Row],[Print/Copy Time from Sleep Mode (s)]]-Table1[[#This Row],[Print/Copy Time from Ready State (s)]]</f>
        <v>0</v>
      </c>
      <c r="AH2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22" s="139" t="b">
        <f>IF(Table1[[#This Row],[Recovery Time Requirement (s)]]="No Requirement",TRUE,IF(Table1[[#This Row],[Recovery Time Requirement (s)]]="Default Delay Time Missing","Unknown",Table1[[#This Row],[Recovery Time (s) (Tactive1 - Tactive0)]]&lt;=Table1[[#This Row],[Recovery Time Requirement (s)]]))</f>
        <v>1</v>
      </c>
      <c r="AJ222" s="139" t="b">
        <f>Table1[[#This Row],[Automatic Duplex Output Capable]]&lt;&gt;"Optional"</f>
        <v>1</v>
      </c>
      <c r="AK2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2" s="140" t="str">
        <f t="array" ref="AL2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22" s="140">
        <f t="array" ref="AM2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1.76</v>
      </c>
      <c r="AN222" s="140">
        <f>Table1[[#This Row],[V2.0 TEC Requirement (kWh/wk)]]*52/3</f>
        <v>30.506666666666664</v>
      </c>
      <c r="AO2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0.15749166666666667</v>
      </c>
      <c r="AP222" s="140">
        <f t="array" ref="AP2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222" s="140">
        <f>Table1[[#This Row],[Proposed V3.0 TEC Requirement (kWh/wk)]]+IF(Table1[[#This Row],[Maximum Document Size Width]]&gt;=275,A3_Weekly,0)+IF(AND(ISNUMBER(FIND("WiFi",Table1[[#This Row],[Functional Adders]])),ISERROR(FIND("Ethernet",Table1[[#This Row],[Functional Adders]]))),WiFi_Weekly,0)</f>
        <v>0.24199999999999999</v>
      </c>
      <c r="AR222" s="140" t="b">
        <f>Table1[[#This Row],[Typical Electricity Consumption (TEC) Per Proposed V3.0 Calculations (kWh/wk)]]&lt;=Table1[[#This Row],[Proposed V3.0 TEC Requirement Plus A3 and Wi-Fi Allowances (kWh/wk)]]</f>
        <v>1</v>
      </c>
      <c r="AS222" s="140" t="b">
        <f t="shared" si="5"/>
        <v>1</v>
      </c>
    </row>
    <row r="223" spans="1:45" ht="72" x14ac:dyDescent="0.2">
      <c r="A223" s="131">
        <v>2305861</v>
      </c>
      <c r="B223" s="132" t="s">
        <v>251</v>
      </c>
      <c r="C223" s="132" t="s">
        <v>306</v>
      </c>
      <c r="D223" s="132" t="s">
        <v>2905</v>
      </c>
      <c r="E223" s="132" t="s">
        <v>2906</v>
      </c>
      <c r="F223" s="132" t="s">
        <v>2907</v>
      </c>
      <c r="G223" s="132" t="s">
        <v>1432</v>
      </c>
      <c r="H223" s="132" t="s">
        <v>22</v>
      </c>
      <c r="I223" s="133">
        <v>216</v>
      </c>
      <c r="J223" s="133">
        <v>356</v>
      </c>
      <c r="K223" s="132"/>
      <c r="L223" s="132" t="s">
        <v>32</v>
      </c>
      <c r="M223" s="132" t="s">
        <v>28</v>
      </c>
      <c r="N223" s="133">
        <v>19</v>
      </c>
      <c r="O223" s="132" t="s">
        <v>23</v>
      </c>
      <c r="P223" s="134">
        <v>0.41599999999999998</v>
      </c>
      <c r="Q223" s="135">
        <v>21.632000000000001</v>
      </c>
      <c r="R223" s="132" t="s">
        <v>25</v>
      </c>
      <c r="S223" s="136">
        <v>43191</v>
      </c>
      <c r="T223" s="136">
        <v>43039</v>
      </c>
      <c r="U223" s="132" t="s">
        <v>35</v>
      </c>
      <c r="V223" s="132" t="s">
        <v>3532</v>
      </c>
      <c r="W223" s="137">
        <v>1</v>
      </c>
      <c r="X223" s="137">
        <v>8.4</v>
      </c>
      <c r="Y223" s="137">
        <v>8.4</v>
      </c>
      <c r="Z223" s="137">
        <v>8.4</v>
      </c>
      <c r="AA223" s="137">
        <v>19</v>
      </c>
      <c r="AB223" s="137">
        <v>68.800000000000011</v>
      </c>
      <c r="AC223" s="138">
        <v>0.41612500000000008</v>
      </c>
      <c r="AD223" s="137">
        <v>17.200000000000003</v>
      </c>
      <c r="AE223" s="137">
        <v>0.16703124999999999</v>
      </c>
      <c r="AF223" s="137">
        <v>8.6856249999999999</v>
      </c>
      <c r="AG223" s="139">
        <f>Table1[[#This Row],[Print/Copy Time from Sleep Mode (s)]]-Table1[[#This Row],[Print/Copy Time from Ready State (s)]]</f>
        <v>0</v>
      </c>
      <c r="AH2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23" s="139" t="b">
        <f>IF(Table1[[#This Row],[Recovery Time Requirement (s)]]="No Requirement",TRUE,IF(Table1[[#This Row],[Recovery Time Requirement (s)]]="Default Delay Time Missing","Unknown",Table1[[#This Row],[Recovery Time (s) (Tactive1 - Tactive0)]]&lt;=Table1[[#This Row],[Recovery Time Requirement (s)]]))</f>
        <v>1</v>
      </c>
      <c r="AJ223" s="139" t="b">
        <f>Table1[[#This Row],[Automatic Duplex Output Capable]]&lt;&gt;"Optional"</f>
        <v>1</v>
      </c>
      <c r="AK2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3" s="140" t="str">
        <f t="array" ref="AL2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3" s="140">
        <f t="array" ref="AM2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1.3800000000000001</v>
      </c>
      <c r="AN223" s="140">
        <f>Table1[[#This Row],[V2.0 TEC Requirement (kWh/wk)]]*52/3</f>
        <v>23.92</v>
      </c>
      <c r="AO2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0.16703124999999999</v>
      </c>
      <c r="AP223" s="140">
        <f t="array" ref="AP2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223" s="140">
        <f>Table1[[#This Row],[Proposed V3.0 TEC Requirement (kWh/wk)]]+IF(Table1[[#This Row],[Maximum Document Size Width]]&gt;=275,A3_Weekly,0)+IF(AND(ISNUMBER(FIND("WiFi",Table1[[#This Row],[Functional Adders]])),ISERROR(FIND("Ethernet",Table1[[#This Row],[Functional Adders]]))),WiFi_Weekly,0)</f>
        <v>0.26300000000000001</v>
      </c>
      <c r="AR223" s="140" t="b">
        <f>Table1[[#This Row],[Typical Electricity Consumption (TEC) Per Proposed V3.0 Calculations (kWh/wk)]]&lt;=Table1[[#This Row],[Proposed V3.0 TEC Requirement Plus A3 and Wi-Fi Allowances (kWh/wk)]]</f>
        <v>1</v>
      </c>
      <c r="AS223" s="140" t="b">
        <f t="shared" si="5"/>
        <v>1</v>
      </c>
    </row>
    <row r="224" spans="1:45" ht="72" x14ac:dyDescent="0.2">
      <c r="A224" s="131">
        <v>2293577</v>
      </c>
      <c r="B224" s="132" t="s">
        <v>251</v>
      </c>
      <c r="C224" s="132" t="s">
        <v>306</v>
      </c>
      <c r="D224" s="132" t="s">
        <v>488</v>
      </c>
      <c r="E224" s="132" t="s">
        <v>489</v>
      </c>
      <c r="F224" s="132" t="s">
        <v>490</v>
      </c>
      <c r="G224" s="132" t="s">
        <v>1432</v>
      </c>
      <c r="H224" s="132" t="s">
        <v>22</v>
      </c>
      <c r="I224" s="133">
        <v>297</v>
      </c>
      <c r="J224" s="133">
        <v>420</v>
      </c>
      <c r="K224" s="132"/>
      <c r="L224" s="132" t="s">
        <v>32</v>
      </c>
      <c r="M224" s="132" t="s">
        <v>28</v>
      </c>
      <c r="N224" s="133">
        <v>25</v>
      </c>
      <c r="O224" s="132" t="s">
        <v>24</v>
      </c>
      <c r="P224" s="134">
        <v>1.571</v>
      </c>
      <c r="Q224" s="135">
        <v>81.691999999999993</v>
      </c>
      <c r="R224" s="132" t="s">
        <v>25</v>
      </c>
      <c r="S224" s="136">
        <v>42826</v>
      </c>
      <c r="T224" s="136">
        <v>42811</v>
      </c>
      <c r="U224" s="132" t="s">
        <v>35</v>
      </c>
      <c r="V224" s="132" t="s">
        <v>491</v>
      </c>
      <c r="W224" s="137">
        <v>0</v>
      </c>
      <c r="X224" s="137">
        <v>15</v>
      </c>
      <c r="Y224" s="137">
        <v>33.6</v>
      </c>
      <c r="Z224" s="137">
        <v>34.799999999999997</v>
      </c>
      <c r="AA224" s="137">
        <v>25</v>
      </c>
      <c r="AB224" s="137">
        <v>289.7</v>
      </c>
      <c r="AC224" s="138">
        <v>1.5719554999999998</v>
      </c>
      <c r="AD224" s="137">
        <v>72.424999999999997</v>
      </c>
      <c r="AE224" s="137">
        <v>0.50667424999999999</v>
      </c>
      <c r="AF224" s="137">
        <v>26.347061</v>
      </c>
      <c r="AG224" s="139">
        <f>Table1[[#This Row],[Print/Copy Time from Sleep Mode (s)]]-Table1[[#This Row],[Print/Copy Time from Ready State (s)]]</f>
        <v>18.600000000000001</v>
      </c>
      <c r="AH2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24" s="139" t="b">
        <f>IF(Table1[[#This Row],[Recovery Time Requirement (s)]]="No Requirement",TRUE,IF(Table1[[#This Row],[Recovery Time Requirement (s)]]="Default Delay Time Missing","Unknown",Table1[[#This Row],[Recovery Time (s) (Tactive1 - Tactive0)]]&lt;=Table1[[#This Row],[Recovery Time Requirement (s)]]))</f>
        <v>0</v>
      </c>
      <c r="AJ224" s="139" t="b">
        <f>Table1[[#This Row],[Automatic Duplex Output Capable]]&lt;&gt;"Optional"</f>
        <v>1</v>
      </c>
      <c r="AK2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4" s="140" t="str">
        <f t="array" ref="AL2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4" s="140">
        <f t="array" ref="AM2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224" s="140">
        <f>Table1[[#This Row],[V2.0 TEC Requirement (kWh/wk)]]*52/3</f>
        <v>36.4</v>
      </c>
      <c r="AO2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0.45667425</v>
      </c>
      <c r="AP224" s="140">
        <f t="array" ref="AP2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224" s="140">
        <f>Table1[[#This Row],[Proposed V3.0 TEC Requirement (kWh/wk)]]+IF(Table1[[#This Row],[Maximum Document Size Width]]&gt;=275,A3_Weekly,0)+IF(AND(ISNUMBER(FIND("WiFi",Table1[[#This Row],[Functional Adders]])),ISERROR(FIND("Ethernet",Table1[[#This Row],[Functional Adders]]))),WiFi_Weekly,0)</f>
        <v>0.38499999999999995</v>
      </c>
      <c r="AR224" s="140" t="b">
        <f>Table1[[#This Row],[Typical Electricity Consumption (TEC) Per Proposed V3.0 Calculations (kWh/wk)]]&lt;=Table1[[#This Row],[Proposed V3.0 TEC Requirement Plus A3 and Wi-Fi Allowances (kWh/wk)]]</f>
        <v>0</v>
      </c>
      <c r="AS224" s="140" t="b">
        <f t="shared" si="5"/>
        <v>0</v>
      </c>
    </row>
    <row r="225" spans="1:45" ht="72" x14ac:dyDescent="0.2">
      <c r="A225" s="131">
        <v>2293567</v>
      </c>
      <c r="B225" s="132" t="s">
        <v>251</v>
      </c>
      <c r="C225" s="132" t="s">
        <v>306</v>
      </c>
      <c r="D225" s="132" t="s">
        <v>492</v>
      </c>
      <c r="E225" s="132" t="s">
        <v>493</v>
      </c>
      <c r="F225" s="132" t="s">
        <v>494</v>
      </c>
      <c r="G225" s="132" t="s">
        <v>1432</v>
      </c>
      <c r="H225" s="132" t="s">
        <v>22</v>
      </c>
      <c r="I225" s="133">
        <v>297</v>
      </c>
      <c r="J225" s="133">
        <v>420</v>
      </c>
      <c r="K225" s="132"/>
      <c r="L225" s="132" t="s">
        <v>32</v>
      </c>
      <c r="M225" s="132" t="s">
        <v>28</v>
      </c>
      <c r="N225" s="133">
        <v>25</v>
      </c>
      <c r="O225" s="132" t="s">
        <v>24</v>
      </c>
      <c r="P225" s="134">
        <v>2.004</v>
      </c>
      <c r="Q225" s="135">
        <v>104.208</v>
      </c>
      <c r="R225" s="132" t="s">
        <v>25</v>
      </c>
      <c r="S225" s="136">
        <v>42826</v>
      </c>
      <c r="T225" s="136">
        <v>42811</v>
      </c>
      <c r="U225" s="132" t="s">
        <v>35</v>
      </c>
      <c r="V225" s="132" t="s">
        <v>495</v>
      </c>
      <c r="W225" s="137">
        <v>0</v>
      </c>
      <c r="X225" s="137">
        <v>15</v>
      </c>
      <c r="Y225" s="137">
        <v>31.8</v>
      </c>
      <c r="Z225" s="137">
        <v>33.6</v>
      </c>
      <c r="AA225" s="137">
        <v>25</v>
      </c>
      <c r="AB225" s="137">
        <v>313.93333333333328</v>
      </c>
      <c r="AC225" s="138">
        <v>1.6931191666666663</v>
      </c>
      <c r="AD225" s="137">
        <v>78.48333333333332</v>
      </c>
      <c r="AE225" s="137">
        <v>0.53696291666666662</v>
      </c>
      <c r="AF225" s="137">
        <v>27.922071666666664</v>
      </c>
      <c r="AG225" s="139">
        <f>Table1[[#This Row],[Print/Copy Time from Sleep Mode (s)]]-Table1[[#This Row],[Print/Copy Time from Ready State (s)]]</f>
        <v>16.8</v>
      </c>
      <c r="AH2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25" s="139" t="b">
        <f>IF(Table1[[#This Row],[Recovery Time Requirement (s)]]="No Requirement",TRUE,IF(Table1[[#This Row],[Recovery Time Requirement (s)]]="Default Delay Time Missing","Unknown",Table1[[#This Row],[Recovery Time (s) (Tactive1 - Tactive0)]]&lt;=Table1[[#This Row],[Recovery Time Requirement (s)]]))</f>
        <v>0</v>
      </c>
      <c r="AJ225" s="139" t="b">
        <f>Table1[[#This Row],[Automatic Duplex Output Capable]]&lt;&gt;"Optional"</f>
        <v>1</v>
      </c>
      <c r="AK2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5" s="140" t="str">
        <f t="array" ref="AL2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5" s="140">
        <f t="array" ref="AM2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225" s="140">
        <f>Table1[[#This Row],[V2.0 TEC Requirement (kWh/wk)]]*52/3</f>
        <v>36.4</v>
      </c>
      <c r="AO2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0.48696291666666663</v>
      </c>
      <c r="AP225" s="140">
        <f t="array" ref="AP2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225" s="140">
        <f>Table1[[#This Row],[Proposed V3.0 TEC Requirement (kWh/wk)]]+IF(Table1[[#This Row],[Maximum Document Size Width]]&gt;=275,A3_Weekly,0)+IF(AND(ISNUMBER(FIND("WiFi",Table1[[#This Row],[Functional Adders]])),ISERROR(FIND("Ethernet",Table1[[#This Row],[Functional Adders]]))),WiFi_Weekly,0)</f>
        <v>0.38499999999999995</v>
      </c>
      <c r="AR225" s="140" t="b">
        <f>Table1[[#This Row],[Typical Electricity Consumption (TEC) Per Proposed V3.0 Calculations (kWh/wk)]]&lt;=Table1[[#This Row],[Proposed V3.0 TEC Requirement Plus A3 and Wi-Fi Allowances (kWh/wk)]]</f>
        <v>0</v>
      </c>
      <c r="AS225" s="140" t="b">
        <f t="shared" si="5"/>
        <v>0</v>
      </c>
    </row>
    <row r="226" spans="1:45" ht="72" x14ac:dyDescent="0.2">
      <c r="A226" s="131">
        <v>2293568</v>
      </c>
      <c r="B226" s="132" t="s">
        <v>251</v>
      </c>
      <c r="C226" s="132" t="s">
        <v>306</v>
      </c>
      <c r="D226" s="132" t="s">
        <v>496</v>
      </c>
      <c r="E226" s="132" t="s">
        <v>497</v>
      </c>
      <c r="F226" s="132" t="s">
        <v>498</v>
      </c>
      <c r="G226" s="132" t="s">
        <v>1432</v>
      </c>
      <c r="H226" s="132" t="s">
        <v>22</v>
      </c>
      <c r="I226" s="133">
        <v>297</v>
      </c>
      <c r="J226" s="133">
        <v>420</v>
      </c>
      <c r="K226" s="132"/>
      <c r="L226" s="132" t="s">
        <v>32</v>
      </c>
      <c r="M226" s="132" t="s">
        <v>28</v>
      </c>
      <c r="N226" s="133">
        <v>35</v>
      </c>
      <c r="O226" s="132" t="s">
        <v>24</v>
      </c>
      <c r="P226" s="134">
        <v>2.3479999999999999</v>
      </c>
      <c r="Q226" s="135">
        <v>122.096</v>
      </c>
      <c r="R226" s="132" t="s">
        <v>25</v>
      </c>
      <c r="S226" s="136">
        <v>42826</v>
      </c>
      <c r="T226" s="136">
        <v>42811</v>
      </c>
      <c r="U226" s="132" t="s">
        <v>35</v>
      </c>
      <c r="V226" s="132" t="s">
        <v>499</v>
      </c>
      <c r="W226" s="137">
        <v>0</v>
      </c>
      <c r="X226" s="137">
        <v>13.8</v>
      </c>
      <c r="Y226" s="137">
        <v>31.8</v>
      </c>
      <c r="Z226" s="137">
        <v>34.200000000000003</v>
      </c>
      <c r="AA226" s="137">
        <v>32</v>
      </c>
      <c r="AB226" s="137">
        <v>445.8</v>
      </c>
      <c r="AC226" s="138">
        <v>2.3445669999999996</v>
      </c>
      <c r="AD226" s="137">
        <v>111.45</v>
      </c>
      <c r="AE226" s="137">
        <v>0.69981700000000002</v>
      </c>
      <c r="AF226" s="137">
        <v>36.390484000000001</v>
      </c>
      <c r="AG226" s="139">
        <f>Table1[[#This Row],[Print/Copy Time from Sleep Mode (s)]]-Table1[[#This Row],[Print/Copy Time from Ready State (s)]]</f>
        <v>18</v>
      </c>
      <c r="AH2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226" s="139" t="b">
        <f>IF(Table1[[#This Row],[Recovery Time Requirement (s)]]="No Requirement",TRUE,IF(Table1[[#This Row],[Recovery Time Requirement (s)]]="Default Delay Time Missing","Unknown",Table1[[#This Row],[Recovery Time (s) (Tactive1 - Tactive0)]]&lt;=Table1[[#This Row],[Recovery Time Requirement (s)]]))</f>
        <v>1</v>
      </c>
      <c r="AJ226" s="139" t="b">
        <f>Table1[[#This Row],[Automatic Duplex Output Capable]]&lt;&gt;"Optional"</f>
        <v>1</v>
      </c>
      <c r="AK2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6" s="140" t="str">
        <f t="array" ref="AL2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6" s="140">
        <f t="array" ref="AM2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226" s="140">
        <f>Table1[[#This Row],[V2.0 TEC Requirement (kWh/wk)]]*52/3</f>
        <v>52</v>
      </c>
      <c r="AO2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0.64981699999999998</v>
      </c>
      <c r="AP226" s="140">
        <f t="array" ref="AP2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226" s="140">
        <f>Table1[[#This Row],[Proposed V3.0 TEC Requirement (kWh/wk)]]+IF(Table1[[#This Row],[Maximum Document Size Width]]&gt;=275,A3_Weekly,0)+IF(AND(ISNUMBER(FIND("WiFi",Table1[[#This Row],[Functional Adders]])),ISERROR(FIND("Ethernet",Table1[[#This Row],[Functional Adders]]))),WiFi_Weekly,0)</f>
        <v>0.56500000000000006</v>
      </c>
      <c r="AR226" s="140" t="b">
        <f>Table1[[#This Row],[Typical Electricity Consumption (TEC) Per Proposed V3.0 Calculations (kWh/wk)]]&lt;=Table1[[#This Row],[Proposed V3.0 TEC Requirement Plus A3 and Wi-Fi Allowances (kWh/wk)]]</f>
        <v>0</v>
      </c>
      <c r="AS226" s="140" t="b">
        <f t="shared" si="5"/>
        <v>0</v>
      </c>
    </row>
    <row r="227" spans="1:45" ht="72" x14ac:dyDescent="0.2">
      <c r="A227" s="131">
        <v>2293558</v>
      </c>
      <c r="B227" s="132" t="s">
        <v>251</v>
      </c>
      <c r="C227" s="132" t="s">
        <v>306</v>
      </c>
      <c r="D227" s="132" t="s">
        <v>500</v>
      </c>
      <c r="E227" s="132" t="s">
        <v>501</v>
      </c>
      <c r="F227" s="132" t="s">
        <v>502</v>
      </c>
      <c r="G227" s="132" t="s">
        <v>1432</v>
      </c>
      <c r="H227" s="132" t="s">
        <v>22</v>
      </c>
      <c r="I227" s="133">
        <v>297</v>
      </c>
      <c r="J227" s="133">
        <v>420</v>
      </c>
      <c r="K227" s="132"/>
      <c r="L227" s="132" t="s">
        <v>32</v>
      </c>
      <c r="M227" s="132" t="s">
        <v>28</v>
      </c>
      <c r="N227" s="133">
        <v>40</v>
      </c>
      <c r="O227" s="132" t="s">
        <v>24</v>
      </c>
      <c r="P227" s="134">
        <v>2.69</v>
      </c>
      <c r="Q227" s="135">
        <v>139.88</v>
      </c>
      <c r="R227" s="132" t="s">
        <v>25</v>
      </c>
      <c r="S227" s="136">
        <v>42826</v>
      </c>
      <c r="T227" s="136">
        <v>42796</v>
      </c>
      <c r="U227" s="132" t="s">
        <v>35</v>
      </c>
      <c r="V227" s="132" t="s">
        <v>503</v>
      </c>
      <c r="W227" s="137">
        <v>0</v>
      </c>
      <c r="X227" s="137">
        <v>22.8</v>
      </c>
      <c r="Y227" s="137">
        <v>33.6</v>
      </c>
      <c r="Z227" s="137">
        <v>21</v>
      </c>
      <c r="AA227" s="137">
        <v>32</v>
      </c>
      <c r="AB227" s="137">
        <v>511.4</v>
      </c>
      <c r="AC227" s="138">
        <v>2.690271666666666</v>
      </c>
      <c r="AD227" s="137">
        <v>127.85</v>
      </c>
      <c r="AE227" s="137">
        <v>0.8025216666666668</v>
      </c>
      <c r="AF227" s="137">
        <v>41.731126666666675</v>
      </c>
      <c r="AG227" s="139">
        <f>Table1[[#This Row],[Print/Copy Time from Sleep Mode (s)]]-Table1[[#This Row],[Print/Copy Time from Ready State (s)]]</f>
        <v>10.8</v>
      </c>
      <c r="AH2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27" s="139" t="b">
        <f>IF(Table1[[#This Row],[Recovery Time Requirement (s)]]="No Requirement",TRUE,IF(Table1[[#This Row],[Recovery Time Requirement (s)]]="Default Delay Time Missing","Unknown",Table1[[#This Row],[Recovery Time (s) (Tactive1 - Tactive0)]]&lt;=Table1[[#This Row],[Recovery Time Requirement (s)]]))</f>
        <v>1</v>
      </c>
      <c r="AJ227" s="139" t="b">
        <f>Table1[[#This Row],[Automatic Duplex Output Capable]]&lt;&gt;"Optional"</f>
        <v>1</v>
      </c>
      <c r="AK2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7" s="140" t="str">
        <f t="array" ref="AL2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7" s="140">
        <f t="array" ref="AM2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227" s="140">
        <f>Table1[[#This Row],[V2.0 TEC Requirement (kWh/wk)]]*52/3</f>
        <v>61.533333333333339</v>
      </c>
      <c r="AO2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0.75252166666666676</v>
      </c>
      <c r="AP227" s="140">
        <f t="array" ref="AP2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27" s="140">
        <f>Table1[[#This Row],[Proposed V3.0 TEC Requirement (kWh/wk)]]+IF(Table1[[#This Row],[Maximum Document Size Width]]&gt;=275,A3_Weekly,0)+IF(AND(ISNUMBER(FIND("WiFi",Table1[[#This Row],[Functional Adders]])),ISERROR(FIND("Ethernet",Table1[[#This Row],[Functional Adders]]))),WiFi_Weekly,0)</f>
        <v>0.65500000000000003</v>
      </c>
      <c r="AR227" s="140" t="b">
        <f>Table1[[#This Row],[Typical Electricity Consumption (TEC) Per Proposed V3.0 Calculations (kWh/wk)]]&lt;=Table1[[#This Row],[Proposed V3.0 TEC Requirement Plus A3 and Wi-Fi Allowances (kWh/wk)]]</f>
        <v>0</v>
      </c>
      <c r="AS227" s="140" t="b">
        <f t="shared" si="5"/>
        <v>0</v>
      </c>
    </row>
    <row r="228" spans="1:45" ht="72" x14ac:dyDescent="0.2">
      <c r="A228" s="131">
        <v>2293559</v>
      </c>
      <c r="B228" s="132" t="s">
        <v>251</v>
      </c>
      <c r="C228" s="132" t="s">
        <v>306</v>
      </c>
      <c r="D228" s="132" t="s">
        <v>504</v>
      </c>
      <c r="E228" s="132" t="s">
        <v>505</v>
      </c>
      <c r="F228" s="132" t="s">
        <v>506</v>
      </c>
      <c r="G228" s="132" t="s">
        <v>1432</v>
      </c>
      <c r="H228" s="132" t="s">
        <v>22</v>
      </c>
      <c r="I228" s="133">
        <v>297</v>
      </c>
      <c r="J228" s="133">
        <v>420</v>
      </c>
      <c r="K228" s="132"/>
      <c r="L228" s="132" t="s">
        <v>32</v>
      </c>
      <c r="M228" s="132" t="s">
        <v>28</v>
      </c>
      <c r="N228" s="133">
        <v>40</v>
      </c>
      <c r="O228" s="132" t="s">
        <v>24</v>
      </c>
      <c r="P228" s="134">
        <v>3.3</v>
      </c>
      <c r="Q228" s="135">
        <v>171.6</v>
      </c>
      <c r="R228" s="132" t="s">
        <v>25</v>
      </c>
      <c r="S228" s="136">
        <v>42826</v>
      </c>
      <c r="T228" s="136">
        <v>42796</v>
      </c>
      <c r="U228" s="132" t="s">
        <v>35</v>
      </c>
      <c r="V228" s="132" t="s">
        <v>507</v>
      </c>
      <c r="W228" s="137">
        <v>0</v>
      </c>
      <c r="X228" s="137">
        <v>19.8</v>
      </c>
      <c r="Y228" s="137">
        <v>31.8</v>
      </c>
      <c r="Z228" s="137">
        <v>19.8</v>
      </c>
      <c r="AA228" s="137">
        <v>32</v>
      </c>
      <c r="AB228" s="137">
        <v>631.79999999999995</v>
      </c>
      <c r="AC228" s="138">
        <v>3.2923033333333329</v>
      </c>
      <c r="AD228" s="137">
        <v>157.94999999999999</v>
      </c>
      <c r="AE228" s="137">
        <v>0.95305333333333331</v>
      </c>
      <c r="AF228" s="137">
        <v>49.558773333333335</v>
      </c>
      <c r="AG228" s="139">
        <f>Table1[[#This Row],[Print/Copy Time from Sleep Mode (s)]]-Table1[[#This Row],[Print/Copy Time from Ready State (s)]]</f>
        <v>12</v>
      </c>
      <c r="AH2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28" s="139" t="b">
        <f>IF(Table1[[#This Row],[Recovery Time Requirement (s)]]="No Requirement",TRUE,IF(Table1[[#This Row],[Recovery Time Requirement (s)]]="Default Delay Time Missing","Unknown",Table1[[#This Row],[Recovery Time (s) (Tactive1 - Tactive0)]]&lt;=Table1[[#This Row],[Recovery Time Requirement (s)]]))</f>
        <v>1</v>
      </c>
      <c r="AJ228" s="139" t="b">
        <f>Table1[[#This Row],[Automatic Duplex Output Capable]]&lt;&gt;"Optional"</f>
        <v>1</v>
      </c>
      <c r="AK2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8" s="140" t="str">
        <f t="array" ref="AL2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8" s="140">
        <f t="array" ref="AM2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228" s="140">
        <f>Table1[[#This Row],[V2.0 TEC Requirement (kWh/wk)]]*52/3</f>
        <v>61.533333333333339</v>
      </c>
      <c r="AO2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0.90305333333333326</v>
      </c>
      <c r="AP228" s="140">
        <f t="array" ref="AP2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28" s="140">
        <f>Table1[[#This Row],[Proposed V3.0 TEC Requirement (kWh/wk)]]+IF(Table1[[#This Row],[Maximum Document Size Width]]&gt;=275,A3_Weekly,0)+IF(AND(ISNUMBER(FIND("WiFi",Table1[[#This Row],[Functional Adders]])),ISERROR(FIND("Ethernet",Table1[[#This Row],[Functional Adders]]))),WiFi_Weekly,0)</f>
        <v>0.65500000000000003</v>
      </c>
      <c r="AR228" s="140" t="b">
        <f>Table1[[#This Row],[Typical Electricity Consumption (TEC) Per Proposed V3.0 Calculations (kWh/wk)]]&lt;=Table1[[#This Row],[Proposed V3.0 TEC Requirement Plus A3 and Wi-Fi Allowances (kWh/wk)]]</f>
        <v>0</v>
      </c>
      <c r="AS228" s="140" t="b">
        <f t="shared" si="5"/>
        <v>0</v>
      </c>
    </row>
    <row r="229" spans="1:45" ht="72" x14ac:dyDescent="0.2">
      <c r="A229" s="131">
        <v>2293560</v>
      </c>
      <c r="B229" s="132" t="s">
        <v>251</v>
      </c>
      <c r="C229" s="132" t="s">
        <v>306</v>
      </c>
      <c r="D229" s="132" t="s">
        <v>508</v>
      </c>
      <c r="E229" s="132" t="s">
        <v>509</v>
      </c>
      <c r="F229" s="132" t="s">
        <v>510</v>
      </c>
      <c r="G229" s="132" t="s">
        <v>1432</v>
      </c>
      <c r="H229" s="132" t="s">
        <v>22</v>
      </c>
      <c r="I229" s="133">
        <v>297</v>
      </c>
      <c r="J229" s="133">
        <v>420</v>
      </c>
      <c r="K229" s="132"/>
      <c r="L229" s="132" t="s">
        <v>32</v>
      </c>
      <c r="M229" s="132" t="s">
        <v>28</v>
      </c>
      <c r="N229" s="133">
        <v>40</v>
      </c>
      <c r="O229" s="132" t="s">
        <v>24</v>
      </c>
      <c r="P229" s="134">
        <v>3.2989999999999999</v>
      </c>
      <c r="Q229" s="135">
        <v>171.548</v>
      </c>
      <c r="R229" s="132" t="s">
        <v>25</v>
      </c>
      <c r="S229" s="136">
        <v>42826</v>
      </c>
      <c r="T229" s="136">
        <v>42796</v>
      </c>
      <c r="U229" s="132" t="s">
        <v>35</v>
      </c>
      <c r="V229" s="132" t="s">
        <v>511</v>
      </c>
      <c r="W229" s="137">
        <v>0</v>
      </c>
      <c r="X229" s="137">
        <v>19.8</v>
      </c>
      <c r="Y229" s="137">
        <v>31.8</v>
      </c>
      <c r="Z229" s="137">
        <v>19.8</v>
      </c>
      <c r="AA229" s="137">
        <v>32</v>
      </c>
      <c r="AB229" s="137">
        <v>631.79999999999995</v>
      </c>
      <c r="AC229" s="138">
        <v>3.2923033333333329</v>
      </c>
      <c r="AD229" s="137">
        <v>157.94999999999999</v>
      </c>
      <c r="AE229" s="137">
        <v>0.95305333333333331</v>
      </c>
      <c r="AF229" s="137">
        <v>49.558773333333335</v>
      </c>
      <c r="AG229" s="139">
        <f>Table1[[#This Row],[Print/Copy Time from Sleep Mode (s)]]-Table1[[#This Row],[Print/Copy Time from Ready State (s)]]</f>
        <v>12</v>
      </c>
      <c r="AH2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29" s="139" t="b">
        <f>IF(Table1[[#This Row],[Recovery Time Requirement (s)]]="No Requirement",TRUE,IF(Table1[[#This Row],[Recovery Time Requirement (s)]]="Default Delay Time Missing","Unknown",Table1[[#This Row],[Recovery Time (s) (Tactive1 - Tactive0)]]&lt;=Table1[[#This Row],[Recovery Time Requirement (s)]]))</f>
        <v>1</v>
      </c>
      <c r="AJ229" s="139" t="b">
        <f>Table1[[#This Row],[Automatic Duplex Output Capable]]&lt;&gt;"Optional"</f>
        <v>1</v>
      </c>
      <c r="AK2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29" s="140" t="str">
        <f t="array" ref="AL2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29" s="140">
        <f t="array" ref="AM2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229" s="140">
        <f>Table1[[#This Row],[V2.0 TEC Requirement (kWh/wk)]]*52/3</f>
        <v>61.533333333333339</v>
      </c>
      <c r="AO2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0.90305333333333326</v>
      </c>
      <c r="AP229" s="140">
        <f t="array" ref="AP2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29" s="140">
        <f>Table1[[#This Row],[Proposed V3.0 TEC Requirement (kWh/wk)]]+IF(Table1[[#This Row],[Maximum Document Size Width]]&gt;=275,A3_Weekly,0)+IF(AND(ISNUMBER(FIND("WiFi",Table1[[#This Row],[Functional Adders]])),ISERROR(FIND("Ethernet",Table1[[#This Row],[Functional Adders]]))),WiFi_Weekly,0)</f>
        <v>0.65500000000000003</v>
      </c>
      <c r="AR229" s="140" t="b">
        <f>Table1[[#This Row],[Typical Electricity Consumption (TEC) Per Proposed V3.0 Calculations (kWh/wk)]]&lt;=Table1[[#This Row],[Proposed V3.0 TEC Requirement Plus A3 and Wi-Fi Allowances (kWh/wk)]]</f>
        <v>0</v>
      </c>
      <c r="AS229" s="140" t="b">
        <f t="shared" si="5"/>
        <v>0</v>
      </c>
    </row>
    <row r="230" spans="1:45" ht="72" x14ac:dyDescent="0.2">
      <c r="A230" s="131">
        <v>2293564</v>
      </c>
      <c r="B230" s="132" t="s">
        <v>251</v>
      </c>
      <c r="C230" s="132" t="s">
        <v>306</v>
      </c>
      <c r="D230" s="132" t="s">
        <v>512</v>
      </c>
      <c r="E230" s="132" t="s">
        <v>513</v>
      </c>
      <c r="F230" s="132" t="s">
        <v>514</v>
      </c>
      <c r="G230" s="132" t="s">
        <v>1432</v>
      </c>
      <c r="H230" s="132" t="s">
        <v>22</v>
      </c>
      <c r="I230" s="133">
        <v>297</v>
      </c>
      <c r="J230" s="133">
        <v>420</v>
      </c>
      <c r="K230" s="132"/>
      <c r="L230" s="132" t="s">
        <v>32</v>
      </c>
      <c r="M230" s="132" t="s">
        <v>21</v>
      </c>
      <c r="N230" s="133">
        <v>22</v>
      </c>
      <c r="O230" s="132" t="s">
        <v>24</v>
      </c>
      <c r="P230" s="134">
        <v>1.5309999999999999</v>
      </c>
      <c r="Q230" s="135">
        <v>79.611999999999995</v>
      </c>
      <c r="R230" s="132" t="s">
        <v>25</v>
      </c>
      <c r="S230" s="136">
        <v>42826</v>
      </c>
      <c r="T230" s="136">
        <v>42796</v>
      </c>
      <c r="U230" s="132" t="s">
        <v>35</v>
      </c>
      <c r="V230" s="132" t="s">
        <v>515</v>
      </c>
      <c r="W230" s="137">
        <v>0</v>
      </c>
      <c r="X230" s="137">
        <v>29.4</v>
      </c>
      <c r="Y230" s="137">
        <v>36</v>
      </c>
      <c r="Z230" s="137">
        <v>18.600000000000001</v>
      </c>
      <c r="AA230" s="137">
        <v>22</v>
      </c>
      <c r="AB230" s="137">
        <v>273.26666666666665</v>
      </c>
      <c r="AC230" s="138">
        <v>1.5260628333333333</v>
      </c>
      <c r="AD230" s="137">
        <v>68.316666666666663</v>
      </c>
      <c r="AE230" s="137">
        <v>0.5240003333333334</v>
      </c>
      <c r="AF230" s="137">
        <v>27.248017333333337</v>
      </c>
      <c r="AG230" s="139">
        <f>Table1[[#This Row],[Print/Copy Time from Sleep Mode (s)]]-Table1[[#This Row],[Print/Copy Time from Ready State (s)]]</f>
        <v>6.6000000000000014</v>
      </c>
      <c r="AH2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230" s="139" t="b">
        <f>IF(Table1[[#This Row],[Recovery Time Requirement (s)]]="No Requirement",TRUE,IF(Table1[[#This Row],[Recovery Time Requirement (s)]]="Default Delay Time Missing","Unknown",Table1[[#This Row],[Recovery Time (s) (Tactive1 - Tactive0)]]&lt;=Table1[[#This Row],[Recovery Time Requirement (s)]]))</f>
        <v>1</v>
      </c>
      <c r="AJ230" s="139" t="b">
        <f>Table1[[#This Row],[Automatic Duplex Output Capable]]&lt;&gt;"Optional"</f>
        <v>1</v>
      </c>
      <c r="AK2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0" s="140" t="str">
        <f t="array" ref="AL2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0" s="140">
        <f t="array" ref="AM2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230" s="140">
        <f>Table1[[#This Row],[V2.0 TEC Requirement (kWh/wk)]]*52/3</f>
        <v>55.639999999999993</v>
      </c>
      <c r="AO2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0.47400033333333341</v>
      </c>
      <c r="AP230" s="140">
        <f t="array" ref="AP2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30" s="140">
        <f>Table1[[#This Row],[Proposed V3.0 TEC Requirement (kWh/wk)]]+IF(Table1[[#This Row],[Maximum Document Size Width]]&gt;=275,A3_Weekly,0)+IF(AND(ISNUMBER(FIND("WiFi",Table1[[#This Row],[Functional Adders]])),ISERROR(FIND("Ethernet",Table1[[#This Row],[Functional Adders]]))),WiFi_Weekly,0)</f>
        <v>0.32500000000000001</v>
      </c>
      <c r="AR230" s="140" t="b">
        <f>Table1[[#This Row],[Typical Electricity Consumption (TEC) Per Proposed V3.0 Calculations (kWh/wk)]]&lt;=Table1[[#This Row],[Proposed V3.0 TEC Requirement Plus A3 and Wi-Fi Allowances (kWh/wk)]]</f>
        <v>0</v>
      </c>
      <c r="AS230" s="140" t="b">
        <f t="shared" si="5"/>
        <v>0</v>
      </c>
    </row>
    <row r="231" spans="1:45" ht="72" x14ac:dyDescent="0.2">
      <c r="A231" s="131">
        <v>2293565</v>
      </c>
      <c r="B231" s="132" t="s">
        <v>251</v>
      </c>
      <c r="C231" s="132" t="s">
        <v>306</v>
      </c>
      <c r="D231" s="132" t="s">
        <v>516</v>
      </c>
      <c r="E231" s="132" t="s">
        <v>517</v>
      </c>
      <c r="F231" s="132" t="s">
        <v>518</v>
      </c>
      <c r="G231" s="132" t="s">
        <v>1432</v>
      </c>
      <c r="H231" s="132" t="s">
        <v>22</v>
      </c>
      <c r="I231" s="133">
        <v>297</v>
      </c>
      <c r="J231" s="133">
        <v>420</v>
      </c>
      <c r="K231" s="132"/>
      <c r="L231" s="132" t="s">
        <v>32</v>
      </c>
      <c r="M231" s="132" t="s">
        <v>21</v>
      </c>
      <c r="N231" s="133">
        <v>25</v>
      </c>
      <c r="O231" s="132" t="s">
        <v>24</v>
      </c>
      <c r="P231" s="134">
        <v>1.7649999999999999</v>
      </c>
      <c r="Q231" s="135">
        <v>91.78</v>
      </c>
      <c r="R231" s="132" t="s">
        <v>25</v>
      </c>
      <c r="S231" s="136">
        <v>42826</v>
      </c>
      <c r="T231" s="136">
        <v>42796</v>
      </c>
      <c r="U231" s="132" t="s">
        <v>35</v>
      </c>
      <c r="V231" s="132" t="s">
        <v>519</v>
      </c>
      <c r="W231" s="137">
        <v>0</v>
      </c>
      <c r="X231" s="137">
        <v>15</v>
      </c>
      <c r="Y231" s="137">
        <v>34.799999999999997</v>
      </c>
      <c r="Z231" s="137">
        <v>18.600000000000001</v>
      </c>
      <c r="AA231" s="137">
        <v>25</v>
      </c>
      <c r="AB231" s="137">
        <v>321.5</v>
      </c>
      <c r="AC231" s="138">
        <v>1.7631044999999999</v>
      </c>
      <c r="AD231" s="137">
        <v>80.375</v>
      </c>
      <c r="AE231" s="137">
        <v>0.58326074999999988</v>
      </c>
      <c r="AF231" s="137">
        <v>30.329558999999993</v>
      </c>
      <c r="AG231" s="139">
        <f>Table1[[#This Row],[Print/Copy Time from Sleep Mode (s)]]-Table1[[#This Row],[Print/Copy Time from Ready State (s)]]</f>
        <v>19.799999999999997</v>
      </c>
      <c r="AH2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31" s="139" t="b">
        <f>IF(Table1[[#This Row],[Recovery Time Requirement (s)]]="No Requirement",TRUE,IF(Table1[[#This Row],[Recovery Time Requirement (s)]]="Default Delay Time Missing","Unknown",Table1[[#This Row],[Recovery Time (s) (Tactive1 - Tactive0)]]&lt;=Table1[[#This Row],[Recovery Time Requirement (s)]]))</f>
        <v>0</v>
      </c>
      <c r="AJ231" s="139" t="b">
        <f>Table1[[#This Row],[Automatic Duplex Output Capable]]&lt;&gt;"Optional"</f>
        <v>1</v>
      </c>
      <c r="AK2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1" s="140" t="str">
        <f t="array" ref="AL2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1" s="140">
        <f t="array" ref="AM2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231" s="140">
        <f>Table1[[#This Row],[V2.0 TEC Requirement (kWh/wk)]]*52/3</f>
        <v>62.4</v>
      </c>
      <c r="AO2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0.53326074999999984</v>
      </c>
      <c r="AP231" s="140">
        <f t="array" ref="AP2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231" s="140">
        <f>Table1[[#This Row],[Proposed V3.0 TEC Requirement (kWh/wk)]]+IF(Table1[[#This Row],[Maximum Document Size Width]]&gt;=275,A3_Weekly,0)+IF(AND(ISNUMBER(FIND("WiFi",Table1[[#This Row],[Functional Adders]])),ISERROR(FIND("Ethernet",Table1[[#This Row],[Functional Adders]]))),WiFi_Weekly,0)</f>
        <v>0.38800000000000001</v>
      </c>
      <c r="AR231" s="140" t="b">
        <f>Table1[[#This Row],[Typical Electricity Consumption (TEC) Per Proposed V3.0 Calculations (kWh/wk)]]&lt;=Table1[[#This Row],[Proposed V3.0 TEC Requirement Plus A3 and Wi-Fi Allowances (kWh/wk)]]</f>
        <v>0</v>
      </c>
      <c r="AS231" s="140" t="b">
        <f t="shared" si="5"/>
        <v>0</v>
      </c>
    </row>
    <row r="232" spans="1:45" ht="72" x14ac:dyDescent="0.2">
      <c r="A232" s="131">
        <v>2293566</v>
      </c>
      <c r="B232" s="132" t="s">
        <v>251</v>
      </c>
      <c r="C232" s="132" t="s">
        <v>306</v>
      </c>
      <c r="D232" s="132" t="s">
        <v>520</v>
      </c>
      <c r="E232" s="132" t="s">
        <v>521</v>
      </c>
      <c r="F232" s="132" t="s">
        <v>522</v>
      </c>
      <c r="G232" s="132" t="s">
        <v>1432</v>
      </c>
      <c r="H232" s="132" t="s">
        <v>22</v>
      </c>
      <c r="I232" s="133">
        <v>297</v>
      </c>
      <c r="J232" s="133">
        <v>420</v>
      </c>
      <c r="K232" s="132"/>
      <c r="L232" s="132" t="s">
        <v>32</v>
      </c>
      <c r="M232" s="132" t="s">
        <v>21</v>
      </c>
      <c r="N232" s="133">
        <v>30</v>
      </c>
      <c r="O232" s="132" t="s">
        <v>24</v>
      </c>
      <c r="P232" s="134">
        <v>2.2410000000000001</v>
      </c>
      <c r="Q232" s="135">
        <v>116.532</v>
      </c>
      <c r="R232" s="132" t="s">
        <v>25</v>
      </c>
      <c r="S232" s="136">
        <v>42826</v>
      </c>
      <c r="T232" s="136">
        <v>42796</v>
      </c>
      <c r="U232" s="132" t="s">
        <v>35</v>
      </c>
      <c r="V232" s="132" t="s">
        <v>523</v>
      </c>
      <c r="W232" s="137">
        <v>0</v>
      </c>
      <c r="X232" s="137">
        <v>14.4</v>
      </c>
      <c r="Y232" s="137">
        <v>37.200000000000003</v>
      </c>
      <c r="Z232" s="137">
        <v>18.600000000000001</v>
      </c>
      <c r="AA232" s="137">
        <v>30</v>
      </c>
      <c r="AB232" s="137">
        <v>418.6</v>
      </c>
      <c r="AC232" s="138">
        <v>2.2417295000000004</v>
      </c>
      <c r="AD232" s="137">
        <v>104.65</v>
      </c>
      <c r="AE232" s="137">
        <v>0.70291700000000001</v>
      </c>
      <c r="AF232" s="137">
        <v>36.551684000000002</v>
      </c>
      <c r="AG232" s="139">
        <f>Table1[[#This Row],[Print/Copy Time from Sleep Mode (s)]]-Table1[[#This Row],[Print/Copy Time from Ready State (s)]]</f>
        <v>22.800000000000004</v>
      </c>
      <c r="AH2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232" s="139" t="b">
        <f>IF(Table1[[#This Row],[Recovery Time Requirement (s)]]="No Requirement",TRUE,IF(Table1[[#This Row],[Recovery Time Requirement (s)]]="Default Delay Time Missing","Unknown",Table1[[#This Row],[Recovery Time (s) (Tactive1 - Tactive0)]]&lt;=Table1[[#This Row],[Recovery Time Requirement (s)]]))</f>
        <v>0</v>
      </c>
      <c r="AJ232" s="139" t="b">
        <f>Table1[[#This Row],[Automatic Duplex Output Capable]]&lt;&gt;"Optional"</f>
        <v>1</v>
      </c>
      <c r="AK2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2" s="140" t="str">
        <f t="array" ref="AL2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2" s="140">
        <f t="array" ref="AM2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232" s="140">
        <f>Table1[[#This Row],[V2.0 TEC Requirement (kWh/wk)]]*52/3</f>
        <v>73.666666666666671</v>
      </c>
      <c r="AO2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0.65291699999999997</v>
      </c>
      <c r="AP232" s="140">
        <f t="array" ref="AP2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232" s="140">
        <f>Table1[[#This Row],[Proposed V3.0 TEC Requirement (kWh/wk)]]+IF(Table1[[#This Row],[Maximum Document Size Width]]&gt;=275,A3_Weekly,0)+IF(AND(ISNUMBER(FIND("WiFi",Table1[[#This Row],[Functional Adders]])),ISERROR(FIND("Ethernet",Table1[[#This Row],[Functional Adders]]))),WiFi_Weekly,0)</f>
        <v>0.49299999999999999</v>
      </c>
      <c r="AR232" s="140" t="b">
        <f>Table1[[#This Row],[Typical Electricity Consumption (TEC) Per Proposed V3.0 Calculations (kWh/wk)]]&lt;=Table1[[#This Row],[Proposed V3.0 TEC Requirement Plus A3 and Wi-Fi Allowances (kWh/wk)]]</f>
        <v>0</v>
      </c>
      <c r="AS232" s="140" t="b">
        <f t="shared" si="5"/>
        <v>0</v>
      </c>
    </row>
    <row r="233" spans="1:45" ht="72" x14ac:dyDescent="0.2">
      <c r="A233" s="131">
        <v>2293561</v>
      </c>
      <c r="B233" s="132" t="s">
        <v>251</v>
      </c>
      <c r="C233" s="132" t="s">
        <v>306</v>
      </c>
      <c r="D233" s="132" t="s">
        <v>524</v>
      </c>
      <c r="E233" s="132" t="s">
        <v>525</v>
      </c>
      <c r="F233" s="132" t="s">
        <v>526</v>
      </c>
      <c r="G233" s="132" t="s">
        <v>1432</v>
      </c>
      <c r="H233" s="132" t="s">
        <v>22</v>
      </c>
      <c r="I233" s="133">
        <v>297</v>
      </c>
      <c r="J233" s="133">
        <v>420</v>
      </c>
      <c r="K233" s="132"/>
      <c r="L233" s="132" t="s">
        <v>32</v>
      </c>
      <c r="M233" s="132" t="s">
        <v>28</v>
      </c>
      <c r="N233" s="133">
        <v>40</v>
      </c>
      <c r="O233" s="132" t="s">
        <v>24</v>
      </c>
      <c r="P233" s="134">
        <v>2.6829999999999998</v>
      </c>
      <c r="Q233" s="135">
        <v>139.51599999999999</v>
      </c>
      <c r="R233" s="132" t="s">
        <v>25</v>
      </c>
      <c r="S233" s="136">
        <v>42826</v>
      </c>
      <c r="T233" s="136">
        <v>42796</v>
      </c>
      <c r="U233" s="132" t="s">
        <v>35</v>
      </c>
      <c r="V233" s="132" t="s">
        <v>527</v>
      </c>
      <c r="W233" s="137">
        <v>0</v>
      </c>
      <c r="X233" s="137">
        <v>15</v>
      </c>
      <c r="Y233" s="137">
        <v>34.200000000000003</v>
      </c>
      <c r="Z233" s="137">
        <v>21</v>
      </c>
      <c r="AA233" s="137">
        <v>32</v>
      </c>
      <c r="AB233" s="137">
        <v>508</v>
      </c>
      <c r="AC233" s="138">
        <v>2.6879483333333338</v>
      </c>
      <c r="AD233" s="137">
        <v>127</v>
      </c>
      <c r="AE233" s="137">
        <v>0.81594833333333339</v>
      </c>
      <c r="AF233" s="137">
        <v>42.429313333333333</v>
      </c>
      <c r="AG233" s="139">
        <f>Table1[[#This Row],[Print/Copy Time from Sleep Mode (s)]]-Table1[[#This Row],[Print/Copy Time from Ready State (s)]]</f>
        <v>19.200000000000003</v>
      </c>
      <c r="AH2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33" s="139" t="b">
        <f>IF(Table1[[#This Row],[Recovery Time Requirement (s)]]="No Requirement",TRUE,IF(Table1[[#This Row],[Recovery Time Requirement (s)]]="Default Delay Time Missing","Unknown",Table1[[#This Row],[Recovery Time (s) (Tactive1 - Tactive0)]]&lt;=Table1[[#This Row],[Recovery Time Requirement (s)]]))</f>
        <v>1</v>
      </c>
      <c r="AJ233" s="139" t="b">
        <f>Table1[[#This Row],[Automatic Duplex Output Capable]]&lt;&gt;"Optional"</f>
        <v>1</v>
      </c>
      <c r="AK2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3" s="140" t="str">
        <f t="array" ref="AL2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3" s="140">
        <f t="array" ref="AM2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233" s="140">
        <f>Table1[[#This Row],[V2.0 TEC Requirement (kWh/wk)]]*52/3</f>
        <v>61.533333333333339</v>
      </c>
      <c r="AO2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0.76594833333333334</v>
      </c>
      <c r="AP233" s="140">
        <f t="array" ref="AP2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33" s="140">
        <f>Table1[[#This Row],[Proposed V3.0 TEC Requirement (kWh/wk)]]+IF(Table1[[#This Row],[Maximum Document Size Width]]&gt;=275,A3_Weekly,0)+IF(AND(ISNUMBER(FIND("WiFi",Table1[[#This Row],[Functional Adders]])),ISERROR(FIND("Ethernet",Table1[[#This Row],[Functional Adders]]))),WiFi_Weekly,0)</f>
        <v>0.65500000000000003</v>
      </c>
      <c r="AR233" s="140" t="b">
        <f>Table1[[#This Row],[Typical Electricity Consumption (TEC) Per Proposed V3.0 Calculations (kWh/wk)]]&lt;=Table1[[#This Row],[Proposed V3.0 TEC Requirement Plus A3 and Wi-Fi Allowances (kWh/wk)]]</f>
        <v>0</v>
      </c>
      <c r="AS233" s="140" t="b">
        <f t="shared" si="5"/>
        <v>0</v>
      </c>
    </row>
    <row r="234" spans="1:45" ht="72" x14ac:dyDescent="0.2">
      <c r="A234" s="131">
        <v>2293562</v>
      </c>
      <c r="B234" s="132" t="s">
        <v>251</v>
      </c>
      <c r="C234" s="132" t="s">
        <v>306</v>
      </c>
      <c r="D234" s="132" t="s">
        <v>528</v>
      </c>
      <c r="E234" s="132" t="s">
        <v>529</v>
      </c>
      <c r="F234" s="132" t="s">
        <v>530</v>
      </c>
      <c r="G234" s="132" t="s">
        <v>1432</v>
      </c>
      <c r="H234" s="132" t="s">
        <v>22</v>
      </c>
      <c r="I234" s="133">
        <v>297</v>
      </c>
      <c r="J234" s="133">
        <v>420</v>
      </c>
      <c r="K234" s="132"/>
      <c r="L234" s="132" t="s">
        <v>32</v>
      </c>
      <c r="M234" s="132" t="s">
        <v>21</v>
      </c>
      <c r="N234" s="133">
        <v>50</v>
      </c>
      <c r="O234" s="132" t="s">
        <v>24</v>
      </c>
      <c r="P234" s="134">
        <v>3.3180000000000001</v>
      </c>
      <c r="Q234" s="135">
        <v>172.536</v>
      </c>
      <c r="R234" s="132" t="s">
        <v>25</v>
      </c>
      <c r="S234" s="136">
        <v>42826</v>
      </c>
      <c r="T234" s="136">
        <v>42796</v>
      </c>
      <c r="U234" s="132" t="s">
        <v>35</v>
      </c>
      <c r="V234" s="132" t="s">
        <v>531</v>
      </c>
      <c r="W234" s="137">
        <v>0</v>
      </c>
      <c r="X234" s="137">
        <v>15.6</v>
      </c>
      <c r="Y234" s="137">
        <v>31.2</v>
      </c>
      <c r="Z234" s="137">
        <v>19.2</v>
      </c>
      <c r="AA234" s="137">
        <v>32</v>
      </c>
      <c r="AB234" s="137">
        <v>635.20000000000005</v>
      </c>
      <c r="AC234" s="138">
        <v>3.3219245000000006</v>
      </c>
      <c r="AD234" s="137">
        <v>158.80000000000001</v>
      </c>
      <c r="AE234" s="137">
        <v>0.97292449999999997</v>
      </c>
      <c r="AF234" s="137">
        <v>50.592073999999997</v>
      </c>
      <c r="AG234" s="139">
        <f>Table1[[#This Row],[Print/Copy Time from Sleep Mode (s)]]-Table1[[#This Row],[Print/Copy Time from Ready State (s)]]</f>
        <v>15.6</v>
      </c>
      <c r="AH2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234" s="139" t="b">
        <f>IF(Table1[[#This Row],[Recovery Time Requirement (s)]]="No Requirement",TRUE,IF(Table1[[#This Row],[Recovery Time Requirement (s)]]="Default Delay Time Missing","Unknown",Table1[[#This Row],[Recovery Time (s) (Tactive1 - Tactive0)]]&lt;=Table1[[#This Row],[Recovery Time Requirement (s)]]))</f>
        <v>1</v>
      </c>
      <c r="AJ234" s="139" t="b">
        <f>Table1[[#This Row],[Automatic Duplex Output Capable]]&lt;&gt;"Optional"</f>
        <v>1</v>
      </c>
      <c r="AK2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4" s="140" t="str">
        <f t="array" ref="AL2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4" s="140">
        <f t="array" ref="AM2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234" s="140">
        <f>Table1[[#This Row],[V2.0 TEC Requirement (kWh/wk)]]*52/3</f>
        <v>143</v>
      </c>
      <c r="AO2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0.92292449999999993</v>
      </c>
      <c r="AP234" s="140">
        <f t="array" ref="AP2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234" s="140">
        <f>Table1[[#This Row],[Proposed V3.0 TEC Requirement (kWh/wk)]]+IF(Table1[[#This Row],[Maximum Document Size Width]]&gt;=275,A3_Weekly,0)+IF(AND(ISNUMBER(FIND("WiFi",Table1[[#This Row],[Functional Adders]])),ISERROR(FIND("Ethernet",Table1[[#This Row],[Functional Adders]]))),WiFi_Weekly,0)</f>
        <v>0.84100000000000008</v>
      </c>
      <c r="AR234" s="140" t="b">
        <f>Table1[[#This Row],[Typical Electricity Consumption (TEC) Per Proposed V3.0 Calculations (kWh/wk)]]&lt;=Table1[[#This Row],[Proposed V3.0 TEC Requirement Plus A3 and Wi-Fi Allowances (kWh/wk)]]</f>
        <v>0</v>
      </c>
      <c r="AS234" s="140" t="b">
        <f t="shared" si="5"/>
        <v>0</v>
      </c>
    </row>
    <row r="235" spans="1:45" ht="72" x14ac:dyDescent="0.2">
      <c r="A235" s="131">
        <v>2293563</v>
      </c>
      <c r="B235" s="132" t="s">
        <v>251</v>
      </c>
      <c r="C235" s="132" t="s">
        <v>306</v>
      </c>
      <c r="D235" s="132" t="s">
        <v>532</v>
      </c>
      <c r="E235" s="132" t="s">
        <v>533</v>
      </c>
      <c r="F235" s="132" t="s">
        <v>534</v>
      </c>
      <c r="G235" s="132" t="s">
        <v>1432</v>
      </c>
      <c r="H235" s="132" t="s">
        <v>22</v>
      </c>
      <c r="I235" s="133">
        <v>297</v>
      </c>
      <c r="J235" s="133">
        <v>420</v>
      </c>
      <c r="K235" s="132"/>
      <c r="L235" s="132" t="s">
        <v>32</v>
      </c>
      <c r="M235" s="132" t="s">
        <v>21</v>
      </c>
      <c r="N235" s="133">
        <v>60</v>
      </c>
      <c r="O235" s="132" t="s">
        <v>24</v>
      </c>
      <c r="P235" s="134">
        <v>3.3180000000000001</v>
      </c>
      <c r="Q235" s="135">
        <v>172.536</v>
      </c>
      <c r="R235" s="132" t="s">
        <v>25</v>
      </c>
      <c r="S235" s="136">
        <v>42826</v>
      </c>
      <c r="T235" s="136">
        <v>42796</v>
      </c>
      <c r="U235" s="132" t="s">
        <v>35</v>
      </c>
      <c r="V235" s="132" t="s">
        <v>535</v>
      </c>
      <c r="W235" s="137">
        <v>0</v>
      </c>
      <c r="X235" s="137">
        <v>15.6</v>
      </c>
      <c r="Y235" s="137">
        <v>31.2</v>
      </c>
      <c r="Z235" s="137">
        <v>19.2</v>
      </c>
      <c r="AA235" s="137">
        <v>32</v>
      </c>
      <c r="AB235" s="137">
        <v>635.20000000000005</v>
      </c>
      <c r="AC235" s="138">
        <v>3.3219245000000006</v>
      </c>
      <c r="AD235" s="137">
        <v>158.80000000000001</v>
      </c>
      <c r="AE235" s="137">
        <v>0.97292449999999997</v>
      </c>
      <c r="AF235" s="137">
        <v>50.592073999999997</v>
      </c>
      <c r="AG235" s="139">
        <f>Table1[[#This Row],[Print/Copy Time from Sleep Mode (s)]]-Table1[[#This Row],[Print/Copy Time from Ready State (s)]]</f>
        <v>15.6</v>
      </c>
      <c r="AH2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35" s="139" t="b">
        <f>IF(Table1[[#This Row],[Recovery Time Requirement (s)]]="No Requirement",TRUE,IF(Table1[[#This Row],[Recovery Time Requirement (s)]]="Default Delay Time Missing","Unknown",Table1[[#This Row],[Recovery Time (s) (Tactive1 - Tactive0)]]&lt;=Table1[[#This Row],[Recovery Time Requirement (s)]]))</f>
        <v>1</v>
      </c>
      <c r="AJ235" s="139" t="b">
        <f>Table1[[#This Row],[Automatic Duplex Output Capable]]&lt;&gt;"Optional"</f>
        <v>1</v>
      </c>
      <c r="AK2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5" s="140" t="str">
        <f t="array" ref="AL2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5" s="140">
        <f t="array" ref="AM2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235" s="140">
        <f>Table1[[#This Row],[V2.0 TEC Requirement (kWh/wk)]]*52/3</f>
        <v>177.66666666666666</v>
      </c>
      <c r="AO2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0.92292449999999993</v>
      </c>
      <c r="AP235" s="140">
        <f t="array" ref="AP2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235" s="140">
        <f>Table1[[#This Row],[Proposed V3.0 TEC Requirement (kWh/wk)]]+IF(Table1[[#This Row],[Maximum Document Size Width]]&gt;=275,A3_Weekly,0)+IF(AND(ISNUMBER(FIND("WiFi",Table1[[#This Row],[Functional Adders]])),ISERROR(FIND("Ethernet",Table1[[#This Row],[Functional Adders]]))),WiFi_Weekly,0)</f>
        <v>0.97099999999999997</v>
      </c>
      <c r="AR235" s="140" t="b">
        <f>Table1[[#This Row],[Typical Electricity Consumption (TEC) Per Proposed V3.0 Calculations (kWh/wk)]]&lt;=Table1[[#This Row],[Proposed V3.0 TEC Requirement Plus A3 and Wi-Fi Allowances (kWh/wk)]]</f>
        <v>0</v>
      </c>
      <c r="AS235" s="140" t="b">
        <f t="shared" si="5"/>
        <v>0</v>
      </c>
    </row>
    <row r="236" spans="1:45" ht="144" x14ac:dyDescent="0.2">
      <c r="A236" s="131">
        <v>2296107</v>
      </c>
      <c r="B236" s="132" t="s">
        <v>251</v>
      </c>
      <c r="C236" s="132" t="s">
        <v>306</v>
      </c>
      <c r="D236" s="132" t="s">
        <v>536</v>
      </c>
      <c r="E236" s="132" t="s">
        <v>537</v>
      </c>
      <c r="F236" s="141" t="s">
        <v>538</v>
      </c>
      <c r="G236" s="132" t="s">
        <v>29</v>
      </c>
      <c r="H236" s="132" t="s">
        <v>22</v>
      </c>
      <c r="I236" s="133">
        <v>297</v>
      </c>
      <c r="J236" s="133">
        <v>420</v>
      </c>
      <c r="K236" s="132"/>
      <c r="L236" s="132" t="s">
        <v>68</v>
      </c>
      <c r="M236" s="132" t="s">
        <v>21</v>
      </c>
      <c r="N236" s="133">
        <v>55</v>
      </c>
      <c r="O236" s="132" t="s">
        <v>24</v>
      </c>
      <c r="P236" s="134">
        <v>1.1639999999999999</v>
      </c>
      <c r="Q236" s="135">
        <v>60.527999999999999</v>
      </c>
      <c r="R236" s="132" t="s">
        <v>25</v>
      </c>
      <c r="S236" s="136">
        <v>42870</v>
      </c>
      <c r="T236" s="136">
        <v>42845</v>
      </c>
      <c r="U236" s="132" t="s">
        <v>35</v>
      </c>
      <c r="V236" s="132" t="s">
        <v>539</v>
      </c>
      <c r="W236" s="137">
        <v>0</v>
      </c>
      <c r="X236" s="137">
        <v>8.4</v>
      </c>
      <c r="Y236" s="137">
        <v>15.6</v>
      </c>
      <c r="Z236" s="137">
        <v>8.4</v>
      </c>
      <c r="AA236" s="137">
        <v>32</v>
      </c>
      <c r="AB236" s="137">
        <v>182.8</v>
      </c>
      <c r="AC236" s="138">
        <v>1.168642</v>
      </c>
      <c r="AD236" s="137">
        <v>45.7</v>
      </c>
      <c r="AE236" s="137">
        <v>0.54014200000000001</v>
      </c>
      <c r="AF236" s="137">
        <v>28.087384</v>
      </c>
      <c r="AG236" s="139">
        <f>Table1[[#This Row],[Print/Copy Time from Sleep Mode (s)]]-Table1[[#This Row],[Print/Copy Time from Ready State (s)]]</f>
        <v>7.1999999999999993</v>
      </c>
      <c r="AH2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36" s="139" t="b">
        <f>IF(Table1[[#This Row],[Recovery Time Requirement (s)]]="No Requirement",TRUE,IF(Table1[[#This Row],[Recovery Time Requirement (s)]]="Default Delay Time Missing","Unknown",Table1[[#This Row],[Recovery Time (s) (Tactive1 - Tactive0)]]&lt;=Table1[[#This Row],[Recovery Time Requirement (s)]]))</f>
        <v>1</v>
      </c>
      <c r="AJ236" s="139" t="b">
        <f>Table1[[#This Row],[Automatic Duplex Output Capable]]&lt;&gt;"Optional"</f>
        <v>1</v>
      </c>
      <c r="AK2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6" s="140" t="str">
        <f t="array" ref="AL2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36" s="140">
        <f t="array" ref="AM2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9.15</v>
      </c>
      <c r="AN236" s="140">
        <f>Table1[[#This Row],[V2.0 TEC Requirement (kWh/wk)]]*52/3</f>
        <v>158.6</v>
      </c>
      <c r="AO2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0.49014200000000002</v>
      </c>
      <c r="AP236" s="140">
        <f t="array" ref="AP2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0.94299999999999995</v>
      </c>
      <c r="AQ236" s="140">
        <f>Table1[[#This Row],[Proposed V3.0 TEC Requirement (kWh/wk)]]+IF(Table1[[#This Row],[Maximum Document Size Width]]&gt;=275,A3_Weekly,0)+IF(AND(ISNUMBER(FIND("WiFi",Table1[[#This Row],[Functional Adders]])),ISERROR(FIND("Ethernet",Table1[[#This Row],[Functional Adders]]))),WiFi_Weekly,0)</f>
        <v>0.99299999999999999</v>
      </c>
      <c r="AR236" s="140" t="b">
        <f>Table1[[#This Row],[Typical Electricity Consumption (TEC) Per Proposed V3.0 Calculations (kWh/wk)]]&lt;=Table1[[#This Row],[Proposed V3.0 TEC Requirement Plus A3 and Wi-Fi Allowances (kWh/wk)]]</f>
        <v>1</v>
      </c>
      <c r="AS236" s="140" t="b">
        <f t="shared" si="5"/>
        <v>1</v>
      </c>
    </row>
    <row r="237" spans="1:45" ht="168" x14ac:dyDescent="0.2">
      <c r="A237" s="131">
        <v>2296096</v>
      </c>
      <c r="B237" s="132" t="s">
        <v>251</v>
      </c>
      <c r="C237" s="132" t="s">
        <v>306</v>
      </c>
      <c r="D237" s="132" t="s">
        <v>540</v>
      </c>
      <c r="E237" s="132" t="s">
        <v>541</v>
      </c>
      <c r="F237" s="141" t="s">
        <v>542</v>
      </c>
      <c r="G237" s="132" t="s">
        <v>29</v>
      </c>
      <c r="H237" s="132" t="s">
        <v>22</v>
      </c>
      <c r="I237" s="133">
        <v>297</v>
      </c>
      <c r="J237" s="133">
        <v>420</v>
      </c>
      <c r="K237" s="132"/>
      <c r="L237" s="132" t="s">
        <v>68</v>
      </c>
      <c r="M237" s="132" t="s">
        <v>21</v>
      </c>
      <c r="N237" s="133">
        <v>70</v>
      </c>
      <c r="O237" s="132" t="s">
        <v>24</v>
      </c>
      <c r="P237" s="134">
        <v>1.2230000000000001</v>
      </c>
      <c r="Q237" s="135">
        <v>63.595999999999997</v>
      </c>
      <c r="R237" s="132" t="s">
        <v>25</v>
      </c>
      <c r="S237" s="136">
        <v>42870</v>
      </c>
      <c r="T237" s="136">
        <v>42845</v>
      </c>
      <c r="U237" s="132" t="s">
        <v>35</v>
      </c>
      <c r="V237" s="132" t="s">
        <v>543</v>
      </c>
      <c r="W237" s="137">
        <v>0</v>
      </c>
      <c r="X237" s="137">
        <v>7.8</v>
      </c>
      <c r="Y237" s="137">
        <v>15</v>
      </c>
      <c r="Z237" s="137">
        <v>7.8</v>
      </c>
      <c r="AA237" s="137">
        <v>32</v>
      </c>
      <c r="AB237" s="137">
        <v>194.4</v>
      </c>
      <c r="AC237" s="138">
        <v>1.2265375000000001</v>
      </c>
      <c r="AD237" s="137">
        <v>48.6</v>
      </c>
      <c r="AE237" s="137">
        <v>0.55453749999999991</v>
      </c>
      <c r="AF237" s="137">
        <v>28.835949999999997</v>
      </c>
      <c r="AG237" s="139">
        <f>Table1[[#This Row],[Print/Copy Time from Sleep Mode (s)]]-Table1[[#This Row],[Print/Copy Time from Ready State (s)]]</f>
        <v>7.2</v>
      </c>
      <c r="AH2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37" s="139" t="b">
        <f>IF(Table1[[#This Row],[Recovery Time Requirement (s)]]="No Requirement",TRUE,IF(Table1[[#This Row],[Recovery Time Requirement (s)]]="Default Delay Time Missing","Unknown",Table1[[#This Row],[Recovery Time (s) (Tactive1 - Tactive0)]]&lt;=Table1[[#This Row],[Recovery Time Requirement (s)]]))</f>
        <v>1</v>
      </c>
      <c r="AJ237" s="139" t="b">
        <f>Table1[[#This Row],[Automatic Duplex Output Capable]]&lt;&gt;"Optional"</f>
        <v>1</v>
      </c>
      <c r="AK2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7" s="140" t="str">
        <f t="array" ref="AL2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37" s="140">
        <f t="array" ref="AM2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237" s="140">
        <f>Table1[[#This Row],[V2.0 TEC Requirement (kWh/wk)]]*52/3</f>
        <v>210.60000000000002</v>
      </c>
      <c r="AO2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0.50453749999999986</v>
      </c>
      <c r="AP237" s="140">
        <f t="array" ref="AP2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1.8550000000000004</v>
      </c>
      <c r="AQ237" s="140">
        <f>Table1[[#This Row],[Proposed V3.0 TEC Requirement (kWh/wk)]]+IF(Table1[[#This Row],[Maximum Document Size Width]]&gt;=275,A3_Weekly,0)+IF(AND(ISNUMBER(FIND("WiFi",Table1[[#This Row],[Functional Adders]])),ISERROR(FIND("Ethernet",Table1[[#This Row],[Functional Adders]]))),WiFi_Weekly,0)</f>
        <v>1.9050000000000005</v>
      </c>
      <c r="AR237" s="140" t="b">
        <f>Table1[[#This Row],[Typical Electricity Consumption (TEC) Per Proposed V3.0 Calculations (kWh/wk)]]&lt;=Table1[[#This Row],[Proposed V3.0 TEC Requirement Plus A3 and Wi-Fi Allowances (kWh/wk)]]</f>
        <v>1</v>
      </c>
      <c r="AS237" s="140" t="b">
        <f t="shared" si="5"/>
        <v>1</v>
      </c>
    </row>
    <row r="238" spans="1:45" ht="72" x14ac:dyDescent="0.2">
      <c r="A238" s="131">
        <v>2296094</v>
      </c>
      <c r="B238" s="132" t="s">
        <v>251</v>
      </c>
      <c r="C238" s="132" t="s">
        <v>306</v>
      </c>
      <c r="D238" s="132" t="s">
        <v>544</v>
      </c>
      <c r="E238" s="132" t="s">
        <v>545</v>
      </c>
      <c r="F238" s="132" t="s">
        <v>546</v>
      </c>
      <c r="G238" s="132" t="s">
        <v>1432</v>
      </c>
      <c r="H238" s="132" t="s">
        <v>22</v>
      </c>
      <c r="I238" s="133">
        <v>297</v>
      </c>
      <c r="J238" s="133">
        <v>420</v>
      </c>
      <c r="K238" s="132"/>
      <c r="L238" s="132" t="s">
        <v>68</v>
      </c>
      <c r="M238" s="132" t="s">
        <v>21</v>
      </c>
      <c r="N238" s="133">
        <v>65</v>
      </c>
      <c r="O238" s="132" t="s">
        <v>24</v>
      </c>
      <c r="P238" s="134">
        <v>1.73</v>
      </c>
      <c r="Q238" s="135">
        <v>89.96</v>
      </c>
      <c r="R238" s="132" t="s">
        <v>25</v>
      </c>
      <c r="S238" s="136">
        <v>42870</v>
      </c>
      <c r="T238" s="136">
        <v>42845</v>
      </c>
      <c r="U238" s="132" t="s">
        <v>35</v>
      </c>
      <c r="V238" s="132" t="s">
        <v>547</v>
      </c>
      <c r="W238" s="137">
        <v>0</v>
      </c>
      <c r="X238" s="137">
        <v>7.8</v>
      </c>
      <c r="Y238" s="137">
        <v>14.4</v>
      </c>
      <c r="Z238" s="137">
        <v>7.2</v>
      </c>
      <c r="AA238" s="137">
        <v>32</v>
      </c>
      <c r="AB238" s="137">
        <v>261.8</v>
      </c>
      <c r="AC238" s="138">
        <v>1.329</v>
      </c>
      <c r="AD238" s="137">
        <v>65.45</v>
      </c>
      <c r="AE238" s="137">
        <v>0.34725</v>
      </c>
      <c r="AF238" s="137">
        <v>18.056999999999999</v>
      </c>
      <c r="AG238" s="139">
        <f>Table1[[#This Row],[Print/Copy Time from Sleep Mode (s)]]-Table1[[#This Row],[Print/Copy Time from Ready State (s)]]</f>
        <v>6.6000000000000005</v>
      </c>
      <c r="AH2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38" s="139" t="b">
        <f>IF(Table1[[#This Row],[Recovery Time Requirement (s)]]="No Requirement",TRUE,IF(Table1[[#This Row],[Recovery Time Requirement (s)]]="Default Delay Time Missing","Unknown",Table1[[#This Row],[Recovery Time (s) (Tactive1 - Tactive0)]]&lt;=Table1[[#This Row],[Recovery Time Requirement (s)]]))</f>
        <v>1</v>
      </c>
      <c r="AJ238" s="139" t="b">
        <f>Table1[[#This Row],[Automatic Duplex Output Capable]]&lt;&gt;"Optional"</f>
        <v>1</v>
      </c>
      <c r="AK2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8" s="140" t="str">
        <f t="array" ref="AL2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38" s="140">
        <f t="array" ref="AM2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238" s="140">
        <f>Table1[[#This Row],[V2.0 TEC Requirement (kWh/wk)]]*52/3</f>
        <v>195</v>
      </c>
      <c r="AO2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0.29725000000000001</v>
      </c>
      <c r="AP238" s="140">
        <f t="array" ref="AP2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238" s="140">
        <f>Table1[[#This Row],[Proposed V3.0 TEC Requirement (kWh/wk)]]+IF(Table1[[#This Row],[Maximum Document Size Width]]&gt;=275,A3_Weekly,0)+IF(AND(ISNUMBER(FIND("WiFi",Table1[[#This Row],[Functional Adders]])),ISERROR(FIND("Ethernet",Table1[[#This Row],[Functional Adders]]))),WiFi_Weekly,0)</f>
        <v>1.208</v>
      </c>
      <c r="AR238" s="140" t="b">
        <f>Table1[[#This Row],[Typical Electricity Consumption (TEC) Per Proposed V3.0 Calculations (kWh/wk)]]&lt;=Table1[[#This Row],[Proposed V3.0 TEC Requirement Plus A3 and Wi-Fi Allowances (kWh/wk)]]</f>
        <v>1</v>
      </c>
      <c r="AS238" s="140" t="b">
        <f t="shared" si="5"/>
        <v>1</v>
      </c>
    </row>
    <row r="239" spans="1:45" ht="72" x14ac:dyDescent="0.2">
      <c r="A239" s="131">
        <v>2306716</v>
      </c>
      <c r="B239" s="132" t="s">
        <v>251</v>
      </c>
      <c r="C239" s="132" t="s">
        <v>548</v>
      </c>
      <c r="D239" s="132" t="s">
        <v>549</v>
      </c>
      <c r="E239" s="132" t="s">
        <v>549</v>
      </c>
      <c r="F239" s="132" t="s">
        <v>550</v>
      </c>
      <c r="G239" s="132" t="s">
        <v>29</v>
      </c>
      <c r="H239" s="132" t="s">
        <v>22</v>
      </c>
      <c r="I239" s="133">
        <v>216</v>
      </c>
      <c r="J239" s="133">
        <v>356</v>
      </c>
      <c r="K239" s="132"/>
      <c r="L239" s="132" t="s">
        <v>32</v>
      </c>
      <c r="M239" s="132" t="s">
        <v>21</v>
      </c>
      <c r="N239" s="133">
        <v>25</v>
      </c>
      <c r="O239" s="132" t="s">
        <v>24</v>
      </c>
      <c r="P239" s="134">
        <v>1.5</v>
      </c>
      <c r="Q239" s="135">
        <v>78</v>
      </c>
      <c r="R239" s="132" t="s">
        <v>25</v>
      </c>
      <c r="S239" s="136">
        <v>43040</v>
      </c>
      <c r="T239" s="136">
        <v>43061</v>
      </c>
      <c r="U239" s="132" t="s">
        <v>35</v>
      </c>
      <c r="V239" s="132" t="s">
        <v>551</v>
      </c>
      <c r="W239" s="137">
        <v>5</v>
      </c>
      <c r="X239" s="137">
        <v>18</v>
      </c>
      <c r="Y239" s="137">
        <v>21</v>
      </c>
      <c r="Z239" s="137">
        <v>21</v>
      </c>
      <c r="AA239" s="137">
        <v>25</v>
      </c>
      <c r="AB239" s="137">
        <v>252.30000000000004</v>
      </c>
      <c r="AC239" s="138">
        <v>1.4939749999999998</v>
      </c>
      <c r="AD239" s="137">
        <v>63.07500000000001</v>
      </c>
      <c r="AE239" s="137">
        <v>0.58769375000000001</v>
      </c>
      <c r="AF239" s="137">
        <v>30.560075000000001</v>
      </c>
      <c r="AG239" s="139">
        <f>Table1[[#This Row],[Print/Copy Time from Sleep Mode (s)]]-Table1[[#This Row],[Print/Copy Time from Ready State (s)]]</f>
        <v>3</v>
      </c>
      <c r="AH2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39" s="139" t="b">
        <f>IF(Table1[[#This Row],[Recovery Time Requirement (s)]]="No Requirement",TRUE,IF(Table1[[#This Row],[Recovery Time Requirement (s)]]="Default Delay Time Missing","Unknown",Table1[[#This Row],[Recovery Time (s) (Tactive1 - Tactive0)]]&lt;=Table1[[#This Row],[Recovery Time Requirement (s)]]))</f>
        <v>1</v>
      </c>
      <c r="AJ239" s="139" t="b">
        <f>Table1[[#This Row],[Automatic Duplex Output Capable]]&lt;&gt;"Optional"</f>
        <v>1</v>
      </c>
      <c r="AK2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39" s="140" t="str">
        <f t="array" ref="AL2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39" s="140">
        <f t="array" ref="AM2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v>
      </c>
      <c r="AN239" s="140">
        <f>Table1[[#This Row],[V2.0 TEC Requirement (kWh/wk)]]*52/3</f>
        <v>53.733333333333341</v>
      </c>
      <c r="AO2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0.58769375000000001</v>
      </c>
      <c r="AP239" s="140">
        <f t="array" ref="AP2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0.40300000000000002</v>
      </c>
      <c r="AQ239" s="140">
        <f>Table1[[#This Row],[Proposed V3.0 TEC Requirement (kWh/wk)]]+IF(Table1[[#This Row],[Maximum Document Size Width]]&gt;=275,A3_Weekly,0)+IF(AND(ISNUMBER(FIND("WiFi",Table1[[#This Row],[Functional Adders]])),ISERROR(FIND("Ethernet",Table1[[#This Row],[Functional Adders]]))),WiFi_Weekly,0)</f>
        <v>0.40300000000000002</v>
      </c>
      <c r="AR239" s="140" t="b">
        <f>Table1[[#This Row],[Typical Electricity Consumption (TEC) Per Proposed V3.0 Calculations (kWh/wk)]]&lt;=Table1[[#This Row],[Proposed V3.0 TEC Requirement Plus A3 and Wi-Fi Allowances (kWh/wk)]]</f>
        <v>0</v>
      </c>
      <c r="AS239" s="140" t="b">
        <f t="shared" si="5"/>
        <v>0</v>
      </c>
    </row>
    <row r="240" spans="1:45" ht="72" x14ac:dyDescent="0.2">
      <c r="A240" s="131">
        <v>2306721</v>
      </c>
      <c r="B240" s="132" t="s">
        <v>251</v>
      </c>
      <c r="C240" s="132" t="s">
        <v>548</v>
      </c>
      <c r="D240" s="132" t="s">
        <v>552</v>
      </c>
      <c r="E240" s="132" t="s">
        <v>552</v>
      </c>
      <c r="F240" s="132"/>
      <c r="G240" s="132" t="s">
        <v>29</v>
      </c>
      <c r="H240" s="132" t="s">
        <v>22</v>
      </c>
      <c r="I240" s="133">
        <v>216</v>
      </c>
      <c r="J240" s="133">
        <v>356</v>
      </c>
      <c r="K240" s="132"/>
      <c r="L240" s="132" t="s">
        <v>32</v>
      </c>
      <c r="M240" s="132" t="s">
        <v>21</v>
      </c>
      <c r="N240" s="133">
        <v>35</v>
      </c>
      <c r="O240" s="132" t="s">
        <v>24</v>
      </c>
      <c r="P240" s="134">
        <v>3.6</v>
      </c>
      <c r="Q240" s="135">
        <v>187.2</v>
      </c>
      <c r="R240" s="132" t="s">
        <v>25</v>
      </c>
      <c r="S240" s="136">
        <v>43040</v>
      </c>
      <c r="T240" s="136">
        <v>43061</v>
      </c>
      <c r="U240" s="132" t="s">
        <v>35</v>
      </c>
      <c r="V240" s="132" t="s">
        <v>553</v>
      </c>
      <c r="W240" s="137">
        <v>5</v>
      </c>
      <c r="X240" s="137">
        <v>12</v>
      </c>
      <c r="Y240" s="137">
        <v>22.2</v>
      </c>
      <c r="Z240" s="137">
        <v>18</v>
      </c>
      <c r="AA240" s="137">
        <v>32</v>
      </c>
      <c r="AB240" s="137">
        <v>568.20000000000005</v>
      </c>
      <c r="AC240" s="138">
        <v>3.6218000000000004</v>
      </c>
      <c r="AD240" s="137">
        <v>142.05000000000001</v>
      </c>
      <c r="AE240" s="137">
        <v>1.67405</v>
      </c>
      <c r="AF240" s="137">
        <v>87.050600000000003</v>
      </c>
      <c r="AG240" s="139">
        <f>Table1[[#This Row],[Print/Copy Time from Sleep Mode (s)]]-Table1[[#This Row],[Print/Copy Time from Ready State (s)]]</f>
        <v>10.199999999999999</v>
      </c>
      <c r="AH2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240" s="139" t="b">
        <f>IF(Table1[[#This Row],[Recovery Time Requirement (s)]]="No Requirement",TRUE,IF(Table1[[#This Row],[Recovery Time Requirement (s)]]="Default Delay Time Missing","Unknown",Table1[[#This Row],[Recovery Time (s) (Tactive1 - Tactive0)]]&lt;=Table1[[#This Row],[Recovery Time Requirement (s)]]))</f>
        <v>1</v>
      </c>
      <c r="AJ240" s="139" t="b">
        <f>Table1[[#This Row],[Automatic Duplex Output Capable]]&lt;&gt;"Optional"</f>
        <v>1</v>
      </c>
      <c r="AK2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0" s="140" t="str">
        <f t="array" ref="AL2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0" s="140">
        <f t="array" ref="AM2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240" s="140">
        <f>Table1[[#This Row],[V2.0 TEC Requirement (kWh/wk)]]*52/3</f>
        <v>84.066666666666663</v>
      </c>
      <c r="AO2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1.67405</v>
      </c>
      <c r="AP240" s="140">
        <f t="array" ref="AP2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240" s="140">
        <f>Table1[[#This Row],[Proposed V3.0 TEC Requirement (kWh/wk)]]+IF(Table1[[#This Row],[Maximum Document Size Width]]&gt;=275,A3_Weekly,0)+IF(AND(ISNUMBER(FIND("WiFi",Table1[[#This Row],[Functional Adders]])),ISERROR(FIND("Ethernet",Table1[[#This Row],[Functional Adders]]))),WiFi_Weekly,0)</f>
        <v>0.72300000000000009</v>
      </c>
      <c r="AR240" s="140" t="b">
        <f>Table1[[#This Row],[Typical Electricity Consumption (TEC) Per Proposed V3.0 Calculations (kWh/wk)]]&lt;=Table1[[#This Row],[Proposed V3.0 TEC Requirement Plus A3 and Wi-Fi Allowances (kWh/wk)]]</f>
        <v>0</v>
      </c>
      <c r="AS240" s="140" t="b">
        <f t="shared" si="5"/>
        <v>0</v>
      </c>
    </row>
    <row r="241" spans="1:45" ht="72" x14ac:dyDescent="0.2">
      <c r="A241" s="131">
        <v>2306722</v>
      </c>
      <c r="B241" s="132" t="s">
        <v>251</v>
      </c>
      <c r="C241" s="132" t="s">
        <v>548</v>
      </c>
      <c r="D241" s="132" t="s">
        <v>554</v>
      </c>
      <c r="E241" s="132" t="s">
        <v>554</v>
      </c>
      <c r="F241" s="132" t="s">
        <v>555</v>
      </c>
      <c r="G241" s="132" t="s">
        <v>1432</v>
      </c>
      <c r="H241" s="132" t="s">
        <v>22</v>
      </c>
      <c r="I241" s="133">
        <v>216</v>
      </c>
      <c r="J241" s="133">
        <v>356</v>
      </c>
      <c r="K241" s="132"/>
      <c r="L241" s="132" t="s">
        <v>32</v>
      </c>
      <c r="M241" s="132" t="s">
        <v>21</v>
      </c>
      <c r="N241" s="133">
        <v>25</v>
      </c>
      <c r="O241" s="132" t="s">
        <v>24</v>
      </c>
      <c r="P241" s="134">
        <v>1.6</v>
      </c>
      <c r="Q241" s="135">
        <v>83.2</v>
      </c>
      <c r="R241" s="132" t="s">
        <v>25</v>
      </c>
      <c r="S241" s="136">
        <v>43040</v>
      </c>
      <c r="T241" s="136">
        <v>43061</v>
      </c>
      <c r="U241" s="132" t="s">
        <v>35</v>
      </c>
      <c r="V241" s="132" t="s">
        <v>556</v>
      </c>
      <c r="W241" s="137">
        <v>5</v>
      </c>
      <c r="X241" s="137">
        <v>19.2</v>
      </c>
      <c r="Y241" s="137">
        <v>21</v>
      </c>
      <c r="Z241" s="137">
        <v>18</v>
      </c>
      <c r="AA241" s="137">
        <v>25</v>
      </c>
      <c r="AB241" s="137">
        <v>253.26666666666668</v>
      </c>
      <c r="AC241" s="138">
        <v>1.5398333333333332</v>
      </c>
      <c r="AD241" s="137">
        <v>63.31666666666667</v>
      </c>
      <c r="AE241" s="137">
        <v>0.63695833333333329</v>
      </c>
      <c r="AF241" s="137">
        <v>33.121833333333328</v>
      </c>
      <c r="AG241" s="139">
        <f>Table1[[#This Row],[Print/Copy Time from Sleep Mode (s)]]-Table1[[#This Row],[Print/Copy Time from Ready State (s)]]</f>
        <v>1.8000000000000007</v>
      </c>
      <c r="AH2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41" s="139" t="b">
        <f>IF(Table1[[#This Row],[Recovery Time Requirement (s)]]="No Requirement",TRUE,IF(Table1[[#This Row],[Recovery Time Requirement (s)]]="Default Delay Time Missing","Unknown",Table1[[#This Row],[Recovery Time (s) (Tactive1 - Tactive0)]]&lt;=Table1[[#This Row],[Recovery Time Requirement (s)]]))</f>
        <v>1</v>
      </c>
      <c r="AJ241" s="139" t="b">
        <f>Table1[[#This Row],[Automatic Duplex Output Capable]]&lt;&gt;"Optional"</f>
        <v>1</v>
      </c>
      <c r="AK2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1" s="140" t="str">
        <f t="array" ref="AL2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41" s="140">
        <f t="array" ref="AM2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241" s="140">
        <f>Table1[[#This Row],[V2.0 TEC Requirement (kWh/wk)]]*52/3</f>
        <v>57.199999999999996</v>
      </c>
      <c r="AO2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0.63695833333333329</v>
      </c>
      <c r="AP241" s="140">
        <f t="array" ref="AP2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241" s="140">
        <f>Table1[[#This Row],[Proposed V3.0 TEC Requirement (kWh/wk)]]+IF(Table1[[#This Row],[Maximum Document Size Width]]&gt;=275,A3_Weekly,0)+IF(AND(ISNUMBER(FIND("WiFi",Table1[[#This Row],[Functional Adders]])),ISERROR(FIND("Ethernet",Table1[[#This Row],[Functional Adders]]))),WiFi_Weekly,0)</f>
        <v>0.33800000000000002</v>
      </c>
      <c r="AR241" s="140" t="b">
        <f>Table1[[#This Row],[Typical Electricity Consumption (TEC) Per Proposed V3.0 Calculations (kWh/wk)]]&lt;=Table1[[#This Row],[Proposed V3.0 TEC Requirement Plus A3 and Wi-Fi Allowances (kWh/wk)]]</f>
        <v>0</v>
      </c>
      <c r="AS241" s="140" t="b">
        <f t="shared" si="5"/>
        <v>0</v>
      </c>
    </row>
    <row r="242" spans="1:45" ht="72" x14ac:dyDescent="0.2">
      <c r="A242" s="131">
        <v>2306723</v>
      </c>
      <c r="B242" s="132" t="s">
        <v>251</v>
      </c>
      <c r="C242" s="132" t="s">
        <v>548</v>
      </c>
      <c r="D242" s="132" t="s">
        <v>557</v>
      </c>
      <c r="E242" s="132" t="s">
        <v>557</v>
      </c>
      <c r="F242" s="132"/>
      <c r="G242" s="132" t="s">
        <v>1432</v>
      </c>
      <c r="H242" s="132" t="s">
        <v>22</v>
      </c>
      <c r="I242" s="133">
        <v>216</v>
      </c>
      <c r="J242" s="133">
        <v>356</v>
      </c>
      <c r="K242" s="132"/>
      <c r="L242" s="132" t="s">
        <v>32</v>
      </c>
      <c r="M242" s="132" t="s">
        <v>21</v>
      </c>
      <c r="N242" s="133">
        <v>40</v>
      </c>
      <c r="O242" s="132" t="s">
        <v>24</v>
      </c>
      <c r="P242" s="134">
        <v>2.8</v>
      </c>
      <c r="Q242" s="135">
        <v>145.6</v>
      </c>
      <c r="R242" s="132" t="s">
        <v>25</v>
      </c>
      <c r="S242" s="136">
        <v>43040</v>
      </c>
      <c r="T242" s="136">
        <v>43061</v>
      </c>
      <c r="U242" s="132" t="s">
        <v>35</v>
      </c>
      <c r="V242" s="132" t="s">
        <v>558</v>
      </c>
      <c r="W242" s="137">
        <v>2</v>
      </c>
      <c r="X242" s="137">
        <v>12</v>
      </c>
      <c r="Y242" s="137">
        <v>28.2</v>
      </c>
      <c r="Z242" s="137">
        <v>34.799999999999997</v>
      </c>
      <c r="AA242" s="137">
        <v>32</v>
      </c>
      <c r="AB242" s="137">
        <v>507.8</v>
      </c>
      <c r="AC242" s="138">
        <v>2.7694000000000001</v>
      </c>
      <c r="AD242" s="137">
        <v>126.95</v>
      </c>
      <c r="AE242" s="137">
        <v>0.91915000000000002</v>
      </c>
      <c r="AF242" s="137">
        <v>47.7958</v>
      </c>
      <c r="AG242" s="139">
        <f>Table1[[#This Row],[Print/Copy Time from Sleep Mode (s)]]-Table1[[#This Row],[Print/Copy Time from Ready State (s)]]</f>
        <v>16.2</v>
      </c>
      <c r="AH2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42" s="139" t="b">
        <f>IF(Table1[[#This Row],[Recovery Time Requirement (s)]]="No Requirement",TRUE,IF(Table1[[#This Row],[Recovery Time Requirement (s)]]="Default Delay Time Missing","Unknown",Table1[[#This Row],[Recovery Time (s) (Tactive1 - Tactive0)]]&lt;=Table1[[#This Row],[Recovery Time Requirement (s)]]))</f>
        <v>1</v>
      </c>
      <c r="AJ242" s="139" t="b">
        <f>Table1[[#This Row],[Automatic Duplex Output Capable]]&lt;&gt;"Optional"</f>
        <v>1</v>
      </c>
      <c r="AK2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2" s="140" t="str">
        <f t="array" ref="AL2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42" s="140">
        <f t="array" ref="AM2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242" s="140">
        <f>Table1[[#This Row],[V2.0 TEC Requirement (kWh/wk)]]*52/3</f>
        <v>103.13333333333334</v>
      </c>
      <c r="AO2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0.91915000000000002</v>
      </c>
      <c r="AP242" s="140">
        <f t="array" ref="AP2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242" s="140">
        <f>Table1[[#This Row],[Proposed V3.0 TEC Requirement (kWh/wk)]]+IF(Table1[[#This Row],[Maximum Document Size Width]]&gt;=275,A3_Weekly,0)+IF(AND(ISNUMBER(FIND("WiFi",Table1[[#This Row],[Functional Adders]])),ISERROR(FIND("Ethernet",Table1[[#This Row],[Functional Adders]]))),WiFi_Weekly,0)</f>
        <v>0.65300000000000002</v>
      </c>
      <c r="AR242" s="140" t="b">
        <f>Table1[[#This Row],[Typical Electricity Consumption (TEC) Per Proposed V3.0 Calculations (kWh/wk)]]&lt;=Table1[[#This Row],[Proposed V3.0 TEC Requirement Plus A3 and Wi-Fi Allowances (kWh/wk)]]</f>
        <v>0</v>
      </c>
      <c r="AS242" s="140" t="b">
        <f t="shared" si="5"/>
        <v>0</v>
      </c>
    </row>
    <row r="243" spans="1:45" ht="72" x14ac:dyDescent="0.2">
      <c r="A243" s="131">
        <v>2306749</v>
      </c>
      <c r="B243" s="132" t="s">
        <v>251</v>
      </c>
      <c r="C243" s="132" t="s">
        <v>548</v>
      </c>
      <c r="D243" s="132" t="s">
        <v>559</v>
      </c>
      <c r="E243" s="132" t="s">
        <v>559</v>
      </c>
      <c r="F243" s="132"/>
      <c r="G243" s="132" t="s">
        <v>1432</v>
      </c>
      <c r="H243" s="132" t="s">
        <v>22</v>
      </c>
      <c r="I243" s="133">
        <v>216</v>
      </c>
      <c r="J243" s="133">
        <v>356</v>
      </c>
      <c r="K243" s="132"/>
      <c r="L243" s="132" t="s">
        <v>32</v>
      </c>
      <c r="M243" s="132" t="s">
        <v>21</v>
      </c>
      <c r="N243" s="133">
        <v>50</v>
      </c>
      <c r="O243" s="132" t="s">
        <v>24</v>
      </c>
      <c r="P243" s="134">
        <v>3.2</v>
      </c>
      <c r="Q243" s="135">
        <v>166.4</v>
      </c>
      <c r="R243" s="132" t="s">
        <v>25</v>
      </c>
      <c r="S243" s="136">
        <v>43040</v>
      </c>
      <c r="T243" s="136">
        <v>43061</v>
      </c>
      <c r="U243" s="132" t="s">
        <v>35</v>
      </c>
      <c r="V243" s="132" t="s">
        <v>560</v>
      </c>
      <c r="W243" s="137">
        <v>2</v>
      </c>
      <c r="X243" s="137">
        <v>18</v>
      </c>
      <c r="Y243" s="137">
        <v>28.2</v>
      </c>
      <c r="Z243" s="137">
        <v>28.2</v>
      </c>
      <c r="AA243" s="137">
        <v>32</v>
      </c>
      <c r="AB243" s="137">
        <v>590.79999999999995</v>
      </c>
      <c r="AC243" s="138">
        <v>3.1715999999999998</v>
      </c>
      <c r="AD243" s="137">
        <v>147.69999999999999</v>
      </c>
      <c r="AE243" s="137">
        <v>1.0071000000000001</v>
      </c>
      <c r="AF243" s="137">
        <v>52.369200000000006</v>
      </c>
      <c r="AG243" s="139">
        <f>Table1[[#This Row],[Print/Copy Time from Sleep Mode (s)]]-Table1[[#This Row],[Print/Copy Time from Ready State (s)]]</f>
        <v>10.199999999999999</v>
      </c>
      <c r="AH2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243" s="139" t="b">
        <f>IF(Table1[[#This Row],[Recovery Time Requirement (s)]]="No Requirement",TRUE,IF(Table1[[#This Row],[Recovery Time Requirement (s)]]="Default Delay Time Missing","Unknown",Table1[[#This Row],[Recovery Time (s) (Tactive1 - Tactive0)]]&lt;=Table1[[#This Row],[Recovery Time Requirement (s)]]))</f>
        <v>1</v>
      </c>
      <c r="AJ243" s="139" t="b">
        <f>Table1[[#This Row],[Automatic Duplex Output Capable]]&lt;&gt;"Optional"</f>
        <v>1</v>
      </c>
      <c r="AK2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3" s="140" t="str">
        <f t="array" ref="AL2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43" s="140">
        <f t="array" ref="AM2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7.95</v>
      </c>
      <c r="AN243" s="140">
        <f>Table1[[#This Row],[V2.0 TEC Requirement (kWh/wk)]]*52/3</f>
        <v>137.80000000000001</v>
      </c>
      <c r="AO2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1.0071000000000001</v>
      </c>
      <c r="AP243" s="140">
        <f t="array" ref="AP2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243" s="140">
        <f>Table1[[#This Row],[Proposed V3.0 TEC Requirement (kWh/wk)]]+IF(Table1[[#This Row],[Maximum Document Size Width]]&gt;=275,A3_Weekly,0)+IF(AND(ISNUMBER(FIND("WiFi",Table1[[#This Row],[Functional Adders]])),ISERROR(FIND("Ethernet",Table1[[#This Row],[Functional Adders]]))),WiFi_Weekly,0)</f>
        <v>0.79100000000000004</v>
      </c>
      <c r="AR243" s="140" t="b">
        <f>Table1[[#This Row],[Typical Electricity Consumption (TEC) Per Proposed V3.0 Calculations (kWh/wk)]]&lt;=Table1[[#This Row],[Proposed V3.0 TEC Requirement Plus A3 and Wi-Fi Allowances (kWh/wk)]]</f>
        <v>0</v>
      </c>
      <c r="AS243" s="140" t="b">
        <f t="shared" si="5"/>
        <v>0</v>
      </c>
    </row>
    <row r="244" spans="1:45" ht="72" x14ac:dyDescent="0.2">
      <c r="A244" s="131">
        <v>2306756</v>
      </c>
      <c r="B244" s="132" t="s">
        <v>251</v>
      </c>
      <c r="C244" s="132" t="s">
        <v>548</v>
      </c>
      <c r="D244" s="132" t="s">
        <v>561</v>
      </c>
      <c r="E244" s="132" t="s">
        <v>561</v>
      </c>
      <c r="F244" s="132"/>
      <c r="G244" s="132" t="s">
        <v>29</v>
      </c>
      <c r="H244" s="132" t="s">
        <v>22</v>
      </c>
      <c r="I244" s="133">
        <v>216</v>
      </c>
      <c r="J244" s="133">
        <v>356</v>
      </c>
      <c r="K244" s="132"/>
      <c r="L244" s="132" t="s">
        <v>32</v>
      </c>
      <c r="M244" s="132" t="s">
        <v>28</v>
      </c>
      <c r="N244" s="133">
        <v>37</v>
      </c>
      <c r="O244" s="132" t="s">
        <v>24</v>
      </c>
      <c r="P244" s="134">
        <v>2</v>
      </c>
      <c r="Q244" s="135">
        <v>104</v>
      </c>
      <c r="R244" s="132" t="s">
        <v>25</v>
      </c>
      <c r="S244" s="136">
        <v>43040</v>
      </c>
      <c r="T244" s="136">
        <v>43061</v>
      </c>
      <c r="U244" s="132" t="s">
        <v>35</v>
      </c>
      <c r="V244" s="132" t="s">
        <v>562</v>
      </c>
      <c r="W244" s="137">
        <v>1</v>
      </c>
      <c r="X244" s="137">
        <v>13.2</v>
      </c>
      <c r="Y244" s="137">
        <v>18</v>
      </c>
      <c r="Z244" s="137">
        <v>16.2</v>
      </c>
      <c r="AA244" s="137">
        <v>32</v>
      </c>
      <c r="AB244" s="137">
        <v>314.8</v>
      </c>
      <c r="AC244" s="138">
        <v>1.9708000000000001</v>
      </c>
      <c r="AD244" s="137">
        <v>78.7</v>
      </c>
      <c r="AE244" s="137">
        <v>0.88329999999999997</v>
      </c>
      <c r="AF244" s="137">
        <v>45.931599999999996</v>
      </c>
      <c r="AG244" s="139">
        <f>Table1[[#This Row],[Print/Copy Time from Sleep Mode (s)]]-Table1[[#This Row],[Print/Copy Time from Ready State (s)]]</f>
        <v>4.8000000000000007</v>
      </c>
      <c r="AH2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244" s="139" t="b">
        <f>IF(Table1[[#This Row],[Recovery Time Requirement (s)]]="No Requirement",TRUE,IF(Table1[[#This Row],[Recovery Time Requirement (s)]]="Default Delay Time Missing","Unknown",Table1[[#This Row],[Recovery Time (s) (Tactive1 - Tactive0)]]&lt;=Table1[[#This Row],[Recovery Time Requirement (s)]]))</f>
        <v>1</v>
      </c>
      <c r="AJ244" s="139" t="b">
        <f>Table1[[#This Row],[Automatic Duplex Output Capable]]&lt;&gt;"Optional"</f>
        <v>1</v>
      </c>
      <c r="AK2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4" s="140" t="str">
        <f t="array" ref="AL2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4" s="140">
        <f t="array" ref="AM2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244" s="140">
        <f>Table1[[#This Row],[V2.0 TEC Requirement (kWh/wk)]]*52/3</f>
        <v>39.346666666666671</v>
      </c>
      <c r="AO2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0.88329999999999997</v>
      </c>
      <c r="AP244" s="140">
        <f t="array" ref="AP2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244" s="140">
        <f>Table1[[#This Row],[Proposed V3.0 TEC Requirement (kWh/wk)]]+IF(Table1[[#This Row],[Maximum Document Size Width]]&gt;=275,A3_Weekly,0)+IF(AND(ISNUMBER(FIND("WiFi",Table1[[#This Row],[Functional Adders]])),ISERROR(FIND("Ethernet",Table1[[#This Row],[Functional Adders]]))),WiFi_Weekly,0)</f>
        <v>0.51400000000000001</v>
      </c>
      <c r="AR244" s="140" t="b">
        <f>Table1[[#This Row],[Typical Electricity Consumption (TEC) Per Proposed V3.0 Calculations (kWh/wk)]]&lt;=Table1[[#This Row],[Proposed V3.0 TEC Requirement Plus A3 and Wi-Fi Allowances (kWh/wk)]]</f>
        <v>0</v>
      </c>
      <c r="AS244" s="140" t="b">
        <f t="shared" si="5"/>
        <v>0</v>
      </c>
    </row>
    <row r="245" spans="1:45" ht="72" x14ac:dyDescent="0.2">
      <c r="A245" s="131">
        <v>2306750</v>
      </c>
      <c r="B245" s="132" t="s">
        <v>251</v>
      </c>
      <c r="C245" s="132" t="s">
        <v>548</v>
      </c>
      <c r="D245" s="132" t="s">
        <v>563</v>
      </c>
      <c r="E245" s="132" t="s">
        <v>563</v>
      </c>
      <c r="F245" s="132"/>
      <c r="G245" s="132" t="s">
        <v>29</v>
      </c>
      <c r="H245" s="132" t="s">
        <v>22</v>
      </c>
      <c r="I245" s="133">
        <v>216</v>
      </c>
      <c r="J245" s="133">
        <v>356</v>
      </c>
      <c r="K245" s="132"/>
      <c r="L245" s="132" t="s">
        <v>32</v>
      </c>
      <c r="M245" s="132" t="s">
        <v>28</v>
      </c>
      <c r="N245" s="133">
        <v>45</v>
      </c>
      <c r="O245" s="132" t="s">
        <v>24</v>
      </c>
      <c r="P245" s="134">
        <v>2.9</v>
      </c>
      <c r="Q245" s="135">
        <v>150.80000000000001</v>
      </c>
      <c r="R245" s="132" t="s">
        <v>25</v>
      </c>
      <c r="S245" s="136">
        <v>43040</v>
      </c>
      <c r="T245" s="136">
        <v>43061</v>
      </c>
      <c r="U245" s="132" t="s">
        <v>35</v>
      </c>
      <c r="V245" s="132" t="s">
        <v>564</v>
      </c>
      <c r="W245" s="137">
        <v>1</v>
      </c>
      <c r="X245" s="137">
        <v>13.8</v>
      </c>
      <c r="Y245" s="137">
        <v>22.2</v>
      </c>
      <c r="Z245" s="137">
        <v>19.2</v>
      </c>
      <c r="AA245" s="137">
        <v>32</v>
      </c>
      <c r="AB245" s="137">
        <v>488.4</v>
      </c>
      <c r="AC245" s="138">
        <v>2.9283999999999994</v>
      </c>
      <c r="AD245" s="137">
        <v>122.1</v>
      </c>
      <c r="AE245" s="137">
        <v>1.2109000000000001</v>
      </c>
      <c r="AF245" s="137">
        <v>62.966800000000006</v>
      </c>
      <c r="AG245" s="139">
        <f>Table1[[#This Row],[Print/Copy Time from Sleep Mode (s)]]-Table1[[#This Row],[Print/Copy Time from Ready State (s)]]</f>
        <v>8.3999999999999986</v>
      </c>
      <c r="AH2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245" s="139" t="b">
        <f>IF(Table1[[#This Row],[Recovery Time Requirement (s)]]="No Requirement",TRUE,IF(Table1[[#This Row],[Recovery Time Requirement (s)]]="Default Delay Time Missing","Unknown",Table1[[#This Row],[Recovery Time (s) (Tactive1 - Tactive0)]]&lt;=Table1[[#This Row],[Recovery Time Requirement (s)]]))</f>
        <v>1</v>
      </c>
      <c r="AJ245" s="139" t="b">
        <f>Table1[[#This Row],[Automatic Duplex Output Capable]]&lt;&gt;"Optional"</f>
        <v>1</v>
      </c>
      <c r="AK2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5" s="140" t="str">
        <f t="array" ref="AL2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5" s="140">
        <f t="array" ref="AM2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3.4000000000000004</v>
      </c>
      <c r="AN245" s="140">
        <f>Table1[[#This Row],[V2.0 TEC Requirement (kWh/wk)]]*52/3</f>
        <v>58.933333333333337</v>
      </c>
      <c r="AO2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1.2109000000000001</v>
      </c>
      <c r="AP245" s="140">
        <f t="array" ref="AP2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0.66999999999999993</v>
      </c>
      <c r="AQ245" s="140">
        <f>Table1[[#This Row],[Proposed V3.0 TEC Requirement (kWh/wk)]]+IF(Table1[[#This Row],[Maximum Document Size Width]]&gt;=275,A3_Weekly,0)+IF(AND(ISNUMBER(FIND("WiFi",Table1[[#This Row],[Functional Adders]])),ISERROR(FIND("Ethernet",Table1[[#This Row],[Functional Adders]]))),WiFi_Weekly,0)</f>
        <v>0.66999999999999993</v>
      </c>
      <c r="AR245" s="140" t="b">
        <f>Table1[[#This Row],[Typical Electricity Consumption (TEC) Per Proposed V3.0 Calculations (kWh/wk)]]&lt;=Table1[[#This Row],[Proposed V3.0 TEC Requirement Plus A3 and Wi-Fi Allowances (kWh/wk)]]</f>
        <v>0</v>
      </c>
      <c r="AS245" s="140" t="b">
        <f t="shared" si="5"/>
        <v>0</v>
      </c>
    </row>
    <row r="246" spans="1:45" ht="72" x14ac:dyDescent="0.2">
      <c r="A246" s="131">
        <v>2306751</v>
      </c>
      <c r="B246" s="132" t="s">
        <v>251</v>
      </c>
      <c r="C246" s="132" t="s">
        <v>548</v>
      </c>
      <c r="D246" s="132" t="s">
        <v>565</v>
      </c>
      <c r="E246" s="132" t="s">
        <v>565</v>
      </c>
      <c r="F246" s="132" t="s">
        <v>566</v>
      </c>
      <c r="G246" s="132" t="s">
        <v>29</v>
      </c>
      <c r="H246" s="132" t="s">
        <v>22</v>
      </c>
      <c r="I246" s="133">
        <v>216</v>
      </c>
      <c r="J246" s="133">
        <v>356</v>
      </c>
      <c r="K246" s="132"/>
      <c r="L246" s="132" t="s">
        <v>32</v>
      </c>
      <c r="M246" s="132" t="s">
        <v>28</v>
      </c>
      <c r="N246" s="133">
        <v>50</v>
      </c>
      <c r="O246" s="132" t="s">
        <v>24</v>
      </c>
      <c r="P246" s="134">
        <v>3.4</v>
      </c>
      <c r="Q246" s="135">
        <v>176.8</v>
      </c>
      <c r="R246" s="132" t="s">
        <v>25</v>
      </c>
      <c r="S246" s="136">
        <v>43040</v>
      </c>
      <c r="T246" s="136">
        <v>43061</v>
      </c>
      <c r="U246" s="132" t="s">
        <v>35</v>
      </c>
      <c r="V246" s="132" t="s">
        <v>567</v>
      </c>
      <c r="W246" s="137">
        <v>1</v>
      </c>
      <c r="X246" s="137">
        <v>16.8</v>
      </c>
      <c r="Y246" s="137">
        <v>22.2</v>
      </c>
      <c r="Z246" s="137">
        <v>16.8</v>
      </c>
      <c r="AA246" s="137">
        <v>32</v>
      </c>
      <c r="AB246" s="137">
        <v>559.20000000000005</v>
      </c>
      <c r="AC246" s="138">
        <v>3.3719999999999999</v>
      </c>
      <c r="AD246" s="137">
        <v>139.80000000000001</v>
      </c>
      <c r="AE246" s="137">
        <v>1.41</v>
      </c>
      <c r="AF246" s="137">
        <v>73.319999999999993</v>
      </c>
      <c r="AG246" s="139">
        <f>Table1[[#This Row],[Print/Copy Time from Sleep Mode (s)]]-Table1[[#This Row],[Print/Copy Time from Ready State (s)]]</f>
        <v>5.3999999999999986</v>
      </c>
      <c r="AH2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246" s="139" t="b">
        <f>IF(Table1[[#This Row],[Recovery Time Requirement (s)]]="No Requirement",TRUE,IF(Table1[[#This Row],[Recovery Time Requirement (s)]]="Default Delay Time Missing","Unknown",Table1[[#This Row],[Recovery Time (s) (Tactive1 - Tactive0)]]&lt;=Table1[[#This Row],[Recovery Time Requirement (s)]]))</f>
        <v>1</v>
      </c>
      <c r="AJ246" s="139" t="b">
        <f>Table1[[#This Row],[Automatic Duplex Output Capable]]&lt;&gt;"Optional"</f>
        <v>1</v>
      </c>
      <c r="AK2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6" s="140" t="str">
        <f t="array" ref="AL2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6" s="140">
        <f t="array" ref="AM2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246" s="140">
        <f>Table1[[#This Row],[V2.0 TEC Requirement (kWh/wk)]]*52/3</f>
        <v>72.8</v>
      </c>
      <c r="AO2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1.41</v>
      </c>
      <c r="AP246" s="140">
        <f t="array" ref="AP2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246" s="140">
        <f>Table1[[#This Row],[Proposed V3.0 TEC Requirement (kWh/wk)]]+IF(Table1[[#This Row],[Maximum Document Size Width]]&gt;=275,A3_Weekly,0)+IF(AND(ISNUMBER(FIND("WiFi",Table1[[#This Row],[Functional Adders]])),ISERROR(FIND("Ethernet",Table1[[#This Row],[Functional Adders]]))),WiFi_Weekly,0)</f>
        <v>0.7799999999999998</v>
      </c>
      <c r="AR246" s="140" t="b">
        <f>Table1[[#This Row],[Typical Electricity Consumption (TEC) Per Proposed V3.0 Calculations (kWh/wk)]]&lt;=Table1[[#This Row],[Proposed V3.0 TEC Requirement Plus A3 and Wi-Fi Allowances (kWh/wk)]]</f>
        <v>0</v>
      </c>
      <c r="AS246" s="140" t="b">
        <f t="shared" si="5"/>
        <v>0</v>
      </c>
    </row>
    <row r="247" spans="1:45" ht="72" x14ac:dyDescent="0.2">
      <c r="A247" s="131">
        <v>2306757</v>
      </c>
      <c r="B247" s="132" t="s">
        <v>251</v>
      </c>
      <c r="C247" s="132" t="s">
        <v>548</v>
      </c>
      <c r="D247" s="132" t="s">
        <v>568</v>
      </c>
      <c r="E247" s="132" t="s">
        <v>568</v>
      </c>
      <c r="F247" s="132"/>
      <c r="G247" s="132" t="s">
        <v>29</v>
      </c>
      <c r="H247" s="132" t="s">
        <v>22</v>
      </c>
      <c r="I247" s="133">
        <v>216</v>
      </c>
      <c r="J247" s="133">
        <v>356</v>
      </c>
      <c r="K247" s="132"/>
      <c r="L247" s="132" t="s">
        <v>32</v>
      </c>
      <c r="M247" s="132" t="s">
        <v>28</v>
      </c>
      <c r="N247" s="133">
        <v>55</v>
      </c>
      <c r="O247" s="132" t="s">
        <v>24</v>
      </c>
      <c r="P247" s="134">
        <v>3.8</v>
      </c>
      <c r="Q247" s="135">
        <v>197.6</v>
      </c>
      <c r="R247" s="132" t="s">
        <v>25</v>
      </c>
      <c r="S247" s="136">
        <v>43040</v>
      </c>
      <c r="T247" s="136">
        <v>43061</v>
      </c>
      <c r="U247" s="132" t="s">
        <v>35</v>
      </c>
      <c r="V247" s="132" t="s">
        <v>569</v>
      </c>
      <c r="W247" s="137">
        <v>1</v>
      </c>
      <c r="X247" s="137">
        <v>10.8</v>
      </c>
      <c r="Y247" s="137">
        <v>36</v>
      </c>
      <c r="Z247" s="137">
        <v>34.200000000000003</v>
      </c>
      <c r="AA247" s="137">
        <v>32</v>
      </c>
      <c r="AB247" s="137">
        <v>711</v>
      </c>
      <c r="AC247" s="138">
        <v>3.8365999999999998</v>
      </c>
      <c r="AD247" s="137">
        <v>177.75</v>
      </c>
      <c r="AE247" s="137">
        <v>1.2363499999999998</v>
      </c>
      <c r="AF247" s="137">
        <v>64.290199999999999</v>
      </c>
      <c r="AG247" s="139">
        <f>Table1[[#This Row],[Print/Copy Time from Sleep Mode (s)]]-Table1[[#This Row],[Print/Copy Time from Ready State (s)]]</f>
        <v>25.2</v>
      </c>
      <c r="AH2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47" s="139" t="b">
        <f>IF(Table1[[#This Row],[Recovery Time Requirement (s)]]="No Requirement",TRUE,IF(Table1[[#This Row],[Recovery Time Requirement (s)]]="Default Delay Time Missing","Unknown",Table1[[#This Row],[Recovery Time (s) (Tactive1 - Tactive0)]]&lt;=Table1[[#This Row],[Recovery Time Requirement (s)]]))</f>
        <v>1</v>
      </c>
      <c r="AJ247" s="139" t="b">
        <f>Table1[[#This Row],[Automatic Duplex Output Capable]]&lt;&gt;"Optional"</f>
        <v>1</v>
      </c>
      <c r="AK2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7" s="140" t="str">
        <f t="array" ref="AL2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7" s="140">
        <f t="array" ref="AM2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247" s="140">
        <f>Table1[[#This Row],[V2.0 TEC Requirement (kWh/wk)]]*52/3</f>
        <v>86.666666666666686</v>
      </c>
      <c r="AO2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1.2363499999999998</v>
      </c>
      <c r="AP247" s="140">
        <f t="array" ref="AP2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247" s="140">
        <f>Table1[[#This Row],[Proposed V3.0 TEC Requirement (kWh/wk)]]+IF(Table1[[#This Row],[Maximum Document Size Width]]&gt;=275,A3_Weekly,0)+IF(AND(ISNUMBER(FIND("WiFi",Table1[[#This Row],[Functional Adders]])),ISERROR(FIND("Ethernet",Table1[[#This Row],[Functional Adders]]))),WiFi_Weekly,0)</f>
        <v>0.8899999999999999</v>
      </c>
      <c r="AR247" s="140" t="b">
        <f>Table1[[#This Row],[Typical Electricity Consumption (TEC) Per Proposed V3.0 Calculations (kWh/wk)]]&lt;=Table1[[#This Row],[Proposed V3.0 TEC Requirement Plus A3 and Wi-Fi Allowances (kWh/wk)]]</f>
        <v>0</v>
      </c>
      <c r="AS247" s="140" t="b">
        <f t="shared" si="5"/>
        <v>0</v>
      </c>
    </row>
    <row r="248" spans="1:45" ht="72" x14ac:dyDescent="0.2">
      <c r="A248" s="131">
        <v>2306753</v>
      </c>
      <c r="B248" s="132" t="s">
        <v>251</v>
      </c>
      <c r="C248" s="132" t="s">
        <v>548</v>
      </c>
      <c r="D248" s="132" t="s">
        <v>570</v>
      </c>
      <c r="E248" s="132" t="s">
        <v>570</v>
      </c>
      <c r="F248" s="132"/>
      <c r="G248" s="132" t="s">
        <v>29</v>
      </c>
      <c r="H248" s="132" t="s">
        <v>22</v>
      </c>
      <c r="I248" s="133">
        <v>216</v>
      </c>
      <c r="J248" s="133">
        <v>356</v>
      </c>
      <c r="K248" s="132"/>
      <c r="L248" s="132" t="s">
        <v>32</v>
      </c>
      <c r="M248" s="132" t="s">
        <v>28</v>
      </c>
      <c r="N248" s="133">
        <v>65</v>
      </c>
      <c r="O248" s="132" t="s">
        <v>24</v>
      </c>
      <c r="P248" s="134">
        <v>4.7</v>
      </c>
      <c r="Q248" s="135">
        <v>244.4</v>
      </c>
      <c r="R248" s="132" t="s">
        <v>25</v>
      </c>
      <c r="S248" s="136">
        <v>43040</v>
      </c>
      <c r="T248" s="136">
        <v>43061</v>
      </c>
      <c r="U248" s="132" t="s">
        <v>35</v>
      </c>
      <c r="V248" s="132" t="s">
        <v>571</v>
      </c>
      <c r="W248" s="137">
        <v>1</v>
      </c>
      <c r="X248" s="137">
        <v>10.199999999999999</v>
      </c>
      <c r="Y248" s="137">
        <v>37.799999999999997</v>
      </c>
      <c r="Z248" s="137">
        <v>34.799999999999997</v>
      </c>
      <c r="AA248" s="137">
        <v>32</v>
      </c>
      <c r="AB248" s="137">
        <v>879.4</v>
      </c>
      <c r="AC248" s="138">
        <v>4.6786000000000003</v>
      </c>
      <c r="AD248" s="137">
        <v>219.85</v>
      </c>
      <c r="AE248" s="137">
        <v>1.44685</v>
      </c>
      <c r="AF248" s="137">
        <v>75.236199999999997</v>
      </c>
      <c r="AG248" s="139">
        <f>Table1[[#This Row],[Print/Copy Time from Sleep Mode (s)]]-Table1[[#This Row],[Print/Copy Time from Ready State (s)]]</f>
        <v>27.599999999999998</v>
      </c>
      <c r="AH2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48" s="139" t="b">
        <f>IF(Table1[[#This Row],[Recovery Time Requirement (s)]]="No Requirement",TRUE,IF(Table1[[#This Row],[Recovery Time Requirement (s)]]="Default Delay Time Missing","Unknown",Table1[[#This Row],[Recovery Time (s) (Tactive1 - Tactive0)]]&lt;=Table1[[#This Row],[Recovery Time Requirement (s)]]))</f>
        <v>1</v>
      </c>
      <c r="AJ248" s="139" t="b">
        <f>Table1[[#This Row],[Automatic Duplex Output Capable]]&lt;&gt;"Optional"</f>
        <v>1</v>
      </c>
      <c r="AK2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8" s="140" t="str">
        <f t="array" ref="AL2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48" s="140">
        <f t="array" ref="AM2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6.6000000000000005</v>
      </c>
      <c r="AN248" s="140">
        <f>Table1[[#This Row],[V2.0 TEC Requirement (kWh/wk)]]*52/3</f>
        <v>114.40000000000002</v>
      </c>
      <c r="AO2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1.44685</v>
      </c>
      <c r="AP248" s="140">
        <f t="array" ref="AP2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1.222</v>
      </c>
      <c r="AQ248" s="140">
        <f>Table1[[#This Row],[Proposed V3.0 TEC Requirement (kWh/wk)]]+IF(Table1[[#This Row],[Maximum Document Size Width]]&gt;=275,A3_Weekly,0)+IF(AND(ISNUMBER(FIND("WiFi",Table1[[#This Row],[Functional Adders]])),ISERROR(FIND("Ethernet",Table1[[#This Row],[Functional Adders]]))),WiFi_Weekly,0)</f>
        <v>1.222</v>
      </c>
      <c r="AR248" s="140" t="b">
        <f>Table1[[#This Row],[Typical Electricity Consumption (TEC) Per Proposed V3.0 Calculations (kWh/wk)]]&lt;=Table1[[#This Row],[Proposed V3.0 TEC Requirement Plus A3 and Wi-Fi Allowances (kWh/wk)]]</f>
        <v>0</v>
      </c>
      <c r="AS248" s="140" t="b">
        <f t="shared" si="5"/>
        <v>0</v>
      </c>
    </row>
    <row r="249" spans="1:45" ht="72" x14ac:dyDescent="0.2">
      <c r="A249" s="131">
        <v>2307115</v>
      </c>
      <c r="B249" s="132" t="s">
        <v>251</v>
      </c>
      <c r="C249" s="132" t="s">
        <v>548</v>
      </c>
      <c r="D249" s="132" t="s">
        <v>572</v>
      </c>
      <c r="E249" s="132" t="s">
        <v>572</v>
      </c>
      <c r="F249" s="132" t="s">
        <v>573</v>
      </c>
      <c r="G249" s="132" t="s">
        <v>1432</v>
      </c>
      <c r="H249" s="132" t="s">
        <v>22</v>
      </c>
      <c r="I249" s="133">
        <v>297</v>
      </c>
      <c r="J249" s="133">
        <v>420</v>
      </c>
      <c r="K249" s="132"/>
      <c r="L249" s="132" t="s">
        <v>32</v>
      </c>
      <c r="M249" s="132" t="s">
        <v>28</v>
      </c>
      <c r="N249" s="133">
        <v>20</v>
      </c>
      <c r="O249" s="132" t="s">
        <v>24</v>
      </c>
      <c r="P249" s="134">
        <v>0.9</v>
      </c>
      <c r="Q249" s="135">
        <v>46.8</v>
      </c>
      <c r="R249" s="132" t="s">
        <v>25</v>
      </c>
      <c r="S249" s="136">
        <v>43040</v>
      </c>
      <c r="T249" s="136">
        <v>43067</v>
      </c>
      <c r="U249" s="132" t="s">
        <v>35</v>
      </c>
      <c r="V249" s="132" t="s">
        <v>574</v>
      </c>
      <c r="W249" s="137">
        <v>2</v>
      </c>
      <c r="X249" s="137">
        <v>10.8</v>
      </c>
      <c r="Y249" s="137">
        <v>16.8</v>
      </c>
      <c r="Z249" s="137">
        <v>13.2</v>
      </c>
      <c r="AA249" s="137">
        <v>20</v>
      </c>
      <c r="AB249" s="137">
        <v>157.80000000000001</v>
      </c>
      <c r="AC249" s="138">
        <v>0.87480000000000002</v>
      </c>
      <c r="AD249" s="137">
        <v>39.450000000000003</v>
      </c>
      <c r="AE249" s="137">
        <v>0.29430000000000001</v>
      </c>
      <c r="AF249" s="137">
        <v>15.303599999999999</v>
      </c>
      <c r="AG249" s="139">
        <f>Table1[[#This Row],[Print/Copy Time from Sleep Mode (s)]]-Table1[[#This Row],[Print/Copy Time from Ready State (s)]]</f>
        <v>6</v>
      </c>
      <c r="AH2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249" s="139" t="b">
        <f>IF(Table1[[#This Row],[Recovery Time Requirement (s)]]="No Requirement",TRUE,IF(Table1[[#This Row],[Recovery Time Requirement (s)]]="Default Delay Time Missing","Unknown",Table1[[#This Row],[Recovery Time (s) (Tactive1 - Tactive0)]]&lt;=Table1[[#This Row],[Recovery Time Requirement (s)]]))</f>
        <v>1</v>
      </c>
      <c r="AJ249" s="139" t="b">
        <f>Table1[[#This Row],[Automatic Duplex Output Capable]]&lt;&gt;"Optional"</f>
        <v>1</v>
      </c>
      <c r="AK2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49" s="140" t="str">
        <f t="array" ref="AL2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49" s="140">
        <f t="array" ref="AM2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1.7500000000000002</v>
      </c>
      <c r="AN249" s="140">
        <f>Table1[[#This Row],[V2.0 TEC Requirement (kWh/wk)]]*52/3</f>
        <v>30.333333333333339</v>
      </c>
      <c r="AO2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0.24430000000000002</v>
      </c>
      <c r="AP249" s="140">
        <f t="array" ref="AP2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249" s="140">
        <f>Table1[[#This Row],[Proposed V3.0 TEC Requirement (kWh/wk)]]+IF(Table1[[#This Row],[Maximum Document Size Width]]&gt;=275,A3_Weekly,0)+IF(AND(ISNUMBER(FIND("WiFi",Table1[[#This Row],[Functional Adders]])),ISERROR(FIND("Ethernet",Table1[[#This Row],[Functional Adders]]))),WiFi_Weekly,0)</f>
        <v>0.313</v>
      </c>
      <c r="AR249" s="140" t="b">
        <f>Table1[[#This Row],[Typical Electricity Consumption (TEC) Per Proposed V3.0 Calculations (kWh/wk)]]&lt;=Table1[[#This Row],[Proposed V3.0 TEC Requirement Plus A3 and Wi-Fi Allowances (kWh/wk)]]</f>
        <v>1</v>
      </c>
      <c r="AS249" s="140" t="b">
        <f t="shared" si="5"/>
        <v>1</v>
      </c>
    </row>
    <row r="250" spans="1:45" ht="72" x14ac:dyDescent="0.2">
      <c r="A250" s="131">
        <v>2306752</v>
      </c>
      <c r="B250" s="132" t="s">
        <v>251</v>
      </c>
      <c r="C250" s="132" t="s">
        <v>548</v>
      </c>
      <c r="D250" s="132" t="s">
        <v>575</v>
      </c>
      <c r="E250" s="132" t="s">
        <v>575</v>
      </c>
      <c r="F250" s="132"/>
      <c r="G250" s="132" t="s">
        <v>1432</v>
      </c>
      <c r="H250" s="132" t="s">
        <v>22</v>
      </c>
      <c r="I250" s="133">
        <v>297</v>
      </c>
      <c r="J250" s="133">
        <v>420</v>
      </c>
      <c r="K250" s="132"/>
      <c r="L250" s="132" t="s">
        <v>32</v>
      </c>
      <c r="M250" s="132" t="s">
        <v>28</v>
      </c>
      <c r="N250" s="133">
        <v>25</v>
      </c>
      <c r="O250" s="132" t="s">
        <v>24</v>
      </c>
      <c r="P250" s="134">
        <v>1.6</v>
      </c>
      <c r="Q250" s="135">
        <v>83.2</v>
      </c>
      <c r="R250" s="132" t="s">
        <v>25</v>
      </c>
      <c r="S250" s="136">
        <v>43040</v>
      </c>
      <c r="T250" s="136">
        <v>43061</v>
      </c>
      <c r="U250" s="132" t="s">
        <v>35</v>
      </c>
      <c r="V250" s="132" t="s">
        <v>576</v>
      </c>
      <c r="W250" s="137">
        <v>2</v>
      </c>
      <c r="X250" s="137">
        <v>9</v>
      </c>
      <c r="Y250" s="137">
        <v>22.8</v>
      </c>
      <c r="Z250" s="137">
        <v>22.8</v>
      </c>
      <c r="AA250" s="137">
        <v>25</v>
      </c>
      <c r="AB250" s="137">
        <v>287.76666666666671</v>
      </c>
      <c r="AC250" s="138">
        <v>1.5892583333333334</v>
      </c>
      <c r="AD250" s="137">
        <v>71.941666666666677</v>
      </c>
      <c r="AE250" s="137">
        <v>0.53591458333333342</v>
      </c>
      <c r="AF250" s="137">
        <v>27.867558333333339</v>
      </c>
      <c r="AG250" s="139">
        <f>Table1[[#This Row],[Print/Copy Time from Sleep Mode (s)]]-Table1[[#This Row],[Print/Copy Time from Ready State (s)]]</f>
        <v>13.8</v>
      </c>
      <c r="AH2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50" s="139" t="b">
        <f>IF(Table1[[#This Row],[Recovery Time Requirement (s)]]="No Requirement",TRUE,IF(Table1[[#This Row],[Recovery Time Requirement (s)]]="Default Delay Time Missing","Unknown",Table1[[#This Row],[Recovery Time (s) (Tactive1 - Tactive0)]]&lt;=Table1[[#This Row],[Recovery Time Requirement (s)]]))</f>
        <v>1</v>
      </c>
      <c r="AJ250" s="139" t="b">
        <f>Table1[[#This Row],[Automatic Duplex Output Capable]]&lt;&gt;"Optional"</f>
        <v>1</v>
      </c>
      <c r="AK2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0" s="140" t="str">
        <f t="array" ref="AL2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0" s="140">
        <f t="array" ref="AM2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250" s="140">
        <f>Table1[[#This Row],[V2.0 TEC Requirement (kWh/wk)]]*52/3</f>
        <v>36.4</v>
      </c>
      <c r="AO2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0.48591458333333343</v>
      </c>
      <c r="AP250" s="140">
        <f t="array" ref="AP2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250" s="140">
        <f>Table1[[#This Row],[Proposed V3.0 TEC Requirement (kWh/wk)]]+IF(Table1[[#This Row],[Maximum Document Size Width]]&gt;=275,A3_Weekly,0)+IF(AND(ISNUMBER(FIND("WiFi",Table1[[#This Row],[Functional Adders]])),ISERROR(FIND("Ethernet",Table1[[#This Row],[Functional Adders]]))),WiFi_Weekly,0)</f>
        <v>0.38499999999999995</v>
      </c>
      <c r="AR250" s="140" t="b">
        <f>Table1[[#This Row],[Typical Electricity Consumption (TEC) Per Proposed V3.0 Calculations (kWh/wk)]]&lt;=Table1[[#This Row],[Proposed V3.0 TEC Requirement Plus A3 and Wi-Fi Allowances (kWh/wk)]]</f>
        <v>0</v>
      </c>
      <c r="AS250" s="140" t="b">
        <f t="shared" si="5"/>
        <v>0</v>
      </c>
    </row>
    <row r="251" spans="1:45" ht="72" x14ac:dyDescent="0.2">
      <c r="A251" s="131">
        <v>2306754</v>
      </c>
      <c r="B251" s="132" t="s">
        <v>251</v>
      </c>
      <c r="C251" s="132" t="s">
        <v>548</v>
      </c>
      <c r="D251" s="132" t="s">
        <v>577</v>
      </c>
      <c r="E251" s="132" t="s">
        <v>577</v>
      </c>
      <c r="F251" s="132"/>
      <c r="G251" s="132" t="s">
        <v>1432</v>
      </c>
      <c r="H251" s="132" t="s">
        <v>22</v>
      </c>
      <c r="I251" s="133">
        <v>297</v>
      </c>
      <c r="J251" s="133">
        <v>420</v>
      </c>
      <c r="K251" s="132"/>
      <c r="L251" s="132" t="s">
        <v>32</v>
      </c>
      <c r="M251" s="132" t="s">
        <v>28</v>
      </c>
      <c r="N251" s="133">
        <v>30</v>
      </c>
      <c r="O251" s="132" t="s">
        <v>24</v>
      </c>
      <c r="P251" s="134">
        <v>2</v>
      </c>
      <c r="Q251" s="135">
        <v>104</v>
      </c>
      <c r="R251" s="132" t="s">
        <v>25</v>
      </c>
      <c r="S251" s="136">
        <v>43040</v>
      </c>
      <c r="T251" s="136">
        <v>43061</v>
      </c>
      <c r="U251" s="132" t="s">
        <v>35</v>
      </c>
      <c r="V251" s="132" t="s">
        <v>578</v>
      </c>
      <c r="W251" s="137">
        <v>2</v>
      </c>
      <c r="X251" s="137">
        <v>10.8</v>
      </c>
      <c r="Y251" s="137">
        <v>25.2</v>
      </c>
      <c r="Z251" s="137">
        <v>22.2</v>
      </c>
      <c r="AA251" s="137">
        <v>30</v>
      </c>
      <c r="AB251" s="137">
        <v>368.59999999999991</v>
      </c>
      <c r="AC251" s="138">
        <v>1.9995999999999994</v>
      </c>
      <c r="AD251" s="137">
        <v>92.149999999999977</v>
      </c>
      <c r="AE251" s="137">
        <v>0.6510999999999999</v>
      </c>
      <c r="AF251" s="137">
        <v>33.857199999999992</v>
      </c>
      <c r="AG251" s="139">
        <f>Table1[[#This Row],[Print/Copy Time from Sleep Mode (s)]]-Table1[[#This Row],[Print/Copy Time from Ready State (s)]]</f>
        <v>14.399999999999999</v>
      </c>
      <c r="AH2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251" s="139" t="b">
        <f>IF(Table1[[#This Row],[Recovery Time Requirement (s)]]="No Requirement",TRUE,IF(Table1[[#This Row],[Recovery Time Requirement (s)]]="Default Delay Time Missing","Unknown",Table1[[#This Row],[Recovery Time (s) (Tactive1 - Tactive0)]]&lt;=Table1[[#This Row],[Recovery Time Requirement (s)]]))</f>
        <v>1</v>
      </c>
      <c r="AJ251" s="139" t="b">
        <f>Table1[[#This Row],[Automatic Duplex Output Capable]]&lt;&gt;"Optional"</f>
        <v>1</v>
      </c>
      <c r="AK2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1" s="140" t="str">
        <f t="array" ref="AL2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1" s="140">
        <f t="array" ref="AM2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251" s="140">
        <f>Table1[[#This Row],[V2.0 TEC Requirement (kWh/wk)]]*52/3</f>
        <v>42.466666666666661</v>
      </c>
      <c r="AO2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0.60109999999999986</v>
      </c>
      <c r="AP251" s="140">
        <f t="array" ref="AP2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251" s="140">
        <f>Table1[[#This Row],[Proposed V3.0 TEC Requirement (kWh/wk)]]+IF(Table1[[#This Row],[Maximum Document Size Width]]&gt;=275,A3_Weekly,0)+IF(AND(ISNUMBER(FIND("WiFi",Table1[[#This Row],[Functional Adders]])),ISERROR(FIND("Ethernet",Table1[[#This Row],[Functional Adders]]))),WiFi_Weekly,0)</f>
        <v>0.47499999999999992</v>
      </c>
      <c r="AR251" s="140" t="b">
        <f>Table1[[#This Row],[Typical Electricity Consumption (TEC) Per Proposed V3.0 Calculations (kWh/wk)]]&lt;=Table1[[#This Row],[Proposed V3.0 TEC Requirement Plus A3 and Wi-Fi Allowances (kWh/wk)]]</f>
        <v>0</v>
      </c>
      <c r="AS251" s="140" t="b">
        <f t="shared" si="5"/>
        <v>0</v>
      </c>
    </row>
    <row r="252" spans="1:45" ht="72" x14ac:dyDescent="0.2">
      <c r="A252" s="131">
        <v>2306758</v>
      </c>
      <c r="B252" s="132" t="s">
        <v>251</v>
      </c>
      <c r="C252" s="132" t="s">
        <v>548</v>
      </c>
      <c r="D252" s="132" t="s">
        <v>579</v>
      </c>
      <c r="E252" s="132" t="s">
        <v>579</v>
      </c>
      <c r="F252" s="132" t="s">
        <v>580</v>
      </c>
      <c r="G252" s="132" t="s">
        <v>1432</v>
      </c>
      <c r="H252" s="132" t="s">
        <v>22</v>
      </c>
      <c r="I252" s="133">
        <v>297</v>
      </c>
      <c r="J252" s="133">
        <v>420</v>
      </c>
      <c r="K252" s="132"/>
      <c r="L252" s="132" t="s">
        <v>32</v>
      </c>
      <c r="M252" s="132" t="s">
        <v>28</v>
      </c>
      <c r="N252" s="133">
        <v>25</v>
      </c>
      <c r="O252" s="132" t="s">
        <v>24</v>
      </c>
      <c r="P252" s="134">
        <v>1.5</v>
      </c>
      <c r="Q252" s="135">
        <v>78</v>
      </c>
      <c r="R252" s="132" t="s">
        <v>25</v>
      </c>
      <c r="S252" s="136">
        <v>43040</v>
      </c>
      <c r="T252" s="136">
        <v>43061</v>
      </c>
      <c r="U252" s="132" t="s">
        <v>35</v>
      </c>
      <c r="V252" s="132" t="s">
        <v>581</v>
      </c>
      <c r="W252" s="137">
        <v>2</v>
      </c>
      <c r="X252" s="137">
        <v>7.8</v>
      </c>
      <c r="Y252" s="137">
        <v>24</v>
      </c>
      <c r="Z252" s="137">
        <v>22.2</v>
      </c>
      <c r="AA252" s="137">
        <v>25</v>
      </c>
      <c r="AB252" s="137">
        <v>257.56666666666666</v>
      </c>
      <c r="AC252" s="138">
        <v>1.4656083333333334</v>
      </c>
      <c r="AD252" s="137">
        <v>64.391666666666666</v>
      </c>
      <c r="AE252" s="137">
        <v>0.5302020833333333</v>
      </c>
      <c r="AF252" s="137">
        <v>27.570508333333333</v>
      </c>
      <c r="AG252" s="139">
        <f>Table1[[#This Row],[Print/Copy Time from Sleep Mode (s)]]-Table1[[#This Row],[Print/Copy Time from Ready State (s)]]</f>
        <v>16.2</v>
      </c>
      <c r="AH2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52" s="139" t="b">
        <f>IF(Table1[[#This Row],[Recovery Time Requirement (s)]]="No Requirement",TRUE,IF(Table1[[#This Row],[Recovery Time Requirement (s)]]="Default Delay Time Missing","Unknown",Table1[[#This Row],[Recovery Time (s) (Tactive1 - Tactive0)]]&lt;=Table1[[#This Row],[Recovery Time Requirement (s)]]))</f>
        <v>0</v>
      </c>
      <c r="AJ252" s="139" t="b">
        <f>Table1[[#This Row],[Automatic Duplex Output Capable]]&lt;&gt;"Optional"</f>
        <v>1</v>
      </c>
      <c r="AK2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2" s="140" t="str">
        <f t="array" ref="AL2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2" s="140">
        <f t="array" ref="AM2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252" s="140">
        <f>Table1[[#This Row],[V2.0 TEC Requirement (kWh/wk)]]*52/3</f>
        <v>36.4</v>
      </c>
      <c r="AO2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0.48020208333333331</v>
      </c>
      <c r="AP252" s="140">
        <f t="array" ref="AP2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252" s="140">
        <f>Table1[[#This Row],[Proposed V3.0 TEC Requirement (kWh/wk)]]+IF(Table1[[#This Row],[Maximum Document Size Width]]&gt;=275,A3_Weekly,0)+IF(AND(ISNUMBER(FIND("WiFi",Table1[[#This Row],[Functional Adders]])),ISERROR(FIND("Ethernet",Table1[[#This Row],[Functional Adders]]))),WiFi_Weekly,0)</f>
        <v>0.38499999999999995</v>
      </c>
      <c r="AR252" s="140" t="b">
        <f>Table1[[#This Row],[Typical Electricity Consumption (TEC) Per Proposed V3.0 Calculations (kWh/wk)]]&lt;=Table1[[#This Row],[Proposed V3.0 TEC Requirement Plus A3 and Wi-Fi Allowances (kWh/wk)]]</f>
        <v>0</v>
      </c>
      <c r="AS252" s="140" t="b">
        <f t="shared" si="5"/>
        <v>0</v>
      </c>
    </row>
    <row r="253" spans="1:45" ht="72" x14ac:dyDescent="0.2">
      <c r="A253" s="131">
        <v>2306755</v>
      </c>
      <c r="B253" s="132" t="s">
        <v>251</v>
      </c>
      <c r="C253" s="132" t="s">
        <v>548</v>
      </c>
      <c r="D253" s="132" t="s">
        <v>582</v>
      </c>
      <c r="E253" s="132" t="s">
        <v>582</v>
      </c>
      <c r="F253" s="132"/>
      <c r="G253" s="132" t="s">
        <v>1432</v>
      </c>
      <c r="H253" s="132" t="s">
        <v>22</v>
      </c>
      <c r="I253" s="133">
        <v>297</v>
      </c>
      <c r="J253" s="133">
        <v>420</v>
      </c>
      <c r="K253" s="132"/>
      <c r="L253" s="132" t="s">
        <v>32</v>
      </c>
      <c r="M253" s="132" t="s">
        <v>28</v>
      </c>
      <c r="N253" s="133">
        <v>30</v>
      </c>
      <c r="O253" s="132" t="s">
        <v>24</v>
      </c>
      <c r="P253" s="134">
        <v>1.8</v>
      </c>
      <c r="Q253" s="135">
        <v>93.6</v>
      </c>
      <c r="R253" s="132" t="s">
        <v>25</v>
      </c>
      <c r="S253" s="136">
        <v>43040</v>
      </c>
      <c r="T253" s="136">
        <v>43061</v>
      </c>
      <c r="U253" s="132" t="s">
        <v>35</v>
      </c>
      <c r="V253" s="132" t="s">
        <v>583</v>
      </c>
      <c r="W253" s="137">
        <v>2</v>
      </c>
      <c r="X253" s="137">
        <v>7.2</v>
      </c>
      <c r="Y253" s="137">
        <v>25.8</v>
      </c>
      <c r="Z253" s="137">
        <v>25.2</v>
      </c>
      <c r="AA253" s="137">
        <v>30</v>
      </c>
      <c r="AB253" s="137">
        <v>325.8</v>
      </c>
      <c r="AC253" s="138">
        <v>1.7986500000000001</v>
      </c>
      <c r="AD253" s="137">
        <v>81.45</v>
      </c>
      <c r="AE253" s="137">
        <v>0.61346250000000002</v>
      </c>
      <c r="AF253" s="137">
        <v>31.90005</v>
      </c>
      <c r="AG253" s="139">
        <f>Table1[[#This Row],[Print/Copy Time from Sleep Mode (s)]]-Table1[[#This Row],[Print/Copy Time from Ready State (s)]]</f>
        <v>18.600000000000001</v>
      </c>
      <c r="AH2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253" s="139" t="b">
        <f>IF(Table1[[#This Row],[Recovery Time Requirement (s)]]="No Requirement",TRUE,IF(Table1[[#This Row],[Recovery Time Requirement (s)]]="Default Delay Time Missing","Unknown",Table1[[#This Row],[Recovery Time (s) (Tactive1 - Tactive0)]]&lt;=Table1[[#This Row],[Recovery Time Requirement (s)]]))</f>
        <v>0</v>
      </c>
      <c r="AJ253" s="139" t="b">
        <f>Table1[[#This Row],[Automatic Duplex Output Capable]]&lt;&gt;"Optional"</f>
        <v>1</v>
      </c>
      <c r="AK2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3" s="140" t="str">
        <f t="array" ref="AL2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3" s="140">
        <f t="array" ref="AM2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253" s="140">
        <f>Table1[[#This Row],[V2.0 TEC Requirement (kWh/wk)]]*52/3</f>
        <v>42.466666666666661</v>
      </c>
      <c r="AO2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0.56346249999999998</v>
      </c>
      <c r="AP253" s="140">
        <f t="array" ref="AP2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253" s="140">
        <f>Table1[[#This Row],[Proposed V3.0 TEC Requirement (kWh/wk)]]+IF(Table1[[#This Row],[Maximum Document Size Width]]&gt;=275,A3_Weekly,0)+IF(AND(ISNUMBER(FIND("WiFi",Table1[[#This Row],[Functional Adders]])),ISERROR(FIND("Ethernet",Table1[[#This Row],[Functional Adders]]))),WiFi_Weekly,0)</f>
        <v>0.47499999999999992</v>
      </c>
      <c r="AR253" s="140" t="b">
        <f>Table1[[#This Row],[Typical Electricity Consumption (TEC) Per Proposed V3.0 Calculations (kWh/wk)]]&lt;=Table1[[#This Row],[Proposed V3.0 TEC Requirement Plus A3 and Wi-Fi Allowances (kWh/wk)]]</f>
        <v>0</v>
      </c>
      <c r="AS253" s="140" t="b">
        <f t="shared" si="5"/>
        <v>0</v>
      </c>
    </row>
    <row r="254" spans="1:45" ht="72" x14ac:dyDescent="0.2">
      <c r="A254" s="131">
        <v>2306759</v>
      </c>
      <c r="B254" s="132" t="s">
        <v>251</v>
      </c>
      <c r="C254" s="132" t="s">
        <v>548</v>
      </c>
      <c r="D254" s="132" t="s">
        <v>584</v>
      </c>
      <c r="E254" s="132" t="s">
        <v>584</v>
      </c>
      <c r="F254" s="132"/>
      <c r="G254" s="132" t="s">
        <v>1432</v>
      </c>
      <c r="H254" s="132" t="s">
        <v>22</v>
      </c>
      <c r="I254" s="133">
        <v>297</v>
      </c>
      <c r="J254" s="133">
        <v>420</v>
      </c>
      <c r="K254" s="132"/>
      <c r="L254" s="132" t="s">
        <v>32</v>
      </c>
      <c r="M254" s="132" t="s">
        <v>28</v>
      </c>
      <c r="N254" s="133">
        <v>35</v>
      </c>
      <c r="O254" s="132" t="s">
        <v>24</v>
      </c>
      <c r="P254" s="134">
        <v>2.2999999999999998</v>
      </c>
      <c r="Q254" s="135">
        <v>119.6</v>
      </c>
      <c r="R254" s="132" t="s">
        <v>25</v>
      </c>
      <c r="S254" s="136">
        <v>43040</v>
      </c>
      <c r="T254" s="136">
        <v>43061</v>
      </c>
      <c r="U254" s="132" t="s">
        <v>35</v>
      </c>
      <c r="V254" s="132" t="s">
        <v>585</v>
      </c>
      <c r="W254" s="137">
        <v>2</v>
      </c>
      <c r="X254" s="137">
        <v>7.8</v>
      </c>
      <c r="Y254" s="137">
        <v>28.8</v>
      </c>
      <c r="Z254" s="137">
        <v>19.8</v>
      </c>
      <c r="AA254" s="137">
        <v>32</v>
      </c>
      <c r="AB254" s="137">
        <v>422.60000000000008</v>
      </c>
      <c r="AC254" s="138">
        <v>2.2794000000000008</v>
      </c>
      <c r="AD254" s="137">
        <v>105.65000000000002</v>
      </c>
      <c r="AE254" s="137">
        <v>0.73365000000000014</v>
      </c>
      <c r="AF254" s="137">
        <v>38.149800000000006</v>
      </c>
      <c r="AG254" s="139">
        <f>Table1[[#This Row],[Print/Copy Time from Sleep Mode (s)]]-Table1[[#This Row],[Print/Copy Time from Ready State (s)]]</f>
        <v>21</v>
      </c>
      <c r="AH2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254" s="139" t="b">
        <f>IF(Table1[[#This Row],[Recovery Time Requirement (s)]]="No Requirement",TRUE,IF(Table1[[#This Row],[Recovery Time Requirement (s)]]="Default Delay Time Missing","Unknown",Table1[[#This Row],[Recovery Time (s) (Tactive1 - Tactive0)]]&lt;=Table1[[#This Row],[Recovery Time Requirement (s)]]))</f>
        <v>0</v>
      </c>
      <c r="AJ254" s="139" t="b">
        <f>Table1[[#This Row],[Automatic Duplex Output Capable]]&lt;&gt;"Optional"</f>
        <v>1</v>
      </c>
      <c r="AK2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4" s="140" t="str">
        <f t="array" ref="AL2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4" s="140">
        <f t="array" ref="AM2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254" s="140">
        <f>Table1[[#This Row],[V2.0 TEC Requirement (kWh/wk)]]*52/3</f>
        <v>52</v>
      </c>
      <c r="AO2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0.68365000000000009</v>
      </c>
      <c r="AP254" s="140">
        <f t="array" ref="AP2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254" s="140">
        <f>Table1[[#This Row],[Proposed V3.0 TEC Requirement (kWh/wk)]]+IF(Table1[[#This Row],[Maximum Document Size Width]]&gt;=275,A3_Weekly,0)+IF(AND(ISNUMBER(FIND("WiFi",Table1[[#This Row],[Functional Adders]])),ISERROR(FIND("Ethernet",Table1[[#This Row],[Functional Adders]]))),WiFi_Weekly,0)</f>
        <v>0.56500000000000006</v>
      </c>
      <c r="AR254" s="140" t="b">
        <f>Table1[[#This Row],[Typical Electricity Consumption (TEC) Per Proposed V3.0 Calculations (kWh/wk)]]&lt;=Table1[[#This Row],[Proposed V3.0 TEC Requirement Plus A3 and Wi-Fi Allowances (kWh/wk)]]</f>
        <v>0</v>
      </c>
      <c r="AS254" s="140" t="b">
        <f t="shared" si="5"/>
        <v>0</v>
      </c>
    </row>
    <row r="255" spans="1:45" ht="72" x14ac:dyDescent="0.2">
      <c r="A255" s="131">
        <v>2306939</v>
      </c>
      <c r="B255" s="132" t="s">
        <v>251</v>
      </c>
      <c r="C255" s="132" t="s">
        <v>548</v>
      </c>
      <c r="D255" s="132" t="s">
        <v>586</v>
      </c>
      <c r="E255" s="132" t="s">
        <v>586</v>
      </c>
      <c r="F255" s="132" t="s">
        <v>587</v>
      </c>
      <c r="G255" s="132" t="s">
        <v>1432</v>
      </c>
      <c r="H255" s="132" t="s">
        <v>22</v>
      </c>
      <c r="I255" s="133">
        <v>297</v>
      </c>
      <c r="J255" s="133">
        <v>420</v>
      </c>
      <c r="K255" s="132"/>
      <c r="L255" s="132" t="s">
        <v>32</v>
      </c>
      <c r="M255" s="132" t="s">
        <v>28</v>
      </c>
      <c r="N255" s="133">
        <v>40</v>
      </c>
      <c r="O255" s="132" t="s">
        <v>24</v>
      </c>
      <c r="P255" s="134">
        <v>2</v>
      </c>
      <c r="Q255" s="135">
        <v>104</v>
      </c>
      <c r="R255" s="132" t="s">
        <v>25</v>
      </c>
      <c r="S255" s="136">
        <v>43040</v>
      </c>
      <c r="T255" s="136">
        <v>43065</v>
      </c>
      <c r="U255" s="132" t="s">
        <v>35</v>
      </c>
      <c r="V255" s="132" t="s">
        <v>588</v>
      </c>
      <c r="W255" s="137">
        <v>2</v>
      </c>
      <c r="X255" s="137">
        <v>10.199999999999999</v>
      </c>
      <c r="Y255" s="137">
        <v>19.2</v>
      </c>
      <c r="Z255" s="137">
        <v>16.2</v>
      </c>
      <c r="AA255" s="137">
        <v>32</v>
      </c>
      <c r="AB255" s="137">
        <v>351.8</v>
      </c>
      <c r="AC255" s="138">
        <v>1.9765999999999999</v>
      </c>
      <c r="AD255" s="137">
        <v>87.95</v>
      </c>
      <c r="AE255" s="137">
        <v>0.70835000000000004</v>
      </c>
      <c r="AF255" s="137">
        <v>36.834200000000003</v>
      </c>
      <c r="AG255" s="139">
        <f>Table1[[#This Row],[Print/Copy Time from Sleep Mode (s)]]-Table1[[#This Row],[Print/Copy Time from Ready State (s)]]</f>
        <v>9</v>
      </c>
      <c r="AH2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55" s="139" t="b">
        <f>IF(Table1[[#This Row],[Recovery Time Requirement (s)]]="No Requirement",TRUE,IF(Table1[[#This Row],[Recovery Time Requirement (s)]]="Default Delay Time Missing","Unknown",Table1[[#This Row],[Recovery Time (s) (Tactive1 - Tactive0)]]&lt;=Table1[[#This Row],[Recovery Time Requirement (s)]]))</f>
        <v>1</v>
      </c>
      <c r="AJ255" s="139" t="b">
        <f>Table1[[#This Row],[Automatic Duplex Output Capable]]&lt;&gt;"Optional"</f>
        <v>1</v>
      </c>
      <c r="AK2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5" s="140" t="str">
        <f t="array" ref="AL2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5" s="140">
        <f t="array" ref="AM2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255" s="140">
        <f>Table1[[#This Row],[V2.0 TEC Requirement (kWh/wk)]]*52/3</f>
        <v>61.533333333333339</v>
      </c>
      <c r="AO2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0.65834999999999999</v>
      </c>
      <c r="AP255" s="140">
        <f t="array" ref="AP2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55" s="140">
        <f>Table1[[#This Row],[Proposed V3.0 TEC Requirement (kWh/wk)]]+IF(Table1[[#This Row],[Maximum Document Size Width]]&gt;=275,A3_Weekly,0)+IF(AND(ISNUMBER(FIND("WiFi",Table1[[#This Row],[Functional Adders]])),ISERROR(FIND("Ethernet",Table1[[#This Row],[Functional Adders]]))),WiFi_Weekly,0)</f>
        <v>0.65500000000000003</v>
      </c>
      <c r="AR255" s="140" t="b">
        <f>Table1[[#This Row],[Typical Electricity Consumption (TEC) Per Proposed V3.0 Calculations (kWh/wk)]]&lt;=Table1[[#This Row],[Proposed V3.0 TEC Requirement Plus A3 and Wi-Fi Allowances (kWh/wk)]]</f>
        <v>0</v>
      </c>
      <c r="AS255" s="140" t="b">
        <f t="shared" si="5"/>
        <v>0</v>
      </c>
    </row>
    <row r="256" spans="1:45" ht="72" x14ac:dyDescent="0.2">
      <c r="A256" s="131">
        <v>2306940</v>
      </c>
      <c r="B256" s="132" t="s">
        <v>251</v>
      </c>
      <c r="C256" s="132" t="s">
        <v>548</v>
      </c>
      <c r="D256" s="132" t="s">
        <v>589</v>
      </c>
      <c r="E256" s="132" t="s">
        <v>589</v>
      </c>
      <c r="F256" s="132" t="s">
        <v>590</v>
      </c>
      <c r="G256" s="132" t="s">
        <v>1432</v>
      </c>
      <c r="H256" s="132" t="s">
        <v>22</v>
      </c>
      <c r="I256" s="133">
        <v>297</v>
      </c>
      <c r="J256" s="133">
        <v>420</v>
      </c>
      <c r="K256" s="132"/>
      <c r="L256" s="132" t="s">
        <v>32</v>
      </c>
      <c r="M256" s="132" t="s">
        <v>28</v>
      </c>
      <c r="N256" s="133">
        <v>50</v>
      </c>
      <c r="O256" s="132" t="s">
        <v>24</v>
      </c>
      <c r="P256" s="134">
        <v>2.5</v>
      </c>
      <c r="Q256" s="135">
        <v>130</v>
      </c>
      <c r="R256" s="132" t="s">
        <v>25</v>
      </c>
      <c r="S256" s="136">
        <v>43040</v>
      </c>
      <c r="T256" s="136">
        <v>43065</v>
      </c>
      <c r="U256" s="132" t="s">
        <v>35</v>
      </c>
      <c r="V256" s="132" t="s">
        <v>591</v>
      </c>
      <c r="W256" s="137">
        <v>2</v>
      </c>
      <c r="X256" s="137">
        <v>7.8</v>
      </c>
      <c r="Y256" s="137">
        <v>18</v>
      </c>
      <c r="Z256" s="137">
        <v>16.2</v>
      </c>
      <c r="AA256" s="137">
        <v>32</v>
      </c>
      <c r="AB256" s="137">
        <v>456.8</v>
      </c>
      <c r="AC256" s="138">
        <v>2.5015999999999998</v>
      </c>
      <c r="AD256" s="137">
        <v>114.2</v>
      </c>
      <c r="AE256" s="137">
        <v>0.83960000000000001</v>
      </c>
      <c r="AF256" s="137">
        <v>43.659199999999998</v>
      </c>
      <c r="AG256" s="139">
        <f>Table1[[#This Row],[Print/Copy Time from Sleep Mode (s)]]-Table1[[#This Row],[Print/Copy Time from Ready State (s)]]</f>
        <v>10.199999999999999</v>
      </c>
      <c r="AH2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256" s="139" t="b">
        <f>IF(Table1[[#This Row],[Recovery Time Requirement (s)]]="No Requirement",TRUE,IF(Table1[[#This Row],[Recovery Time Requirement (s)]]="Default Delay Time Missing","Unknown",Table1[[#This Row],[Recovery Time (s) (Tactive1 - Tactive0)]]&lt;=Table1[[#This Row],[Recovery Time Requirement (s)]]))</f>
        <v>1</v>
      </c>
      <c r="AJ256" s="139" t="b">
        <f>Table1[[#This Row],[Automatic Duplex Output Capable]]&lt;&gt;"Optional"</f>
        <v>1</v>
      </c>
      <c r="AK2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6" s="140" t="str">
        <f t="array" ref="AL2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6" s="140">
        <f t="array" ref="AM2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256" s="140">
        <f>Table1[[#This Row],[V2.0 TEC Requirement (kWh/wk)]]*52/3</f>
        <v>80.599999999999994</v>
      </c>
      <c r="AO2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0.78959999999999997</v>
      </c>
      <c r="AP256" s="140">
        <f t="array" ref="AP2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256" s="140">
        <f>Table1[[#This Row],[Proposed V3.0 TEC Requirement (kWh/wk)]]+IF(Table1[[#This Row],[Maximum Document Size Width]]&gt;=275,A3_Weekly,0)+IF(AND(ISNUMBER(FIND("WiFi",Table1[[#This Row],[Functional Adders]])),ISERROR(FIND("Ethernet",Table1[[#This Row],[Functional Adders]]))),WiFi_Weekly,0)</f>
        <v>0.79</v>
      </c>
      <c r="AR256" s="140" t="b">
        <f>Table1[[#This Row],[Typical Electricity Consumption (TEC) Per Proposed V3.0 Calculations (kWh/wk)]]&lt;=Table1[[#This Row],[Proposed V3.0 TEC Requirement Plus A3 and Wi-Fi Allowances (kWh/wk)]]</f>
        <v>0</v>
      </c>
      <c r="AS256" s="140" t="b">
        <f t="shared" si="5"/>
        <v>0</v>
      </c>
    </row>
    <row r="257" spans="1:45" ht="72" x14ac:dyDescent="0.2">
      <c r="A257" s="131">
        <v>2306941</v>
      </c>
      <c r="B257" s="132" t="s">
        <v>251</v>
      </c>
      <c r="C257" s="132" t="s">
        <v>548</v>
      </c>
      <c r="D257" s="132" t="s">
        <v>592</v>
      </c>
      <c r="E257" s="132" t="s">
        <v>592</v>
      </c>
      <c r="F257" s="141" t="s">
        <v>593</v>
      </c>
      <c r="G257" s="132" t="s">
        <v>1432</v>
      </c>
      <c r="H257" s="132" t="s">
        <v>22</v>
      </c>
      <c r="I257" s="133">
        <v>297</v>
      </c>
      <c r="J257" s="133">
        <v>420</v>
      </c>
      <c r="K257" s="132"/>
      <c r="L257" s="132" t="s">
        <v>32</v>
      </c>
      <c r="M257" s="132" t="s">
        <v>28</v>
      </c>
      <c r="N257" s="133">
        <v>60</v>
      </c>
      <c r="O257" s="132" t="s">
        <v>24</v>
      </c>
      <c r="P257" s="134">
        <v>3</v>
      </c>
      <c r="Q257" s="135">
        <v>156</v>
      </c>
      <c r="R257" s="132" t="s">
        <v>25</v>
      </c>
      <c r="S257" s="136">
        <v>43040</v>
      </c>
      <c r="T257" s="136">
        <v>43065</v>
      </c>
      <c r="U257" s="132" t="s">
        <v>35</v>
      </c>
      <c r="V257" s="132" t="s">
        <v>594</v>
      </c>
      <c r="W257" s="137">
        <v>2</v>
      </c>
      <c r="X257" s="137">
        <v>7.2</v>
      </c>
      <c r="Y257" s="137">
        <v>18</v>
      </c>
      <c r="Z257" s="137">
        <v>16.8</v>
      </c>
      <c r="AA257" s="137">
        <v>32</v>
      </c>
      <c r="AB257" s="137">
        <v>565.6</v>
      </c>
      <c r="AC257" s="138">
        <v>3.0456000000000003</v>
      </c>
      <c r="AD257" s="137">
        <v>141.4</v>
      </c>
      <c r="AE257" s="137">
        <v>0.97560000000000002</v>
      </c>
      <c r="AF257" s="137">
        <v>50.731200000000001</v>
      </c>
      <c r="AG257" s="139">
        <f>Table1[[#This Row],[Print/Copy Time from Sleep Mode (s)]]-Table1[[#This Row],[Print/Copy Time from Ready State (s)]]</f>
        <v>10.8</v>
      </c>
      <c r="AH2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57" s="139" t="b">
        <f>IF(Table1[[#This Row],[Recovery Time Requirement (s)]]="No Requirement",TRUE,IF(Table1[[#This Row],[Recovery Time Requirement (s)]]="Default Delay Time Missing","Unknown",Table1[[#This Row],[Recovery Time (s) (Tactive1 - Tactive0)]]&lt;=Table1[[#This Row],[Recovery Time Requirement (s)]]))</f>
        <v>1</v>
      </c>
      <c r="AJ257" s="139" t="b">
        <f>Table1[[#This Row],[Automatic Duplex Output Capable]]&lt;&gt;"Optional"</f>
        <v>1</v>
      </c>
      <c r="AK2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7" s="140" t="str">
        <f t="array" ref="AL2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7" s="140">
        <f t="array" ref="AM2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257" s="140">
        <f>Table1[[#This Row],[V2.0 TEC Requirement (kWh/wk)]]*52/3</f>
        <v>123.93333333333332</v>
      </c>
      <c r="AO2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0.92559999999999998</v>
      </c>
      <c r="AP257" s="140">
        <f t="array" ref="AP2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0.86999999999999988</v>
      </c>
      <c r="AQ257" s="140">
        <f>Table1[[#This Row],[Proposed V3.0 TEC Requirement (kWh/wk)]]+IF(Table1[[#This Row],[Maximum Document Size Width]]&gt;=275,A3_Weekly,0)+IF(AND(ISNUMBER(FIND("WiFi",Table1[[#This Row],[Functional Adders]])),ISERROR(FIND("Ethernet",Table1[[#This Row],[Functional Adders]]))),WiFi_Weekly,0)</f>
        <v>0.91999999999999993</v>
      </c>
      <c r="AR257" s="140" t="b">
        <f>Table1[[#This Row],[Typical Electricity Consumption (TEC) Per Proposed V3.0 Calculations (kWh/wk)]]&lt;=Table1[[#This Row],[Proposed V3.0 TEC Requirement Plus A3 and Wi-Fi Allowances (kWh/wk)]]</f>
        <v>0</v>
      </c>
      <c r="AS257" s="140" t="b">
        <f t="shared" si="5"/>
        <v>0</v>
      </c>
    </row>
    <row r="258" spans="1:45" ht="72" x14ac:dyDescent="0.2">
      <c r="A258" s="131">
        <v>2306942</v>
      </c>
      <c r="B258" s="132" t="s">
        <v>251</v>
      </c>
      <c r="C258" s="132" t="s">
        <v>548</v>
      </c>
      <c r="D258" s="132" t="s">
        <v>595</v>
      </c>
      <c r="E258" s="132" t="s">
        <v>595</v>
      </c>
      <c r="F258" s="132"/>
      <c r="G258" s="132" t="s">
        <v>1432</v>
      </c>
      <c r="H258" s="132" t="s">
        <v>22</v>
      </c>
      <c r="I258" s="133">
        <v>216</v>
      </c>
      <c r="J258" s="133">
        <v>356</v>
      </c>
      <c r="K258" s="132"/>
      <c r="L258" s="132" t="s">
        <v>32</v>
      </c>
      <c r="M258" s="132" t="s">
        <v>28</v>
      </c>
      <c r="N258" s="133">
        <v>45</v>
      </c>
      <c r="O258" s="132" t="s">
        <v>24</v>
      </c>
      <c r="P258" s="134">
        <v>3.3</v>
      </c>
      <c r="Q258" s="135">
        <v>171.6</v>
      </c>
      <c r="R258" s="132" t="s">
        <v>25</v>
      </c>
      <c r="S258" s="136">
        <v>43040</v>
      </c>
      <c r="T258" s="136">
        <v>43065</v>
      </c>
      <c r="U258" s="132" t="s">
        <v>35</v>
      </c>
      <c r="V258" s="132" t="s">
        <v>596</v>
      </c>
      <c r="W258" s="137">
        <v>2</v>
      </c>
      <c r="X258" s="137">
        <v>7.8</v>
      </c>
      <c r="Y258" s="137">
        <v>36</v>
      </c>
      <c r="Z258" s="137">
        <v>34.200000000000003</v>
      </c>
      <c r="AA258" s="137">
        <v>32</v>
      </c>
      <c r="AB258" s="137">
        <v>632.6</v>
      </c>
      <c r="AC258" s="138">
        <v>3.3166000000000002</v>
      </c>
      <c r="AD258" s="137">
        <v>158.15</v>
      </c>
      <c r="AE258" s="137">
        <v>0.98035000000000005</v>
      </c>
      <c r="AF258" s="137">
        <v>50.978200000000001</v>
      </c>
      <c r="AG258" s="139">
        <f>Table1[[#This Row],[Print/Copy Time from Sleep Mode (s)]]-Table1[[#This Row],[Print/Copy Time from Ready State (s)]]</f>
        <v>28.2</v>
      </c>
      <c r="AH2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258" s="139" t="b">
        <f>IF(Table1[[#This Row],[Recovery Time Requirement (s)]]="No Requirement",TRUE,IF(Table1[[#This Row],[Recovery Time Requirement (s)]]="Default Delay Time Missing","Unknown",Table1[[#This Row],[Recovery Time (s) (Tactive1 - Tactive0)]]&lt;=Table1[[#This Row],[Recovery Time Requirement (s)]]))</f>
        <v>0</v>
      </c>
      <c r="AJ258" s="139" t="b">
        <f>Table1[[#This Row],[Automatic Duplex Output Capable]]&lt;&gt;"Optional"</f>
        <v>1</v>
      </c>
      <c r="AK2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8" s="140" t="str">
        <f t="array" ref="AL2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8" s="140">
        <f t="array" ref="AM2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3.8000000000000003</v>
      </c>
      <c r="AN258" s="140">
        <f>Table1[[#This Row],[V2.0 TEC Requirement (kWh/wk)]]*52/3</f>
        <v>65.866666666666674</v>
      </c>
      <c r="AO2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0.98035000000000005</v>
      </c>
      <c r="AP258" s="140">
        <f t="array" ref="AP2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258" s="140">
        <f>Table1[[#This Row],[Proposed V3.0 TEC Requirement (kWh/wk)]]+IF(Table1[[#This Row],[Maximum Document Size Width]]&gt;=275,A3_Weekly,0)+IF(AND(ISNUMBER(FIND("WiFi",Table1[[#This Row],[Functional Adders]])),ISERROR(FIND("Ethernet",Table1[[#This Row],[Functional Adders]]))),WiFi_Weekly,0)</f>
        <v>0.67499999999999993</v>
      </c>
      <c r="AR258" s="140" t="b">
        <f>Table1[[#This Row],[Typical Electricity Consumption (TEC) Per Proposed V3.0 Calculations (kWh/wk)]]&lt;=Table1[[#This Row],[Proposed V3.0 TEC Requirement Plus A3 and Wi-Fi Allowances (kWh/wk)]]</f>
        <v>0</v>
      </c>
      <c r="AS258" s="140" t="b">
        <f t="shared" ref="AS258:AS321" si="6">AND(AI258,AJ258,AK258,AR258)</f>
        <v>0</v>
      </c>
    </row>
    <row r="259" spans="1:45" ht="72" x14ac:dyDescent="0.2">
      <c r="A259" s="131">
        <v>2306943</v>
      </c>
      <c r="B259" s="132" t="s">
        <v>251</v>
      </c>
      <c r="C259" s="132" t="s">
        <v>548</v>
      </c>
      <c r="D259" s="132" t="s">
        <v>597</v>
      </c>
      <c r="E259" s="132" t="s">
        <v>597</v>
      </c>
      <c r="F259" s="132"/>
      <c r="G259" s="132" t="s">
        <v>1432</v>
      </c>
      <c r="H259" s="132" t="s">
        <v>22</v>
      </c>
      <c r="I259" s="133">
        <v>216</v>
      </c>
      <c r="J259" s="133">
        <v>356</v>
      </c>
      <c r="K259" s="132"/>
      <c r="L259" s="132" t="s">
        <v>32</v>
      </c>
      <c r="M259" s="132" t="s">
        <v>28</v>
      </c>
      <c r="N259" s="133">
        <v>55</v>
      </c>
      <c r="O259" s="132" t="s">
        <v>24</v>
      </c>
      <c r="P259" s="134">
        <v>3.9</v>
      </c>
      <c r="Q259" s="135">
        <v>202.8</v>
      </c>
      <c r="R259" s="132" t="s">
        <v>25</v>
      </c>
      <c r="S259" s="136">
        <v>43040</v>
      </c>
      <c r="T259" s="136">
        <v>43065</v>
      </c>
      <c r="U259" s="132" t="s">
        <v>35</v>
      </c>
      <c r="V259" s="132" t="s">
        <v>598</v>
      </c>
      <c r="W259" s="137">
        <v>2</v>
      </c>
      <c r="X259" s="137">
        <v>7.2</v>
      </c>
      <c r="Y259" s="137">
        <v>37.799999999999997</v>
      </c>
      <c r="Z259" s="137">
        <v>37.799999999999997</v>
      </c>
      <c r="AA259" s="137">
        <v>32</v>
      </c>
      <c r="AB259" s="137">
        <v>731.8</v>
      </c>
      <c r="AC259" s="138">
        <v>3.915</v>
      </c>
      <c r="AD259" s="137">
        <v>182.95</v>
      </c>
      <c r="AE259" s="137">
        <v>1.23075</v>
      </c>
      <c r="AF259" s="137">
        <v>63.999000000000002</v>
      </c>
      <c r="AG259" s="139">
        <f>Table1[[#This Row],[Print/Copy Time from Sleep Mode (s)]]-Table1[[#This Row],[Print/Copy Time from Ready State (s)]]</f>
        <v>30.599999999999998</v>
      </c>
      <c r="AH2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59" s="139" t="b">
        <f>IF(Table1[[#This Row],[Recovery Time Requirement (s)]]="No Requirement",TRUE,IF(Table1[[#This Row],[Recovery Time Requirement (s)]]="Default Delay Time Missing","Unknown",Table1[[#This Row],[Recovery Time (s) (Tactive1 - Tactive0)]]&lt;=Table1[[#This Row],[Recovery Time Requirement (s)]]))</f>
        <v>0</v>
      </c>
      <c r="AJ259" s="139" t="b">
        <f>Table1[[#This Row],[Automatic Duplex Output Capable]]&lt;&gt;"Optional"</f>
        <v>1</v>
      </c>
      <c r="AK2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59" s="140" t="str">
        <f t="array" ref="AL2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59" s="140">
        <f t="array" ref="AM2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259" s="140">
        <f>Table1[[#This Row],[V2.0 TEC Requirement (kWh/wk)]]*52/3</f>
        <v>97.066666666666663</v>
      </c>
      <c r="AO2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1.23075</v>
      </c>
      <c r="AP259" s="140">
        <f t="array" ref="AP2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259" s="140">
        <f>Table1[[#This Row],[Proposed V3.0 TEC Requirement (kWh/wk)]]+IF(Table1[[#This Row],[Maximum Document Size Width]]&gt;=275,A3_Weekly,0)+IF(AND(ISNUMBER(FIND("WiFi",Table1[[#This Row],[Functional Adders]])),ISERROR(FIND("Ethernet",Table1[[#This Row],[Functional Adders]]))),WiFi_Weekly,0)</f>
        <v>0.80499999999999994</v>
      </c>
      <c r="AR259" s="140" t="b">
        <f>Table1[[#This Row],[Typical Electricity Consumption (TEC) Per Proposed V3.0 Calculations (kWh/wk)]]&lt;=Table1[[#This Row],[Proposed V3.0 TEC Requirement Plus A3 and Wi-Fi Allowances (kWh/wk)]]</f>
        <v>0</v>
      </c>
      <c r="AS259" s="140" t="b">
        <f t="shared" si="6"/>
        <v>0</v>
      </c>
    </row>
    <row r="260" spans="1:45" ht="72" x14ac:dyDescent="0.2">
      <c r="A260" s="131">
        <v>2306944</v>
      </c>
      <c r="B260" s="132" t="s">
        <v>251</v>
      </c>
      <c r="C260" s="132" t="s">
        <v>548</v>
      </c>
      <c r="D260" s="132" t="s">
        <v>599</v>
      </c>
      <c r="E260" s="132" t="s">
        <v>599</v>
      </c>
      <c r="F260" s="132"/>
      <c r="G260" s="132" t="s">
        <v>1432</v>
      </c>
      <c r="H260" s="132" t="s">
        <v>22</v>
      </c>
      <c r="I260" s="133">
        <v>216</v>
      </c>
      <c r="J260" s="133">
        <v>356</v>
      </c>
      <c r="K260" s="132"/>
      <c r="L260" s="132" t="s">
        <v>32</v>
      </c>
      <c r="M260" s="132" t="s">
        <v>28</v>
      </c>
      <c r="N260" s="133">
        <v>55</v>
      </c>
      <c r="O260" s="132" t="s">
        <v>24</v>
      </c>
      <c r="P260" s="134">
        <v>3.8</v>
      </c>
      <c r="Q260" s="135">
        <v>197.6</v>
      </c>
      <c r="R260" s="132" t="s">
        <v>25</v>
      </c>
      <c r="S260" s="136">
        <v>43040</v>
      </c>
      <c r="T260" s="136">
        <v>43065</v>
      </c>
      <c r="U260" s="132" t="s">
        <v>35</v>
      </c>
      <c r="V260" s="132" t="s">
        <v>600</v>
      </c>
      <c r="W260" s="137">
        <v>2</v>
      </c>
      <c r="X260" s="137">
        <v>7.2</v>
      </c>
      <c r="Y260" s="137">
        <v>34.200000000000003</v>
      </c>
      <c r="Z260" s="137">
        <v>31.8</v>
      </c>
      <c r="AA260" s="137">
        <v>32</v>
      </c>
      <c r="AB260" s="137">
        <v>724</v>
      </c>
      <c r="AC260" s="138">
        <v>3.7864</v>
      </c>
      <c r="AD260" s="137">
        <v>181</v>
      </c>
      <c r="AE260" s="137">
        <v>1.1104000000000001</v>
      </c>
      <c r="AF260" s="137">
        <v>57.7408</v>
      </c>
      <c r="AG260" s="139">
        <f>Table1[[#This Row],[Print/Copy Time from Sleep Mode (s)]]-Table1[[#This Row],[Print/Copy Time from Ready State (s)]]</f>
        <v>27.000000000000004</v>
      </c>
      <c r="AH2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260" s="139" t="b">
        <f>IF(Table1[[#This Row],[Recovery Time Requirement (s)]]="No Requirement",TRUE,IF(Table1[[#This Row],[Recovery Time Requirement (s)]]="Default Delay Time Missing","Unknown",Table1[[#This Row],[Recovery Time (s) (Tactive1 - Tactive0)]]&lt;=Table1[[#This Row],[Recovery Time Requirement (s)]]))</f>
        <v>1</v>
      </c>
      <c r="AJ260" s="139" t="b">
        <f>Table1[[#This Row],[Automatic Duplex Output Capable]]&lt;&gt;"Optional"</f>
        <v>1</v>
      </c>
      <c r="AK2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0" s="140" t="str">
        <f t="array" ref="AL2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0" s="140">
        <f t="array" ref="AM2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260" s="140">
        <f>Table1[[#This Row],[V2.0 TEC Requirement (kWh/wk)]]*52/3</f>
        <v>97.066666666666663</v>
      </c>
      <c r="AO2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1.1104000000000001</v>
      </c>
      <c r="AP260" s="140">
        <f t="array" ref="AP2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260" s="140">
        <f>Table1[[#This Row],[Proposed V3.0 TEC Requirement (kWh/wk)]]+IF(Table1[[#This Row],[Maximum Document Size Width]]&gt;=275,A3_Weekly,0)+IF(AND(ISNUMBER(FIND("WiFi",Table1[[#This Row],[Functional Adders]])),ISERROR(FIND("Ethernet",Table1[[#This Row],[Functional Adders]]))),WiFi_Weekly,0)</f>
        <v>0.80499999999999994</v>
      </c>
      <c r="AR260" s="140" t="b">
        <f>Table1[[#This Row],[Typical Electricity Consumption (TEC) Per Proposed V3.0 Calculations (kWh/wk)]]&lt;=Table1[[#This Row],[Proposed V3.0 TEC Requirement Plus A3 and Wi-Fi Allowances (kWh/wk)]]</f>
        <v>0</v>
      </c>
      <c r="AS260" s="140" t="b">
        <f t="shared" si="6"/>
        <v>0</v>
      </c>
    </row>
    <row r="261" spans="1:45" ht="72" x14ac:dyDescent="0.2">
      <c r="A261" s="131">
        <v>2306946</v>
      </c>
      <c r="B261" s="132" t="s">
        <v>251</v>
      </c>
      <c r="C261" s="132" t="s">
        <v>548</v>
      </c>
      <c r="D261" s="132" t="s">
        <v>601</v>
      </c>
      <c r="E261" s="132" t="s">
        <v>601</v>
      </c>
      <c r="F261" s="132"/>
      <c r="G261" s="132" t="s">
        <v>1432</v>
      </c>
      <c r="H261" s="132" t="s">
        <v>22</v>
      </c>
      <c r="I261" s="133">
        <v>297</v>
      </c>
      <c r="J261" s="133">
        <v>420</v>
      </c>
      <c r="K261" s="132"/>
      <c r="L261" s="132" t="s">
        <v>32</v>
      </c>
      <c r="M261" s="132" t="s">
        <v>21</v>
      </c>
      <c r="N261" s="133">
        <v>22</v>
      </c>
      <c r="O261" s="132" t="s">
        <v>24</v>
      </c>
      <c r="P261" s="134">
        <v>1.4</v>
      </c>
      <c r="Q261" s="135">
        <v>72.8</v>
      </c>
      <c r="R261" s="132" t="s">
        <v>25</v>
      </c>
      <c r="S261" s="136">
        <v>43040</v>
      </c>
      <c r="T261" s="136">
        <v>43065</v>
      </c>
      <c r="U261" s="132" t="s">
        <v>35</v>
      </c>
      <c r="V261" s="132" t="s">
        <v>602</v>
      </c>
      <c r="W261" s="137">
        <v>2</v>
      </c>
      <c r="X261" s="137">
        <v>13.2</v>
      </c>
      <c r="Y261" s="137">
        <v>25.8</v>
      </c>
      <c r="Z261" s="137">
        <v>27</v>
      </c>
      <c r="AA261" s="137">
        <v>22</v>
      </c>
      <c r="AB261" s="137">
        <v>245.06666666666663</v>
      </c>
      <c r="AC261" s="138">
        <v>1.3939333333333332</v>
      </c>
      <c r="AD261" s="137">
        <v>61.266666666666659</v>
      </c>
      <c r="AE261" s="137">
        <v>0.49968333333333326</v>
      </c>
      <c r="AF261" s="137">
        <v>25.98353333333333</v>
      </c>
      <c r="AG261" s="139">
        <f>Table1[[#This Row],[Print/Copy Time from Sleep Mode (s)]]-Table1[[#This Row],[Print/Copy Time from Ready State (s)]]</f>
        <v>12.600000000000001</v>
      </c>
      <c r="AH2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261" s="139" t="b">
        <f>IF(Table1[[#This Row],[Recovery Time Requirement (s)]]="No Requirement",TRUE,IF(Table1[[#This Row],[Recovery Time Requirement (s)]]="Default Delay Time Missing","Unknown",Table1[[#This Row],[Recovery Time (s) (Tactive1 - Tactive0)]]&lt;=Table1[[#This Row],[Recovery Time Requirement (s)]]))</f>
        <v>1</v>
      </c>
      <c r="AJ261" s="139" t="b">
        <f>Table1[[#This Row],[Automatic Duplex Output Capable]]&lt;&gt;"Optional"</f>
        <v>1</v>
      </c>
      <c r="AK2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1" s="140" t="str">
        <f t="array" ref="AL2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1" s="140">
        <f t="array" ref="AM2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261" s="140">
        <f>Table1[[#This Row],[V2.0 TEC Requirement (kWh/wk)]]*52/3</f>
        <v>55.639999999999993</v>
      </c>
      <c r="AO2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0.44968333333333327</v>
      </c>
      <c r="AP261" s="140">
        <f t="array" ref="AP2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61" s="140">
        <f>Table1[[#This Row],[Proposed V3.0 TEC Requirement (kWh/wk)]]+IF(Table1[[#This Row],[Maximum Document Size Width]]&gt;=275,A3_Weekly,0)+IF(AND(ISNUMBER(FIND("WiFi",Table1[[#This Row],[Functional Adders]])),ISERROR(FIND("Ethernet",Table1[[#This Row],[Functional Adders]]))),WiFi_Weekly,0)</f>
        <v>0.32500000000000001</v>
      </c>
      <c r="AR261" s="140" t="b">
        <f>Table1[[#This Row],[Typical Electricity Consumption (TEC) Per Proposed V3.0 Calculations (kWh/wk)]]&lt;=Table1[[#This Row],[Proposed V3.0 TEC Requirement Plus A3 and Wi-Fi Allowances (kWh/wk)]]</f>
        <v>0</v>
      </c>
      <c r="AS261" s="140" t="b">
        <f t="shared" si="6"/>
        <v>0</v>
      </c>
    </row>
    <row r="262" spans="1:45" ht="72" x14ac:dyDescent="0.2">
      <c r="A262" s="131">
        <v>2306945</v>
      </c>
      <c r="B262" s="132" t="s">
        <v>251</v>
      </c>
      <c r="C262" s="132" t="s">
        <v>548</v>
      </c>
      <c r="D262" s="132" t="s">
        <v>603</v>
      </c>
      <c r="E262" s="132" t="s">
        <v>603</v>
      </c>
      <c r="F262" s="132"/>
      <c r="G262" s="132" t="s">
        <v>1432</v>
      </c>
      <c r="H262" s="132" t="s">
        <v>22</v>
      </c>
      <c r="I262" s="133">
        <v>297</v>
      </c>
      <c r="J262" s="133">
        <v>420</v>
      </c>
      <c r="K262" s="132"/>
      <c r="L262" s="132" t="s">
        <v>32</v>
      </c>
      <c r="M262" s="132" t="s">
        <v>21</v>
      </c>
      <c r="N262" s="133">
        <v>28</v>
      </c>
      <c r="O262" s="132" t="s">
        <v>24</v>
      </c>
      <c r="P262" s="134">
        <v>1.8</v>
      </c>
      <c r="Q262" s="135">
        <v>93.6</v>
      </c>
      <c r="R262" s="132" t="s">
        <v>25</v>
      </c>
      <c r="S262" s="136">
        <v>43040</v>
      </c>
      <c r="T262" s="136">
        <v>43065</v>
      </c>
      <c r="U262" s="132" t="s">
        <v>35</v>
      </c>
      <c r="V262" s="132" t="s">
        <v>604</v>
      </c>
      <c r="W262" s="137">
        <v>2</v>
      </c>
      <c r="X262" s="137">
        <v>12</v>
      </c>
      <c r="Y262" s="137">
        <v>25.8</v>
      </c>
      <c r="Z262" s="137">
        <v>25.2</v>
      </c>
      <c r="AA262" s="137">
        <v>28</v>
      </c>
      <c r="AB262" s="137">
        <v>321.60000000000002</v>
      </c>
      <c r="AC262" s="138">
        <v>1.7809000000000004</v>
      </c>
      <c r="AD262" s="137">
        <v>80.400000000000006</v>
      </c>
      <c r="AE262" s="137">
        <v>0.60902499999999993</v>
      </c>
      <c r="AF262" s="137">
        <v>31.669299999999996</v>
      </c>
      <c r="AG262" s="139">
        <f>Table1[[#This Row],[Print/Copy Time from Sleep Mode (s)]]-Table1[[#This Row],[Print/Copy Time from Ready State (s)]]</f>
        <v>13.8</v>
      </c>
      <c r="AH2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262" s="139" t="b">
        <f>IF(Table1[[#This Row],[Recovery Time Requirement (s)]]="No Requirement",TRUE,IF(Table1[[#This Row],[Recovery Time Requirement (s)]]="Default Delay Time Missing","Unknown",Table1[[#This Row],[Recovery Time (s) (Tactive1 - Tactive0)]]&lt;=Table1[[#This Row],[Recovery Time Requirement (s)]]))</f>
        <v>1</v>
      </c>
      <c r="AJ262" s="139" t="b">
        <f>Table1[[#This Row],[Automatic Duplex Output Capable]]&lt;&gt;"Optional"</f>
        <v>1</v>
      </c>
      <c r="AK2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2" s="140" t="str">
        <f t="array" ref="AL2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2" s="140">
        <f t="array" ref="AM2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3.9899999999999998</v>
      </c>
      <c r="AN262" s="140">
        <f>Table1[[#This Row],[V2.0 TEC Requirement (kWh/wk)]]*52/3</f>
        <v>69.16</v>
      </c>
      <c r="AO2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0.55902499999999988</v>
      </c>
      <c r="AP262" s="140">
        <f t="array" ref="AP2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262" s="140">
        <f>Table1[[#This Row],[Proposed V3.0 TEC Requirement (kWh/wk)]]+IF(Table1[[#This Row],[Maximum Document Size Width]]&gt;=275,A3_Weekly,0)+IF(AND(ISNUMBER(FIND("WiFi",Table1[[#This Row],[Functional Adders]])),ISERROR(FIND("Ethernet",Table1[[#This Row],[Functional Adders]]))),WiFi_Weekly,0)</f>
        <v>0.45100000000000007</v>
      </c>
      <c r="AR262" s="140" t="b">
        <f>Table1[[#This Row],[Typical Electricity Consumption (TEC) Per Proposed V3.0 Calculations (kWh/wk)]]&lt;=Table1[[#This Row],[Proposed V3.0 TEC Requirement Plus A3 and Wi-Fi Allowances (kWh/wk)]]</f>
        <v>0</v>
      </c>
      <c r="AS262" s="140" t="b">
        <f t="shared" si="6"/>
        <v>0</v>
      </c>
    </row>
    <row r="263" spans="1:45" ht="72" x14ac:dyDescent="0.2">
      <c r="A263" s="131">
        <v>2306954</v>
      </c>
      <c r="B263" s="132" t="s">
        <v>251</v>
      </c>
      <c r="C263" s="132" t="s">
        <v>548</v>
      </c>
      <c r="D263" s="132" t="s">
        <v>605</v>
      </c>
      <c r="E263" s="132" t="s">
        <v>605</v>
      </c>
      <c r="F263" s="132"/>
      <c r="G263" s="132" t="s">
        <v>1432</v>
      </c>
      <c r="H263" s="132" t="s">
        <v>22</v>
      </c>
      <c r="I263" s="133">
        <v>297</v>
      </c>
      <c r="J263" s="133">
        <v>420</v>
      </c>
      <c r="K263" s="132"/>
      <c r="L263" s="132" t="s">
        <v>32</v>
      </c>
      <c r="M263" s="132" t="s">
        <v>21</v>
      </c>
      <c r="N263" s="133">
        <v>22</v>
      </c>
      <c r="O263" s="132" t="s">
        <v>24</v>
      </c>
      <c r="P263" s="134">
        <v>1.4</v>
      </c>
      <c r="Q263" s="135">
        <v>72.8</v>
      </c>
      <c r="R263" s="132" t="s">
        <v>25</v>
      </c>
      <c r="S263" s="136">
        <v>43040</v>
      </c>
      <c r="T263" s="136">
        <v>43065</v>
      </c>
      <c r="U263" s="132" t="s">
        <v>35</v>
      </c>
      <c r="V263" s="132" t="s">
        <v>606</v>
      </c>
      <c r="W263" s="137">
        <v>2</v>
      </c>
      <c r="X263" s="137">
        <v>9</v>
      </c>
      <c r="Y263" s="137">
        <v>36</v>
      </c>
      <c r="Z263" s="137">
        <v>34.200000000000003</v>
      </c>
      <c r="AA263" s="137">
        <v>22</v>
      </c>
      <c r="AB263" s="137">
        <v>251.93333333333328</v>
      </c>
      <c r="AC263" s="138">
        <v>1.4423166666666667</v>
      </c>
      <c r="AD263" s="137">
        <v>62.98333333333332</v>
      </c>
      <c r="AE263" s="137">
        <v>0.52437916666666662</v>
      </c>
      <c r="AF263" s="137">
        <v>27.267716666666665</v>
      </c>
      <c r="AG263" s="139">
        <f>Table1[[#This Row],[Print/Copy Time from Sleep Mode (s)]]-Table1[[#This Row],[Print/Copy Time from Ready State (s)]]</f>
        <v>27</v>
      </c>
      <c r="AH2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263" s="139" t="b">
        <f>IF(Table1[[#This Row],[Recovery Time Requirement (s)]]="No Requirement",TRUE,IF(Table1[[#This Row],[Recovery Time Requirement (s)]]="Default Delay Time Missing","Unknown",Table1[[#This Row],[Recovery Time (s) (Tactive1 - Tactive0)]]&lt;=Table1[[#This Row],[Recovery Time Requirement (s)]]))</f>
        <v>0</v>
      </c>
      <c r="AJ263" s="139" t="b">
        <f>Table1[[#This Row],[Automatic Duplex Output Capable]]&lt;&gt;"Optional"</f>
        <v>1</v>
      </c>
      <c r="AK2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3" s="140" t="str">
        <f t="array" ref="AL2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3" s="140">
        <f t="array" ref="AM2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263" s="140">
        <f>Table1[[#This Row],[V2.0 TEC Requirement (kWh/wk)]]*52/3</f>
        <v>55.639999999999993</v>
      </c>
      <c r="AO2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0.47437916666666663</v>
      </c>
      <c r="AP263" s="140">
        <f t="array" ref="AP2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63" s="140">
        <f>Table1[[#This Row],[Proposed V3.0 TEC Requirement (kWh/wk)]]+IF(Table1[[#This Row],[Maximum Document Size Width]]&gt;=275,A3_Weekly,0)+IF(AND(ISNUMBER(FIND("WiFi",Table1[[#This Row],[Functional Adders]])),ISERROR(FIND("Ethernet",Table1[[#This Row],[Functional Adders]]))),WiFi_Weekly,0)</f>
        <v>0.32500000000000001</v>
      </c>
      <c r="AR263" s="140" t="b">
        <f>Table1[[#This Row],[Typical Electricity Consumption (TEC) Per Proposed V3.0 Calculations (kWh/wk)]]&lt;=Table1[[#This Row],[Proposed V3.0 TEC Requirement Plus A3 and Wi-Fi Allowances (kWh/wk)]]</f>
        <v>0</v>
      </c>
      <c r="AS263" s="140" t="b">
        <f t="shared" si="6"/>
        <v>0</v>
      </c>
    </row>
    <row r="264" spans="1:45" ht="72" x14ac:dyDescent="0.2">
      <c r="A264" s="131">
        <v>2306955</v>
      </c>
      <c r="B264" s="132" t="s">
        <v>251</v>
      </c>
      <c r="C264" s="132" t="s">
        <v>548</v>
      </c>
      <c r="D264" s="132" t="s">
        <v>607</v>
      </c>
      <c r="E264" s="132" t="s">
        <v>607</v>
      </c>
      <c r="F264" s="132"/>
      <c r="G264" s="132" t="s">
        <v>1432</v>
      </c>
      <c r="H264" s="132" t="s">
        <v>22</v>
      </c>
      <c r="I264" s="133">
        <v>297</v>
      </c>
      <c r="J264" s="133">
        <v>420</v>
      </c>
      <c r="K264" s="132"/>
      <c r="L264" s="132" t="s">
        <v>32</v>
      </c>
      <c r="M264" s="132" t="s">
        <v>21</v>
      </c>
      <c r="N264" s="133">
        <v>25</v>
      </c>
      <c r="O264" s="132" t="s">
        <v>24</v>
      </c>
      <c r="P264" s="134">
        <v>1.5</v>
      </c>
      <c r="Q264" s="135">
        <v>78</v>
      </c>
      <c r="R264" s="132" t="s">
        <v>25</v>
      </c>
      <c r="S264" s="136">
        <v>43040</v>
      </c>
      <c r="T264" s="136">
        <v>43065</v>
      </c>
      <c r="U264" s="132" t="s">
        <v>35</v>
      </c>
      <c r="V264" s="132" t="s">
        <v>608</v>
      </c>
      <c r="W264" s="137">
        <v>2</v>
      </c>
      <c r="X264" s="137">
        <v>9</v>
      </c>
      <c r="Y264" s="137">
        <v>34.799999999999997</v>
      </c>
      <c r="Z264" s="137">
        <v>28.2</v>
      </c>
      <c r="AA264" s="137">
        <v>25</v>
      </c>
      <c r="AB264" s="137">
        <v>269.16666666666669</v>
      </c>
      <c r="AC264" s="138">
        <v>1.5236083333333337</v>
      </c>
      <c r="AD264" s="137">
        <v>67.291666666666671</v>
      </c>
      <c r="AE264" s="137">
        <v>0.54470208333333336</v>
      </c>
      <c r="AF264" s="137">
        <v>28.324508333333334</v>
      </c>
      <c r="AG264" s="139">
        <f>Table1[[#This Row],[Print/Copy Time from Sleep Mode (s)]]-Table1[[#This Row],[Print/Copy Time from Ready State (s)]]</f>
        <v>25.799999999999997</v>
      </c>
      <c r="AH2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264" s="139" t="b">
        <f>IF(Table1[[#This Row],[Recovery Time Requirement (s)]]="No Requirement",TRUE,IF(Table1[[#This Row],[Recovery Time Requirement (s)]]="Default Delay Time Missing","Unknown",Table1[[#This Row],[Recovery Time (s) (Tactive1 - Tactive0)]]&lt;=Table1[[#This Row],[Recovery Time Requirement (s)]]))</f>
        <v>0</v>
      </c>
      <c r="AJ264" s="139" t="b">
        <f>Table1[[#This Row],[Automatic Duplex Output Capable]]&lt;&gt;"Optional"</f>
        <v>1</v>
      </c>
      <c r="AK2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4" s="140" t="str">
        <f t="array" ref="AL2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4" s="140">
        <f t="array" ref="AM2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264" s="140">
        <f>Table1[[#This Row],[V2.0 TEC Requirement (kWh/wk)]]*52/3</f>
        <v>62.4</v>
      </c>
      <c r="AO2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0.49470208333333338</v>
      </c>
      <c r="AP264" s="140">
        <f t="array" ref="AP2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264" s="140">
        <f>Table1[[#This Row],[Proposed V3.0 TEC Requirement (kWh/wk)]]+IF(Table1[[#This Row],[Maximum Document Size Width]]&gt;=275,A3_Weekly,0)+IF(AND(ISNUMBER(FIND("WiFi",Table1[[#This Row],[Functional Adders]])),ISERROR(FIND("Ethernet",Table1[[#This Row],[Functional Adders]]))),WiFi_Weekly,0)</f>
        <v>0.38800000000000001</v>
      </c>
      <c r="AR264" s="140" t="b">
        <f>Table1[[#This Row],[Typical Electricity Consumption (TEC) Per Proposed V3.0 Calculations (kWh/wk)]]&lt;=Table1[[#This Row],[Proposed V3.0 TEC Requirement Plus A3 and Wi-Fi Allowances (kWh/wk)]]</f>
        <v>0</v>
      </c>
      <c r="AS264" s="140" t="b">
        <f t="shared" si="6"/>
        <v>0</v>
      </c>
    </row>
    <row r="265" spans="1:45" ht="72" x14ac:dyDescent="0.2">
      <c r="A265" s="131">
        <v>2306970</v>
      </c>
      <c r="B265" s="132" t="s">
        <v>251</v>
      </c>
      <c r="C265" s="132" t="s">
        <v>548</v>
      </c>
      <c r="D265" s="132" t="s">
        <v>609</v>
      </c>
      <c r="E265" s="132" t="s">
        <v>609</v>
      </c>
      <c r="F265" s="132"/>
      <c r="G265" s="132" t="s">
        <v>1432</v>
      </c>
      <c r="H265" s="132" t="s">
        <v>22</v>
      </c>
      <c r="I265" s="133">
        <v>297</v>
      </c>
      <c r="J265" s="133">
        <v>420</v>
      </c>
      <c r="K265" s="132"/>
      <c r="L265" s="132" t="s">
        <v>32</v>
      </c>
      <c r="M265" s="132" t="s">
        <v>21</v>
      </c>
      <c r="N265" s="133">
        <v>30</v>
      </c>
      <c r="O265" s="132" t="s">
        <v>24</v>
      </c>
      <c r="P265" s="134">
        <v>2</v>
      </c>
      <c r="Q265" s="135">
        <v>104</v>
      </c>
      <c r="R265" s="132" t="s">
        <v>25</v>
      </c>
      <c r="S265" s="136">
        <v>43040</v>
      </c>
      <c r="T265" s="136">
        <v>43066</v>
      </c>
      <c r="U265" s="132" t="s">
        <v>35</v>
      </c>
      <c r="V265" s="132" t="s">
        <v>610</v>
      </c>
      <c r="W265" s="137">
        <v>2</v>
      </c>
      <c r="X265" s="137">
        <v>10.199999999999999</v>
      </c>
      <c r="Y265" s="137">
        <v>34.200000000000003</v>
      </c>
      <c r="Z265" s="137">
        <v>25.8</v>
      </c>
      <c r="AA265" s="137">
        <v>30</v>
      </c>
      <c r="AB265" s="137">
        <v>360.06666666666672</v>
      </c>
      <c r="AC265" s="138">
        <v>1.9699833333333336</v>
      </c>
      <c r="AD265" s="137">
        <v>90.01666666666668</v>
      </c>
      <c r="AE265" s="137">
        <v>0.6562958333333333</v>
      </c>
      <c r="AF265" s="137">
        <v>34.127383333333334</v>
      </c>
      <c r="AG265" s="139">
        <f>Table1[[#This Row],[Print/Copy Time from Sleep Mode (s)]]-Table1[[#This Row],[Print/Copy Time from Ready State (s)]]</f>
        <v>24.000000000000004</v>
      </c>
      <c r="AH2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265" s="139" t="b">
        <f>IF(Table1[[#This Row],[Recovery Time Requirement (s)]]="No Requirement",TRUE,IF(Table1[[#This Row],[Recovery Time Requirement (s)]]="Default Delay Time Missing","Unknown",Table1[[#This Row],[Recovery Time (s) (Tactive1 - Tactive0)]]&lt;=Table1[[#This Row],[Recovery Time Requirement (s)]]))</f>
        <v>0</v>
      </c>
      <c r="AJ265" s="139" t="b">
        <f>Table1[[#This Row],[Automatic Duplex Output Capable]]&lt;&gt;"Optional"</f>
        <v>1</v>
      </c>
      <c r="AK2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5" s="140" t="str">
        <f t="array" ref="AL2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5" s="140">
        <f t="array" ref="AM2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265" s="140">
        <f>Table1[[#This Row],[V2.0 TEC Requirement (kWh/wk)]]*52/3</f>
        <v>73.666666666666671</v>
      </c>
      <c r="AO2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0.60629583333333326</v>
      </c>
      <c r="AP265" s="140">
        <f t="array" ref="AP2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265" s="140">
        <f>Table1[[#This Row],[Proposed V3.0 TEC Requirement (kWh/wk)]]+IF(Table1[[#This Row],[Maximum Document Size Width]]&gt;=275,A3_Weekly,0)+IF(AND(ISNUMBER(FIND("WiFi",Table1[[#This Row],[Functional Adders]])),ISERROR(FIND("Ethernet",Table1[[#This Row],[Functional Adders]]))),WiFi_Weekly,0)</f>
        <v>0.49299999999999999</v>
      </c>
      <c r="AR265" s="140" t="b">
        <f>Table1[[#This Row],[Typical Electricity Consumption (TEC) Per Proposed V3.0 Calculations (kWh/wk)]]&lt;=Table1[[#This Row],[Proposed V3.0 TEC Requirement Plus A3 and Wi-Fi Allowances (kWh/wk)]]</f>
        <v>0</v>
      </c>
      <c r="AS265" s="140" t="b">
        <f t="shared" si="6"/>
        <v>0</v>
      </c>
    </row>
    <row r="266" spans="1:45" ht="72" x14ac:dyDescent="0.2">
      <c r="A266" s="131">
        <v>2306956</v>
      </c>
      <c r="B266" s="132" t="s">
        <v>251</v>
      </c>
      <c r="C266" s="132" t="s">
        <v>548</v>
      </c>
      <c r="D266" s="132" t="s">
        <v>611</v>
      </c>
      <c r="E266" s="132" t="s">
        <v>611</v>
      </c>
      <c r="F266" s="132" t="s">
        <v>612</v>
      </c>
      <c r="G266" s="132" t="s">
        <v>1432</v>
      </c>
      <c r="H266" s="132" t="s">
        <v>22</v>
      </c>
      <c r="I266" s="133">
        <v>297</v>
      </c>
      <c r="J266" s="133">
        <v>420</v>
      </c>
      <c r="K266" s="132"/>
      <c r="L266" s="132" t="s">
        <v>32</v>
      </c>
      <c r="M266" s="132" t="s">
        <v>21</v>
      </c>
      <c r="N266" s="133">
        <v>40</v>
      </c>
      <c r="O266" s="132" t="s">
        <v>24</v>
      </c>
      <c r="P266" s="134">
        <v>2.1</v>
      </c>
      <c r="Q266" s="135">
        <v>109.2</v>
      </c>
      <c r="R266" s="132" t="s">
        <v>25</v>
      </c>
      <c r="S266" s="136">
        <v>43040</v>
      </c>
      <c r="T266" s="136">
        <v>43065</v>
      </c>
      <c r="U266" s="132" t="s">
        <v>35</v>
      </c>
      <c r="V266" s="132" t="s">
        <v>613</v>
      </c>
      <c r="W266" s="137">
        <v>2</v>
      </c>
      <c r="X266" s="137">
        <v>7.2</v>
      </c>
      <c r="Y266" s="137">
        <v>19.2</v>
      </c>
      <c r="Z266" s="137">
        <v>16.8</v>
      </c>
      <c r="AA266" s="137">
        <v>32</v>
      </c>
      <c r="AB266" s="137">
        <v>376</v>
      </c>
      <c r="AC266" s="138">
        <v>2.0975999999999999</v>
      </c>
      <c r="AD266" s="137">
        <v>94</v>
      </c>
      <c r="AE266" s="137">
        <v>0.73860000000000003</v>
      </c>
      <c r="AF266" s="137">
        <v>38.407200000000003</v>
      </c>
      <c r="AG266" s="139">
        <f>Table1[[#This Row],[Print/Copy Time from Sleep Mode (s)]]-Table1[[#This Row],[Print/Copy Time from Ready State (s)]]</f>
        <v>12</v>
      </c>
      <c r="AH2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66" s="139" t="b">
        <f>IF(Table1[[#This Row],[Recovery Time Requirement (s)]]="No Requirement",TRUE,IF(Table1[[#This Row],[Recovery Time Requirement (s)]]="Default Delay Time Missing","Unknown",Table1[[#This Row],[Recovery Time (s) (Tactive1 - Tactive0)]]&lt;=Table1[[#This Row],[Recovery Time Requirement (s)]]))</f>
        <v>1</v>
      </c>
      <c r="AJ266" s="139" t="b">
        <f>Table1[[#This Row],[Automatic Duplex Output Capable]]&lt;&gt;"Optional"</f>
        <v>1</v>
      </c>
      <c r="AK2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6" s="140" t="str">
        <f t="array" ref="AL2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6" s="140">
        <f t="array" ref="AM2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266" s="140">
        <f>Table1[[#This Row],[V2.0 TEC Requirement (kWh/wk)]]*52/3</f>
        <v>108.33333333333333</v>
      </c>
      <c r="AO2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0.68859999999999999</v>
      </c>
      <c r="AP266" s="140">
        <f t="array" ref="AP2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266" s="140">
        <f>Table1[[#This Row],[Proposed V3.0 TEC Requirement (kWh/wk)]]+IF(Table1[[#This Row],[Maximum Document Size Width]]&gt;=275,A3_Weekly,0)+IF(AND(ISNUMBER(FIND("WiFi",Table1[[#This Row],[Functional Adders]])),ISERROR(FIND("Ethernet",Table1[[#This Row],[Functional Adders]]))),WiFi_Weekly,0)</f>
        <v>0.70300000000000007</v>
      </c>
      <c r="AR266" s="140" t="b">
        <f>Table1[[#This Row],[Typical Electricity Consumption (TEC) Per Proposed V3.0 Calculations (kWh/wk)]]&lt;=Table1[[#This Row],[Proposed V3.0 TEC Requirement Plus A3 and Wi-Fi Allowances (kWh/wk)]]</f>
        <v>0</v>
      </c>
      <c r="AS266" s="140" t="b">
        <f t="shared" si="6"/>
        <v>0</v>
      </c>
    </row>
    <row r="267" spans="1:45" ht="72" x14ac:dyDescent="0.2">
      <c r="A267" s="131">
        <v>2306960</v>
      </c>
      <c r="B267" s="132" t="s">
        <v>251</v>
      </c>
      <c r="C267" s="132" t="s">
        <v>548</v>
      </c>
      <c r="D267" s="132" t="s">
        <v>614</v>
      </c>
      <c r="E267" s="132" t="s">
        <v>614</v>
      </c>
      <c r="F267" s="132" t="s">
        <v>615</v>
      </c>
      <c r="G267" s="132" t="s">
        <v>1432</v>
      </c>
      <c r="H267" s="132" t="s">
        <v>22</v>
      </c>
      <c r="I267" s="133">
        <v>297</v>
      </c>
      <c r="J267" s="133">
        <v>420</v>
      </c>
      <c r="K267" s="132"/>
      <c r="L267" s="132" t="s">
        <v>32</v>
      </c>
      <c r="M267" s="132" t="s">
        <v>21</v>
      </c>
      <c r="N267" s="133">
        <v>50</v>
      </c>
      <c r="O267" s="132" t="s">
        <v>24</v>
      </c>
      <c r="P267" s="134">
        <v>2.6</v>
      </c>
      <c r="Q267" s="135">
        <v>135.19999999999999</v>
      </c>
      <c r="R267" s="132" t="s">
        <v>25</v>
      </c>
      <c r="S267" s="136">
        <v>43040</v>
      </c>
      <c r="T267" s="136">
        <v>43065</v>
      </c>
      <c r="U267" s="132" t="s">
        <v>35</v>
      </c>
      <c r="V267" s="132" t="s">
        <v>616</v>
      </c>
      <c r="W267" s="137">
        <v>2</v>
      </c>
      <c r="X267" s="137">
        <v>7.8</v>
      </c>
      <c r="Y267" s="137">
        <v>19.2</v>
      </c>
      <c r="Z267" s="137">
        <v>16.8</v>
      </c>
      <c r="AA267" s="137">
        <v>32</v>
      </c>
      <c r="AB267" s="137">
        <v>475.8</v>
      </c>
      <c r="AC267" s="138">
        <v>2.5966</v>
      </c>
      <c r="AD267" s="137">
        <v>118.95</v>
      </c>
      <c r="AE267" s="137">
        <v>0.86335000000000006</v>
      </c>
      <c r="AF267" s="137">
        <v>44.894200000000005</v>
      </c>
      <c r="AG267" s="139">
        <f>Table1[[#This Row],[Print/Copy Time from Sleep Mode (s)]]-Table1[[#This Row],[Print/Copy Time from Ready State (s)]]</f>
        <v>11.399999999999999</v>
      </c>
      <c r="AH2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267" s="139" t="b">
        <f>IF(Table1[[#This Row],[Recovery Time Requirement (s)]]="No Requirement",TRUE,IF(Table1[[#This Row],[Recovery Time Requirement (s)]]="Default Delay Time Missing","Unknown",Table1[[#This Row],[Recovery Time (s) (Tactive1 - Tactive0)]]&lt;=Table1[[#This Row],[Recovery Time Requirement (s)]]))</f>
        <v>1</v>
      </c>
      <c r="AJ267" s="139" t="b">
        <f>Table1[[#This Row],[Automatic Duplex Output Capable]]&lt;&gt;"Optional"</f>
        <v>1</v>
      </c>
      <c r="AK2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7" s="140" t="str">
        <f t="array" ref="AL2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7" s="140">
        <f t="array" ref="AM2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267" s="140">
        <f>Table1[[#This Row],[V2.0 TEC Requirement (kWh/wk)]]*52/3</f>
        <v>143</v>
      </c>
      <c r="AO2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0.81335000000000002</v>
      </c>
      <c r="AP267" s="140">
        <f t="array" ref="AP2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267" s="140">
        <f>Table1[[#This Row],[Proposed V3.0 TEC Requirement (kWh/wk)]]+IF(Table1[[#This Row],[Maximum Document Size Width]]&gt;=275,A3_Weekly,0)+IF(AND(ISNUMBER(FIND("WiFi",Table1[[#This Row],[Functional Adders]])),ISERROR(FIND("Ethernet",Table1[[#This Row],[Functional Adders]]))),WiFi_Weekly,0)</f>
        <v>0.84100000000000008</v>
      </c>
      <c r="AR267" s="140" t="b">
        <f>Table1[[#This Row],[Typical Electricity Consumption (TEC) Per Proposed V3.0 Calculations (kWh/wk)]]&lt;=Table1[[#This Row],[Proposed V3.0 TEC Requirement Plus A3 and Wi-Fi Allowances (kWh/wk)]]</f>
        <v>0</v>
      </c>
      <c r="AS267" s="140" t="b">
        <f t="shared" si="6"/>
        <v>0</v>
      </c>
    </row>
    <row r="268" spans="1:45" ht="72" x14ac:dyDescent="0.2">
      <c r="A268" s="131">
        <v>2306961</v>
      </c>
      <c r="B268" s="132" t="s">
        <v>251</v>
      </c>
      <c r="C268" s="132" t="s">
        <v>548</v>
      </c>
      <c r="D268" s="132" t="s">
        <v>617</v>
      </c>
      <c r="E268" s="132" t="s">
        <v>617</v>
      </c>
      <c r="F268" s="132" t="s">
        <v>618</v>
      </c>
      <c r="G268" s="132" t="s">
        <v>1432</v>
      </c>
      <c r="H268" s="132" t="s">
        <v>22</v>
      </c>
      <c r="I268" s="133">
        <v>297</v>
      </c>
      <c r="J268" s="133">
        <v>420</v>
      </c>
      <c r="K268" s="132"/>
      <c r="L268" s="132" t="s">
        <v>32</v>
      </c>
      <c r="M268" s="132" t="s">
        <v>21</v>
      </c>
      <c r="N268" s="133">
        <v>60</v>
      </c>
      <c r="O268" s="132" t="s">
        <v>24</v>
      </c>
      <c r="P268" s="134">
        <v>3</v>
      </c>
      <c r="Q268" s="135">
        <v>156</v>
      </c>
      <c r="R268" s="132" t="s">
        <v>25</v>
      </c>
      <c r="S268" s="136">
        <v>43040</v>
      </c>
      <c r="T268" s="136">
        <v>43065</v>
      </c>
      <c r="U268" s="132" t="s">
        <v>35</v>
      </c>
      <c r="V268" s="132" t="s">
        <v>619</v>
      </c>
      <c r="W268" s="137">
        <v>2</v>
      </c>
      <c r="X268" s="137">
        <v>7.2</v>
      </c>
      <c r="Y268" s="137">
        <v>19.2</v>
      </c>
      <c r="Z268" s="137">
        <v>18</v>
      </c>
      <c r="AA268" s="137">
        <v>32</v>
      </c>
      <c r="AB268" s="137">
        <v>563.20000000000005</v>
      </c>
      <c r="AC268" s="138">
        <v>3.0336000000000003</v>
      </c>
      <c r="AD268" s="137">
        <v>140.80000000000001</v>
      </c>
      <c r="AE268" s="137">
        <v>0.97260000000000013</v>
      </c>
      <c r="AF268" s="137">
        <v>50.575200000000009</v>
      </c>
      <c r="AG268" s="139">
        <f>Table1[[#This Row],[Print/Copy Time from Sleep Mode (s)]]-Table1[[#This Row],[Print/Copy Time from Ready State (s)]]</f>
        <v>12</v>
      </c>
      <c r="AH2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268" s="139" t="b">
        <f>IF(Table1[[#This Row],[Recovery Time Requirement (s)]]="No Requirement",TRUE,IF(Table1[[#This Row],[Recovery Time Requirement (s)]]="Default Delay Time Missing","Unknown",Table1[[#This Row],[Recovery Time (s) (Tactive1 - Tactive0)]]&lt;=Table1[[#This Row],[Recovery Time Requirement (s)]]))</f>
        <v>1</v>
      </c>
      <c r="AJ268" s="139" t="b">
        <f>Table1[[#This Row],[Automatic Duplex Output Capable]]&lt;&gt;"Optional"</f>
        <v>1</v>
      </c>
      <c r="AK2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8" s="140" t="str">
        <f t="array" ref="AL2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68" s="140">
        <f t="array" ref="AM2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268" s="140">
        <f>Table1[[#This Row],[V2.0 TEC Requirement (kWh/wk)]]*52/3</f>
        <v>177.66666666666666</v>
      </c>
      <c r="AO2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0.92260000000000009</v>
      </c>
      <c r="AP268" s="140">
        <f t="array" ref="AP2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268" s="140">
        <f>Table1[[#This Row],[Proposed V3.0 TEC Requirement (kWh/wk)]]+IF(Table1[[#This Row],[Maximum Document Size Width]]&gt;=275,A3_Weekly,0)+IF(AND(ISNUMBER(FIND("WiFi",Table1[[#This Row],[Functional Adders]])),ISERROR(FIND("Ethernet",Table1[[#This Row],[Functional Adders]]))),WiFi_Weekly,0)</f>
        <v>0.97099999999999997</v>
      </c>
      <c r="AR268" s="140" t="b">
        <f>Table1[[#This Row],[Typical Electricity Consumption (TEC) Per Proposed V3.0 Calculations (kWh/wk)]]&lt;=Table1[[#This Row],[Proposed V3.0 TEC Requirement Plus A3 and Wi-Fi Allowances (kWh/wk)]]</f>
        <v>0</v>
      </c>
      <c r="AS268" s="140" t="b">
        <f t="shared" si="6"/>
        <v>0</v>
      </c>
    </row>
    <row r="269" spans="1:45" ht="72" x14ac:dyDescent="0.2">
      <c r="A269" s="131">
        <v>2306962</v>
      </c>
      <c r="B269" s="132" t="s">
        <v>251</v>
      </c>
      <c r="C269" s="132" t="s">
        <v>548</v>
      </c>
      <c r="D269" s="132" t="s">
        <v>620</v>
      </c>
      <c r="E269" s="132" t="s">
        <v>620</v>
      </c>
      <c r="F269" s="132"/>
      <c r="G269" s="132" t="s">
        <v>29</v>
      </c>
      <c r="H269" s="132" t="s">
        <v>22</v>
      </c>
      <c r="I269" s="133">
        <v>216</v>
      </c>
      <c r="J269" s="133">
        <v>356</v>
      </c>
      <c r="K269" s="132"/>
      <c r="L269" s="132" t="s">
        <v>32</v>
      </c>
      <c r="M269" s="132" t="s">
        <v>21</v>
      </c>
      <c r="N269" s="133">
        <v>27</v>
      </c>
      <c r="O269" s="132" t="s">
        <v>24</v>
      </c>
      <c r="P269" s="134">
        <v>1.7</v>
      </c>
      <c r="Q269" s="135">
        <v>88.4</v>
      </c>
      <c r="R269" s="132" t="s">
        <v>25</v>
      </c>
      <c r="S269" s="136">
        <v>43040</v>
      </c>
      <c r="T269" s="136">
        <v>43065</v>
      </c>
      <c r="U269" s="132" t="s">
        <v>35</v>
      </c>
      <c r="V269" s="132" t="s">
        <v>621</v>
      </c>
      <c r="W269" s="137">
        <v>1</v>
      </c>
      <c r="X269" s="137">
        <v>16.8</v>
      </c>
      <c r="Y269" s="137">
        <v>28.2</v>
      </c>
      <c r="Z269" s="137">
        <v>27</v>
      </c>
      <c r="AA269" s="137">
        <v>27</v>
      </c>
      <c r="AB269" s="137">
        <v>281.80000000000007</v>
      </c>
      <c r="AC269" s="138">
        <v>1.7177750000000005</v>
      </c>
      <c r="AD269" s="137">
        <v>70.450000000000017</v>
      </c>
      <c r="AE269" s="137">
        <v>0.71924374999999996</v>
      </c>
      <c r="AF269" s="137">
        <v>37.400675</v>
      </c>
      <c r="AG269" s="139">
        <f>Table1[[#This Row],[Print/Copy Time from Sleep Mode (s)]]-Table1[[#This Row],[Print/Copy Time from Ready State (s)]]</f>
        <v>11.399999999999999</v>
      </c>
      <c r="AH2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269" s="139" t="b">
        <f>IF(Table1[[#This Row],[Recovery Time Requirement (s)]]="No Requirement",TRUE,IF(Table1[[#This Row],[Recovery Time Requirement (s)]]="Default Delay Time Missing","Unknown",Table1[[#This Row],[Recovery Time (s) (Tactive1 - Tactive0)]]&lt;=Table1[[#This Row],[Recovery Time Requirement (s)]]))</f>
        <v>1</v>
      </c>
      <c r="AJ269" s="139" t="b">
        <f>Table1[[#This Row],[Automatic Duplex Output Capable]]&lt;&gt;"Optional"</f>
        <v>1</v>
      </c>
      <c r="AK2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69" s="140" t="str">
        <f t="array" ref="AL2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69" s="140">
        <f t="array" ref="AM2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v>
      </c>
      <c r="AN269" s="140">
        <f>Table1[[#This Row],[V2.0 TEC Requirement (kWh/wk)]]*52/3</f>
        <v>58.93333333333333</v>
      </c>
      <c r="AO2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0.71924374999999996</v>
      </c>
      <c r="AP269" s="140">
        <f t="array" ref="AP2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0.46699999999999997</v>
      </c>
      <c r="AQ269" s="140">
        <f>Table1[[#This Row],[Proposed V3.0 TEC Requirement (kWh/wk)]]+IF(Table1[[#This Row],[Maximum Document Size Width]]&gt;=275,A3_Weekly,0)+IF(AND(ISNUMBER(FIND("WiFi",Table1[[#This Row],[Functional Adders]])),ISERROR(FIND("Ethernet",Table1[[#This Row],[Functional Adders]]))),WiFi_Weekly,0)</f>
        <v>0.46699999999999997</v>
      </c>
      <c r="AR269" s="140" t="b">
        <f>Table1[[#This Row],[Typical Electricity Consumption (TEC) Per Proposed V3.0 Calculations (kWh/wk)]]&lt;=Table1[[#This Row],[Proposed V3.0 TEC Requirement Plus A3 and Wi-Fi Allowances (kWh/wk)]]</f>
        <v>0</v>
      </c>
      <c r="AS269" s="140" t="b">
        <f t="shared" si="6"/>
        <v>0</v>
      </c>
    </row>
    <row r="270" spans="1:45" ht="72" x14ac:dyDescent="0.2">
      <c r="A270" s="131">
        <v>2306971</v>
      </c>
      <c r="B270" s="132" t="s">
        <v>251</v>
      </c>
      <c r="C270" s="132" t="s">
        <v>548</v>
      </c>
      <c r="D270" s="132" t="s">
        <v>622</v>
      </c>
      <c r="E270" s="132" t="s">
        <v>622</v>
      </c>
      <c r="F270" s="132"/>
      <c r="G270" s="132" t="s">
        <v>1432</v>
      </c>
      <c r="H270" s="132" t="s">
        <v>22</v>
      </c>
      <c r="I270" s="133">
        <v>216</v>
      </c>
      <c r="J270" s="133">
        <v>356</v>
      </c>
      <c r="K270" s="132"/>
      <c r="L270" s="132" t="s">
        <v>32</v>
      </c>
      <c r="M270" s="132" t="s">
        <v>21</v>
      </c>
      <c r="N270" s="133">
        <v>27</v>
      </c>
      <c r="O270" s="132" t="s">
        <v>24</v>
      </c>
      <c r="P270" s="134">
        <v>1.8</v>
      </c>
      <c r="Q270" s="135">
        <v>93.6</v>
      </c>
      <c r="R270" s="132" t="s">
        <v>25</v>
      </c>
      <c r="S270" s="136">
        <v>43040</v>
      </c>
      <c r="T270" s="136">
        <v>43066</v>
      </c>
      <c r="U270" s="132" t="s">
        <v>35</v>
      </c>
      <c r="V270" s="132" t="s">
        <v>623</v>
      </c>
      <c r="W270" s="137">
        <v>2</v>
      </c>
      <c r="X270" s="137">
        <v>15</v>
      </c>
      <c r="Y270" s="137">
        <v>27</v>
      </c>
      <c r="Z270" s="137">
        <v>25.2</v>
      </c>
      <c r="AA270" s="137">
        <v>27</v>
      </c>
      <c r="AB270" s="137">
        <v>298.36666666666662</v>
      </c>
      <c r="AC270" s="138">
        <v>1.7737583333333331</v>
      </c>
      <c r="AD270" s="137">
        <v>74.591666666666654</v>
      </c>
      <c r="AE270" s="137">
        <v>0.70803958333333317</v>
      </c>
      <c r="AF270" s="137">
        <v>36.818058333333326</v>
      </c>
      <c r="AG270" s="139">
        <f>Table1[[#This Row],[Print/Copy Time from Sleep Mode (s)]]-Table1[[#This Row],[Print/Copy Time from Ready State (s)]]</f>
        <v>12</v>
      </c>
      <c r="AH2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270" s="139" t="b">
        <f>IF(Table1[[#This Row],[Recovery Time Requirement (s)]]="No Requirement",TRUE,IF(Table1[[#This Row],[Recovery Time Requirement (s)]]="Default Delay Time Missing","Unknown",Table1[[#This Row],[Recovery Time (s) (Tactive1 - Tactive0)]]&lt;=Table1[[#This Row],[Recovery Time Requirement (s)]]))</f>
        <v>1</v>
      </c>
      <c r="AJ270" s="139" t="b">
        <f>Table1[[#This Row],[Automatic Duplex Output Capable]]&lt;&gt;"Optional"</f>
        <v>1</v>
      </c>
      <c r="AK2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0" s="140" t="str">
        <f t="array" ref="AL2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0" s="140">
        <f t="array" ref="AM2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3.56</v>
      </c>
      <c r="AN270" s="140">
        <f>Table1[[#This Row],[V2.0 TEC Requirement (kWh/wk)]]*52/3</f>
        <v>61.706666666666671</v>
      </c>
      <c r="AO2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0.70803958333333317</v>
      </c>
      <c r="AP270" s="140">
        <f t="array" ref="AP2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0.38000000000000006</v>
      </c>
      <c r="AQ270" s="140">
        <f>Table1[[#This Row],[Proposed V3.0 TEC Requirement (kWh/wk)]]+IF(Table1[[#This Row],[Maximum Document Size Width]]&gt;=275,A3_Weekly,0)+IF(AND(ISNUMBER(FIND("WiFi",Table1[[#This Row],[Functional Adders]])),ISERROR(FIND("Ethernet",Table1[[#This Row],[Functional Adders]]))),WiFi_Weekly,0)</f>
        <v>0.38000000000000006</v>
      </c>
      <c r="AR270" s="140" t="b">
        <f>Table1[[#This Row],[Typical Electricity Consumption (TEC) Per Proposed V3.0 Calculations (kWh/wk)]]&lt;=Table1[[#This Row],[Proposed V3.0 TEC Requirement Plus A3 and Wi-Fi Allowances (kWh/wk)]]</f>
        <v>0</v>
      </c>
      <c r="AS270" s="140" t="b">
        <f t="shared" si="6"/>
        <v>0</v>
      </c>
    </row>
    <row r="271" spans="1:45" ht="72" x14ac:dyDescent="0.2">
      <c r="A271" s="131">
        <v>2306972</v>
      </c>
      <c r="B271" s="132" t="s">
        <v>251</v>
      </c>
      <c r="C271" s="132" t="s">
        <v>548</v>
      </c>
      <c r="D271" s="132" t="s">
        <v>624</v>
      </c>
      <c r="E271" s="132" t="s">
        <v>624</v>
      </c>
      <c r="F271" s="132" t="s">
        <v>625</v>
      </c>
      <c r="G271" s="132" t="s">
        <v>29</v>
      </c>
      <c r="H271" s="132" t="s">
        <v>22</v>
      </c>
      <c r="I271" s="133">
        <v>216</v>
      </c>
      <c r="J271" s="133">
        <v>356</v>
      </c>
      <c r="K271" s="132"/>
      <c r="L271" s="132" t="s">
        <v>32</v>
      </c>
      <c r="M271" s="132" t="s">
        <v>21</v>
      </c>
      <c r="N271" s="133">
        <v>31</v>
      </c>
      <c r="O271" s="132" t="s">
        <v>24</v>
      </c>
      <c r="P271" s="134">
        <v>1.5</v>
      </c>
      <c r="Q271" s="135">
        <v>78</v>
      </c>
      <c r="R271" s="132" t="s">
        <v>25</v>
      </c>
      <c r="S271" s="136">
        <v>43040</v>
      </c>
      <c r="T271" s="136">
        <v>43066</v>
      </c>
      <c r="U271" s="132" t="s">
        <v>35</v>
      </c>
      <c r="V271" s="132" t="s">
        <v>626</v>
      </c>
      <c r="W271" s="137">
        <v>1</v>
      </c>
      <c r="X271" s="137">
        <v>9</v>
      </c>
      <c r="Y271" s="137">
        <v>15</v>
      </c>
      <c r="Z271" s="137">
        <v>13.8</v>
      </c>
      <c r="AA271" s="137">
        <v>31</v>
      </c>
      <c r="AB271" s="137">
        <v>268</v>
      </c>
      <c r="AC271" s="138">
        <v>1.5080250000000002</v>
      </c>
      <c r="AD271" s="137">
        <v>67</v>
      </c>
      <c r="AE271" s="137">
        <v>0.54080624999999993</v>
      </c>
      <c r="AF271" s="137">
        <v>28.121924999999997</v>
      </c>
      <c r="AG271" s="139">
        <f>Table1[[#This Row],[Print/Copy Time from Sleep Mode (s)]]-Table1[[#This Row],[Print/Copy Time from Ready State (s)]]</f>
        <v>6</v>
      </c>
      <c r="AH2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271" s="139" t="b">
        <f>IF(Table1[[#This Row],[Recovery Time Requirement (s)]]="No Requirement",TRUE,IF(Table1[[#This Row],[Recovery Time Requirement (s)]]="Default Delay Time Missing","Unknown",Table1[[#This Row],[Recovery Time (s) (Tactive1 - Tactive0)]]&lt;=Table1[[#This Row],[Recovery Time Requirement (s)]]))</f>
        <v>1</v>
      </c>
      <c r="AJ271" s="139" t="b">
        <f>Table1[[#This Row],[Automatic Duplex Output Capable]]&lt;&gt;"Optional"</f>
        <v>1</v>
      </c>
      <c r="AK2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1" s="140" t="str">
        <f t="array" ref="AL2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71" s="140">
        <f t="array" ref="AM2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271" s="140">
        <f>Table1[[#This Row],[V2.0 TEC Requirement (kWh/wk)]]*52/3</f>
        <v>70.2</v>
      </c>
      <c r="AO2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0.54080624999999993</v>
      </c>
      <c r="AP271" s="140">
        <f t="array" ref="AP2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271" s="140">
        <f>Table1[[#This Row],[Proposed V3.0 TEC Requirement (kWh/wk)]]+IF(Table1[[#This Row],[Maximum Document Size Width]]&gt;=275,A3_Weekly,0)+IF(AND(ISNUMBER(FIND("WiFi",Table1[[#This Row],[Functional Adders]])),ISERROR(FIND("Ethernet",Table1[[#This Row],[Functional Adders]]))),WiFi_Weekly,0)</f>
        <v>0.59499999999999997</v>
      </c>
      <c r="AR271" s="140" t="b">
        <f>Table1[[#This Row],[Typical Electricity Consumption (TEC) Per Proposed V3.0 Calculations (kWh/wk)]]&lt;=Table1[[#This Row],[Proposed V3.0 TEC Requirement Plus A3 and Wi-Fi Allowances (kWh/wk)]]</f>
        <v>1</v>
      </c>
      <c r="AS271" s="140" t="b">
        <f t="shared" si="6"/>
        <v>1</v>
      </c>
    </row>
    <row r="272" spans="1:45" ht="72" x14ac:dyDescent="0.2">
      <c r="A272" s="131">
        <v>2306973</v>
      </c>
      <c r="B272" s="132" t="s">
        <v>251</v>
      </c>
      <c r="C272" s="132" t="s">
        <v>548</v>
      </c>
      <c r="D272" s="132" t="s">
        <v>627</v>
      </c>
      <c r="E272" s="132" t="s">
        <v>627</v>
      </c>
      <c r="F272" s="132" t="s">
        <v>628</v>
      </c>
      <c r="G272" s="132" t="s">
        <v>1432</v>
      </c>
      <c r="H272" s="132" t="s">
        <v>22</v>
      </c>
      <c r="I272" s="133">
        <v>216</v>
      </c>
      <c r="J272" s="133">
        <v>356</v>
      </c>
      <c r="K272" s="132"/>
      <c r="L272" s="132" t="s">
        <v>32</v>
      </c>
      <c r="M272" s="132" t="s">
        <v>21</v>
      </c>
      <c r="N272" s="133">
        <v>31</v>
      </c>
      <c r="O272" s="132" t="s">
        <v>24</v>
      </c>
      <c r="P272" s="134">
        <v>1.5</v>
      </c>
      <c r="Q272" s="135">
        <v>78</v>
      </c>
      <c r="R272" s="132" t="s">
        <v>25</v>
      </c>
      <c r="S272" s="136">
        <v>43040</v>
      </c>
      <c r="T272" s="136">
        <v>43066</v>
      </c>
      <c r="U272" s="132" t="s">
        <v>35</v>
      </c>
      <c r="V272" s="132" t="s">
        <v>629</v>
      </c>
      <c r="W272" s="137">
        <v>1</v>
      </c>
      <c r="X272" s="137">
        <v>10.199999999999999</v>
      </c>
      <c r="Y272" s="137">
        <v>16.2</v>
      </c>
      <c r="Z272" s="137">
        <v>15</v>
      </c>
      <c r="AA272" s="137">
        <v>31</v>
      </c>
      <c r="AB272" s="137">
        <v>261.8</v>
      </c>
      <c r="AC272" s="138">
        <v>1.4641</v>
      </c>
      <c r="AD272" s="137">
        <v>65.45</v>
      </c>
      <c r="AE272" s="137">
        <v>0.51722500000000005</v>
      </c>
      <c r="AF272" s="137">
        <v>26.895700000000001</v>
      </c>
      <c r="AG272" s="139">
        <f>Table1[[#This Row],[Print/Copy Time from Sleep Mode (s)]]-Table1[[#This Row],[Print/Copy Time from Ready State (s)]]</f>
        <v>6</v>
      </c>
      <c r="AH2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272" s="139" t="b">
        <f>IF(Table1[[#This Row],[Recovery Time Requirement (s)]]="No Requirement",TRUE,IF(Table1[[#This Row],[Recovery Time Requirement (s)]]="Default Delay Time Missing","Unknown",Table1[[#This Row],[Recovery Time (s) (Tactive1 - Tactive0)]]&lt;=Table1[[#This Row],[Recovery Time Requirement (s)]]))</f>
        <v>1</v>
      </c>
      <c r="AJ272" s="139" t="b">
        <f>Table1[[#This Row],[Automatic Duplex Output Capable]]&lt;&gt;"Optional"</f>
        <v>1</v>
      </c>
      <c r="AK2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2" s="140" t="str">
        <f t="array" ref="AL2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2" s="140">
        <f t="array" ref="AM2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272" s="140">
        <f>Table1[[#This Row],[V2.0 TEC Requirement (kWh/wk)]]*52/3</f>
        <v>71.933333333333337</v>
      </c>
      <c r="AO2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0.51722500000000005</v>
      </c>
      <c r="AP272" s="140">
        <f t="array" ref="AP2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272" s="140">
        <f>Table1[[#This Row],[Proposed V3.0 TEC Requirement (kWh/wk)]]+IF(Table1[[#This Row],[Maximum Document Size Width]]&gt;=275,A3_Weekly,0)+IF(AND(ISNUMBER(FIND("WiFi",Table1[[#This Row],[Functional Adders]])),ISERROR(FIND("Ethernet",Table1[[#This Row],[Functional Adders]]))),WiFi_Weekly,0)</f>
        <v>0.46400000000000002</v>
      </c>
      <c r="AR272" s="140" t="b">
        <f>Table1[[#This Row],[Typical Electricity Consumption (TEC) Per Proposed V3.0 Calculations (kWh/wk)]]&lt;=Table1[[#This Row],[Proposed V3.0 TEC Requirement Plus A3 and Wi-Fi Allowances (kWh/wk)]]</f>
        <v>0</v>
      </c>
      <c r="AS272" s="140" t="b">
        <f t="shared" si="6"/>
        <v>0</v>
      </c>
    </row>
    <row r="273" spans="1:45" ht="72" x14ac:dyDescent="0.2">
      <c r="A273" s="131">
        <v>2306974</v>
      </c>
      <c r="B273" s="132" t="s">
        <v>251</v>
      </c>
      <c r="C273" s="132" t="s">
        <v>548</v>
      </c>
      <c r="D273" s="132" t="s">
        <v>630</v>
      </c>
      <c r="E273" s="132" t="s">
        <v>630</v>
      </c>
      <c r="F273" s="132" t="s">
        <v>631</v>
      </c>
      <c r="G273" s="132" t="s">
        <v>29</v>
      </c>
      <c r="H273" s="132" t="s">
        <v>22</v>
      </c>
      <c r="I273" s="133">
        <v>216</v>
      </c>
      <c r="J273" s="133">
        <v>356</v>
      </c>
      <c r="K273" s="132"/>
      <c r="L273" s="132" t="s">
        <v>32</v>
      </c>
      <c r="M273" s="132" t="s">
        <v>21</v>
      </c>
      <c r="N273" s="133">
        <v>42</v>
      </c>
      <c r="O273" s="132" t="s">
        <v>24</v>
      </c>
      <c r="P273" s="134">
        <v>1.8</v>
      </c>
      <c r="Q273" s="135">
        <v>93.6</v>
      </c>
      <c r="R273" s="132" t="s">
        <v>25</v>
      </c>
      <c r="S273" s="136">
        <v>43040</v>
      </c>
      <c r="T273" s="136">
        <v>43066</v>
      </c>
      <c r="U273" s="132" t="s">
        <v>35</v>
      </c>
      <c r="V273" s="132" t="s">
        <v>632</v>
      </c>
      <c r="W273" s="137">
        <v>1</v>
      </c>
      <c r="X273" s="137">
        <v>7.2</v>
      </c>
      <c r="Y273" s="137">
        <v>10.8</v>
      </c>
      <c r="Z273" s="137">
        <v>10.199999999999999</v>
      </c>
      <c r="AA273" s="137">
        <v>32</v>
      </c>
      <c r="AB273" s="137">
        <v>334.4</v>
      </c>
      <c r="AC273" s="138">
        <v>1.7744000000000002</v>
      </c>
      <c r="AD273" s="137">
        <v>83.6</v>
      </c>
      <c r="AE273" s="137">
        <v>0.5444</v>
      </c>
      <c r="AF273" s="137">
        <v>28.308799999999998</v>
      </c>
      <c r="AG273" s="139">
        <f>Table1[[#This Row],[Print/Copy Time from Sleep Mode (s)]]-Table1[[#This Row],[Print/Copy Time from Ready State (s)]]</f>
        <v>3.6000000000000005</v>
      </c>
      <c r="AH2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73" s="139" t="b">
        <f>IF(Table1[[#This Row],[Recovery Time Requirement (s)]]="No Requirement",TRUE,IF(Table1[[#This Row],[Recovery Time Requirement (s)]]="Default Delay Time Missing","Unknown",Table1[[#This Row],[Recovery Time (s) (Tactive1 - Tactive0)]]&lt;=Table1[[#This Row],[Recovery Time Requirement (s)]]))</f>
        <v>1</v>
      </c>
      <c r="AJ273" s="139" t="b">
        <f>Table1[[#This Row],[Automatic Duplex Output Capable]]&lt;&gt;"Optional"</f>
        <v>1</v>
      </c>
      <c r="AK2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3" s="140" t="str">
        <f t="array" ref="AL2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73" s="140">
        <f t="array" ref="AM2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273" s="140">
        <f>Table1[[#This Row],[V2.0 TEC Requirement (kWh/wk)]]*52/3</f>
        <v>108.33333333333333</v>
      </c>
      <c r="AO2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0.5444</v>
      </c>
      <c r="AP273" s="140">
        <f t="array" ref="AP2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0.91699999999999993</v>
      </c>
      <c r="AQ273" s="140">
        <f>Table1[[#This Row],[Proposed V3.0 TEC Requirement (kWh/wk)]]+IF(Table1[[#This Row],[Maximum Document Size Width]]&gt;=275,A3_Weekly,0)+IF(AND(ISNUMBER(FIND("WiFi",Table1[[#This Row],[Functional Adders]])),ISERROR(FIND("Ethernet",Table1[[#This Row],[Functional Adders]]))),WiFi_Weekly,0)</f>
        <v>0.91699999999999993</v>
      </c>
      <c r="AR273" s="140" t="b">
        <f>Table1[[#This Row],[Typical Electricity Consumption (TEC) Per Proposed V3.0 Calculations (kWh/wk)]]&lt;=Table1[[#This Row],[Proposed V3.0 TEC Requirement Plus A3 and Wi-Fi Allowances (kWh/wk)]]</f>
        <v>1</v>
      </c>
      <c r="AS273" s="140" t="b">
        <f t="shared" si="6"/>
        <v>1</v>
      </c>
    </row>
    <row r="274" spans="1:45" ht="72" x14ac:dyDescent="0.2">
      <c r="A274" s="131">
        <v>2306963</v>
      </c>
      <c r="B274" s="132" t="s">
        <v>251</v>
      </c>
      <c r="C274" s="132" t="s">
        <v>548</v>
      </c>
      <c r="D274" s="132" t="s">
        <v>633</v>
      </c>
      <c r="E274" s="132" t="s">
        <v>633</v>
      </c>
      <c r="F274" s="132" t="s">
        <v>634</v>
      </c>
      <c r="G274" s="132" t="s">
        <v>1432</v>
      </c>
      <c r="H274" s="132" t="s">
        <v>22</v>
      </c>
      <c r="I274" s="133">
        <v>216</v>
      </c>
      <c r="J274" s="133">
        <v>356</v>
      </c>
      <c r="K274" s="132"/>
      <c r="L274" s="132" t="s">
        <v>32</v>
      </c>
      <c r="M274" s="132" t="s">
        <v>21</v>
      </c>
      <c r="N274" s="133">
        <v>42</v>
      </c>
      <c r="O274" s="132" t="s">
        <v>24</v>
      </c>
      <c r="P274" s="134">
        <v>1.9</v>
      </c>
      <c r="Q274" s="135">
        <v>98.8</v>
      </c>
      <c r="R274" s="132" t="s">
        <v>25</v>
      </c>
      <c r="S274" s="136">
        <v>43040</v>
      </c>
      <c r="T274" s="136">
        <v>43065</v>
      </c>
      <c r="U274" s="132" t="s">
        <v>35</v>
      </c>
      <c r="V274" s="132" t="s">
        <v>635</v>
      </c>
      <c r="W274" s="137">
        <v>1</v>
      </c>
      <c r="X274" s="137">
        <v>7.8</v>
      </c>
      <c r="Y274" s="137">
        <v>13.8</v>
      </c>
      <c r="Z274" s="137">
        <v>13.8</v>
      </c>
      <c r="AA274" s="137">
        <v>32</v>
      </c>
      <c r="AB274" s="137">
        <v>355.2</v>
      </c>
      <c r="AC274" s="138">
        <v>1.9551999999999998</v>
      </c>
      <c r="AD274" s="137">
        <v>88.8</v>
      </c>
      <c r="AE274" s="137">
        <v>0.66520000000000001</v>
      </c>
      <c r="AF274" s="137">
        <v>34.590400000000002</v>
      </c>
      <c r="AG274" s="139">
        <f>Table1[[#This Row],[Print/Copy Time from Sleep Mode (s)]]-Table1[[#This Row],[Print/Copy Time from Ready State (s)]]</f>
        <v>6.0000000000000009</v>
      </c>
      <c r="AH2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74" s="139" t="b">
        <f>IF(Table1[[#This Row],[Recovery Time Requirement (s)]]="No Requirement",TRUE,IF(Table1[[#This Row],[Recovery Time Requirement (s)]]="Default Delay Time Missing","Unknown",Table1[[#This Row],[Recovery Time (s) (Tactive1 - Tactive0)]]&lt;=Table1[[#This Row],[Recovery Time Requirement (s)]]))</f>
        <v>1</v>
      </c>
      <c r="AJ274" s="139" t="b">
        <f>Table1[[#This Row],[Automatic Duplex Output Capable]]&lt;&gt;"Optional"</f>
        <v>1</v>
      </c>
      <c r="AK2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4" s="140" t="str">
        <f t="array" ref="AL2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4" s="140">
        <f t="array" ref="AM2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274" s="140">
        <f>Table1[[#This Row],[V2.0 TEC Requirement (kWh/wk)]]*52/3</f>
        <v>110.06666666666668</v>
      </c>
      <c r="AO2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0.66520000000000001</v>
      </c>
      <c r="AP274" s="140">
        <f t="array" ref="AP2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274" s="140">
        <f>Table1[[#This Row],[Proposed V3.0 TEC Requirement (kWh/wk)]]+IF(Table1[[#This Row],[Maximum Document Size Width]]&gt;=275,A3_Weekly,0)+IF(AND(ISNUMBER(FIND("WiFi",Table1[[#This Row],[Functional Adders]])),ISERROR(FIND("Ethernet",Table1[[#This Row],[Functional Adders]]))),WiFi_Weekly,0)</f>
        <v>0.68699999999999994</v>
      </c>
      <c r="AR274" s="140" t="b">
        <f>Table1[[#This Row],[Typical Electricity Consumption (TEC) Per Proposed V3.0 Calculations (kWh/wk)]]&lt;=Table1[[#This Row],[Proposed V3.0 TEC Requirement Plus A3 and Wi-Fi Allowances (kWh/wk)]]</f>
        <v>1</v>
      </c>
      <c r="AS274" s="140" t="b">
        <f t="shared" si="6"/>
        <v>1</v>
      </c>
    </row>
    <row r="275" spans="1:45" ht="72" x14ac:dyDescent="0.2">
      <c r="A275" s="131">
        <v>2306975</v>
      </c>
      <c r="B275" s="132" t="s">
        <v>251</v>
      </c>
      <c r="C275" s="132" t="s">
        <v>548</v>
      </c>
      <c r="D275" s="132" t="s">
        <v>636</v>
      </c>
      <c r="E275" s="132" t="s">
        <v>636</v>
      </c>
      <c r="F275" s="132" t="s">
        <v>637</v>
      </c>
      <c r="G275" s="132" t="s">
        <v>29</v>
      </c>
      <c r="H275" s="132" t="s">
        <v>22</v>
      </c>
      <c r="I275" s="133">
        <v>216</v>
      </c>
      <c r="J275" s="133">
        <v>356</v>
      </c>
      <c r="K275" s="132"/>
      <c r="L275" s="132" t="s">
        <v>32</v>
      </c>
      <c r="M275" s="132" t="s">
        <v>28</v>
      </c>
      <c r="N275" s="133">
        <v>35</v>
      </c>
      <c r="O275" s="132" t="s">
        <v>24</v>
      </c>
      <c r="P275" s="134">
        <v>1.5</v>
      </c>
      <c r="Q275" s="135">
        <v>78</v>
      </c>
      <c r="R275" s="132" t="s">
        <v>25</v>
      </c>
      <c r="S275" s="136">
        <v>43040</v>
      </c>
      <c r="T275" s="136">
        <v>43066</v>
      </c>
      <c r="U275" s="132" t="s">
        <v>35</v>
      </c>
      <c r="V275" s="132" t="s">
        <v>638</v>
      </c>
      <c r="W275" s="137">
        <v>1</v>
      </c>
      <c r="X275" s="137">
        <v>10.199999999999999</v>
      </c>
      <c r="Y275" s="137">
        <v>15</v>
      </c>
      <c r="Z275" s="137">
        <v>13.8</v>
      </c>
      <c r="AA275" s="137">
        <v>32</v>
      </c>
      <c r="AB275" s="137">
        <v>286.79999999999995</v>
      </c>
      <c r="AC275" s="138">
        <v>1.5363999999999998</v>
      </c>
      <c r="AD275" s="137">
        <v>71.699999999999989</v>
      </c>
      <c r="AE275" s="137">
        <v>0.48489999999999989</v>
      </c>
      <c r="AF275" s="137">
        <v>25.214799999999993</v>
      </c>
      <c r="AG275" s="139">
        <f>Table1[[#This Row],[Print/Copy Time from Sleep Mode (s)]]-Table1[[#This Row],[Print/Copy Time from Ready State (s)]]</f>
        <v>4.8000000000000007</v>
      </c>
      <c r="AH2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275" s="139" t="b">
        <f>IF(Table1[[#This Row],[Recovery Time Requirement (s)]]="No Requirement",TRUE,IF(Table1[[#This Row],[Recovery Time Requirement (s)]]="Default Delay Time Missing","Unknown",Table1[[#This Row],[Recovery Time (s) (Tactive1 - Tactive0)]]&lt;=Table1[[#This Row],[Recovery Time Requirement (s)]]))</f>
        <v>1</v>
      </c>
      <c r="AJ275" s="139" t="b">
        <f>Table1[[#This Row],[Automatic Duplex Output Capable]]&lt;&gt;"Optional"</f>
        <v>1</v>
      </c>
      <c r="AK2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5" s="140" t="str">
        <f t="array" ref="AL2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75" s="140">
        <f t="array" ref="AM2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275" s="140">
        <f>Table1[[#This Row],[V2.0 TEC Requirement (kWh/wk)]]*52/3</f>
        <v>35.533333333333331</v>
      </c>
      <c r="AO2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0.48489999999999989</v>
      </c>
      <c r="AP275" s="140">
        <f t="array" ref="AP2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275" s="140">
        <f>Table1[[#This Row],[Proposed V3.0 TEC Requirement (kWh/wk)]]+IF(Table1[[#This Row],[Maximum Document Size Width]]&gt;=275,A3_Weekly,0)+IF(AND(ISNUMBER(FIND("WiFi",Table1[[#This Row],[Functional Adders]])),ISERROR(FIND("Ethernet",Table1[[#This Row],[Functional Adders]]))),WiFi_Weekly,0)</f>
        <v>0.48000000000000009</v>
      </c>
      <c r="AR275" s="140" t="b">
        <f>Table1[[#This Row],[Typical Electricity Consumption (TEC) Per Proposed V3.0 Calculations (kWh/wk)]]&lt;=Table1[[#This Row],[Proposed V3.0 TEC Requirement Plus A3 and Wi-Fi Allowances (kWh/wk)]]</f>
        <v>0</v>
      </c>
      <c r="AS275" s="140" t="b">
        <f t="shared" si="6"/>
        <v>0</v>
      </c>
    </row>
    <row r="276" spans="1:45" ht="72" x14ac:dyDescent="0.2">
      <c r="A276" s="131">
        <v>2306976</v>
      </c>
      <c r="B276" s="132" t="s">
        <v>251</v>
      </c>
      <c r="C276" s="132" t="s">
        <v>548</v>
      </c>
      <c r="D276" s="132" t="s">
        <v>639</v>
      </c>
      <c r="E276" s="132" t="s">
        <v>639</v>
      </c>
      <c r="F276" s="132" t="s">
        <v>640</v>
      </c>
      <c r="G276" s="132" t="s">
        <v>1432</v>
      </c>
      <c r="H276" s="132" t="s">
        <v>22</v>
      </c>
      <c r="I276" s="133">
        <v>216</v>
      </c>
      <c r="J276" s="133">
        <v>356</v>
      </c>
      <c r="K276" s="132"/>
      <c r="L276" s="132" t="s">
        <v>32</v>
      </c>
      <c r="M276" s="132" t="s">
        <v>28</v>
      </c>
      <c r="N276" s="133">
        <v>35</v>
      </c>
      <c r="O276" s="132" t="s">
        <v>24</v>
      </c>
      <c r="P276" s="134">
        <v>1.5</v>
      </c>
      <c r="Q276" s="135">
        <v>78</v>
      </c>
      <c r="R276" s="132" t="s">
        <v>25</v>
      </c>
      <c r="S276" s="136">
        <v>43040</v>
      </c>
      <c r="T276" s="136">
        <v>43066</v>
      </c>
      <c r="U276" s="132" t="s">
        <v>35</v>
      </c>
      <c r="V276" s="132" t="s">
        <v>641</v>
      </c>
      <c r="W276" s="137">
        <v>1</v>
      </c>
      <c r="X276" s="137">
        <v>9</v>
      </c>
      <c r="Y276" s="137">
        <v>15</v>
      </c>
      <c r="Z276" s="137">
        <v>13.8</v>
      </c>
      <c r="AA276" s="137">
        <v>32</v>
      </c>
      <c r="AB276" s="137">
        <v>282.60000000000002</v>
      </c>
      <c r="AC276" s="138">
        <v>1.5154000000000003</v>
      </c>
      <c r="AD276" s="137">
        <v>70.650000000000006</v>
      </c>
      <c r="AE276" s="137">
        <v>0.47964999999999997</v>
      </c>
      <c r="AF276" s="137">
        <v>24.941799999999997</v>
      </c>
      <c r="AG276" s="139">
        <f>Table1[[#This Row],[Print/Copy Time from Sleep Mode (s)]]-Table1[[#This Row],[Print/Copy Time from Ready State (s)]]</f>
        <v>6</v>
      </c>
      <c r="AH2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276" s="139" t="b">
        <f>IF(Table1[[#This Row],[Recovery Time Requirement (s)]]="No Requirement",TRUE,IF(Table1[[#This Row],[Recovery Time Requirement (s)]]="Default Delay Time Missing","Unknown",Table1[[#This Row],[Recovery Time (s) (Tactive1 - Tactive0)]]&lt;=Table1[[#This Row],[Recovery Time Requirement (s)]]))</f>
        <v>1</v>
      </c>
      <c r="AJ276" s="139" t="b">
        <f>Table1[[#This Row],[Automatic Duplex Output Capable]]&lt;&gt;"Optional"</f>
        <v>1</v>
      </c>
      <c r="AK2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6" s="140" t="str">
        <f t="array" ref="AL2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6" s="140">
        <f t="array" ref="AM2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276" s="140">
        <f>Table1[[#This Row],[V2.0 TEC Requirement (kWh/wk)]]*52/3</f>
        <v>46.800000000000004</v>
      </c>
      <c r="AO2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0.47964999999999997</v>
      </c>
      <c r="AP276" s="140">
        <f t="array" ref="AP2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276" s="140">
        <f>Table1[[#This Row],[Proposed V3.0 TEC Requirement (kWh/wk)]]+IF(Table1[[#This Row],[Maximum Document Size Width]]&gt;=275,A3_Weekly,0)+IF(AND(ISNUMBER(FIND("WiFi",Table1[[#This Row],[Functional Adders]])),ISERROR(FIND("Ethernet",Table1[[#This Row],[Functional Adders]]))),WiFi_Weekly,0)</f>
        <v>0.51500000000000001</v>
      </c>
      <c r="AR276" s="140" t="b">
        <f>Table1[[#This Row],[Typical Electricity Consumption (TEC) Per Proposed V3.0 Calculations (kWh/wk)]]&lt;=Table1[[#This Row],[Proposed V3.0 TEC Requirement Plus A3 and Wi-Fi Allowances (kWh/wk)]]</f>
        <v>1</v>
      </c>
      <c r="AS276" s="140" t="b">
        <f t="shared" si="6"/>
        <v>1</v>
      </c>
    </row>
    <row r="277" spans="1:45" ht="84" x14ac:dyDescent="0.2">
      <c r="A277" s="131">
        <v>2306977</v>
      </c>
      <c r="B277" s="132" t="s">
        <v>251</v>
      </c>
      <c r="C277" s="132" t="s">
        <v>548</v>
      </c>
      <c r="D277" s="132" t="s">
        <v>642</v>
      </c>
      <c r="E277" s="132" t="s">
        <v>642</v>
      </c>
      <c r="F277" s="132" t="s">
        <v>643</v>
      </c>
      <c r="G277" s="132" t="s">
        <v>29</v>
      </c>
      <c r="H277" s="132" t="s">
        <v>22</v>
      </c>
      <c r="I277" s="133">
        <v>216</v>
      </c>
      <c r="J277" s="133">
        <v>356</v>
      </c>
      <c r="K277" s="132"/>
      <c r="L277" s="132" t="s">
        <v>32</v>
      </c>
      <c r="M277" s="132" t="s">
        <v>28</v>
      </c>
      <c r="N277" s="133">
        <v>40</v>
      </c>
      <c r="O277" s="132" t="s">
        <v>24</v>
      </c>
      <c r="P277" s="134">
        <v>2</v>
      </c>
      <c r="Q277" s="135">
        <v>104</v>
      </c>
      <c r="R277" s="132" t="s">
        <v>25</v>
      </c>
      <c r="S277" s="136">
        <v>43040</v>
      </c>
      <c r="T277" s="136">
        <v>43066</v>
      </c>
      <c r="U277" s="132" t="s">
        <v>35</v>
      </c>
      <c r="V277" s="132" t="s">
        <v>644</v>
      </c>
      <c r="W277" s="137">
        <v>1</v>
      </c>
      <c r="X277" s="137">
        <v>9</v>
      </c>
      <c r="Y277" s="137">
        <v>15</v>
      </c>
      <c r="Z277" s="137">
        <v>13.8</v>
      </c>
      <c r="AA277" s="137">
        <v>32</v>
      </c>
      <c r="AB277" s="137">
        <v>340</v>
      </c>
      <c r="AC277" s="138">
        <v>1.9944000000000002</v>
      </c>
      <c r="AD277" s="137">
        <v>85</v>
      </c>
      <c r="AE277" s="137">
        <v>0.78839999999999999</v>
      </c>
      <c r="AF277" s="137">
        <v>40.9968</v>
      </c>
      <c r="AG277" s="139">
        <f>Table1[[#This Row],[Print/Copy Time from Sleep Mode (s)]]-Table1[[#This Row],[Print/Copy Time from Ready State (s)]]</f>
        <v>6</v>
      </c>
      <c r="AH2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77" s="139" t="b">
        <f>IF(Table1[[#This Row],[Recovery Time Requirement (s)]]="No Requirement",TRUE,IF(Table1[[#This Row],[Recovery Time Requirement (s)]]="Default Delay Time Missing","Unknown",Table1[[#This Row],[Recovery Time (s) (Tactive1 - Tactive0)]]&lt;=Table1[[#This Row],[Recovery Time Requirement (s)]]))</f>
        <v>1</v>
      </c>
      <c r="AJ277" s="139" t="b">
        <f>Table1[[#This Row],[Automatic Duplex Output Capable]]&lt;&gt;"Optional"</f>
        <v>1</v>
      </c>
      <c r="AK2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7" s="140" t="str">
        <f t="array" ref="AL2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77" s="140">
        <f t="array" ref="AM2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277" s="140">
        <f>Table1[[#This Row],[V2.0 TEC Requirement (kWh/wk)]]*52/3</f>
        <v>45.06666666666667</v>
      </c>
      <c r="AO2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0.78839999999999999</v>
      </c>
      <c r="AP277" s="140">
        <f t="array" ref="AP2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277" s="140">
        <f>Table1[[#This Row],[Proposed V3.0 TEC Requirement (kWh/wk)]]+IF(Table1[[#This Row],[Maximum Document Size Width]]&gt;=275,A3_Weekly,0)+IF(AND(ISNUMBER(FIND("WiFi",Table1[[#This Row],[Functional Adders]])),ISERROR(FIND("Ethernet",Table1[[#This Row],[Functional Adders]]))),WiFi_Weekly,0)</f>
        <v>0.56500000000000006</v>
      </c>
      <c r="AR277" s="140" t="b">
        <f>Table1[[#This Row],[Typical Electricity Consumption (TEC) Per Proposed V3.0 Calculations (kWh/wk)]]&lt;=Table1[[#This Row],[Proposed V3.0 TEC Requirement Plus A3 and Wi-Fi Allowances (kWh/wk)]]</f>
        <v>0</v>
      </c>
      <c r="AS277" s="140" t="b">
        <f t="shared" si="6"/>
        <v>0</v>
      </c>
    </row>
    <row r="278" spans="1:45" ht="84" x14ac:dyDescent="0.2">
      <c r="A278" s="131">
        <v>2306978</v>
      </c>
      <c r="B278" s="132" t="s">
        <v>251</v>
      </c>
      <c r="C278" s="132" t="s">
        <v>548</v>
      </c>
      <c r="D278" s="132" t="s">
        <v>645</v>
      </c>
      <c r="E278" s="132" t="s">
        <v>645</v>
      </c>
      <c r="F278" s="132" t="s">
        <v>646</v>
      </c>
      <c r="G278" s="132" t="s">
        <v>1432</v>
      </c>
      <c r="H278" s="132" t="s">
        <v>22</v>
      </c>
      <c r="I278" s="133">
        <v>216</v>
      </c>
      <c r="J278" s="133">
        <v>356</v>
      </c>
      <c r="K278" s="132"/>
      <c r="L278" s="132" t="s">
        <v>32</v>
      </c>
      <c r="M278" s="132" t="s">
        <v>28</v>
      </c>
      <c r="N278" s="133">
        <v>40</v>
      </c>
      <c r="O278" s="132" t="s">
        <v>24</v>
      </c>
      <c r="P278" s="134">
        <v>2</v>
      </c>
      <c r="Q278" s="135">
        <v>104</v>
      </c>
      <c r="R278" s="132" t="s">
        <v>25</v>
      </c>
      <c r="S278" s="136">
        <v>43040</v>
      </c>
      <c r="T278" s="136">
        <v>43066</v>
      </c>
      <c r="U278" s="132" t="s">
        <v>35</v>
      </c>
      <c r="V278" s="132" t="s">
        <v>647</v>
      </c>
      <c r="W278" s="137">
        <v>1</v>
      </c>
      <c r="X278" s="137">
        <v>9</v>
      </c>
      <c r="Y278" s="137">
        <v>15</v>
      </c>
      <c r="Z278" s="137">
        <v>13.8</v>
      </c>
      <c r="AA278" s="137">
        <v>32</v>
      </c>
      <c r="AB278" s="137">
        <v>350.00000000000006</v>
      </c>
      <c r="AC278" s="138">
        <v>2.0444000000000004</v>
      </c>
      <c r="AD278" s="137">
        <v>87.500000000000014</v>
      </c>
      <c r="AE278" s="137">
        <v>0.80090000000000006</v>
      </c>
      <c r="AF278" s="137">
        <v>41.646800000000006</v>
      </c>
      <c r="AG278" s="139">
        <f>Table1[[#This Row],[Print/Copy Time from Sleep Mode (s)]]-Table1[[#This Row],[Print/Copy Time from Ready State (s)]]</f>
        <v>6</v>
      </c>
      <c r="AH2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278" s="139" t="b">
        <f>IF(Table1[[#This Row],[Recovery Time Requirement (s)]]="No Requirement",TRUE,IF(Table1[[#This Row],[Recovery Time Requirement (s)]]="Default Delay Time Missing","Unknown",Table1[[#This Row],[Recovery Time (s) (Tactive1 - Tactive0)]]&lt;=Table1[[#This Row],[Recovery Time Requirement (s)]]))</f>
        <v>1</v>
      </c>
      <c r="AJ278" s="139" t="b">
        <f>Table1[[#This Row],[Automatic Duplex Output Capable]]&lt;&gt;"Optional"</f>
        <v>1</v>
      </c>
      <c r="AK2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8" s="140" t="str">
        <f t="array" ref="AL2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78" s="140">
        <f t="array" ref="AM2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3.2500000000000004</v>
      </c>
      <c r="AN278" s="140">
        <f>Table1[[#This Row],[V2.0 TEC Requirement (kWh/wk)]]*52/3</f>
        <v>56.333333333333343</v>
      </c>
      <c r="AO2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0.80090000000000006</v>
      </c>
      <c r="AP278" s="140">
        <f t="array" ref="AP2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278" s="140">
        <f>Table1[[#This Row],[Proposed V3.0 TEC Requirement (kWh/wk)]]+IF(Table1[[#This Row],[Maximum Document Size Width]]&gt;=275,A3_Weekly,0)+IF(AND(ISNUMBER(FIND("WiFi",Table1[[#This Row],[Functional Adders]])),ISERROR(FIND("Ethernet",Table1[[#This Row],[Functional Adders]]))),WiFi_Weekly,0)</f>
        <v>0.60499999999999998</v>
      </c>
      <c r="AR278" s="140" t="b">
        <f>Table1[[#This Row],[Typical Electricity Consumption (TEC) Per Proposed V3.0 Calculations (kWh/wk)]]&lt;=Table1[[#This Row],[Proposed V3.0 TEC Requirement Plus A3 and Wi-Fi Allowances (kWh/wk)]]</f>
        <v>0</v>
      </c>
      <c r="AS278" s="140" t="b">
        <f t="shared" si="6"/>
        <v>0</v>
      </c>
    </row>
    <row r="279" spans="1:45" ht="108" x14ac:dyDescent="0.2">
      <c r="A279" s="131">
        <v>2306979</v>
      </c>
      <c r="B279" s="132" t="s">
        <v>251</v>
      </c>
      <c r="C279" s="132" t="s">
        <v>548</v>
      </c>
      <c r="D279" s="132" t="s">
        <v>648</v>
      </c>
      <c r="E279" s="132" t="s">
        <v>648</v>
      </c>
      <c r="F279" s="132" t="s">
        <v>649</v>
      </c>
      <c r="G279" s="132" t="s">
        <v>29</v>
      </c>
      <c r="H279" s="132" t="s">
        <v>22</v>
      </c>
      <c r="I279" s="133">
        <v>216</v>
      </c>
      <c r="J279" s="133">
        <v>356</v>
      </c>
      <c r="K279" s="132"/>
      <c r="L279" s="132" t="s">
        <v>32</v>
      </c>
      <c r="M279" s="132" t="s">
        <v>28</v>
      </c>
      <c r="N279" s="133">
        <v>42</v>
      </c>
      <c r="O279" s="132" t="s">
        <v>24</v>
      </c>
      <c r="P279" s="134">
        <v>1.9</v>
      </c>
      <c r="Q279" s="135">
        <v>98.8</v>
      </c>
      <c r="R279" s="132" t="s">
        <v>25</v>
      </c>
      <c r="S279" s="136">
        <v>43040</v>
      </c>
      <c r="T279" s="136">
        <v>43066</v>
      </c>
      <c r="U279" s="132" t="s">
        <v>35</v>
      </c>
      <c r="V279" s="132" t="s">
        <v>650</v>
      </c>
      <c r="W279" s="137">
        <v>1</v>
      </c>
      <c r="X279" s="137">
        <v>9</v>
      </c>
      <c r="Y279" s="137">
        <v>15</v>
      </c>
      <c r="Z279" s="137">
        <v>13.8</v>
      </c>
      <c r="AA279" s="137">
        <v>32</v>
      </c>
      <c r="AB279" s="137">
        <v>349.60000000000008</v>
      </c>
      <c r="AC279" s="138">
        <v>1.8504000000000005</v>
      </c>
      <c r="AD279" s="137">
        <v>87.40000000000002</v>
      </c>
      <c r="AE279" s="137">
        <v>0.56340000000000012</v>
      </c>
      <c r="AF279" s="137">
        <v>29.296800000000005</v>
      </c>
      <c r="AG279" s="139">
        <f>Table1[[#This Row],[Print/Copy Time from Sleep Mode (s)]]-Table1[[#This Row],[Print/Copy Time from Ready State (s)]]</f>
        <v>6</v>
      </c>
      <c r="AH2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79" s="139" t="b">
        <f>IF(Table1[[#This Row],[Recovery Time Requirement (s)]]="No Requirement",TRUE,IF(Table1[[#This Row],[Recovery Time Requirement (s)]]="Default Delay Time Missing","Unknown",Table1[[#This Row],[Recovery Time (s) (Tactive1 - Tactive0)]]&lt;=Table1[[#This Row],[Recovery Time Requirement (s)]]))</f>
        <v>1</v>
      </c>
      <c r="AJ279" s="139" t="b">
        <f>Table1[[#This Row],[Automatic Duplex Output Capable]]&lt;&gt;"Optional"</f>
        <v>1</v>
      </c>
      <c r="AK2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79" s="140" t="str">
        <f t="array" ref="AL2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79" s="140">
        <f t="array" ref="AM2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279" s="140">
        <f>Table1[[#This Row],[V2.0 TEC Requirement (kWh/wk)]]*52/3</f>
        <v>50.613333333333337</v>
      </c>
      <c r="AO2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0.56340000000000012</v>
      </c>
      <c r="AP279" s="140">
        <f t="array" ref="AP2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279" s="140">
        <f>Table1[[#This Row],[Proposed V3.0 TEC Requirement (kWh/wk)]]+IF(Table1[[#This Row],[Maximum Document Size Width]]&gt;=275,A3_Weekly,0)+IF(AND(ISNUMBER(FIND("WiFi",Table1[[#This Row],[Functional Adders]])),ISERROR(FIND("Ethernet",Table1[[#This Row],[Functional Adders]]))),WiFi_Weekly,0)</f>
        <v>0.60399999999999987</v>
      </c>
      <c r="AR279" s="140" t="b">
        <f>Table1[[#This Row],[Typical Electricity Consumption (TEC) Per Proposed V3.0 Calculations (kWh/wk)]]&lt;=Table1[[#This Row],[Proposed V3.0 TEC Requirement Plus A3 and Wi-Fi Allowances (kWh/wk)]]</f>
        <v>1</v>
      </c>
      <c r="AS279" s="140" t="b">
        <f t="shared" si="6"/>
        <v>1</v>
      </c>
    </row>
    <row r="280" spans="1:45" ht="72" x14ac:dyDescent="0.2">
      <c r="A280" s="131">
        <v>2306986</v>
      </c>
      <c r="B280" s="132" t="s">
        <v>251</v>
      </c>
      <c r="C280" s="132" t="s">
        <v>548</v>
      </c>
      <c r="D280" s="132" t="s">
        <v>651</v>
      </c>
      <c r="E280" s="132" t="s">
        <v>651</v>
      </c>
      <c r="F280" s="132"/>
      <c r="G280" s="132" t="s">
        <v>29</v>
      </c>
      <c r="H280" s="132" t="s">
        <v>22</v>
      </c>
      <c r="I280" s="133">
        <v>216</v>
      </c>
      <c r="J280" s="133">
        <v>356</v>
      </c>
      <c r="K280" s="132"/>
      <c r="L280" s="132" t="s">
        <v>32</v>
      </c>
      <c r="M280" s="132" t="s">
        <v>28</v>
      </c>
      <c r="N280" s="133">
        <v>42</v>
      </c>
      <c r="O280" s="132" t="s">
        <v>24</v>
      </c>
      <c r="P280" s="134">
        <v>1.9</v>
      </c>
      <c r="Q280" s="135">
        <v>98.8</v>
      </c>
      <c r="R280" s="132" t="s">
        <v>25</v>
      </c>
      <c r="S280" s="136">
        <v>43040</v>
      </c>
      <c r="T280" s="136">
        <v>43066</v>
      </c>
      <c r="U280" s="132" t="s">
        <v>35</v>
      </c>
      <c r="V280" s="132" t="s">
        <v>652</v>
      </c>
      <c r="W280" s="137">
        <v>1</v>
      </c>
      <c r="X280" s="137">
        <v>7.2</v>
      </c>
      <c r="Y280" s="137">
        <v>13.8</v>
      </c>
      <c r="Z280" s="137">
        <v>13.2</v>
      </c>
      <c r="AA280" s="137">
        <v>32</v>
      </c>
      <c r="AB280" s="137">
        <v>352.2</v>
      </c>
      <c r="AC280" s="138">
        <v>1.9145999999999999</v>
      </c>
      <c r="AD280" s="137">
        <v>88.05</v>
      </c>
      <c r="AE280" s="137">
        <v>0.62985000000000002</v>
      </c>
      <c r="AF280" s="137">
        <v>32.752200000000002</v>
      </c>
      <c r="AG280" s="139">
        <f>Table1[[#This Row],[Print/Copy Time from Sleep Mode (s)]]-Table1[[#This Row],[Print/Copy Time from Ready State (s)]]</f>
        <v>6.6000000000000005</v>
      </c>
      <c r="AH2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80" s="139" t="b">
        <f>IF(Table1[[#This Row],[Recovery Time Requirement (s)]]="No Requirement",TRUE,IF(Table1[[#This Row],[Recovery Time Requirement (s)]]="Default Delay Time Missing","Unknown",Table1[[#This Row],[Recovery Time (s) (Tactive1 - Tactive0)]]&lt;=Table1[[#This Row],[Recovery Time Requirement (s)]]))</f>
        <v>1</v>
      </c>
      <c r="AJ280" s="139" t="b">
        <f>Table1[[#This Row],[Automatic Duplex Output Capable]]&lt;&gt;"Optional"</f>
        <v>1</v>
      </c>
      <c r="AK2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0" s="140" t="str">
        <f t="array" ref="AL2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80" s="140">
        <f t="array" ref="AM2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280" s="140">
        <f>Table1[[#This Row],[V2.0 TEC Requirement (kWh/wk)]]*52/3</f>
        <v>50.613333333333337</v>
      </c>
      <c r="AO2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0.62985000000000002</v>
      </c>
      <c r="AP280" s="140">
        <f t="array" ref="AP2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280" s="140">
        <f>Table1[[#This Row],[Proposed V3.0 TEC Requirement (kWh/wk)]]+IF(Table1[[#This Row],[Maximum Document Size Width]]&gt;=275,A3_Weekly,0)+IF(AND(ISNUMBER(FIND("WiFi",Table1[[#This Row],[Functional Adders]])),ISERROR(FIND("Ethernet",Table1[[#This Row],[Functional Adders]]))),WiFi_Weekly,0)</f>
        <v>0.60399999999999987</v>
      </c>
      <c r="AR280" s="140" t="b">
        <f>Table1[[#This Row],[Typical Electricity Consumption (TEC) Per Proposed V3.0 Calculations (kWh/wk)]]&lt;=Table1[[#This Row],[Proposed V3.0 TEC Requirement Plus A3 and Wi-Fi Allowances (kWh/wk)]]</f>
        <v>0</v>
      </c>
      <c r="AS280" s="140" t="b">
        <f t="shared" si="6"/>
        <v>0</v>
      </c>
    </row>
    <row r="281" spans="1:45" ht="108" x14ac:dyDescent="0.2">
      <c r="A281" s="131">
        <v>2306987</v>
      </c>
      <c r="B281" s="132" t="s">
        <v>251</v>
      </c>
      <c r="C281" s="132" t="s">
        <v>548</v>
      </c>
      <c r="D281" s="132" t="s">
        <v>653</v>
      </c>
      <c r="E281" s="132" t="s">
        <v>653</v>
      </c>
      <c r="F281" s="132" t="s">
        <v>654</v>
      </c>
      <c r="G281" s="132" t="s">
        <v>1432</v>
      </c>
      <c r="H281" s="132" t="s">
        <v>22</v>
      </c>
      <c r="I281" s="133">
        <v>216</v>
      </c>
      <c r="J281" s="133">
        <v>356</v>
      </c>
      <c r="K281" s="132"/>
      <c r="L281" s="132" t="s">
        <v>32</v>
      </c>
      <c r="M281" s="132" t="s">
        <v>28</v>
      </c>
      <c r="N281" s="133">
        <v>42</v>
      </c>
      <c r="O281" s="132" t="s">
        <v>24</v>
      </c>
      <c r="P281" s="134">
        <v>1.8</v>
      </c>
      <c r="Q281" s="135">
        <v>93.6</v>
      </c>
      <c r="R281" s="132" t="s">
        <v>25</v>
      </c>
      <c r="S281" s="136">
        <v>43040</v>
      </c>
      <c r="T281" s="136">
        <v>43066</v>
      </c>
      <c r="U281" s="132" t="s">
        <v>35</v>
      </c>
      <c r="V281" s="132" t="s">
        <v>655</v>
      </c>
      <c r="W281" s="137">
        <v>1</v>
      </c>
      <c r="X281" s="137">
        <v>10.199999999999999</v>
      </c>
      <c r="Y281" s="137">
        <v>15</v>
      </c>
      <c r="Z281" s="137">
        <v>13.8</v>
      </c>
      <c r="AA281" s="137">
        <v>32</v>
      </c>
      <c r="AB281" s="137">
        <v>344.2</v>
      </c>
      <c r="AC281" s="138">
        <v>1.8361999999999998</v>
      </c>
      <c r="AD281" s="137">
        <v>86.05</v>
      </c>
      <c r="AE281" s="137">
        <v>0.57245000000000001</v>
      </c>
      <c r="AF281" s="137">
        <v>29.767400000000002</v>
      </c>
      <c r="AG281" s="139">
        <f>Table1[[#This Row],[Print/Copy Time from Sleep Mode (s)]]-Table1[[#This Row],[Print/Copy Time from Ready State (s)]]</f>
        <v>4.8000000000000007</v>
      </c>
      <c r="AH2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81" s="139" t="b">
        <f>IF(Table1[[#This Row],[Recovery Time Requirement (s)]]="No Requirement",TRUE,IF(Table1[[#This Row],[Recovery Time Requirement (s)]]="Default Delay Time Missing","Unknown",Table1[[#This Row],[Recovery Time (s) (Tactive1 - Tactive0)]]&lt;=Table1[[#This Row],[Recovery Time Requirement (s)]]))</f>
        <v>1</v>
      </c>
      <c r="AJ281" s="139" t="b">
        <f>Table1[[#This Row],[Automatic Duplex Output Capable]]&lt;&gt;"Optional"</f>
        <v>1</v>
      </c>
      <c r="AK2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1" s="140" t="str">
        <f t="array" ref="AL2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1" s="140">
        <f t="array" ref="AM2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281" s="140">
        <f>Table1[[#This Row],[V2.0 TEC Requirement (kWh/wk)]]*52/3</f>
        <v>60.146666666666668</v>
      </c>
      <c r="AO2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0.57245000000000001</v>
      </c>
      <c r="AP281" s="140">
        <f t="array" ref="AP2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281" s="140">
        <f>Table1[[#This Row],[Proposed V3.0 TEC Requirement (kWh/wk)]]+IF(Table1[[#This Row],[Maximum Document Size Width]]&gt;=275,A3_Weekly,0)+IF(AND(ISNUMBER(FIND("WiFi",Table1[[#This Row],[Functional Adders]])),ISERROR(FIND("Ethernet",Table1[[#This Row],[Functional Adders]]))),WiFi_Weekly,0)</f>
        <v>0.6359999999999999</v>
      </c>
      <c r="AR281" s="140" t="b">
        <f>Table1[[#This Row],[Typical Electricity Consumption (TEC) Per Proposed V3.0 Calculations (kWh/wk)]]&lt;=Table1[[#This Row],[Proposed V3.0 TEC Requirement Plus A3 and Wi-Fi Allowances (kWh/wk)]]</f>
        <v>1</v>
      </c>
      <c r="AS281" s="140" t="b">
        <f t="shared" si="6"/>
        <v>1</v>
      </c>
    </row>
    <row r="282" spans="1:45" ht="72" x14ac:dyDescent="0.2">
      <c r="A282" s="131">
        <v>2306988</v>
      </c>
      <c r="B282" s="132" t="s">
        <v>251</v>
      </c>
      <c r="C282" s="132" t="s">
        <v>548</v>
      </c>
      <c r="D282" s="132" t="s">
        <v>656</v>
      </c>
      <c r="E282" s="132" t="s">
        <v>656</v>
      </c>
      <c r="F282" s="132"/>
      <c r="G282" s="132" t="s">
        <v>1432</v>
      </c>
      <c r="H282" s="132" t="s">
        <v>22</v>
      </c>
      <c r="I282" s="133">
        <v>216</v>
      </c>
      <c r="J282" s="133">
        <v>356</v>
      </c>
      <c r="K282" s="132"/>
      <c r="L282" s="132" t="s">
        <v>32</v>
      </c>
      <c r="M282" s="132" t="s">
        <v>28</v>
      </c>
      <c r="N282" s="133">
        <v>42</v>
      </c>
      <c r="O282" s="132" t="s">
        <v>24</v>
      </c>
      <c r="P282" s="134">
        <v>1.9</v>
      </c>
      <c r="Q282" s="135">
        <v>98.8</v>
      </c>
      <c r="R282" s="132" t="s">
        <v>25</v>
      </c>
      <c r="S282" s="136">
        <v>43040</v>
      </c>
      <c r="T282" s="136">
        <v>43066</v>
      </c>
      <c r="U282" s="132" t="s">
        <v>35</v>
      </c>
      <c r="V282" s="132" t="s">
        <v>657</v>
      </c>
      <c r="W282" s="137">
        <v>2</v>
      </c>
      <c r="X282" s="137">
        <v>10.8</v>
      </c>
      <c r="Y282" s="137">
        <v>16.2</v>
      </c>
      <c r="Z282" s="137">
        <v>13.8</v>
      </c>
      <c r="AA282" s="137">
        <v>32</v>
      </c>
      <c r="AB282" s="137">
        <v>353.8</v>
      </c>
      <c r="AC282" s="138">
        <v>1.9225999999999999</v>
      </c>
      <c r="AD282" s="137">
        <v>88.45</v>
      </c>
      <c r="AE282" s="137">
        <v>0.63185000000000002</v>
      </c>
      <c r="AF282" s="137">
        <v>32.856200000000001</v>
      </c>
      <c r="AG282" s="139">
        <f>Table1[[#This Row],[Print/Copy Time from Sleep Mode (s)]]-Table1[[#This Row],[Print/Copy Time from Ready State (s)]]</f>
        <v>5.3999999999999986</v>
      </c>
      <c r="AH2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282" s="139" t="b">
        <f>IF(Table1[[#This Row],[Recovery Time Requirement (s)]]="No Requirement",TRUE,IF(Table1[[#This Row],[Recovery Time Requirement (s)]]="Default Delay Time Missing","Unknown",Table1[[#This Row],[Recovery Time (s) (Tactive1 - Tactive0)]]&lt;=Table1[[#This Row],[Recovery Time Requirement (s)]]))</f>
        <v>1</v>
      </c>
      <c r="AJ282" s="139" t="b">
        <f>Table1[[#This Row],[Automatic Duplex Output Capable]]&lt;&gt;"Optional"</f>
        <v>1</v>
      </c>
      <c r="AK2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2" s="140" t="str">
        <f t="array" ref="AL2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2" s="140">
        <f t="array" ref="AM2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282" s="140">
        <f>Table1[[#This Row],[V2.0 TEC Requirement (kWh/wk)]]*52/3</f>
        <v>60.146666666666668</v>
      </c>
      <c r="AO2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0.63185000000000002</v>
      </c>
      <c r="AP282" s="140">
        <f t="array" ref="AP2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282" s="140">
        <f>Table1[[#This Row],[Proposed V3.0 TEC Requirement (kWh/wk)]]+IF(Table1[[#This Row],[Maximum Document Size Width]]&gt;=275,A3_Weekly,0)+IF(AND(ISNUMBER(FIND("WiFi",Table1[[#This Row],[Functional Adders]])),ISERROR(FIND("Ethernet",Table1[[#This Row],[Functional Adders]]))),WiFi_Weekly,0)</f>
        <v>0.6359999999999999</v>
      </c>
      <c r="AR282" s="140" t="b">
        <f>Table1[[#This Row],[Typical Electricity Consumption (TEC) Per Proposed V3.0 Calculations (kWh/wk)]]&lt;=Table1[[#This Row],[Proposed V3.0 TEC Requirement Plus A3 and Wi-Fi Allowances (kWh/wk)]]</f>
        <v>1</v>
      </c>
      <c r="AS282" s="140" t="b">
        <f t="shared" si="6"/>
        <v>1</v>
      </c>
    </row>
    <row r="283" spans="1:45" ht="72" x14ac:dyDescent="0.2">
      <c r="A283" s="131">
        <v>2306989</v>
      </c>
      <c r="B283" s="132" t="s">
        <v>251</v>
      </c>
      <c r="C283" s="132" t="s">
        <v>548</v>
      </c>
      <c r="D283" s="132" t="s">
        <v>658</v>
      </c>
      <c r="E283" s="132" t="s">
        <v>658</v>
      </c>
      <c r="F283" s="132" t="s">
        <v>659</v>
      </c>
      <c r="G283" s="132" t="s">
        <v>29</v>
      </c>
      <c r="H283" s="132" t="s">
        <v>22</v>
      </c>
      <c r="I283" s="133">
        <v>216</v>
      </c>
      <c r="J283" s="133">
        <v>356</v>
      </c>
      <c r="K283" s="132"/>
      <c r="L283" s="132" t="s">
        <v>32</v>
      </c>
      <c r="M283" s="132" t="s">
        <v>28</v>
      </c>
      <c r="N283" s="133">
        <v>47</v>
      </c>
      <c r="O283" s="132" t="s">
        <v>24</v>
      </c>
      <c r="P283" s="134">
        <v>2.6</v>
      </c>
      <c r="Q283" s="135">
        <v>135.19999999999999</v>
      </c>
      <c r="R283" s="132" t="s">
        <v>25</v>
      </c>
      <c r="S283" s="136">
        <v>43040</v>
      </c>
      <c r="T283" s="136">
        <v>43066</v>
      </c>
      <c r="U283" s="132" t="s">
        <v>35</v>
      </c>
      <c r="V283" s="132" t="s">
        <v>660</v>
      </c>
      <c r="W283" s="137">
        <v>1</v>
      </c>
      <c r="X283" s="137">
        <v>10.199999999999999</v>
      </c>
      <c r="Y283" s="137">
        <v>16.2</v>
      </c>
      <c r="Z283" s="137">
        <v>13.2</v>
      </c>
      <c r="AA283" s="137">
        <v>32</v>
      </c>
      <c r="AB283" s="137">
        <v>480.8</v>
      </c>
      <c r="AC283" s="138">
        <v>2.5575999999999999</v>
      </c>
      <c r="AD283" s="137">
        <v>120.2</v>
      </c>
      <c r="AE283" s="137">
        <v>0.79059999999999997</v>
      </c>
      <c r="AF283" s="137">
        <v>41.111199999999997</v>
      </c>
      <c r="AG283" s="139">
        <f>Table1[[#This Row],[Print/Copy Time from Sleep Mode (s)]]-Table1[[#This Row],[Print/Copy Time from Ready State (s)]]</f>
        <v>6</v>
      </c>
      <c r="AH2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283" s="139" t="b">
        <f>IF(Table1[[#This Row],[Recovery Time Requirement (s)]]="No Requirement",TRUE,IF(Table1[[#This Row],[Recovery Time Requirement (s)]]="Default Delay Time Missing","Unknown",Table1[[#This Row],[Recovery Time (s) (Tactive1 - Tactive0)]]&lt;=Table1[[#This Row],[Recovery Time Requirement (s)]]))</f>
        <v>1</v>
      </c>
      <c r="AJ283" s="139" t="b">
        <f>Table1[[#This Row],[Automatic Duplex Output Capable]]&lt;&gt;"Optional"</f>
        <v>1</v>
      </c>
      <c r="AK2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3" s="140" t="str">
        <f t="array" ref="AL2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83" s="140">
        <f t="array" ref="AM2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283" s="140">
        <f>Table1[[#This Row],[V2.0 TEC Requirement (kWh/wk)]]*52/3</f>
        <v>64.48</v>
      </c>
      <c r="AO2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0.79059999999999997</v>
      </c>
      <c r="AP283" s="140">
        <f t="array" ref="AP2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283" s="140">
        <f>Table1[[#This Row],[Proposed V3.0 TEC Requirement (kWh/wk)]]+IF(Table1[[#This Row],[Maximum Document Size Width]]&gt;=275,A3_Weekly,0)+IF(AND(ISNUMBER(FIND("WiFi",Table1[[#This Row],[Functional Adders]])),ISERROR(FIND("Ethernet",Table1[[#This Row],[Functional Adders]]))),WiFi_Weekly,0)</f>
        <v>0.71399999999999997</v>
      </c>
      <c r="AR283" s="140" t="b">
        <f>Table1[[#This Row],[Typical Electricity Consumption (TEC) Per Proposed V3.0 Calculations (kWh/wk)]]&lt;=Table1[[#This Row],[Proposed V3.0 TEC Requirement Plus A3 and Wi-Fi Allowances (kWh/wk)]]</f>
        <v>0</v>
      </c>
      <c r="AS283" s="140" t="b">
        <f t="shared" si="6"/>
        <v>0</v>
      </c>
    </row>
    <row r="284" spans="1:45" ht="72" x14ac:dyDescent="0.2">
      <c r="A284" s="131">
        <v>2307225</v>
      </c>
      <c r="B284" s="132" t="s">
        <v>251</v>
      </c>
      <c r="C284" s="132" t="s">
        <v>548</v>
      </c>
      <c r="D284" s="132" t="s">
        <v>661</v>
      </c>
      <c r="E284" s="132" t="s">
        <v>661</v>
      </c>
      <c r="F284" s="132" t="s">
        <v>662</v>
      </c>
      <c r="G284" s="132" t="s">
        <v>1432</v>
      </c>
      <c r="H284" s="132" t="s">
        <v>22</v>
      </c>
      <c r="I284" s="133">
        <v>216</v>
      </c>
      <c r="J284" s="133">
        <v>356</v>
      </c>
      <c r="K284" s="132"/>
      <c r="L284" s="132" t="s">
        <v>32</v>
      </c>
      <c r="M284" s="132" t="s">
        <v>28</v>
      </c>
      <c r="N284" s="133">
        <v>47</v>
      </c>
      <c r="O284" s="132" t="s">
        <v>24</v>
      </c>
      <c r="P284" s="134">
        <v>2.5</v>
      </c>
      <c r="Q284" s="135">
        <v>130</v>
      </c>
      <c r="R284" s="132" t="s">
        <v>25</v>
      </c>
      <c r="S284" s="136">
        <v>43040</v>
      </c>
      <c r="T284" s="136">
        <v>43066</v>
      </c>
      <c r="U284" s="132" t="s">
        <v>35</v>
      </c>
      <c r="V284" s="132" t="s">
        <v>663</v>
      </c>
      <c r="W284" s="137">
        <v>2</v>
      </c>
      <c r="X284" s="137">
        <v>7.8</v>
      </c>
      <c r="Y284" s="137">
        <v>28.2</v>
      </c>
      <c r="Z284" s="137">
        <v>27</v>
      </c>
      <c r="AA284" s="137">
        <v>32</v>
      </c>
      <c r="AB284" s="137">
        <v>466</v>
      </c>
      <c r="AC284" s="138">
        <v>2.5091999999999999</v>
      </c>
      <c r="AD284" s="137">
        <v>116.5</v>
      </c>
      <c r="AE284" s="137">
        <v>0.80370000000000008</v>
      </c>
      <c r="AF284" s="137">
        <v>41.792400000000001</v>
      </c>
      <c r="AG284" s="139">
        <f>Table1[[#This Row],[Print/Copy Time from Sleep Mode (s)]]-Table1[[#This Row],[Print/Copy Time from Ready State (s)]]</f>
        <v>20.399999999999999</v>
      </c>
      <c r="AH2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284" s="139" t="b">
        <f>IF(Table1[[#This Row],[Recovery Time Requirement (s)]]="No Requirement",TRUE,IF(Table1[[#This Row],[Recovery Time Requirement (s)]]="Default Delay Time Missing","Unknown",Table1[[#This Row],[Recovery Time (s) (Tactive1 - Tactive0)]]&lt;=Table1[[#This Row],[Recovery Time Requirement (s)]]))</f>
        <v>1</v>
      </c>
      <c r="AJ284" s="139" t="b">
        <f>Table1[[#This Row],[Automatic Duplex Output Capable]]&lt;&gt;"Optional"</f>
        <v>1</v>
      </c>
      <c r="AK2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4" s="140" t="str">
        <f t="array" ref="AL2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4" s="140">
        <f t="array" ref="AM2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284" s="140">
        <f>Table1[[#This Row],[V2.0 TEC Requirement (kWh/wk)]]*52/3</f>
        <v>69.679999999999993</v>
      </c>
      <c r="AO2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0.80370000000000008</v>
      </c>
      <c r="AP284" s="140">
        <f t="array" ref="AP2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284" s="140">
        <f>Table1[[#This Row],[Proposed V3.0 TEC Requirement (kWh/wk)]]+IF(Table1[[#This Row],[Maximum Document Size Width]]&gt;=275,A3_Weekly,0)+IF(AND(ISNUMBER(FIND("WiFi",Table1[[#This Row],[Functional Adders]])),ISERROR(FIND("Ethernet",Table1[[#This Row],[Functional Adders]]))),WiFi_Weekly,0)</f>
        <v>0.70099999999999996</v>
      </c>
      <c r="AR284" s="140" t="b">
        <f>Table1[[#This Row],[Typical Electricity Consumption (TEC) Per Proposed V3.0 Calculations (kWh/wk)]]&lt;=Table1[[#This Row],[Proposed V3.0 TEC Requirement Plus A3 and Wi-Fi Allowances (kWh/wk)]]</f>
        <v>0</v>
      </c>
      <c r="AS284" s="140" t="b">
        <f t="shared" si="6"/>
        <v>0</v>
      </c>
    </row>
    <row r="285" spans="1:45" ht="72" x14ac:dyDescent="0.2">
      <c r="A285" s="131">
        <v>2307101</v>
      </c>
      <c r="B285" s="132" t="s">
        <v>251</v>
      </c>
      <c r="C285" s="132" t="s">
        <v>548</v>
      </c>
      <c r="D285" s="132" t="s">
        <v>664</v>
      </c>
      <c r="E285" s="132" t="s">
        <v>664</v>
      </c>
      <c r="F285" s="132" t="s">
        <v>665</v>
      </c>
      <c r="G285" s="132" t="s">
        <v>1432</v>
      </c>
      <c r="H285" s="132" t="s">
        <v>22</v>
      </c>
      <c r="I285" s="133">
        <v>216</v>
      </c>
      <c r="J285" s="133">
        <v>356</v>
      </c>
      <c r="K285" s="132"/>
      <c r="L285" s="132" t="s">
        <v>32</v>
      </c>
      <c r="M285" s="132" t="s">
        <v>28</v>
      </c>
      <c r="N285" s="133">
        <v>47</v>
      </c>
      <c r="O285" s="132" t="s">
        <v>24</v>
      </c>
      <c r="P285" s="134">
        <v>2.8</v>
      </c>
      <c r="Q285" s="135">
        <v>145.6</v>
      </c>
      <c r="R285" s="132" t="s">
        <v>25</v>
      </c>
      <c r="S285" s="136">
        <v>43040</v>
      </c>
      <c r="T285" s="136">
        <v>43067</v>
      </c>
      <c r="U285" s="132" t="s">
        <v>35</v>
      </c>
      <c r="V285" s="132" t="s">
        <v>666</v>
      </c>
      <c r="W285" s="137">
        <v>2</v>
      </c>
      <c r="X285" s="137">
        <v>10.199999999999999</v>
      </c>
      <c r="Y285" s="137">
        <v>22.8</v>
      </c>
      <c r="Z285" s="137">
        <v>22.8</v>
      </c>
      <c r="AA285" s="137">
        <v>32</v>
      </c>
      <c r="AB285" s="137">
        <v>522.40000000000009</v>
      </c>
      <c r="AC285" s="138">
        <v>2.8168000000000006</v>
      </c>
      <c r="AD285" s="137">
        <v>130.60000000000002</v>
      </c>
      <c r="AE285" s="137">
        <v>0.90579999999999994</v>
      </c>
      <c r="AF285" s="137">
        <v>47.101599999999998</v>
      </c>
      <c r="AG285" s="139">
        <f>Table1[[#This Row],[Print/Copy Time from Sleep Mode (s)]]-Table1[[#This Row],[Print/Copy Time from Ready State (s)]]</f>
        <v>12.600000000000001</v>
      </c>
      <c r="AH2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285" s="139" t="b">
        <f>IF(Table1[[#This Row],[Recovery Time Requirement (s)]]="No Requirement",TRUE,IF(Table1[[#This Row],[Recovery Time Requirement (s)]]="Default Delay Time Missing","Unknown",Table1[[#This Row],[Recovery Time (s) (Tactive1 - Tactive0)]]&lt;=Table1[[#This Row],[Recovery Time Requirement (s)]]))</f>
        <v>1</v>
      </c>
      <c r="AJ285" s="139" t="b">
        <f>Table1[[#This Row],[Automatic Duplex Output Capable]]&lt;&gt;"Optional"</f>
        <v>1</v>
      </c>
      <c r="AK2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5" s="140" t="str">
        <f t="array" ref="AL2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5" s="140">
        <f t="array" ref="AM2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285" s="140">
        <f>Table1[[#This Row],[V2.0 TEC Requirement (kWh/wk)]]*52/3</f>
        <v>69.679999999999993</v>
      </c>
      <c r="AO2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0.90579999999999994</v>
      </c>
      <c r="AP285" s="140">
        <f t="array" ref="AP2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285" s="140">
        <f>Table1[[#This Row],[Proposed V3.0 TEC Requirement (kWh/wk)]]+IF(Table1[[#This Row],[Maximum Document Size Width]]&gt;=275,A3_Weekly,0)+IF(AND(ISNUMBER(FIND("WiFi",Table1[[#This Row],[Functional Adders]])),ISERROR(FIND("Ethernet",Table1[[#This Row],[Functional Adders]]))),WiFi_Weekly,0)</f>
        <v>0.70099999999999996</v>
      </c>
      <c r="AR285" s="140" t="b">
        <f>Table1[[#This Row],[Typical Electricity Consumption (TEC) Per Proposed V3.0 Calculations (kWh/wk)]]&lt;=Table1[[#This Row],[Proposed V3.0 TEC Requirement Plus A3 and Wi-Fi Allowances (kWh/wk)]]</f>
        <v>0</v>
      </c>
      <c r="AS285" s="140" t="b">
        <f t="shared" si="6"/>
        <v>0</v>
      </c>
    </row>
    <row r="286" spans="1:45" ht="72" x14ac:dyDescent="0.2">
      <c r="A286" s="131">
        <v>2307102</v>
      </c>
      <c r="B286" s="132" t="s">
        <v>251</v>
      </c>
      <c r="C286" s="132" t="s">
        <v>548</v>
      </c>
      <c r="D286" s="132" t="s">
        <v>667</v>
      </c>
      <c r="E286" s="132" t="s">
        <v>667</v>
      </c>
      <c r="F286" s="132" t="s">
        <v>668</v>
      </c>
      <c r="G286" s="132" t="s">
        <v>1432</v>
      </c>
      <c r="H286" s="132" t="s">
        <v>22</v>
      </c>
      <c r="I286" s="133">
        <v>216</v>
      </c>
      <c r="J286" s="133">
        <v>356</v>
      </c>
      <c r="K286" s="132"/>
      <c r="L286" s="132" t="s">
        <v>32</v>
      </c>
      <c r="M286" s="132" t="s">
        <v>28</v>
      </c>
      <c r="N286" s="133">
        <v>21</v>
      </c>
      <c r="O286" s="132" t="s">
        <v>24</v>
      </c>
      <c r="P286" s="134">
        <v>1</v>
      </c>
      <c r="Q286" s="135">
        <v>52</v>
      </c>
      <c r="R286" s="132" t="s">
        <v>25</v>
      </c>
      <c r="S286" s="136">
        <v>43040</v>
      </c>
      <c r="T286" s="136">
        <v>43067</v>
      </c>
      <c r="U286" s="132" t="s">
        <v>35</v>
      </c>
      <c r="V286" s="132" t="s">
        <v>669</v>
      </c>
      <c r="W286" s="137">
        <v>1</v>
      </c>
      <c r="X286" s="137">
        <v>13.2</v>
      </c>
      <c r="Y286" s="137">
        <v>22.8</v>
      </c>
      <c r="Z286" s="137">
        <v>21</v>
      </c>
      <c r="AA286" s="137">
        <v>21</v>
      </c>
      <c r="AB286" s="137">
        <v>127</v>
      </c>
      <c r="AC286" s="138">
        <v>0.96102500000000002</v>
      </c>
      <c r="AD286" s="137">
        <v>31.75</v>
      </c>
      <c r="AE286" s="137">
        <v>0.53005625000000001</v>
      </c>
      <c r="AF286" s="137">
        <v>27.562925</v>
      </c>
      <c r="AG286" s="139">
        <f>Table1[[#This Row],[Print/Copy Time from Sleep Mode (s)]]-Table1[[#This Row],[Print/Copy Time from Ready State (s)]]</f>
        <v>9.6000000000000014</v>
      </c>
      <c r="AH2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286" s="139" t="b">
        <f>IF(Table1[[#This Row],[Recovery Time Requirement (s)]]="No Requirement",TRUE,IF(Table1[[#This Row],[Recovery Time Requirement (s)]]="Default Delay Time Missing","Unknown",Table1[[#This Row],[Recovery Time (s) (Tactive1 - Tactive0)]]&lt;=Table1[[#This Row],[Recovery Time Requirement (s)]]))</f>
        <v>1</v>
      </c>
      <c r="AJ286" s="139" t="b">
        <f>Table1[[#This Row],[Automatic Duplex Output Capable]]&lt;&gt;"Optional"</f>
        <v>1</v>
      </c>
      <c r="AK2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6" s="140" t="str">
        <f t="array" ref="AL2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6" s="140">
        <f t="array" ref="AM2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1.5200000000000002</v>
      </c>
      <c r="AN286" s="140">
        <f>Table1[[#This Row],[V2.0 TEC Requirement (kWh/wk)]]*52/3</f>
        <v>26.346666666666668</v>
      </c>
      <c r="AO2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0.53005625000000001</v>
      </c>
      <c r="AP286" s="140">
        <f t="array" ref="AP2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286" s="140">
        <f>Table1[[#This Row],[Proposed V3.0 TEC Requirement (kWh/wk)]]+IF(Table1[[#This Row],[Maximum Document Size Width]]&gt;=275,A3_Weekly,0)+IF(AND(ISNUMBER(FIND("WiFi",Table1[[#This Row],[Functional Adders]])),ISERROR(FIND("Ethernet",Table1[[#This Row],[Functional Adders]]))),WiFi_Weekly,0)</f>
        <v>0.26299999999999996</v>
      </c>
      <c r="AR286" s="140" t="b">
        <f>Table1[[#This Row],[Typical Electricity Consumption (TEC) Per Proposed V3.0 Calculations (kWh/wk)]]&lt;=Table1[[#This Row],[Proposed V3.0 TEC Requirement Plus A3 and Wi-Fi Allowances (kWh/wk)]]</f>
        <v>0</v>
      </c>
      <c r="AS286" s="140" t="b">
        <f t="shared" si="6"/>
        <v>0</v>
      </c>
    </row>
    <row r="287" spans="1:45" ht="48" x14ac:dyDescent="0.2">
      <c r="A287" s="131">
        <v>2308754</v>
      </c>
      <c r="B287" s="132" t="s">
        <v>251</v>
      </c>
      <c r="C287" s="132" t="s">
        <v>548</v>
      </c>
      <c r="D287" s="132" t="s">
        <v>670</v>
      </c>
      <c r="E287" s="132" t="s">
        <v>670</v>
      </c>
      <c r="F287" s="132" t="s">
        <v>671</v>
      </c>
      <c r="G287" s="132" t="s">
        <v>29</v>
      </c>
      <c r="H287" s="132" t="s">
        <v>22</v>
      </c>
      <c r="I287" s="133">
        <v>216</v>
      </c>
      <c r="J287" s="133">
        <v>356</v>
      </c>
      <c r="K287" s="132"/>
      <c r="L287" s="132" t="s">
        <v>32</v>
      </c>
      <c r="M287" s="132" t="s">
        <v>28</v>
      </c>
      <c r="N287" s="133">
        <v>28</v>
      </c>
      <c r="O287" s="132" t="s">
        <v>24</v>
      </c>
      <c r="P287" s="134">
        <v>1.1000000000000001</v>
      </c>
      <c r="Q287" s="135">
        <v>57.2</v>
      </c>
      <c r="R287" s="132" t="s">
        <v>25</v>
      </c>
      <c r="S287" s="136">
        <v>43112</v>
      </c>
      <c r="T287" s="136">
        <v>43107</v>
      </c>
      <c r="U287" s="132" t="s">
        <v>201</v>
      </c>
      <c r="V287" s="132" t="s">
        <v>672</v>
      </c>
      <c r="W287" s="137">
        <v>1</v>
      </c>
      <c r="X287" s="137">
        <v>7.2</v>
      </c>
      <c r="Y287" s="137">
        <v>492</v>
      </c>
      <c r="Z287" s="137">
        <v>438</v>
      </c>
      <c r="AA287" s="137">
        <v>28</v>
      </c>
      <c r="AB287" s="137">
        <v>206.2</v>
      </c>
      <c r="AC287" s="138">
        <v>1.1374000000000002</v>
      </c>
      <c r="AD287" s="137">
        <v>51.55</v>
      </c>
      <c r="AE287" s="137">
        <v>0.38514999999999999</v>
      </c>
      <c r="AF287" s="137">
        <v>20.027799999999999</v>
      </c>
      <c r="AG287" s="139">
        <f>Table1[[#This Row],[Print/Copy Time from Sleep Mode (s)]]-Table1[[#This Row],[Print/Copy Time from Ready State (s)]]</f>
        <v>484.8</v>
      </c>
      <c r="AH2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287" s="139" t="b">
        <f>IF(Table1[[#This Row],[Recovery Time Requirement (s)]]="No Requirement",TRUE,IF(Table1[[#This Row],[Recovery Time Requirement (s)]]="Default Delay Time Missing","Unknown",Table1[[#This Row],[Recovery Time (s) (Tactive1 - Tactive0)]]&lt;=Table1[[#This Row],[Recovery Time Requirement (s)]]))</f>
        <v>0</v>
      </c>
      <c r="AJ287" s="139" t="b">
        <f>Table1[[#This Row],[Automatic Duplex Output Capable]]&lt;&gt;"Optional"</f>
        <v>1</v>
      </c>
      <c r="AK2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7" s="140" t="str">
        <f t="array" ref="AL2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87" s="140">
        <f t="array" ref="AM2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v>
      </c>
      <c r="AN287" s="140">
        <f>Table1[[#This Row],[V2.0 TEC Requirement (kWh/wk)]]*52/3</f>
        <v>23.919999999999998</v>
      </c>
      <c r="AO2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0.38514999999999999</v>
      </c>
      <c r="AP287" s="140">
        <f t="array" ref="AP2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0.36100000000000004</v>
      </c>
      <c r="AQ287" s="140">
        <f>Table1[[#This Row],[Proposed V3.0 TEC Requirement (kWh/wk)]]+IF(Table1[[#This Row],[Maximum Document Size Width]]&gt;=275,A3_Weekly,0)+IF(AND(ISNUMBER(FIND("WiFi",Table1[[#This Row],[Functional Adders]])),ISERROR(FIND("Ethernet",Table1[[#This Row],[Functional Adders]]))),WiFi_Weekly,0)</f>
        <v>0.36100000000000004</v>
      </c>
      <c r="AR287" s="140" t="b">
        <f>Table1[[#This Row],[Typical Electricity Consumption (TEC) Per Proposed V3.0 Calculations (kWh/wk)]]&lt;=Table1[[#This Row],[Proposed V3.0 TEC Requirement Plus A3 and Wi-Fi Allowances (kWh/wk)]]</f>
        <v>0</v>
      </c>
      <c r="AS287" s="140" t="b">
        <f t="shared" si="6"/>
        <v>0</v>
      </c>
    </row>
    <row r="288" spans="1:45" ht="72" x14ac:dyDescent="0.2">
      <c r="A288" s="131">
        <v>2307103</v>
      </c>
      <c r="B288" s="132" t="s">
        <v>251</v>
      </c>
      <c r="C288" s="132" t="s">
        <v>548</v>
      </c>
      <c r="D288" s="132" t="s">
        <v>673</v>
      </c>
      <c r="E288" s="132" t="s">
        <v>673</v>
      </c>
      <c r="F288" s="132" t="s">
        <v>674</v>
      </c>
      <c r="G288" s="132" t="s">
        <v>29</v>
      </c>
      <c r="H288" s="132" t="s">
        <v>22</v>
      </c>
      <c r="I288" s="133">
        <v>216</v>
      </c>
      <c r="J288" s="133">
        <v>356</v>
      </c>
      <c r="K288" s="132"/>
      <c r="L288" s="132" t="s">
        <v>32</v>
      </c>
      <c r="M288" s="132" t="s">
        <v>21</v>
      </c>
      <c r="N288" s="133">
        <v>19</v>
      </c>
      <c r="O288" s="132" t="s">
        <v>24</v>
      </c>
      <c r="P288" s="134">
        <v>1.2</v>
      </c>
      <c r="Q288" s="135">
        <v>62.4</v>
      </c>
      <c r="R288" s="132" t="s">
        <v>25</v>
      </c>
      <c r="S288" s="136">
        <v>43040</v>
      </c>
      <c r="T288" s="136">
        <v>43067</v>
      </c>
      <c r="U288" s="132" t="s">
        <v>35</v>
      </c>
      <c r="V288" s="132" t="s">
        <v>675</v>
      </c>
      <c r="W288" s="137">
        <v>1</v>
      </c>
      <c r="X288" s="137">
        <v>13.8</v>
      </c>
      <c r="Y288" s="137">
        <v>34.799999999999997</v>
      </c>
      <c r="Z288" s="137">
        <v>31.8</v>
      </c>
      <c r="AA288" s="137">
        <v>19</v>
      </c>
      <c r="AB288" s="137">
        <v>212.13333333333335</v>
      </c>
      <c r="AC288" s="138">
        <v>1.2481916666666668</v>
      </c>
      <c r="AD288" s="137">
        <v>53.033333333333339</v>
      </c>
      <c r="AE288" s="137">
        <v>0.47584791666666659</v>
      </c>
      <c r="AF288" s="137">
        <v>24.744091666666662</v>
      </c>
      <c r="AG288" s="139">
        <f>Table1[[#This Row],[Print/Copy Time from Sleep Mode (s)]]-Table1[[#This Row],[Print/Copy Time from Ready State (s)]]</f>
        <v>20.999999999999996</v>
      </c>
      <c r="AH2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88" s="139" t="b">
        <f>IF(Table1[[#This Row],[Recovery Time Requirement (s)]]="No Requirement",TRUE,IF(Table1[[#This Row],[Recovery Time Requirement (s)]]="Default Delay Time Missing","Unknown",Table1[[#This Row],[Recovery Time (s) (Tactive1 - Tactive0)]]&lt;=Table1[[#This Row],[Recovery Time Requirement (s)]]))</f>
        <v>0</v>
      </c>
      <c r="AJ288" s="139" t="b">
        <f>Table1[[#This Row],[Automatic Duplex Output Capable]]&lt;&gt;"Optional"</f>
        <v>1</v>
      </c>
      <c r="AK2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8" s="140" t="str">
        <f t="array" ref="AL2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88" s="140">
        <f t="array" ref="AM2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2.2000000000000002</v>
      </c>
      <c r="AN288" s="140">
        <f>Table1[[#This Row],[V2.0 TEC Requirement (kWh/wk)]]*52/3</f>
        <v>38.133333333333333</v>
      </c>
      <c r="AO2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0.47584791666666659</v>
      </c>
      <c r="AP288" s="140">
        <f t="array" ref="AP2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88" s="140">
        <f>Table1[[#This Row],[Proposed V3.0 TEC Requirement (kWh/wk)]]+IF(Table1[[#This Row],[Maximum Document Size Width]]&gt;=275,A3_Weekly,0)+IF(AND(ISNUMBER(FIND("WiFi",Table1[[#This Row],[Functional Adders]])),ISERROR(FIND("Ethernet",Table1[[#This Row],[Functional Adders]]))),WiFi_Weekly,0)</f>
        <v>0.27500000000000002</v>
      </c>
      <c r="AR288" s="140" t="b">
        <f>Table1[[#This Row],[Typical Electricity Consumption (TEC) Per Proposed V3.0 Calculations (kWh/wk)]]&lt;=Table1[[#This Row],[Proposed V3.0 TEC Requirement Plus A3 and Wi-Fi Allowances (kWh/wk)]]</f>
        <v>0</v>
      </c>
      <c r="AS288" s="140" t="b">
        <f t="shared" si="6"/>
        <v>0</v>
      </c>
    </row>
    <row r="289" spans="1:45" ht="72" x14ac:dyDescent="0.2">
      <c r="A289" s="131">
        <v>2307104</v>
      </c>
      <c r="B289" s="132" t="s">
        <v>251</v>
      </c>
      <c r="C289" s="132" t="s">
        <v>548</v>
      </c>
      <c r="D289" s="132" t="s">
        <v>676</v>
      </c>
      <c r="E289" s="132" t="s">
        <v>676</v>
      </c>
      <c r="F289" s="132" t="s">
        <v>677</v>
      </c>
      <c r="G289" s="132" t="s">
        <v>1432</v>
      </c>
      <c r="H289" s="132" t="s">
        <v>22</v>
      </c>
      <c r="I289" s="133">
        <v>216</v>
      </c>
      <c r="J289" s="133">
        <v>356</v>
      </c>
      <c r="K289" s="132"/>
      <c r="L289" s="132" t="s">
        <v>32</v>
      </c>
      <c r="M289" s="132" t="s">
        <v>21</v>
      </c>
      <c r="N289" s="133">
        <v>19</v>
      </c>
      <c r="O289" s="132" t="s">
        <v>24</v>
      </c>
      <c r="P289" s="134">
        <v>1.5</v>
      </c>
      <c r="Q289" s="135">
        <v>78</v>
      </c>
      <c r="R289" s="132" t="s">
        <v>25</v>
      </c>
      <c r="S289" s="136">
        <v>43040</v>
      </c>
      <c r="T289" s="136">
        <v>43067</v>
      </c>
      <c r="U289" s="132" t="s">
        <v>35</v>
      </c>
      <c r="V289" s="132" t="s">
        <v>678</v>
      </c>
      <c r="W289" s="137">
        <v>1</v>
      </c>
      <c r="X289" s="137">
        <v>22.8</v>
      </c>
      <c r="Y289" s="137">
        <v>34.799999999999997</v>
      </c>
      <c r="Z289" s="137">
        <v>33</v>
      </c>
      <c r="AA289" s="137">
        <v>19</v>
      </c>
      <c r="AB289" s="137">
        <v>233.23333333333335</v>
      </c>
      <c r="AC289" s="138">
        <v>1.4835166666666668</v>
      </c>
      <c r="AD289" s="137">
        <v>58.308333333333337</v>
      </c>
      <c r="AE289" s="137">
        <v>0.64807916666666676</v>
      </c>
      <c r="AF289" s="137">
        <v>33.700116666666673</v>
      </c>
      <c r="AG289" s="139">
        <f>Table1[[#This Row],[Print/Copy Time from Sleep Mode (s)]]-Table1[[#This Row],[Print/Copy Time from Ready State (s)]]</f>
        <v>11.999999999999996</v>
      </c>
      <c r="AH2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89" s="139" t="b">
        <f>IF(Table1[[#This Row],[Recovery Time Requirement (s)]]="No Requirement",TRUE,IF(Table1[[#This Row],[Recovery Time Requirement (s)]]="Default Delay Time Missing","Unknown",Table1[[#This Row],[Recovery Time (s) (Tactive1 - Tactive0)]]&lt;=Table1[[#This Row],[Recovery Time Requirement (s)]]))</f>
        <v>1</v>
      </c>
      <c r="AJ289" s="139" t="b">
        <f>Table1[[#This Row],[Automatic Duplex Output Capable]]&lt;&gt;"Optional"</f>
        <v>1</v>
      </c>
      <c r="AK2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89" s="140" t="str">
        <f t="array" ref="AL2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89" s="140">
        <f t="array" ref="AM2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2.52</v>
      </c>
      <c r="AN289" s="140">
        <f>Table1[[#This Row],[V2.0 TEC Requirement (kWh/wk)]]*52/3</f>
        <v>43.68</v>
      </c>
      <c r="AO2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0.64807916666666676</v>
      </c>
      <c r="AP289" s="140">
        <f t="array" ref="AP2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289" s="140">
        <f>Table1[[#This Row],[Proposed V3.0 TEC Requirement (kWh/wk)]]+IF(Table1[[#This Row],[Maximum Document Size Width]]&gt;=275,A3_Weekly,0)+IF(AND(ISNUMBER(FIND("WiFi",Table1[[#This Row],[Functional Adders]])),ISERROR(FIND("Ethernet",Table1[[#This Row],[Functional Adders]]))),WiFi_Weekly,0)</f>
        <v>0.254</v>
      </c>
      <c r="AR289" s="140" t="b">
        <f>Table1[[#This Row],[Typical Electricity Consumption (TEC) Per Proposed V3.0 Calculations (kWh/wk)]]&lt;=Table1[[#This Row],[Proposed V3.0 TEC Requirement Plus A3 and Wi-Fi Allowances (kWh/wk)]]</f>
        <v>0</v>
      </c>
      <c r="AS289" s="140" t="b">
        <f t="shared" si="6"/>
        <v>0</v>
      </c>
    </row>
    <row r="290" spans="1:45" ht="72" x14ac:dyDescent="0.2">
      <c r="A290" s="131">
        <v>2307105</v>
      </c>
      <c r="B290" s="132" t="s">
        <v>251</v>
      </c>
      <c r="C290" s="132" t="s">
        <v>548</v>
      </c>
      <c r="D290" s="132" t="s">
        <v>679</v>
      </c>
      <c r="E290" s="132" t="s">
        <v>679</v>
      </c>
      <c r="F290" s="132" t="s">
        <v>680</v>
      </c>
      <c r="G290" s="132" t="s">
        <v>29</v>
      </c>
      <c r="H290" s="132" t="s">
        <v>22</v>
      </c>
      <c r="I290" s="133">
        <v>216</v>
      </c>
      <c r="J290" s="133">
        <v>356</v>
      </c>
      <c r="K290" s="132"/>
      <c r="L290" s="132" t="s">
        <v>32</v>
      </c>
      <c r="M290" s="132" t="s">
        <v>21</v>
      </c>
      <c r="N290" s="133">
        <v>19</v>
      </c>
      <c r="O290" s="132" t="s">
        <v>24</v>
      </c>
      <c r="P290" s="134">
        <v>1</v>
      </c>
      <c r="Q290" s="135">
        <v>52</v>
      </c>
      <c r="R290" s="132" t="s">
        <v>25</v>
      </c>
      <c r="S290" s="136">
        <v>43040</v>
      </c>
      <c r="T290" s="136">
        <v>43067</v>
      </c>
      <c r="U290" s="132" t="s">
        <v>35</v>
      </c>
      <c r="V290" s="132" t="s">
        <v>681</v>
      </c>
      <c r="W290" s="137">
        <v>1</v>
      </c>
      <c r="X290" s="137">
        <v>12</v>
      </c>
      <c r="Y290" s="137">
        <v>18</v>
      </c>
      <c r="Z290" s="137">
        <v>16.2</v>
      </c>
      <c r="AA290" s="137">
        <v>19</v>
      </c>
      <c r="AB290" s="137">
        <v>161.53333333333333</v>
      </c>
      <c r="AC290" s="138">
        <v>0.96634166666666665</v>
      </c>
      <c r="AD290" s="137">
        <v>40.383333333333333</v>
      </c>
      <c r="AE290" s="137">
        <v>0.38018541666666672</v>
      </c>
      <c r="AF290" s="137">
        <v>19.769641666666669</v>
      </c>
      <c r="AG290" s="139">
        <f>Table1[[#This Row],[Print/Copy Time from Sleep Mode (s)]]-Table1[[#This Row],[Print/Copy Time from Ready State (s)]]</f>
        <v>6</v>
      </c>
      <c r="AH2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90" s="139" t="b">
        <f>IF(Table1[[#This Row],[Recovery Time Requirement (s)]]="No Requirement",TRUE,IF(Table1[[#This Row],[Recovery Time Requirement (s)]]="Default Delay Time Missing","Unknown",Table1[[#This Row],[Recovery Time (s) (Tactive1 - Tactive0)]]&lt;=Table1[[#This Row],[Recovery Time Requirement (s)]]))</f>
        <v>1</v>
      </c>
      <c r="AJ290" s="139" t="b">
        <f>Table1[[#This Row],[Automatic Duplex Output Capable]]&lt;&gt;"Optional"</f>
        <v>1</v>
      </c>
      <c r="AK2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0" s="140" t="str">
        <f t="array" ref="AL2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90" s="140">
        <f t="array" ref="AM2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2.2000000000000002</v>
      </c>
      <c r="AN290" s="140">
        <f>Table1[[#This Row],[V2.0 TEC Requirement (kWh/wk)]]*52/3</f>
        <v>38.133333333333333</v>
      </c>
      <c r="AO2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0.38018541666666672</v>
      </c>
      <c r="AP290" s="140">
        <f t="array" ref="AP2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290" s="140">
        <f>Table1[[#This Row],[Proposed V3.0 TEC Requirement (kWh/wk)]]+IF(Table1[[#This Row],[Maximum Document Size Width]]&gt;=275,A3_Weekly,0)+IF(AND(ISNUMBER(FIND("WiFi",Table1[[#This Row],[Functional Adders]])),ISERROR(FIND("Ethernet",Table1[[#This Row],[Functional Adders]]))),WiFi_Weekly,0)</f>
        <v>0.27500000000000002</v>
      </c>
      <c r="AR290" s="140" t="b">
        <f>Table1[[#This Row],[Typical Electricity Consumption (TEC) Per Proposed V3.0 Calculations (kWh/wk)]]&lt;=Table1[[#This Row],[Proposed V3.0 TEC Requirement Plus A3 and Wi-Fi Allowances (kWh/wk)]]</f>
        <v>0</v>
      </c>
      <c r="AS290" s="140" t="b">
        <f t="shared" si="6"/>
        <v>0</v>
      </c>
    </row>
    <row r="291" spans="1:45" ht="72" x14ac:dyDescent="0.2">
      <c r="A291" s="131">
        <v>2307106</v>
      </c>
      <c r="B291" s="132" t="s">
        <v>251</v>
      </c>
      <c r="C291" s="132" t="s">
        <v>548</v>
      </c>
      <c r="D291" s="132" t="s">
        <v>682</v>
      </c>
      <c r="E291" s="132" t="s">
        <v>682</v>
      </c>
      <c r="F291" s="132" t="s">
        <v>683</v>
      </c>
      <c r="G291" s="132" t="s">
        <v>1432</v>
      </c>
      <c r="H291" s="132" t="s">
        <v>22</v>
      </c>
      <c r="I291" s="133">
        <v>216</v>
      </c>
      <c r="J291" s="133">
        <v>356</v>
      </c>
      <c r="K291" s="132"/>
      <c r="L291" s="132" t="s">
        <v>32</v>
      </c>
      <c r="M291" s="132" t="s">
        <v>21</v>
      </c>
      <c r="N291" s="133">
        <v>19</v>
      </c>
      <c r="O291" s="132" t="s">
        <v>24</v>
      </c>
      <c r="P291" s="134">
        <v>1</v>
      </c>
      <c r="Q291" s="135">
        <v>52</v>
      </c>
      <c r="R291" s="132" t="s">
        <v>25</v>
      </c>
      <c r="S291" s="136">
        <v>43040</v>
      </c>
      <c r="T291" s="136">
        <v>43067</v>
      </c>
      <c r="U291" s="132" t="s">
        <v>35</v>
      </c>
      <c r="V291" s="132" t="s">
        <v>684</v>
      </c>
      <c r="W291" s="137">
        <v>1</v>
      </c>
      <c r="X291" s="137">
        <v>12</v>
      </c>
      <c r="Y291" s="137">
        <v>21</v>
      </c>
      <c r="Z291" s="137">
        <v>16.2</v>
      </c>
      <c r="AA291" s="137">
        <v>19</v>
      </c>
      <c r="AB291" s="137">
        <v>170.06666666666666</v>
      </c>
      <c r="AC291" s="138">
        <v>1.0234333333333332</v>
      </c>
      <c r="AD291" s="137">
        <v>42.516666666666666</v>
      </c>
      <c r="AE291" s="137">
        <v>0.4070583333333333</v>
      </c>
      <c r="AF291" s="137">
        <v>21.167033333333332</v>
      </c>
      <c r="AG291" s="139">
        <f>Table1[[#This Row],[Print/Copy Time from Sleep Mode (s)]]-Table1[[#This Row],[Print/Copy Time from Ready State (s)]]</f>
        <v>9</v>
      </c>
      <c r="AH2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12.98</v>
      </c>
      <c r="AI291" s="139" t="b">
        <f>IF(Table1[[#This Row],[Recovery Time Requirement (s)]]="No Requirement",TRUE,IF(Table1[[#This Row],[Recovery Time Requirement (s)]]="Default Delay Time Missing","Unknown",Table1[[#This Row],[Recovery Time (s) (Tactive1 - Tactive0)]]&lt;=Table1[[#This Row],[Recovery Time Requirement (s)]]))</f>
        <v>1</v>
      </c>
      <c r="AJ291" s="139" t="b">
        <f>Table1[[#This Row],[Automatic Duplex Output Capable]]&lt;&gt;"Optional"</f>
        <v>1</v>
      </c>
      <c r="AK2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1" s="140" t="str">
        <f t="array" ref="AL2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1" s="140">
        <f t="array" ref="AM2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2.52</v>
      </c>
      <c r="AN291" s="140">
        <f>Table1[[#This Row],[V2.0 TEC Requirement (kWh/wk)]]*52/3</f>
        <v>43.68</v>
      </c>
      <c r="AO2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0.4070583333333333</v>
      </c>
      <c r="AP291" s="140">
        <f t="array" ref="AP2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291" s="140">
        <f>Table1[[#This Row],[Proposed V3.0 TEC Requirement (kWh/wk)]]+IF(Table1[[#This Row],[Maximum Document Size Width]]&gt;=275,A3_Weekly,0)+IF(AND(ISNUMBER(FIND("WiFi",Table1[[#This Row],[Functional Adders]])),ISERROR(FIND("Ethernet",Table1[[#This Row],[Functional Adders]]))),WiFi_Weekly,0)</f>
        <v>0.254</v>
      </c>
      <c r="AR291" s="140" t="b">
        <f>Table1[[#This Row],[Typical Electricity Consumption (TEC) Per Proposed V3.0 Calculations (kWh/wk)]]&lt;=Table1[[#This Row],[Proposed V3.0 TEC Requirement Plus A3 and Wi-Fi Allowances (kWh/wk)]]</f>
        <v>0</v>
      </c>
      <c r="AS291" s="140" t="b">
        <f t="shared" si="6"/>
        <v>0</v>
      </c>
    </row>
    <row r="292" spans="1:45" ht="72" x14ac:dyDescent="0.2">
      <c r="A292" s="131">
        <v>2307107</v>
      </c>
      <c r="B292" s="132" t="s">
        <v>251</v>
      </c>
      <c r="C292" s="132" t="s">
        <v>548</v>
      </c>
      <c r="D292" s="132" t="s">
        <v>685</v>
      </c>
      <c r="E292" s="132" t="s">
        <v>685</v>
      </c>
      <c r="F292" s="132" t="s">
        <v>686</v>
      </c>
      <c r="G292" s="132" t="s">
        <v>29</v>
      </c>
      <c r="H292" s="132" t="s">
        <v>22</v>
      </c>
      <c r="I292" s="133">
        <v>216</v>
      </c>
      <c r="J292" s="133">
        <v>356</v>
      </c>
      <c r="K292" s="132"/>
      <c r="L292" s="132" t="s">
        <v>32</v>
      </c>
      <c r="M292" s="132" t="s">
        <v>28</v>
      </c>
      <c r="N292" s="133">
        <v>21</v>
      </c>
      <c r="O292" s="132" t="s">
        <v>24</v>
      </c>
      <c r="P292" s="134">
        <v>0.8</v>
      </c>
      <c r="Q292" s="135">
        <v>41.6</v>
      </c>
      <c r="R292" s="132" t="s">
        <v>25</v>
      </c>
      <c r="S292" s="136">
        <v>43040</v>
      </c>
      <c r="T292" s="136">
        <v>43067</v>
      </c>
      <c r="U292" s="132" t="s">
        <v>35</v>
      </c>
      <c r="V292" s="132" t="s">
        <v>687</v>
      </c>
      <c r="W292" s="137">
        <v>1</v>
      </c>
      <c r="X292" s="137">
        <v>10.8</v>
      </c>
      <c r="Y292" s="137">
        <v>19.8</v>
      </c>
      <c r="Z292" s="137">
        <v>18</v>
      </c>
      <c r="AA292" s="137">
        <v>21</v>
      </c>
      <c r="AB292" s="137">
        <v>124.70000000000002</v>
      </c>
      <c r="AC292" s="138">
        <v>0.83612500000000012</v>
      </c>
      <c r="AD292" s="137">
        <v>31.175000000000004</v>
      </c>
      <c r="AE292" s="137">
        <v>0.39803125000000006</v>
      </c>
      <c r="AF292" s="137">
        <v>20.697625000000002</v>
      </c>
      <c r="AG292" s="139">
        <f>Table1[[#This Row],[Print/Copy Time from Sleep Mode (s)]]-Table1[[#This Row],[Print/Copy Time from Ready State (s)]]</f>
        <v>9</v>
      </c>
      <c r="AH2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292" s="139" t="b">
        <f>IF(Table1[[#This Row],[Recovery Time Requirement (s)]]="No Requirement",TRUE,IF(Table1[[#This Row],[Recovery Time Requirement (s)]]="Default Delay Time Missing","Unknown",Table1[[#This Row],[Recovery Time (s) (Tactive1 - Tactive0)]]&lt;=Table1[[#This Row],[Recovery Time Requirement (s)]]))</f>
        <v>1</v>
      </c>
      <c r="AJ292" s="139" t="b">
        <f>Table1[[#This Row],[Automatic Duplex Output Capable]]&lt;&gt;"Optional"</f>
        <v>1</v>
      </c>
      <c r="AK2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2" s="140" t="str">
        <f t="array" ref="AL2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92" s="140">
        <f t="array" ref="AM2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0.96</v>
      </c>
      <c r="AN292" s="140">
        <f>Table1[[#This Row],[V2.0 TEC Requirement (kWh/wk)]]*52/3</f>
        <v>16.64</v>
      </c>
      <c r="AO2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0.39803125000000006</v>
      </c>
      <c r="AP292" s="140">
        <f t="array" ref="AP2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0.24200000000000005</v>
      </c>
      <c r="AQ292" s="140">
        <f>Table1[[#This Row],[Proposed V3.0 TEC Requirement (kWh/wk)]]+IF(Table1[[#This Row],[Maximum Document Size Width]]&gt;=275,A3_Weekly,0)+IF(AND(ISNUMBER(FIND("WiFi",Table1[[#This Row],[Functional Adders]])),ISERROR(FIND("Ethernet",Table1[[#This Row],[Functional Adders]]))),WiFi_Weekly,0)</f>
        <v>0.24200000000000005</v>
      </c>
      <c r="AR292" s="140" t="b">
        <f>Table1[[#This Row],[Typical Electricity Consumption (TEC) Per Proposed V3.0 Calculations (kWh/wk)]]&lt;=Table1[[#This Row],[Proposed V3.0 TEC Requirement Plus A3 and Wi-Fi Allowances (kWh/wk)]]</f>
        <v>0</v>
      </c>
      <c r="AS292" s="140" t="b">
        <f t="shared" si="6"/>
        <v>0</v>
      </c>
    </row>
    <row r="293" spans="1:45" ht="72" x14ac:dyDescent="0.2">
      <c r="A293" s="131">
        <v>2307108</v>
      </c>
      <c r="B293" s="132" t="s">
        <v>251</v>
      </c>
      <c r="C293" s="132" t="s">
        <v>548</v>
      </c>
      <c r="D293" s="132" t="s">
        <v>688</v>
      </c>
      <c r="E293" s="132" t="s">
        <v>688</v>
      </c>
      <c r="F293" s="132" t="s">
        <v>689</v>
      </c>
      <c r="G293" s="132" t="s">
        <v>1432</v>
      </c>
      <c r="H293" s="132" t="s">
        <v>22</v>
      </c>
      <c r="I293" s="133">
        <v>216</v>
      </c>
      <c r="J293" s="133">
        <v>356</v>
      </c>
      <c r="K293" s="132"/>
      <c r="L293" s="132" t="s">
        <v>32</v>
      </c>
      <c r="M293" s="132" t="s">
        <v>28</v>
      </c>
      <c r="N293" s="133">
        <v>21</v>
      </c>
      <c r="O293" s="132" t="s">
        <v>24</v>
      </c>
      <c r="P293" s="134">
        <v>0.9</v>
      </c>
      <c r="Q293" s="135">
        <v>46.8</v>
      </c>
      <c r="R293" s="132" t="s">
        <v>25</v>
      </c>
      <c r="S293" s="136">
        <v>43040</v>
      </c>
      <c r="T293" s="136">
        <v>43067</v>
      </c>
      <c r="U293" s="132" t="s">
        <v>35</v>
      </c>
      <c r="V293" s="132" t="s">
        <v>690</v>
      </c>
      <c r="W293" s="137">
        <v>1</v>
      </c>
      <c r="X293" s="137">
        <v>7.8</v>
      </c>
      <c r="Y293" s="137">
        <v>18</v>
      </c>
      <c r="Z293" s="137">
        <v>16.2</v>
      </c>
      <c r="AA293" s="137">
        <v>21</v>
      </c>
      <c r="AB293" s="137">
        <v>126.13333333333331</v>
      </c>
      <c r="AC293" s="138">
        <v>0.88581666666666659</v>
      </c>
      <c r="AD293" s="137">
        <v>31.533333333333328</v>
      </c>
      <c r="AE293" s="137">
        <v>0.44825416666666662</v>
      </c>
      <c r="AF293" s="137">
        <v>23.309216666666664</v>
      </c>
      <c r="AG293" s="139">
        <f>Table1[[#This Row],[Print/Copy Time from Sleep Mode (s)]]-Table1[[#This Row],[Print/Copy Time from Ready State (s)]]</f>
        <v>10.199999999999999</v>
      </c>
      <c r="AH2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293" s="139" t="b">
        <f>IF(Table1[[#This Row],[Recovery Time Requirement (s)]]="No Requirement",TRUE,IF(Table1[[#This Row],[Recovery Time Requirement (s)]]="Default Delay Time Missing","Unknown",Table1[[#This Row],[Recovery Time (s) (Tactive1 - Tactive0)]]&lt;=Table1[[#This Row],[Recovery Time Requirement (s)]]))</f>
        <v>1</v>
      </c>
      <c r="AJ293" s="139" t="b">
        <f>Table1[[#This Row],[Automatic Duplex Output Capable]]&lt;&gt;"Optional"</f>
        <v>1</v>
      </c>
      <c r="AK2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3" s="140" t="str">
        <f t="array" ref="AL2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3" s="140">
        <f t="array" ref="AM2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1.5200000000000002</v>
      </c>
      <c r="AN293" s="140">
        <f>Table1[[#This Row],[V2.0 TEC Requirement (kWh/wk)]]*52/3</f>
        <v>26.346666666666668</v>
      </c>
      <c r="AO2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0.44825416666666662</v>
      </c>
      <c r="AP293" s="140">
        <f t="array" ref="AP2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293" s="140">
        <f>Table1[[#This Row],[Proposed V3.0 TEC Requirement (kWh/wk)]]+IF(Table1[[#This Row],[Maximum Document Size Width]]&gt;=275,A3_Weekly,0)+IF(AND(ISNUMBER(FIND("WiFi",Table1[[#This Row],[Functional Adders]])),ISERROR(FIND("Ethernet",Table1[[#This Row],[Functional Adders]]))),WiFi_Weekly,0)</f>
        <v>0.26299999999999996</v>
      </c>
      <c r="AR293" s="140" t="b">
        <f>Table1[[#This Row],[Typical Electricity Consumption (TEC) Per Proposed V3.0 Calculations (kWh/wk)]]&lt;=Table1[[#This Row],[Proposed V3.0 TEC Requirement Plus A3 and Wi-Fi Allowances (kWh/wk)]]</f>
        <v>0</v>
      </c>
      <c r="AS293" s="140" t="b">
        <f t="shared" si="6"/>
        <v>0</v>
      </c>
    </row>
    <row r="294" spans="1:45" ht="72" x14ac:dyDescent="0.2">
      <c r="A294" s="131">
        <v>2307113</v>
      </c>
      <c r="B294" s="132" t="s">
        <v>251</v>
      </c>
      <c r="C294" s="132" t="s">
        <v>548</v>
      </c>
      <c r="D294" s="132" t="s">
        <v>691</v>
      </c>
      <c r="E294" s="132" t="s">
        <v>691</v>
      </c>
      <c r="F294" s="132" t="s">
        <v>692</v>
      </c>
      <c r="G294" s="132" t="s">
        <v>29</v>
      </c>
      <c r="H294" s="132" t="s">
        <v>22</v>
      </c>
      <c r="I294" s="133">
        <v>216</v>
      </c>
      <c r="J294" s="133">
        <v>356</v>
      </c>
      <c r="K294" s="132"/>
      <c r="L294" s="132" t="s">
        <v>32</v>
      </c>
      <c r="M294" s="132" t="s">
        <v>28</v>
      </c>
      <c r="N294" s="133">
        <v>27</v>
      </c>
      <c r="O294" s="132" t="s">
        <v>24</v>
      </c>
      <c r="P294" s="134">
        <v>1</v>
      </c>
      <c r="Q294" s="135">
        <v>52</v>
      </c>
      <c r="R294" s="132" t="s">
        <v>25</v>
      </c>
      <c r="S294" s="136">
        <v>43040</v>
      </c>
      <c r="T294" s="136">
        <v>43067</v>
      </c>
      <c r="U294" s="132" t="s">
        <v>35</v>
      </c>
      <c r="V294" s="132" t="s">
        <v>693</v>
      </c>
      <c r="W294" s="137">
        <v>1</v>
      </c>
      <c r="X294" s="137">
        <v>10.8</v>
      </c>
      <c r="Y294" s="137">
        <v>16.2</v>
      </c>
      <c r="Z294" s="137">
        <v>13.8</v>
      </c>
      <c r="AA294" s="137">
        <v>27</v>
      </c>
      <c r="AB294" s="137">
        <v>173.80000000000004</v>
      </c>
      <c r="AC294" s="138">
        <v>0.97640000000000016</v>
      </c>
      <c r="AD294" s="137">
        <v>43.45000000000001</v>
      </c>
      <c r="AE294" s="137">
        <v>0.3449000000000001</v>
      </c>
      <c r="AF294" s="137">
        <v>17.934800000000006</v>
      </c>
      <c r="AG294" s="139">
        <f>Table1[[#This Row],[Print/Copy Time from Sleep Mode (s)]]-Table1[[#This Row],[Print/Copy Time from Ready State (s)]]</f>
        <v>5.3999999999999986</v>
      </c>
      <c r="AH2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294" s="139" t="b">
        <f>IF(Table1[[#This Row],[Recovery Time Requirement (s)]]="No Requirement",TRUE,IF(Table1[[#This Row],[Recovery Time Requirement (s)]]="Default Delay Time Missing","Unknown",Table1[[#This Row],[Recovery Time (s) (Tactive1 - Tactive0)]]&lt;=Table1[[#This Row],[Recovery Time Requirement (s)]]))</f>
        <v>1</v>
      </c>
      <c r="AJ294" s="139" t="b">
        <f>Table1[[#This Row],[Automatic Duplex Output Capable]]&lt;&gt;"Optional"</f>
        <v>1</v>
      </c>
      <c r="AK2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4" s="140" t="str">
        <f t="array" ref="AL2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94" s="140">
        <f t="array" ref="AM2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1.3199999999999998</v>
      </c>
      <c r="AN294" s="140">
        <f>Table1[[#This Row],[V2.0 TEC Requirement (kWh/wk)]]*52/3</f>
        <v>22.879999999999995</v>
      </c>
      <c r="AO2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0.3449000000000001</v>
      </c>
      <c r="AP294" s="140">
        <f t="array" ref="AP2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0.34400000000000003</v>
      </c>
      <c r="AQ294" s="140">
        <f>Table1[[#This Row],[Proposed V3.0 TEC Requirement (kWh/wk)]]+IF(Table1[[#This Row],[Maximum Document Size Width]]&gt;=275,A3_Weekly,0)+IF(AND(ISNUMBER(FIND("WiFi",Table1[[#This Row],[Functional Adders]])),ISERROR(FIND("Ethernet",Table1[[#This Row],[Functional Adders]]))),WiFi_Weekly,0)</f>
        <v>0.34400000000000003</v>
      </c>
      <c r="AR294" s="140" t="b">
        <f>Table1[[#This Row],[Typical Electricity Consumption (TEC) Per Proposed V3.0 Calculations (kWh/wk)]]&lt;=Table1[[#This Row],[Proposed V3.0 TEC Requirement Plus A3 and Wi-Fi Allowances (kWh/wk)]]</f>
        <v>0</v>
      </c>
      <c r="AS294" s="140" t="b">
        <f t="shared" si="6"/>
        <v>0</v>
      </c>
    </row>
    <row r="295" spans="1:45" ht="72" x14ac:dyDescent="0.2">
      <c r="A295" s="131">
        <v>2307114</v>
      </c>
      <c r="B295" s="132" t="s">
        <v>251</v>
      </c>
      <c r="C295" s="132" t="s">
        <v>548</v>
      </c>
      <c r="D295" s="132" t="s">
        <v>694</v>
      </c>
      <c r="E295" s="132" t="s">
        <v>694</v>
      </c>
      <c r="F295" s="132" t="s">
        <v>695</v>
      </c>
      <c r="G295" s="132" t="s">
        <v>1432</v>
      </c>
      <c r="H295" s="132" t="s">
        <v>22</v>
      </c>
      <c r="I295" s="133">
        <v>216</v>
      </c>
      <c r="J295" s="133">
        <v>356</v>
      </c>
      <c r="K295" s="132"/>
      <c r="L295" s="132" t="s">
        <v>32</v>
      </c>
      <c r="M295" s="132" t="s">
        <v>28</v>
      </c>
      <c r="N295" s="133">
        <v>27</v>
      </c>
      <c r="O295" s="132" t="s">
        <v>200</v>
      </c>
      <c r="P295" s="134">
        <v>1</v>
      </c>
      <c r="Q295" s="135">
        <v>52</v>
      </c>
      <c r="R295" s="132" t="s">
        <v>25</v>
      </c>
      <c r="S295" s="136">
        <v>43040</v>
      </c>
      <c r="T295" s="136">
        <v>43067</v>
      </c>
      <c r="U295" s="132" t="s">
        <v>35</v>
      </c>
      <c r="V295" s="132" t="s">
        <v>696</v>
      </c>
      <c r="W295" s="137">
        <v>1</v>
      </c>
      <c r="X295" s="137">
        <v>7.8</v>
      </c>
      <c r="Y295" s="137">
        <v>16.2</v>
      </c>
      <c r="Z295" s="137">
        <v>15</v>
      </c>
      <c r="AA295" s="137">
        <v>27</v>
      </c>
      <c r="AB295" s="137">
        <v>180.0333333333333</v>
      </c>
      <c r="AC295" s="138">
        <v>1.0209916666666665</v>
      </c>
      <c r="AD295" s="137">
        <v>45.008333333333326</v>
      </c>
      <c r="AE295" s="137">
        <v>0.36864791666666663</v>
      </c>
      <c r="AF295" s="137">
        <v>19.169691666666665</v>
      </c>
      <c r="AG295" s="139">
        <f>Table1[[#This Row],[Print/Copy Time from Sleep Mode (s)]]-Table1[[#This Row],[Print/Copy Time from Ready State (s)]]</f>
        <v>8.3999999999999986</v>
      </c>
      <c r="AH2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295" s="139" t="b">
        <f>IF(Table1[[#This Row],[Recovery Time Requirement (s)]]="No Requirement",TRUE,IF(Table1[[#This Row],[Recovery Time Requirement (s)]]="Default Delay Time Missing","Unknown",Table1[[#This Row],[Recovery Time (s) (Tactive1 - Tactive0)]]&lt;=Table1[[#This Row],[Recovery Time Requirement (s)]]))</f>
        <v>1</v>
      </c>
      <c r="AJ295" s="139" t="b">
        <f>Table1[[#This Row],[Automatic Duplex Output Capable]]&lt;&gt;"Optional"</f>
        <v>0</v>
      </c>
      <c r="AK2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5" s="140" t="str">
        <f t="array" ref="AL2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5" s="140">
        <f t="array" ref="AM2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1.9400000000000002</v>
      </c>
      <c r="AN295" s="140">
        <f>Table1[[#This Row],[V2.0 TEC Requirement (kWh/wk)]]*52/3</f>
        <v>33.626666666666672</v>
      </c>
      <c r="AO2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0.36864791666666663</v>
      </c>
      <c r="AP295" s="140">
        <f t="array" ref="AP2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0.371</v>
      </c>
      <c r="AQ295" s="140">
        <f>Table1[[#This Row],[Proposed V3.0 TEC Requirement (kWh/wk)]]+IF(Table1[[#This Row],[Maximum Document Size Width]]&gt;=275,A3_Weekly,0)+IF(AND(ISNUMBER(FIND("WiFi",Table1[[#This Row],[Functional Adders]])),ISERROR(FIND("Ethernet",Table1[[#This Row],[Functional Adders]]))),WiFi_Weekly,0)</f>
        <v>0.371</v>
      </c>
      <c r="AR295" s="140" t="b">
        <f>Table1[[#This Row],[Typical Electricity Consumption (TEC) Per Proposed V3.0 Calculations (kWh/wk)]]&lt;=Table1[[#This Row],[Proposed V3.0 TEC Requirement Plus A3 and Wi-Fi Allowances (kWh/wk)]]</f>
        <v>1</v>
      </c>
      <c r="AS295" s="140" t="b">
        <f t="shared" si="6"/>
        <v>0</v>
      </c>
    </row>
    <row r="296" spans="1:45" ht="72" x14ac:dyDescent="0.2">
      <c r="A296" s="131">
        <v>2307109</v>
      </c>
      <c r="B296" s="132" t="s">
        <v>251</v>
      </c>
      <c r="C296" s="132" t="s">
        <v>548</v>
      </c>
      <c r="D296" s="132" t="s">
        <v>697</v>
      </c>
      <c r="E296" s="132" t="s">
        <v>697</v>
      </c>
      <c r="F296" s="132" t="s">
        <v>698</v>
      </c>
      <c r="G296" s="132" t="s">
        <v>29</v>
      </c>
      <c r="H296" s="132" t="s">
        <v>22</v>
      </c>
      <c r="I296" s="133">
        <v>216</v>
      </c>
      <c r="J296" s="133">
        <v>356</v>
      </c>
      <c r="K296" s="132"/>
      <c r="L296" s="132" t="s">
        <v>32</v>
      </c>
      <c r="M296" s="132" t="s">
        <v>28</v>
      </c>
      <c r="N296" s="133">
        <v>29</v>
      </c>
      <c r="O296" s="132" t="s">
        <v>24</v>
      </c>
      <c r="P296" s="134">
        <v>1.2</v>
      </c>
      <c r="Q296" s="135">
        <v>62.4</v>
      </c>
      <c r="R296" s="132" t="s">
        <v>25</v>
      </c>
      <c r="S296" s="136">
        <v>43040</v>
      </c>
      <c r="T296" s="136">
        <v>43067</v>
      </c>
      <c r="U296" s="132" t="s">
        <v>35</v>
      </c>
      <c r="V296" s="132" t="s">
        <v>699</v>
      </c>
      <c r="W296" s="137">
        <v>1</v>
      </c>
      <c r="X296" s="137">
        <v>7.2</v>
      </c>
      <c r="Y296" s="137">
        <v>16.2</v>
      </c>
      <c r="Z296" s="137">
        <v>18</v>
      </c>
      <c r="AA296" s="137">
        <v>29</v>
      </c>
      <c r="AB296" s="137">
        <v>196.9</v>
      </c>
      <c r="AC296" s="138">
        <v>1.208475</v>
      </c>
      <c r="AD296" s="137">
        <v>49.225000000000001</v>
      </c>
      <c r="AE296" s="137">
        <v>0.51631875000000005</v>
      </c>
      <c r="AF296" s="137">
        <v>26.848575000000004</v>
      </c>
      <c r="AG296" s="139">
        <f>Table1[[#This Row],[Print/Copy Time from Sleep Mode (s)]]-Table1[[#This Row],[Print/Copy Time from Ready State (s)]]</f>
        <v>9</v>
      </c>
      <c r="AH2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296" s="139" t="b">
        <f>IF(Table1[[#This Row],[Recovery Time Requirement (s)]]="No Requirement",TRUE,IF(Table1[[#This Row],[Recovery Time Requirement (s)]]="Default Delay Time Missing","Unknown",Table1[[#This Row],[Recovery Time (s) (Tactive1 - Tactive0)]]&lt;=Table1[[#This Row],[Recovery Time Requirement (s)]]))</f>
        <v>1</v>
      </c>
      <c r="AJ296" s="139" t="b">
        <f>Table1[[#This Row],[Automatic Duplex Output Capable]]&lt;&gt;"Optional"</f>
        <v>1</v>
      </c>
      <c r="AK2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6" s="140" t="str">
        <f t="array" ref="AL2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96" s="140">
        <f t="array" ref="AM2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1.44</v>
      </c>
      <c r="AN296" s="140">
        <f>Table1[[#This Row],[V2.0 TEC Requirement (kWh/wk)]]*52/3</f>
        <v>24.959999999999997</v>
      </c>
      <c r="AO2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0.51631875000000005</v>
      </c>
      <c r="AP296" s="140">
        <f t="array" ref="AP2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0.37800000000000006</v>
      </c>
      <c r="AQ296" s="140">
        <f>Table1[[#This Row],[Proposed V3.0 TEC Requirement (kWh/wk)]]+IF(Table1[[#This Row],[Maximum Document Size Width]]&gt;=275,A3_Weekly,0)+IF(AND(ISNUMBER(FIND("WiFi",Table1[[#This Row],[Functional Adders]])),ISERROR(FIND("Ethernet",Table1[[#This Row],[Functional Adders]]))),WiFi_Weekly,0)</f>
        <v>0.37800000000000006</v>
      </c>
      <c r="AR296" s="140" t="b">
        <f>Table1[[#This Row],[Typical Electricity Consumption (TEC) Per Proposed V3.0 Calculations (kWh/wk)]]&lt;=Table1[[#This Row],[Proposed V3.0 TEC Requirement Plus A3 and Wi-Fi Allowances (kWh/wk)]]</f>
        <v>0</v>
      </c>
      <c r="AS296" s="140" t="b">
        <f t="shared" si="6"/>
        <v>0</v>
      </c>
    </row>
    <row r="297" spans="1:45" ht="108" x14ac:dyDescent="0.2">
      <c r="A297" s="131">
        <v>2307110</v>
      </c>
      <c r="B297" s="132" t="s">
        <v>251</v>
      </c>
      <c r="C297" s="132" t="s">
        <v>548</v>
      </c>
      <c r="D297" s="132" t="s">
        <v>700</v>
      </c>
      <c r="E297" s="132" t="s">
        <v>700</v>
      </c>
      <c r="F297" s="132" t="s">
        <v>701</v>
      </c>
      <c r="G297" s="132" t="s">
        <v>1432</v>
      </c>
      <c r="H297" s="132" t="s">
        <v>22</v>
      </c>
      <c r="I297" s="133">
        <v>216</v>
      </c>
      <c r="J297" s="133">
        <v>356</v>
      </c>
      <c r="K297" s="132"/>
      <c r="L297" s="132" t="s">
        <v>32</v>
      </c>
      <c r="M297" s="132" t="s">
        <v>28</v>
      </c>
      <c r="N297" s="133">
        <v>29</v>
      </c>
      <c r="O297" s="132" t="s">
        <v>24</v>
      </c>
      <c r="P297" s="134">
        <v>1.3</v>
      </c>
      <c r="Q297" s="135">
        <v>67.599999999999994</v>
      </c>
      <c r="R297" s="132" t="s">
        <v>25</v>
      </c>
      <c r="S297" s="136">
        <v>43040</v>
      </c>
      <c r="T297" s="136">
        <v>43067</v>
      </c>
      <c r="U297" s="132" t="s">
        <v>35</v>
      </c>
      <c r="V297" s="132" t="s">
        <v>702</v>
      </c>
      <c r="W297" s="137">
        <v>1</v>
      </c>
      <c r="X297" s="137">
        <v>7.8</v>
      </c>
      <c r="Y297" s="137">
        <v>16.2</v>
      </c>
      <c r="Z297" s="137">
        <v>15</v>
      </c>
      <c r="AA297" s="137">
        <v>29</v>
      </c>
      <c r="AB297" s="137">
        <v>202.7</v>
      </c>
      <c r="AC297" s="138">
        <v>1.2901749999999998</v>
      </c>
      <c r="AD297" s="137">
        <v>50.674999999999997</v>
      </c>
      <c r="AE297" s="137">
        <v>0.58714374999999996</v>
      </c>
      <c r="AF297" s="137">
        <v>30.531474999999997</v>
      </c>
      <c r="AG297" s="139">
        <f>Table1[[#This Row],[Print/Copy Time from Sleep Mode (s)]]-Table1[[#This Row],[Print/Copy Time from Ready State (s)]]</f>
        <v>8.3999999999999986</v>
      </c>
      <c r="AH2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297" s="139" t="b">
        <f>IF(Table1[[#This Row],[Recovery Time Requirement (s)]]="No Requirement",TRUE,IF(Table1[[#This Row],[Recovery Time Requirement (s)]]="Default Delay Time Missing","Unknown",Table1[[#This Row],[Recovery Time (s) (Tactive1 - Tactive0)]]&lt;=Table1[[#This Row],[Recovery Time Requirement (s)]]))</f>
        <v>1</v>
      </c>
      <c r="AJ297" s="139" t="b">
        <f>Table1[[#This Row],[Automatic Duplex Output Capable]]&lt;&gt;"Optional"</f>
        <v>1</v>
      </c>
      <c r="AK2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7" s="140" t="str">
        <f t="array" ref="AL2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7" s="140">
        <f t="array" ref="AM2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2.08</v>
      </c>
      <c r="AN297" s="140">
        <f>Table1[[#This Row],[V2.0 TEC Requirement (kWh/wk)]]*52/3</f>
        <v>36.053333333333335</v>
      </c>
      <c r="AO2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0.58714374999999996</v>
      </c>
      <c r="AP297" s="140">
        <f t="array" ref="AP2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0.40699999999999992</v>
      </c>
      <c r="AQ297" s="140">
        <f>Table1[[#This Row],[Proposed V3.0 TEC Requirement (kWh/wk)]]+IF(Table1[[#This Row],[Maximum Document Size Width]]&gt;=275,A3_Weekly,0)+IF(AND(ISNUMBER(FIND("WiFi",Table1[[#This Row],[Functional Adders]])),ISERROR(FIND("Ethernet",Table1[[#This Row],[Functional Adders]]))),WiFi_Weekly,0)</f>
        <v>0.40699999999999992</v>
      </c>
      <c r="AR297" s="140" t="b">
        <f>Table1[[#This Row],[Typical Electricity Consumption (TEC) Per Proposed V3.0 Calculations (kWh/wk)]]&lt;=Table1[[#This Row],[Proposed V3.0 TEC Requirement Plus A3 and Wi-Fi Allowances (kWh/wk)]]</f>
        <v>0</v>
      </c>
      <c r="AS297" s="140" t="b">
        <f t="shared" si="6"/>
        <v>0</v>
      </c>
    </row>
    <row r="298" spans="1:45" ht="72" x14ac:dyDescent="0.2">
      <c r="A298" s="131">
        <v>2307111</v>
      </c>
      <c r="B298" s="132" t="s">
        <v>251</v>
      </c>
      <c r="C298" s="132" t="s">
        <v>548</v>
      </c>
      <c r="D298" s="132" t="s">
        <v>703</v>
      </c>
      <c r="E298" s="132" t="s">
        <v>703</v>
      </c>
      <c r="F298" s="132"/>
      <c r="G298" s="132" t="s">
        <v>29</v>
      </c>
      <c r="H298" s="132" t="s">
        <v>22</v>
      </c>
      <c r="I298" s="133">
        <v>216</v>
      </c>
      <c r="J298" s="133">
        <v>356</v>
      </c>
      <c r="K298" s="132"/>
      <c r="L298" s="132" t="s">
        <v>32</v>
      </c>
      <c r="M298" s="132" t="s">
        <v>28</v>
      </c>
      <c r="N298" s="133">
        <v>31</v>
      </c>
      <c r="O298" s="132" t="s">
        <v>24</v>
      </c>
      <c r="P298" s="134">
        <v>1.4</v>
      </c>
      <c r="Q298" s="135">
        <v>72.8</v>
      </c>
      <c r="R298" s="132" t="s">
        <v>25</v>
      </c>
      <c r="S298" s="136">
        <v>43040</v>
      </c>
      <c r="T298" s="136">
        <v>43067</v>
      </c>
      <c r="U298" s="132" t="s">
        <v>35</v>
      </c>
      <c r="V298" s="132" t="s">
        <v>704</v>
      </c>
      <c r="W298" s="137">
        <v>1</v>
      </c>
      <c r="X298" s="137">
        <v>7.8</v>
      </c>
      <c r="Y298" s="137">
        <v>16.2</v>
      </c>
      <c r="Z298" s="137">
        <v>15</v>
      </c>
      <c r="AA298" s="137">
        <v>31</v>
      </c>
      <c r="AB298" s="137">
        <v>221.86666666666665</v>
      </c>
      <c r="AC298" s="138">
        <v>1.3549083333333334</v>
      </c>
      <c r="AD298" s="137">
        <v>55.466666666666661</v>
      </c>
      <c r="AE298" s="137">
        <v>0.57812708333333329</v>
      </c>
      <c r="AF298" s="137">
        <v>30.06260833333333</v>
      </c>
      <c r="AG298" s="139">
        <f>Table1[[#This Row],[Print/Copy Time from Sleep Mode (s)]]-Table1[[#This Row],[Print/Copy Time from Ready State (s)]]</f>
        <v>8.3999999999999986</v>
      </c>
      <c r="AH2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298" s="139" t="b">
        <f>IF(Table1[[#This Row],[Recovery Time Requirement (s)]]="No Requirement",TRUE,IF(Table1[[#This Row],[Recovery Time Requirement (s)]]="Default Delay Time Missing","Unknown",Table1[[#This Row],[Recovery Time (s) (Tactive1 - Tactive0)]]&lt;=Table1[[#This Row],[Recovery Time Requirement (s)]]))</f>
        <v>1</v>
      </c>
      <c r="AJ298" s="139" t="b">
        <f>Table1[[#This Row],[Automatic Duplex Output Capable]]&lt;&gt;"Optional"</f>
        <v>1</v>
      </c>
      <c r="AK2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8" s="140" t="str">
        <f t="array" ref="AL2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298" s="140">
        <f t="array" ref="AM2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1.61</v>
      </c>
      <c r="AN298" s="140">
        <f>Table1[[#This Row],[V2.0 TEC Requirement (kWh/wk)]]*52/3</f>
        <v>27.906666666666666</v>
      </c>
      <c r="AO2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0.57812708333333329</v>
      </c>
      <c r="AP298" s="140">
        <f t="array" ref="AP2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0.41200000000000003</v>
      </c>
      <c r="AQ298" s="140">
        <f>Table1[[#This Row],[Proposed V3.0 TEC Requirement (kWh/wk)]]+IF(Table1[[#This Row],[Maximum Document Size Width]]&gt;=275,A3_Weekly,0)+IF(AND(ISNUMBER(FIND("WiFi",Table1[[#This Row],[Functional Adders]])),ISERROR(FIND("Ethernet",Table1[[#This Row],[Functional Adders]]))),WiFi_Weekly,0)</f>
        <v>0.41200000000000003</v>
      </c>
      <c r="AR298" s="140" t="b">
        <f>Table1[[#This Row],[Typical Electricity Consumption (TEC) Per Proposed V3.0 Calculations (kWh/wk)]]&lt;=Table1[[#This Row],[Proposed V3.0 TEC Requirement Plus A3 and Wi-Fi Allowances (kWh/wk)]]</f>
        <v>0</v>
      </c>
      <c r="AS298" s="140" t="b">
        <f t="shared" si="6"/>
        <v>0</v>
      </c>
    </row>
    <row r="299" spans="1:45" ht="72" x14ac:dyDescent="0.2">
      <c r="A299" s="131">
        <v>2307112</v>
      </c>
      <c r="B299" s="132" t="s">
        <v>251</v>
      </c>
      <c r="C299" s="132" t="s">
        <v>548</v>
      </c>
      <c r="D299" s="132" t="s">
        <v>705</v>
      </c>
      <c r="E299" s="132" t="s">
        <v>705</v>
      </c>
      <c r="F299" s="132"/>
      <c r="G299" s="132" t="s">
        <v>1432</v>
      </c>
      <c r="H299" s="132" t="s">
        <v>22</v>
      </c>
      <c r="I299" s="133">
        <v>216</v>
      </c>
      <c r="J299" s="133">
        <v>356</v>
      </c>
      <c r="K299" s="132"/>
      <c r="L299" s="132" t="s">
        <v>32</v>
      </c>
      <c r="M299" s="132" t="s">
        <v>28</v>
      </c>
      <c r="N299" s="133">
        <v>31</v>
      </c>
      <c r="O299" s="132" t="s">
        <v>24</v>
      </c>
      <c r="P299" s="134">
        <v>1.4</v>
      </c>
      <c r="Q299" s="135">
        <v>72.8</v>
      </c>
      <c r="R299" s="132" t="s">
        <v>25</v>
      </c>
      <c r="S299" s="136">
        <v>43040</v>
      </c>
      <c r="T299" s="136">
        <v>43067</v>
      </c>
      <c r="U299" s="132" t="s">
        <v>35</v>
      </c>
      <c r="V299" s="132" t="s">
        <v>706</v>
      </c>
      <c r="W299" s="137">
        <v>1</v>
      </c>
      <c r="X299" s="137">
        <v>7.8</v>
      </c>
      <c r="Y299" s="137">
        <v>16.2</v>
      </c>
      <c r="Z299" s="137">
        <v>16.2</v>
      </c>
      <c r="AA299" s="137">
        <v>31</v>
      </c>
      <c r="AB299" s="137">
        <v>227.29999999999995</v>
      </c>
      <c r="AC299" s="138">
        <v>1.3949999999999998</v>
      </c>
      <c r="AD299" s="137">
        <v>56.824999999999989</v>
      </c>
      <c r="AE299" s="137">
        <v>0.60075000000000001</v>
      </c>
      <c r="AF299" s="137">
        <v>31.239000000000001</v>
      </c>
      <c r="AG299" s="139">
        <f>Table1[[#This Row],[Print/Copy Time from Sleep Mode (s)]]-Table1[[#This Row],[Print/Copy Time from Ready State (s)]]</f>
        <v>8.3999999999999986</v>
      </c>
      <c r="AH2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299" s="139" t="b">
        <f>IF(Table1[[#This Row],[Recovery Time Requirement (s)]]="No Requirement",TRUE,IF(Table1[[#This Row],[Recovery Time Requirement (s)]]="Default Delay Time Missing","Unknown",Table1[[#This Row],[Recovery Time (s) (Tactive1 - Tactive0)]]&lt;=Table1[[#This Row],[Recovery Time Requirement (s)]]))</f>
        <v>1</v>
      </c>
      <c r="AJ299" s="139" t="b">
        <f>Table1[[#This Row],[Automatic Duplex Output Capable]]&lt;&gt;"Optional"</f>
        <v>1</v>
      </c>
      <c r="AK2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299" s="140" t="str">
        <f t="array" ref="AL2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299" s="140">
        <f t="array" ref="AM2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2.2600000000000002</v>
      </c>
      <c r="AN299" s="140">
        <f>Table1[[#This Row],[V2.0 TEC Requirement (kWh/wk)]]*52/3</f>
        <v>39.173333333333339</v>
      </c>
      <c r="AO2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0.60075000000000001</v>
      </c>
      <c r="AP299" s="140">
        <f t="array" ref="AP2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299" s="140">
        <f>Table1[[#This Row],[Proposed V3.0 TEC Requirement (kWh/wk)]]+IF(Table1[[#This Row],[Maximum Document Size Width]]&gt;=275,A3_Weekly,0)+IF(AND(ISNUMBER(FIND("WiFi",Table1[[#This Row],[Functional Adders]])),ISERROR(FIND("Ethernet",Table1[[#This Row],[Functional Adders]]))),WiFi_Weekly,0)</f>
        <v>0.44299999999999995</v>
      </c>
      <c r="AR299" s="140" t="b">
        <f>Table1[[#This Row],[Typical Electricity Consumption (TEC) Per Proposed V3.0 Calculations (kWh/wk)]]&lt;=Table1[[#This Row],[Proposed V3.0 TEC Requirement Plus A3 and Wi-Fi Allowances (kWh/wk)]]</f>
        <v>0</v>
      </c>
      <c r="AS299" s="140" t="b">
        <f t="shared" si="6"/>
        <v>0</v>
      </c>
    </row>
    <row r="300" spans="1:45" ht="36" x14ac:dyDescent="0.2">
      <c r="A300" s="131">
        <v>2198238</v>
      </c>
      <c r="B300" s="132" t="s">
        <v>709</v>
      </c>
      <c r="C300" s="132" t="s">
        <v>710</v>
      </c>
      <c r="D300" s="132" t="s">
        <v>2908</v>
      </c>
      <c r="E300" s="132" t="s">
        <v>2909</v>
      </c>
      <c r="F300" s="132"/>
      <c r="G300" s="132" t="s">
        <v>1432</v>
      </c>
      <c r="H300" s="132" t="s">
        <v>22</v>
      </c>
      <c r="I300" s="133">
        <v>297</v>
      </c>
      <c r="J300" s="133">
        <v>432</v>
      </c>
      <c r="K300" s="132"/>
      <c r="L300" s="132" t="s">
        <v>32</v>
      </c>
      <c r="M300" s="132" t="s">
        <v>28</v>
      </c>
      <c r="N300" s="133">
        <v>105</v>
      </c>
      <c r="O300" s="132" t="s">
        <v>24</v>
      </c>
      <c r="P300" s="134">
        <v>28.562000000000001</v>
      </c>
      <c r="Q300" s="135">
        <v>1485.2239999999999</v>
      </c>
      <c r="R300" s="132" t="s">
        <v>25</v>
      </c>
      <c r="S300" s="136">
        <v>41090</v>
      </c>
      <c r="T300" s="136">
        <v>41611</v>
      </c>
      <c r="U300" s="132" t="s">
        <v>45</v>
      </c>
      <c r="V300" s="132" t="s">
        <v>3533</v>
      </c>
      <c r="W300" s="137">
        <v>1</v>
      </c>
      <c r="X300" s="137">
        <v>4.8</v>
      </c>
      <c r="Y300" s="137">
        <v>127.8</v>
      </c>
      <c r="Z300" s="137">
        <v>108</v>
      </c>
      <c r="AA300" s="137">
        <v>32</v>
      </c>
      <c r="AB300" s="137">
        <v>4605.3999999999987</v>
      </c>
      <c r="AC300" s="138">
        <v>28.569399999999995</v>
      </c>
      <c r="AD300" s="137">
        <v>1151.3499999999997</v>
      </c>
      <c r="AE300" s="137">
        <v>12.59815</v>
      </c>
      <c r="AF300" s="137">
        <v>655.10379999999998</v>
      </c>
      <c r="AG300" s="139">
        <f>Table1[[#This Row],[Print/Copy Time from Sleep Mode (s)]]-Table1[[#This Row],[Print/Copy Time from Ready State (s)]]</f>
        <v>123</v>
      </c>
      <c r="AH3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00" s="139" t="b">
        <f>IF(Table1[[#This Row],[Recovery Time Requirement (s)]]="No Requirement",TRUE,IF(Table1[[#This Row],[Recovery Time Requirement (s)]]="Default Delay Time Missing","Unknown",Table1[[#This Row],[Recovery Time (s) (Tactive1 - Tactive0)]]&lt;=Table1[[#This Row],[Recovery Time Requirement (s)]]))</f>
        <v>0</v>
      </c>
      <c r="AJ300" s="139" t="b">
        <f>Table1[[#This Row],[Automatic Duplex Output Capable]]&lt;&gt;"Optional"</f>
        <v>1</v>
      </c>
      <c r="AK3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0" s="140" t="str">
        <f t="array" ref="AL3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0" s="140">
        <f t="array" ref="AM3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27.150000000000002</v>
      </c>
      <c r="AN300" s="140">
        <f>Table1[[#This Row],[V2.0 TEC Requirement (kWh/wk)]]*52/3</f>
        <v>470.60000000000008</v>
      </c>
      <c r="AO3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12.54815</v>
      </c>
      <c r="AP300" s="140">
        <f t="array" ref="AP3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3.6909999999999998</v>
      </c>
      <c r="AQ300" s="140">
        <f>Table1[[#This Row],[Proposed V3.0 TEC Requirement (kWh/wk)]]+IF(Table1[[#This Row],[Maximum Document Size Width]]&gt;=275,A3_Weekly,0)+IF(AND(ISNUMBER(FIND("WiFi",Table1[[#This Row],[Functional Adders]])),ISERROR(FIND("Ethernet",Table1[[#This Row],[Functional Adders]]))),WiFi_Weekly,0)</f>
        <v>3.7409999999999997</v>
      </c>
      <c r="AR300" s="140" t="b">
        <f>Table1[[#This Row],[Typical Electricity Consumption (TEC) Per Proposed V3.0 Calculations (kWh/wk)]]&lt;=Table1[[#This Row],[Proposed V3.0 TEC Requirement Plus A3 and Wi-Fi Allowances (kWh/wk)]]</f>
        <v>0</v>
      </c>
      <c r="AS300" s="140" t="b">
        <f t="shared" si="6"/>
        <v>0</v>
      </c>
    </row>
    <row r="301" spans="1:45" ht="36" x14ac:dyDescent="0.2">
      <c r="A301" s="131">
        <v>2245503</v>
      </c>
      <c r="B301" s="132" t="s">
        <v>709</v>
      </c>
      <c r="C301" s="132" t="s">
        <v>710</v>
      </c>
      <c r="D301" s="132" t="s">
        <v>711</v>
      </c>
      <c r="E301" s="132" t="s">
        <v>712</v>
      </c>
      <c r="F301" s="132"/>
      <c r="G301" s="132" t="s">
        <v>1432</v>
      </c>
      <c r="H301" s="132" t="s">
        <v>22</v>
      </c>
      <c r="I301" s="133">
        <v>297</v>
      </c>
      <c r="J301" s="133">
        <v>432</v>
      </c>
      <c r="K301" s="132"/>
      <c r="L301" s="132" t="s">
        <v>32</v>
      </c>
      <c r="M301" s="132" t="s">
        <v>28</v>
      </c>
      <c r="N301" s="133">
        <v>100</v>
      </c>
      <c r="O301" s="132" t="s">
        <v>24</v>
      </c>
      <c r="P301" s="134">
        <v>13.477</v>
      </c>
      <c r="Q301" s="135">
        <v>700.80399999999997</v>
      </c>
      <c r="R301" s="132" t="s">
        <v>25</v>
      </c>
      <c r="S301" s="136">
        <v>42294</v>
      </c>
      <c r="T301" s="136">
        <v>42227</v>
      </c>
      <c r="U301" s="132" t="s">
        <v>45</v>
      </c>
      <c r="V301" s="132" t="s">
        <v>713</v>
      </c>
      <c r="W301" s="137">
        <v>1</v>
      </c>
      <c r="X301" s="137">
        <v>6</v>
      </c>
      <c r="Y301" s="137">
        <v>379.8</v>
      </c>
      <c r="Z301" s="137">
        <v>6.6</v>
      </c>
      <c r="AA301" s="137">
        <v>32</v>
      </c>
      <c r="AB301" s="137">
        <v>2651.9999999999995</v>
      </c>
      <c r="AC301" s="138">
        <v>13.477599999999997</v>
      </c>
      <c r="AD301" s="137">
        <v>662.99999999999989</v>
      </c>
      <c r="AE301" s="137">
        <v>3.5835999999999988</v>
      </c>
      <c r="AF301" s="137">
        <v>186.34719999999993</v>
      </c>
      <c r="AG301" s="139">
        <f>Table1[[#This Row],[Print/Copy Time from Sleep Mode (s)]]-Table1[[#This Row],[Print/Copy Time from Ready State (s)]]</f>
        <v>373.8</v>
      </c>
      <c r="AH3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01" s="139" t="b">
        <f>IF(Table1[[#This Row],[Recovery Time Requirement (s)]]="No Requirement",TRUE,IF(Table1[[#This Row],[Recovery Time Requirement (s)]]="Default Delay Time Missing","Unknown",Table1[[#This Row],[Recovery Time (s) (Tactive1 - Tactive0)]]&lt;=Table1[[#This Row],[Recovery Time Requirement (s)]]))</f>
        <v>0</v>
      </c>
      <c r="AJ301" s="139" t="b">
        <f>Table1[[#This Row],[Automatic Duplex Output Capable]]&lt;&gt;"Optional"</f>
        <v>1</v>
      </c>
      <c r="AK3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1" s="140" t="str">
        <f t="array" ref="AL3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1" s="140">
        <f t="array" ref="AM3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24.150000000000002</v>
      </c>
      <c r="AN301" s="140">
        <f>Table1[[#This Row],[V2.0 TEC Requirement (kWh/wk)]]*52/3</f>
        <v>418.60000000000008</v>
      </c>
      <c r="AO3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3.533599999999999</v>
      </c>
      <c r="AP301" s="140">
        <f t="array" ref="AP3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3.2559999999999993</v>
      </c>
      <c r="AQ301" s="140">
        <f>Table1[[#This Row],[Proposed V3.0 TEC Requirement (kWh/wk)]]+IF(Table1[[#This Row],[Maximum Document Size Width]]&gt;=275,A3_Weekly,0)+IF(AND(ISNUMBER(FIND("WiFi",Table1[[#This Row],[Functional Adders]])),ISERROR(FIND("Ethernet",Table1[[#This Row],[Functional Adders]]))),WiFi_Weekly,0)</f>
        <v>3.3059999999999992</v>
      </c>
      <c r="AR301" s="140" t="b">
        <f>Table1[[#This Row],[Typical Electricity Consumption (TEC) Per Proposed V3.0 Calculations (kWh/wk)]]&lt;=Table1[[#This Row],[Proposed V3.0 TEC Requirement Plus A3 and Wi-Fi Allowances (kWh/wk)]]</f>
        <v>0</v>
      </c>
      <c r="AS301" s="140" t="b">
        <f t="shared" si="6"/>
        <v>0</v>
      </c>
    </row>
    <row r="302" spans="1:45" ht="36" x14ac:dyDescent="0.2">
      <c r="A302" s="131">
        <v>2198237</v>
      </c>
      <c r="B302" s="132" t="s">
        <v>709</v>
      </c>
      <c r="C302" s="132" t="s">
        <v>710</v>
      </c>
      <c r="D302" s="132" t="s">
        <v>2910</v>
      </c>
      <c r="E302" s="132" t="s">
        <v>2911</v>
      </c>
      <c r="F302" s="132"/>
      <c r="G302" s="132" t="s">
        <v>1432</v>
      </c>
      <c r="H302" s="132" t="s">
        <v>22</v>
      </c>
      <c r="I302" s="133">
        <v>297</v>
      </c>
      <c r="J302" s="133">
        <v>432</v>
      </c>
      <c r="K302" s="132"/>
      <c r="L302" s="132" t="s">
        <v>32</v>
      </c>
      <c r="M302" s="132" t="s">
        <v>28</v>
      </c>
      <c r="N302" s="133">
        <v>125</v>
      </c>
      <c r="O302" s="132" t="s">
        <v>24</v>
      </c>
      <c r="P302" s="134">
        <v>31.91</v>
      </c>
      <c r="Q302" s="135">
        <v>1659.32</v>
      </c>
      <c r="R302" s="132" t="s">
        <v>25</v>
      </c>
      <c r="S302" s="136">
        <v>41090</v>
      </c>
      <c r="T302" s="136">
        <v>41611</v>
      </c>
      <c r="U302" s="132" t="s">
        <v>45</v>
      </c>
      <c r="V302" s="132" t="s">
        <v>3534</v>
      </c>
      <c r="W302" s="137">
        <v>1</v>
      </c>
      <c r="X302" s="137">
        <v>4.8</v>
      </c>
      <c r="Y302" s="137">
        <v>205.2</v>
      </c>
      <c r="Z302" s="137">
        <v>120.6</v>
      </c>
      <c r="AA302" s="137">
        <v>32</v>
      </c>
      <c r="AB302" s="137">
        <v>5261.8000000000011</v>
      </c>
      <c r="AC302" s="138">
        <v>31.915400000000009</v>
      </c>
      <c r="AD302" s="137">
        <v>1315.4500000000003</v>
      </c>
      <c r="AE302" s="137">
        <v>13.49765</v>
      </c>
      <c r="AF302" s="137">
        <v>701.87779999999998</v>
      </c>
      <c r="AG302" s="139">
        <f>Table1[[#This Row],[Print/Copy Time from Sleep Mode (s)]]-Table1[[#This Row],[Print/Copy Time from Ready State (s)]]</f>
        <v>200.39999999999998</v>
      </c>
      <c r="AH3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02" s="139" t="b">
        <f>IF(Table1[[#This Row],[Recovery Time Requirement (s)]]="No Requirement",TRUE,IF(Table1[[#This Row],[Recovery Time Requirement (s)]]="Default Delay Time Missing","Unknown",Table1[[#This Row],[Recovery Time (s) (Tactive1 - Tactive0)]]&lt;=Table1[[#This Row],[Recovery Time Requirement (s)]]))</f>
        <v>0</v>
      </c>
      <c r="AJ302" s="139" t="b">
        <f>Table1[[#This Row],[Automatic Duplex Output Capable]]&lt;&gt;"Optional"</f>
        <v>1</v>
      </c>
      <c r="AK3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2" s="140" t="str">
        <f t="array" ref="AL3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2" s="140">
        <f t="array" ref="AM3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39.15</v>
      </c>
      <c r="AN302" s="140">
        <f>Table1[[#This Row],[V2.0 TEC Requirement (kWh/wk)]]*52/3</f>
        <v>678.6</v>
      </c>
      <c r="AO3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13.447649999999999</v>
      </c>
      <c r="AP302" s="140">
        <f t="array" ref="AP3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5.431</v>
      </c>
      <c r="AQ302" s="140">
        <f>Table1[[#This Row],[Proposed V3.0 TEC Requirement (kWh/wk)]]+IF(Table1[[#This Row],[Maximum Document Size Width]]&gt;=275,A3_Weekly,0)+IF(AND(ISNUMBER(FIND("WiFi",Table1[[#This Row],[Functional Adders]])),ISERROR(FIND("Ethernet",Table1[[#This Row],[Functional Adders]]))),WiFi_Weekly,0)</f>
        <v>5.4809999999999999</v>
      </c>
      <c r="AR302" s="140" t="b">
        <f>Table1[[#This Row],[Typical Electricity Consumption (TEC) Per Proposed V3.0 Calculations (kWh/wk)]]&lt;=Table1[[#This Row],[Proposed V3.0 TEC Requirement Plus A3 and Wi-Fi Allowances (kWh/wk)]]</f>
        <v>0</v>
      </c>
      <c r="AS302" s="140" t="b">
        <f t="shared" si="6"/>
        <v>0</v>
      </c>
    </row>
    <row r="303" spans="1:45" ht="36" x14ac:dyDescent="0.2">
      <c r="A303" s="131">
        <v>2194359</v>
      </c>
      <c r="B303" s="132" t="s">
        <v>709</v>
      </c>
      <c r="C303" s="132" t="s">
        <v>710</v>
      </c>
      <c r="D303" s="132" t="s">
        <v>2912</v>
      </c>
      <c r="E303" s="132" t="s">
        <v>2913</v>
      </c>
      <c r="F303" s="132"/>
      <c r="G303" s="132" t="s">
        <v>29</v>
      </c>
      <c r="H303" s="132" t="s">
        <v>22</v>
      </c>
      <c r="I303" s="133">
        <v>279</v>
      </c>
      <c r="J303" s="133">
        <v>432</v>
      </c>
      <c r="K303" s="132"/>
      <c r="L303" s="132" t="s">
        <v>32</v>
      </c>
      <c r="M303" s="132" t="s">
        <v>28</v>
      </c>
      <c r="N303" s="133">
        <v>125</v>
      </c>
      <c r="O303" s="132" t="s">
        <v>24</v>
      </c>
      <c r="P303" s="134">
        <v>28.655000000000001</v>
      </c>
      <c r="Q303" s="135">
        <v>1490.06</v>
      </c>
      <c r="R303" s="132" t="s">
        <v>25</v>
      </c>
      <c r="S303" s="136">
        <v>41036</v>
      </c>
      <c r="T303" s="136">
        <v>41591</v>
      </c>
      <c r="U303" s="132" t="s">
        <v>45</v>
      </c>
      <c r="V303" s="132" t="s">
        <v>3535</v>
      </c>
      <c r="W303" s="137">
        <v>1</v>
      </c>
      <c r="X303" s="137">
        <v>4.2</v>
      </c>
      <c r="Y303" s="137">
        <v>231.6</v>
      </c>
      <c r="Z303" s="137">
        <v>101.4</v>
      </c>
      <c r="AA303" s="137">
        <v>32</v>
      </c>
      <c r="AB303" s="137">
        <v>4629.6000000000004</v>
      </c>
      <c r="AC303" s="138">
        <v>28.652000000000001</v>
      </c>
      <c r="AD303" s="137">
        <v>1157.4000000000001</v>
      </c>
      <c r="AE303" s="137">
        <v>12.581</v>
      </c>
      <c r="AF303" s="137">
        <v>654.21199999999999</v>
      </c>
      <c r="AG303" s="139">
        <f>Table1[[#This Row],[Print/Copy Time from Sleep Mode (s)]]-Table1[[#This Row],[Print/Copy Time from Ready State (s)]]</f>
        <v>227.4</v>
      </c>
      <c r="AH3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03" s="139" t="b">
        <f>IF(Table1[[#This Row],[Recovery Time Requirement (s)]]="No Requirement",TRUE,IF(Table1[[#This Row],[Recovery Time Requirement (s)]]="Default Delay Time Missing","Unknown",Table1[[#This Row],[Recovery Time (s) (Tactive1 - Tactive0)]]&lt;=Table1[[#This Row],[Recovery Time Requirement (s)]]))</f>
        <v>0</v>
      </c>
      <c r="AJ303" s="139" t="b">
        <f>Table1[[#This Row],[Automatic Duplex Output Capable]]&lt;&gt;"Optional"</f>
        <v>1</v>
      </c>
      <c r="AK3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3" s="140" t="str">
        <f t="array" ref="AL3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03" s="140">
        <f t="array" ref="AM3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31.150000000000002</v>
      </c>
      <c r="AN303" s="140">
        <f>Table1[[#This Row],[V2.0 TEC Requirement (kWh/wk)]]*52/3</f>
        <v>539.93333333333339</v>
      </c>
      <c r="AO3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12.530999999999999</v>
      </c>
      <c r="AP303" s="140">
        <f t="array" ref="AP3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4.2219999999999995</v>
      </c>
      <c r="AQ303" s="140">
        <f>Table1[[#This Row],[Proposed V3.0 TEC Requirement (kWh/wk)]]+IF(Table1[[#This Row],[Maximum Document Size Width]]&gt;=275,A3_Weekly,0)+IF(AND(ISNUMBER(FIND("WiFi",Table1[[#This Row],[Functional Adders]])),ISERROR(FIND("Ethernet",Table1[[#This Row],[Functional Adders]]))),WiFi_Weekly,0)</f>
        <v>4.2719999999999994</v>
      </c>
      <c r="AR303" s="140" t="b">
        <f>Table1[[#This Row],[Typical Electricity Consumption (TEC) Per Proposed V3.0 Calculations (kWh/wk)]]&lt;=Table1[[#This Row],[Proposed V3.0 TEC Requirement Plus A3 and Wi-Fi Allowances (kWh/wk)]]</f>
        <v>0</v>
      </c>
      <c r="AS303" s="140" t="b">
        <f t="shared" si="6"/>
        <v>0</v>
      </c>
    </row>
    <row r="304" spans="1:45" ht="36" x14ac:dyDescent="0.2">
      <c r="A304" s="131">
        <v>2204980</v>
      </c>
      <c r="B304" s="132" t="s">
        <v>709</v>
      </c>
      <c r="C304" s="132" t="s">
        <v>710</v>
      </c>
      <c r="D304" s="132" t="s">
        <v>2914</v>
      </c>
      <c r="E304" s="132" t="s">
        <v>2913</v>
      </c>
      <c r="F304" s="132"/>
      <c r="G304" s="132" t="s">
        <v>29</v>
      </c>
      <c r="H304" s="132" t="s">
        <v>22</v>
      </c>
      <c r="I304" s="133">
        <v>297</v>
      </c>
      <c r="J304" s="133">
        <v>432</v>
      </c>
      <c r="K304" s="132"/>
      <c r="L304" s="132" t="s">
        <v>32</v>
      </c>
      <c r="M304" s="132" t="s">
        <v>28</v>
      </c>
      <c r="N304" s="133">
        <v>250</v>
      </c>
      <c r="O304" s="132" t="s">
        <v>24</v>
      </c>
      <c r="P304" s="134">
        <v>88.798000000000002</v>
      </c>
      <c r="Q304" s="135">
        <v>4617.4960000000001</v>
      </c>
      <c r="R304" s="132" t="s">
        <v>25</v>
      </c>
      <c r="S304" s="136">
        <v>41757</v>
      </c>
      <c r="T304" s="136">
        <v>41694</v>
      </c>
      <c r="U304" s="132" t="s">
        <v>45</v>
      </c>
      <c r="V304" s="132" t="s">
        <v>3536</v>
      </c>
      <c r="W304" s="137">
        <v>15</v>
      </c>
      <c r="X304" s="137">
        <v>11.4</v>
      </c>
      <c r="Y304" s="137">
        <v>255.6</v>
      </c>
      <c r="Z304" s="137">
        <v>52.2</v>
      </c>
      <c r="AA304" s="137">
        <v>32</v>
      </c>
      <c r="AB304" s="137">
        <v>15239</v>
      </c>
      <c r="AC304" s="138">
        <v>88.789000000000001</v>
      </c>
      <c r="AD304" s="137">
        <v>3809.75</v>
      </c>
      <c r="AE304" s="137">
        <v>34.222749999999998</v>
      </c>
      <c r="AF304" s="137">
        <v>1779.5829999999999</v>
      </c>
      <c r="AG304" s="139">
        <f>Table1[[#This Row],[Print/Copy Time from Sleep Mode (s)]]-Table1[[#This Row],[Print/Copy Time from Ready State (s)]]</f>
        <v>244.2</v>
      </c>
      <c r="AH3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04" s="139" t="b">
        <f>IF(Table1[[#This Row],[Recovery Time Requirement (s)]]="No Requirement",TRUE,IF(Table1[[#This Row],[Recovery Time Requirement (s)]]="Default Delay Time Missing","Unknown",Table1[[#This Row],[Recovery Time (s) (Tactive1 - Tactive0)]]&lt;=Table1[[#This Row],[Recovery Time Requirement (s)]]))</f>
        <v>0</v>
      </c>
      <c r="AJ304" s="139" t="b">
        <f>Table1[[#This Row],[Automatic Duplex Output Capable]]&lt;&gt;"Optional"</f>
        <v>1</v>
      </c>
      <c r="AK3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4" s="140" t="str">
        <f t="array" ref="AL3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04" s="140">
        <f t="array" ref="AM3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99.899999999999991</v>
      </c>
      <c r="AN304" s="140">
        <f>Table1[[#This Row],[V2.0 TEC Requirement (kWh/wk)]]*52/3</f>
        <v>1731.5999999999997</v>
      </c>
      <c r="AO3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34.172750000000001</v>
      </c>
      <c r="AP304" s="140">
        <f t="array" ref="AP3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25.634</v>
      </c>
      <c r="AQ304" s="140">
        <f>Table1[[#This Row],[Proposed V3.0 TEC Requirement (kWh/wk)]]+IF(Table1[[#This Row],[Maximum Document Size Width]]&gt;=275,A3_Weekly,0)+IF(AND(ISNUMBER(FIND("WiFi",Table1[[#This Row],[Functional Adders]])),ISERROR(FIND("Ethernet",Table1[[#This Row],[Functional Adders]]))),WiFi_Weekly,0)</f>
        <v>25.684000000000001</v>
      </c>
      <c r="AR304" s="140" t="b">
        <f>Table1[[#This Row],[Typical Electricity Consumption (TEC) Per Proposed V3.0 Calculations (kWh/wk)]]&lt;=Table1[[#This Row],[Proposed V3.0 TEC Requirement Plus A3 and Wi-Fi Allowances (kWh/wk)]]</f>
        <v>0</v>
      </c>
      <c r="AS304" s="140" t="b">
        <f t="shared" si="6"/>
        <v>0</v>
      </c>
    </row>
    <row r="305" spans="1:45" ht="36" x14ac:dyDescent="0.2">
      <c r="A305" s="131">
        <v>2235540</v>
      </c>
      <c r="B305" s="132" t="s">
        <v>709</v>
      </c>
      <c r="C305" s="132" t="s">
        <v>710</v>
      </c>
      <c r="D305" s="132" t="s">
        <v>714</v>
      </c>
      <c r="E305" s="132" t="s">
        <v>715</v>
      </c>
      <c r="F305" s="132" t="s">
        <v>716</v>
      </c>
      <c r="G305" s="132" t="s">
        <v>1432</v>
      </c>
      <c r="H305" s="132" t="s">
        <v>22</v>
      </c>
      <c r="I305" s="133">
        <v>297</v>
      </c>
      <c r="J305" s="133">
        <v>432</v>
      </c>
      <c r="K305" s="132"/>
      <c r="L305" s="132" t="s">
        <v>32</v>
      </c>
      <c r="M305" s="132" t="s">
        <v>28</v>
      </c>
      <c r="N305" s="133">
        <v>36</v>
      </c>
      <c r="O305" s="132" t="s">
        <v>24</v>
      </c>
      <c r="P305" s="134">
        <v>1.823</v>
      </c>
      <c r="Q305" s="135">
        <v>94.796000000000006</v>
      </c>
      <c r="R305" s="132" t="s">
        <v>25</v>
      </c>
      <c r="S305" s="136">
        <v>42182</v>
      </c>
      <c r="T305" s="136">
        <v>42121</v>
      </c>
      <c r="U305" s="132" t="s">
        <v>45</v>
      </c>
      <c r="V305" s="132" t="s">
        <v>717</v>
      </c>
      <c r="W305" s="137">
        <v>20</v>
      </c>
      <c r="X305" s="137">
        <v>12.6</v>
      </c>
      <c r="Y305" s="137">
        <v>17.399999999999999</v>
      </c>
      <c r="Z305" s="137">
        <v>16.2</v>
      </c>
      <c r="AA305" s="137">
        <v>32</v>
      </c>
      <c r="AB305" s="137">
        <v>350.99999999999994</v>
      </c>
      <c r="AC305" s="138">
        <v>1.8189999999999997</v>
      </c>
      <c r="AD305" s="137">
        <v>87.749999999999986</v>
      </c>
      <c r="AE305" s="137">
        <v>0.51775000000000004</v>
      </c>
      <c r="AF305" s="137">
        <v>26.923000000000002</v>
      </c>
      <c r="AG305" s="139">
        <f>Table1[[#This Row],[Print/Copy Time from Sleep Mode (s)]]-Table1[[#This Row],[Print/Copy Time from Ready State (s)]]</f>
        <v>4.7999999999999989</v>
      </c>
      <c r="AH3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05" s="139" t="b">
        <f>IF(Table1[[#This Row],[Recovery Time Requirement (s)]]="No Requirement",TRUE,IF(Table1[[#This Row],[Recovery Time Requirement (s)]]="Default Delay Time Missing","Unknown",Table1[[#This Row],[Recovery Time (s) (Tactive1 - Tactive0)]]&lt;=Table1[[#This Row],[Recovery Time Requirement (s)]]))</f>
        <v>1</v>
      </c>
      <c r="AJ305" s="139" t="b">
        <f>Table1[[#This Row],[Automatic Duplex Output Capable]]&lt;&gt;"Optional"</f>
        <v>1</v>
      </c>
      <c r="AK3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5" s="140" t="str">
        <f t="array" ref="AL3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5" s="140">
        <f t="array" ref="AM3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v>
      </c>
      <c r="AN305" s="140">
        <f>Table1[[#This Row],[V2.0 TEC Requirement (kWh/wk)]]*52/3</f>
        <v>53.906666666666666</v>
      </c>
      <c r="AO3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0.46775000000000005</v>
      </c>
      <c r="AP305" s="140">
        <f t="array" ref="AP3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305" s="140">
        <f>Table1[[#This Row],[Proposed V3.0 TEC Requirement (kWh/wk)]]+IF(Table1[[#This Row],[Maximum Document Size Width]]&gt;=275,A3_Weekly,0)+IF(AND(ISNUMBER(FIND("WiFi",Table1[[#This Row],[Functional Adders]])),ISERROR(FIND("Ethernet",Table1[[#This Row],[Functional Adders]]))),WiFi_Weekly,0)</f>
        <v>0.58299999999999996</v>
      </c>
      <c r="AR305" s="140" t="b">
        <f>Table1[[#This Row],[Typical Electricity Consumption (TEC) Per Proposed V3.0 Calculations (kWh/wk)]]&lt;=Table1[[#This Row],[Proposed V3.0 TEC Requirement Plus A3 and Wi-Fi Allowances (kWh/wk)]]</f>
        <v>1</v>
      </c>
      <c r="AS305" s="140" t="b">
        <f t="shared" si="6"/>
        <v>1</v>
      </c>
    </row>
    <row r="306" spans="1:45" ht="36" x14ac:dyDescent="0.2">
      <c r="A306" s="131">
        <v>2235541</v>
      </c>
      <c r="B306" s="132" t="s">
        <v>709</v>
      </c>
      <c r="C306" s="132" t="s">
        <v>710</v>
      </c>
      <c r="D306" s="132" t="s">
        <v>718</v>
      </c>
      <c r="E306" s="132" t="s">
        <v>715</v>
      </c>
      <c r="F306" s="132" t="s">
        <v>719</v>
      </c>
      <c r="G306" s="132" t="s">
        <v>1432</v>
      </c>
      <c r="H306" s="132" t="s">
        <v>22</v>
      </c>
      <c r="I306" s="133">
        <v>297</v>
      </c>
      <c r="J306" s="133">
        <v>432</v>
      </c>
      <c r="K306" s="132"/>
      <c r="L306" s="132" t="s">
        <v>32</v>
      </c>
      <c r="M306" s="132" t="s">
        <v>28</v>
      </c>
      <c r="N306" s="133">
        <v>28</v>
      </c>
      <c r="O306" s="132" t="s">
        <v>24</v>
      </c>
      <c r="P306" s="134">
        <v>1.379</v>
      </c>
      <c r="Q306" s="135">
        <v>71.707999999999998</v>
      </c>
      <c r="R306" s="132" t="s">
        <v>25</v>
      </c>
      <c r="S306" s="136">
        <v>42151</v>
      </c>
      <c r="T306" s="136">
        <v>42121</v>
      </c>
      <c r="U306" s="132" t="s">
        <v>45</v>
      </c>
      <c r="V306" s="132" t="s">
        <v>720</v>
      </c>
      <c r="W306" s="137">
        <v>20</v>
      </c>
      <c r="X306" s="137">
        <v>12.6</v>
      </c>
      <c r="Y306" s="137">
        <v>18.600000000000001</v>
      </c>
      <c r="Z306" s="137">
        <v>16.8</v>
      </c>
      <c r="AA306" s="137">
        <v>28</v>
      </c>
      <c r="AB306" s="137">
        <v>261.60000000000002</v>
      </c>
      <c r="AC306" s="138">
        <v>1.3745000000000001</v>
      </c>
      <c r="AD306" s="137">
        <v>65.400000000000006</v>
      </c>
      <c r="AE306" s="137">
        <v>0.40662500000000001</v>
      </c>
      <c r="AF306" s="137">
        <v>21.144500000000001</v>
      </c>
      <c r="AG306" s="139">
        <f>Table1[[#This Row],[Print/Copy Time from Sleep Mode (s)]]-Table1[[#This Row],[Print/Copy Time from Ready State (s)]]</f>
        <v>6.0000000000000018</v>
      </c>
      <c r="AH3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306" s="139" t="b">
        <f>IF(Table1[[#This Row],[Recovery Time Requirement (s)]]="No Requirement",TRUE,IF(Table1[[#This Row],[Recovery Time Requirement (s)]]="Default Delay Time Missing","Unknown",Table1[[#This Row],[Recovery Time (s) (Tactive1 - Tactive0)]]&lt;=Table1[[#This Row],[Recovery Time Requirement (s)]]))</f>
        <v>1</v>
      </c>
      <c r="AJ306" s="139" t="b">
        <f>Table1[[#This Row],[Automatic Duplex Output Capable]]&lt;&gt;"Optional"</f>
        <v>1</v>
      </c>
      <c r="AK3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6" s="140" t="str">
        <f t="array" ref="AL3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6" s="140">
        <f t="array" ref="AM3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2.31</v>
      </c>
      <c r="AN306" s="140">
        <f>Table1[[#This Row],[V2.0 TEC Requirement (kWh/wk)]]*52/3</f>
        <v>40.04</v>
      </c>
      <c r="AO3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0.35662500000000003</v>
      </c>
      <c r="AP306" s="140">
        <f t="array" ref="AP3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306" s="140">
        <f>Table1[[#This Row],[Proposed V3.0 TEC Requirement (kWh/wk)]]+IF(Table1[[#This Row],[Maximum Document Size Width]]&gt;=275,A3_Weekly,0)+IF(AND(ISNUMBER(FIND("WiFi",Table1[[#This Row],[Functional Adders]])),ISERROR(FIND("Ethernet",Table1[[#This Row],[Functional Adders]]))),WiFi_Weekly,0)</f>
        <v>0.439</v>
      </c>
      <c r="AR306" s="140" t="b">
        <f>Table1[[#This Row],[Typical Electricity Consumption (TEC) Per Proposed V3.0 Calculations (kWh/wk)]]&lt;=Table1[[#This Row],[Proposed V3.0 TEC Requirement Plus A3 and Wi-Fi Allowances (kWh/wk)]]</f>
        <v>1</v>
      </c>
      <c r="AS306" s="140" t="b">
        <f t="shared" si="6"/>
        <v>1</v>
      </c>
    </row>
    <row r="307" spans="1:45" ht="36" x14ac:dyDescent="0.2">
      <c r="A307" s="131">
        <v>2235542</v>
      </c>
      <c r="B307" s="132" t="s">
        <v>709</v>
      </c>
      <c r="C307" s="132" t="s">
        <v>710</v>
      </c>
      <c r="D307" s="132" t="s">
        <v>721</v>
      </c>
      <c r="E307" s="132" t="s">
        <v>715</v>
      </c>
      <c r="F307" s="132" t="s">
        <v>722</v>
      </c>
      <c r="G307" s="132" t="s">
        <v>1432</v>
      </c>
      <c r="H307" s="132" t="s">
        <v>22</v>
      </c>
      <c r="I307" s="133">
        <v>297</v>
      </c>
      <c r="J307" s="133">
        <v>432</v>
      </c>
      <c r="K307" s="132"/>
      <c r="L307" s="132" t="s">
        <v>32</v>
      </c>
      <c r="M307" s="132" t="s">
        <v>28</v>
      </c>
      <c r="N307" s="133">
        <v>22</v>
      </c>
      <c r="O307" s="132" t="s">
        <v>24</v>
      </c>
      <c r="P307" s="134">
        <v>1.0960000000000001</v>
      </c>
      <c r="Q307" s="135">
        <v>56.991999999999997</v>
      </c>
      <c r="R307" s="132" t="s">
        <v>25</v>
      </c>
      <c r="S307" s="136">
        <v>42151</v>
      </c>
      <c r="T307" s="136">
        <v>42121</v>
      </c>
      <c r="U307" s="132" t="s">
        <v>45</v>
      </c>
      <c r="V307" s="132" t="s">
        <v>723</v>
      </c>
      <c r="W307" s="137">
        <v>20</v>
      </c>
      <c r="X307" s="137">
        <v>12.6</v>
      </c>
      <c r="Y307" s="137">
        <v>18</v>
      </c>
      <c r="Z307" s="137">
        <v>18</v>
      </c>
      <c r="AA307" s="137">
        <v>22</v>
      </c>
      <c r="AB307" s="137">
        <v>204.93333333333334</v>
      </c>
      <c r="AC307" s="138">
        <v>1.0949166666666668</v>
      </c>
      <c r="AD307" s="137">
        <v>51.233333333333334</v>
      </c>
      <c r="AE307" s="137">
        <v>0.33672916666666669</v>
      </c>
      <c r="AF307" s="137">
        <v>17.509916666666669</v>
      </c>
      <c r="AG307" s="139">
        <f>Table1[[#This Row],[Print/Copy Time from Sleep Mode (s)]]-Table1[[#This Row],[Print/Copy Time from Ready State (s)]]</f>
        <v>5.4</v>
      </c>
      <c r="AH3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26.22</v>
      </c>
      <c r="AI307" s="139" t="b">
        <f>IF(Table1[[#This Row],[Recovery Time Requirement (s)]]="No Requirement",TRUE,IF(Table1[[#This Row],[Recovery Time Requirement (s)]]="Default Delay Time Missing","Unknown",Table1[[#This Row],[Recovery Time (s) (Tactive1 - Tactive0)]]&lt;=Table1[[#This Row],[Recovery Time Requirement (s)]]))</f>
        <v>1</v>
      </c>
      <c r="AJ307" s="139" t="b">
        <f>Table1[[#This Row],[Automatic Duplex Output Capable]]&lt;&gt;"Optional"</f>
        <v>1</v>
      </c>
      <c r="AK3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7" s="140" t="str">
        <f t="array" ref="AL3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7" s="140">
        <f t="array" ref="AM3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1.8900000000000001</v>
      </c>
      <c r="AN307" s="140">
        <f>Table1[[#This Row],[V2.0 TEC Requirement (kWh/wk)]]*52/3</f>
        <v>32.76</v>
      </c>
      <c r="AO3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0.2867291666666667</v>
      </c>
      <c r="AP307" s="140">
        <f t="array" ref="AP3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307" s="140">
        <f>Table1[[#This Row],[Proposed V3.0 TEC Requirement (kWh/wk)]]+IF(Table1[[#This Row],[Maximum Document Size Width]]&gt;=275,A3_Weekly,0)+IF(AND(ISNUMBER(FIND("WiFi",Table1[[#This Row],[Functional Adders]])),ISERROR(FIND("Ethernet",Table1[[#This Row],[Functional Adders]]))),WiFi_Weekly,0)</f>
        <v>0.33099999999999996</v>
      </c>
      <c r="AR307" s="140" t="b">
        <f>Table1[[#This Row],[Typical Electricity Consumption (TEC) Per Proposed V3.0 Calculations (kWh/wk)]]&lt;=Table1[[#This Row],[Proposed V3.0 TEC Requirement Plus A3 and Wi-Fi Allowances (kWh/wk)]]</f>
        <v>0</v>
      </c>
      <c r="AS307" s="140" t="b">
        <f t="shared" si="6"/>
        <v>0</v>
      </c>
    </row>
    <row r="308" spans="1:45" ht="36" x14ac:dyDescent="0.2">
      <c r="A308" s="131">
        <v>2275588</v>
      </c>
      <c r="B308" s="132" t="s">
        <v>709</v>
      </c>
      <c r="C308" s="132" t="s">
        <v>710</v>
      </c>
      <c r="D308" s="132" t="s">
        <v>724</v>
      </c>
      <c r="E308" s="132" t="s">
        <v>725</v>
      </c>
      <c r="F308" s="132"/>
      <c r="G308" s="132" t="s">
        <v>1432</v>
      </c>
      <c r="H308" s="132" t="s">
        <v>22</v>
      </c>
      <c r="I308" s="133">
        <v>297</v>
      </c>
      <c r="J308" s="133">
        <v>432</v>
      </c>
      <c r="K308" s="132"/>
      <c r="L308" s="132" t="s">
        <v>32</v>
      </c>
      <c r="M308" s="132" t="s">
        <v>28</v>
      </c>
      <c r="N308" s="133">
        <v>36</v>
      </c>
      <c r="O308" s="132" t="s">
        <v>24</v>
      </c>
      <c r="P308" s="134">
        <v>1.833</v>
      </c>
      <c r="Q308" s="135">
        <v>95.316000000000003</v>
      </c>
      <c r="R308" s="132" t="s">
        <v>25</v>
      </c>
      <c r="S308" s="136">
        <v>42671</v>
      </c>
      <c r="T308" s="136">
        <v>42598</v>
      </c>
      <c r="U308" s="132" t="s">
        <v>45</v>
      </c>
      <c r="V308" s="132" t="s">
        <v>726</v>
      </c>
      <c r="W308" s="137">
        <v>20</v>
      </c>
      <c r="X308" s="137">
        <v>11.4</v>
      </c>
      <c r="Y308" s="137">
        <v>16.2</v>
      </c>
      <c r="Z308" s="137">
        <v>15.6</v>
      </c>
      <c r="AA308" s="137">
        <v>32</v>
      </c>
      <c r="AB308" s="137">
        <v>353.8</v>
      </c>
      <c r="AC308" s="138">
        <v>1.833</v>
      </c>
      <c r="AD308" s="137">
        <v>88.45</v>
      </c>
      <c r="AE308" s="137">
        <v>0.52124999999999999</v>
      </c>
      <c r="AF308" s="137">
        <v>27.105</v>
      </c>
      <c r="AG308" s="139">
        <f>Table1[[#This Row],[Print/Copy Time from Sleep Mode (s)]]-Table1[[#This Row],[Print/Copy Time from Ready State (s)]]</f>
        <v>4.7999999999999989</v>
      </c>
      <c r="AH3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08" s="139" t="b">
        <f>IF(Table1[[#This Row],[Recovery Time Requirement (s)]]="No Requirement",TRUE,IF(Table1[[#This Row],[Recovery Time Requirement (s)]]="Default Delay Time Missing","Unknown",Table1[[#This Row],[Recovery Time (s) (Tactive1 - Tactive0)]]&lt;=Table1[[#This Row],[Recovery Time Requirement (s)]]))</f>
        <v>1</v>
      </c>
      <c r="AJ308" s="139" t="b">
        <f>Table1[[#This Row],[Automatic Duplex Output Capable]]&lt;&gt;"Optional"</f>
        <v>1</v>
      </c>
      <c r="AK3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8" s="140" t="str">
        <f t="array" ref="AL3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8" s="140">
        <f t="array" ref="AM3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v>
      </c>
      <c r="AN308" s="140">
        <f>Table1[[#This Row],[V2.0 TEC Requirement (kWh/wk)]]*52/3</f>
        <v>53.906666666666666</v>
      </c>
      <c r="AO3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0.47125</v>
      </c>
      <c r="AP308" s="140">
        <f t="array" ref="AP3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308" s="140">
        <f>Table1[[#This Row],[Proposed V3.0 TEC Requirement (kWh/wk)]]+IF(Table1[[#This Row],[Maximum Document Size Width]]&gt;=275,A3_Weekly,0)+IF(AND(ISNUMBER(FIND("WiFi",Table1[[#This Row],[Functional Adders]])),ISERROR(FIND("Ethernet",Table1[[#This Row],[Functional Adders]]))),WiFi_Weekly,0)</f>
        <v>0.58299999999999996</v>
      </c>
      <c r="AR308" s="140" t="b">
        <f>Table1[[#This Row],[Typical Electricity Consumption (TEC) Per Proposed V3.0 Calculations (kWh/wk)]]&lt;=Table1[[#This Row],[Proposed V3.0 TEC Requirement Plus A3 and Wi-Fi Allowances (kWh/wk)]]</f>
        <v>1</v>
      </c>
      <c r="AS308" s="140" t="b">
        <f t="shared" si="6"/>
        <v>1</v>
      </c>
    </row>
    <row r="309" spans="1:45" ht="36" x14ac:dyDescent="0.2">
      <c r="A309" s="131">
        <v>2275589</v>
      </c>
      <c r="B309" s="132" t="s">
        <v>709</v>
      </c>
      <c r="C309" s="132" t="s">
        <v>710</v>
      </c>
      <c r="D309" s="132" t="s">
        <v>727</v>
      </c>
      <c r="E309" s="132" t="s">
        <v>725</v>
      </c>
      <c r="F309" s="132"/>
      <c r="G309" s="132" t="s">
        <v>1432</v>
      </c>
      <c r="H309" s="132" t="s">
        <v>22</v>
      </c>
      <c r="I309" s="133">
        <v>297</v>
      </c>
      <c r="J309" s="133">
        <v>432</v>
      </c>
      <c r="K309" s="132"/>
      <c r="L309" s="132" t="s">
        <v>32</v>
      </c>
      <c r="M309" s="132" t="s">
        <v>28</v>
      </c>
      <c r="N309" s="133">
        <v>30</v>
      </c>
      <c r="O309" s="132" t="s">
        <v>24</v>
      </c>
      <c r="P309" s="134">
        <v>1.4670000000000001</v>
      </c>
      <c r="Q309" s="135">
        <v>76.284000000000006</v>
      </c>
      <c r="R309" s="132" t="s">
        <v>25</v>
      </c>
      <c r="S309" s="136">
        <v>42671</v>
      </c>
      <c r="T309" s="136">
        <v>42598</v>
      </c>
      <c r="U309" s="132" t="s">
        <v>45</v>
      </c>
      <c r="V309" s="132" t="s">
        <v>728</v>
      </c>
      <c r="W309" s="137">
        <v>20</v>
      </c>
      <c r="X309" s="137">
        <v>13.8</v>
      </c>
      <c r="Y309" s="137">
        <v>15.6</v>
      </c>
      <c r="Z309" s="137">
        <v>15.6</v>
      </c>
      <c r="AA309" s="137">
        <v>30</v>
      </c>
      <c r="AB309" s="137">
        <v>280.33333333333337</v>
      </c>
      <c r="AC309" s="138">
        <v>1.4669166666666669</v>
      </c>
      <c r="AD309" s="137">
        <v>70.083333333333343</v>
      </c>
      <c r="AE309" s="137">
        <v>0.42972916666666672</v>
      </c>
      <c r="AF309" s="137">
        <v>22.345916666666668</v>
      </c>
      <c r="AG309" s="139">
        <f>Table1[[#This Row],[Print/Copy Time from Sleep Mode (s)]]-Table1[[#This Row],[Print/Copy Time from Ready State (s)]]</f>
        <v>1.7999999999999989</v>
      </c>
      <c r="AH3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309" s="139" t="b">
        <f>IF(Table1[[#This Row],[Recovery Time Requirement (s)]]="No Requirement",TRUE,IF(Table1[[#This Row],[Recovery Time Requirement (s)]]="Default Delay Time Missing","Unknown",Table1[[#This Row],[Recovery Time (s) (Tactive1 - Tactive0)]]&lt;=Table1[[#This Row],[Recovery Time Requirement (s)]]))</f>
        <v>1</v>
      </c>
      <c r="AJ309" s="139" t="b">
        <f>Table1[[#This Row],[Automatic Duplex Output Capable]]&lt;&gt;"Optional"</f>
        <v>1</v>
      </c>
      <c r="AK3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09" s="140" t="str">
        <f t="array" ref="AL3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09" s="140">
        <f t="array" ref="AM3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309" s="140">
        <f>Table1[[#This Row],[V2.0 TEC Requirement (kWh/wk)]]*52/3</f>
        <v>42.466666666666661</v>
      </c>
      <c r="AO3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0.37972916666666673</v>
      </c>
      <c r="AP309" s="140">
        <f t="array" ref="AP3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309" s="140">
        <f>Table1[[#This Row],[Proposed V3.0 TEC Requirement (kWh/wk)]]+IF(Table1[[#This Row],[Maximum Document Size Width]]&gt;=275,A3_Weekly,0)+IF(AND(ISNUMBER(FIND("WiFi",Table1[[#This Row],[Functional Adders]])),ISERROR(FIND("Ethernet",Table1[[#This Row],[Functional Adders]]))),WiFi_Weekly,0)</f>
        <v>0.47499999999999992</v>
      </c>
      <c r="AR309" s="140" t="b">
        <f>Table1[[#This Row],[Typical Electricity Consumption (TEC) Per Proposed V3.0 Calculations (kWh/wk)]]&lt;=Table1[[#This Row],[Proposed V3.0 TEC Requirement Plus A3 and Wi-Fi Allowances (kWh/wk)]]</f>
        <v>1</v>
      </c>
      <c r="AS309" s="140" t="b">
        <f t="shared" si="6"/>
        <v>1</v>
      </c>
    </row>
    <row r="310" spans="1:45" ht="36" x14ac:dyDescent="0.2">
      <c r="A310" s="131">
        <v>2303526</v>
      </c>
      <c r="B310" s="132" t="s">
        <v>709</v>
      </c>
      <c r="C310" s="132" t="s">
        <v>710</v>
      </c>
      <c r="D310" s="132" t="s">
        <v>729</v>
      </c>
      <c r="E310" s="132" t="s">
        <v>730</v>
      </c>
      <c r="F310" s="132"/>
      <c r="G310" s="132" t="s">
        <v>1432</v>
      </c>
      <c r="H310" s="132" t="s">
        <v>22</v>
      </c>
      <c r="I310" s="133">
        <v>297</v>
      </c>
      <c r="J310" s="133">
        <v>432</v>
      </c>
      <c r="K310" s="132"/>
      <c r="L310" s="132" t="s">
        <v>32</v>
      </c>
      <c r="M310" s="132" t="s">
        <v>28</v>
      </c>
      <c r="N310" s="133">
        <v>36</v>
      </c>
      <c r="O310" s="132" t="s">
        <v>24</v>
      </c>
      <c r="P310" s="134">
        <v>1.742</v>
      </c>
      <c r="Q310" s="135">
        <v>90.584000000000003</v>
      </c>
      <c r="R310" s="132" t="s">
        <v>25</v>
      </c>
      <c r="S310" s="136">
        <v>43066</v>
      </c>
      <c r="T310" s="136">
        <v>42990</v>
      </c>
      <c r="U310" s="132" t="s">
        <v>45</v>
      </c>
      <c r="V310" s="132" t="s">
        <v>731</v>
      </c>
      <c r="W310" s="137">
        <v>15</v>
      </c>
      <c r="X310" s="137">
        <v>13.8</v>
      </c>
      <c r="Y310" s="137">
        <v>16.2</v>
      </c>
      <c r="Z310" s="137">
        <v>14.4</v>
      </c>
      <c r="AA310" s="137">
        <v>32</v>
      </c>
      <c r="AB310" s="137">
        <v>335.6</v>
      </c>
      <c r="AC310" s="138">
        <v>1.742</v>
      </c>
      <c r="AD310" s="137">
        <v>83.9</v>
      </c>
      <c r="AE310" s="137">
        <v>0.4985</v>
      </c>
      <c r="AF310" s="137">
        <v>25.922000000000001</v>
      </c>
      <c r="AG310" s="139">
        <f>Table1[[#This Row],[Print/Copy Time from Sleep Mode (s)]]-Table1[[#This Row],[Print/Copy Time from Ready State (s)]]</f>
        <v>2.3999999999999986</v>
      </c>
      <c r="AH3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10" s="139" t="b">
        <f>IF(Table1[[#This Row],[Recovery Time Requirement (s)]]="No Requirement",TRUE,IF(Table1[[#This Row],[Recovery Time Requirement (s)]]="Default Delay Time Missing","Unknown",Table1[[#This Row],[Recovery Time (s) (Tactive1 - Tactive0)]]&lt;=Table1[[#This Row],[Recovery Time Requirement (s)]]))</f>
        <v>1</v>
      </c>
      <c r="AJ310" s="139" t="b">
        <f>Table1[[#This Row],[Automatic Duplex Output Capable]]&lt;&gt;"Optional"</f>
        <v>1</v>
      </c>
      <c r="AK3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0" s="140" t="str">
        <f t="array" ref="AL3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0" s="140">
        <f t="array" ref="AM3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v>
      </c>
      <c r="AN310" s="140">
        <f>Table1[[#This Row],[V2.0 TEC Requirement (kWh/wk)]]*52/3</f>
        <v>53.906666666666666</v>
      </c>
      <c r="AO3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0.44850000000000001</v>
      </c>
      <c r="AP310" s="140">
        <f t="array" ref="AP3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310" s="140">
        <f>Table1[[#This Row],[Proposed V3.0 TEC Requirement (kWh/wk)]]+IF(Table1[[#This Row],[Maximum Document Size Width]]&gt;=275,A3_Weekly,0)+IF(AND(ISNUMBER(FIND("WiFi",Table1[[#This Row],[Functional Adders]])),ISERROR(FIND("Ethernet",Table1[[#This Row],[Functional Adders]]))),WiFi_Weekly,0)</f>
        <v>0.58299999999999996</v>
      </c>
      <c r="AR310" s="140" t="b">
        <f>Table1[[#This Row],[Typical Electricity Consumption (TEC) Per Proposed V3.0 Calculations (kWh/wk)]]&lt;=Table1[[#This Row],[Proposed V3.0 TEC Requirement Plus A3 and Wi-Fi Allowances (kWh/wk)]]</f>
        <v>1</v>
      </c>
      <c r="AS310" s="140" t="b">
        <f t="shared" si="6"/>
        <v>1</v>
      </c>
    </row>
    <row r="311" spans="1:45" ht="36" x14ac:dyDescent="0.2">
      <c r="A311" s="131">
        <v>2303527</v>
      </c>
      <c r="B311" s="132" t="s">
        <v>709</v>
      </c>
      <c r="C311" s="132" t="s">
        <v>710</v>
      </c>
      <c r="D311" s="132" t="s">
        <v>732</v>
      </c>
      <c r="E311" s="132" t="s">
        <v>730</v>
      </c>
      <c r="F311" s="132"/>
      <c r="G311" s="132" t="s">
        <v>1432</v>
      </c>
      <c r="H311" s="132" t="s">
        <v>22</v>
      </c>
      <c r="I311" s="133">
        <v>297</v>
      </c>
      <c r="J311" s="133">
        <v>432</v>
      </c>
      <c r="K311" s="132"/>
      <c r="L311" s="132" t="s">
        <v>32</v>
      </c>
      <c r="M311" s="132" t="s">
        <v>28</v>
      </c>
      <c r="N311" s="133">
        <v>30</v>
      </c>
      <c r="O311" s="132" t="s">
        <v>24</v>
      </c>
      <c r="P311" s="134">
        <v>1.387</v>
      </c>
      <c r="Q311" s="135">
        <v>72.123999999999995</v>
      </c>
      <c r="R311" s="132" t="s">
        <v>25</v>
      </c>
      <c r="S311" s="136">
        <v>43066</v>
      </c>
      <c r="T311" s="136">
        <v>42990</v>
      </c>
      <c r="U311" s="132" t="s">
        <v>45</v>
      </c>
      <c r="V311" s="132" t="s">
        <v>733</v>
      </c>
      <c r="W311" s="137">
        <v>15</v>
      </c>
      <c r="X311" s="137">
        <v>14.4</v>
      </c>
      <c r="Y311" s="137">
        <v>16.2</v>
      </c>
      <c r="Z311" s="137">
        <v>14.4</v>
      </c>
      <c r="AA311" s="137">
        <v>30</v>
      </c>
      <c r="AB311" s="137">
        <v>264.26666666666659</v>
      </c>
      <c r="AC311" s="138">
        <v>1.3865833333333331</v>
      </c>
      <c r="AD311" s="137">
        <v>66.066666666666649</v>
      </c>
      <c r="AE311" s="137">
        <v>0.40964583333333326</v>
      </c>
      <c r="AF311" s="137">
        <v>21.30158333333333</v>
      </c>
      <c r="AG311" s="139">
        <f>Table1[[#This Row],[Print/Copy Time from Sleep Mode (s)]]-Table1[[#This Row],[Print/Copy Time from Ready State (s)]]</f>
        <v>1.7999999999999989</v>
      </c>
      <c r="AH3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311" s="139" t="b">
        <f>IF(Table1[[#This Row],[Recovery Time Requirement (s)]]="No Requirement",TRUE,IF(Table1[[#This Row],[Recovery Time Requirement (s)]]="Default Delay Time Missing","Unknown",Table1[[#This Row],[Recovery Time (s) (Tactive1 - Tactive0)]]&lt;=Table1[[#This Row],[Recovery Time Requirement (s)]]))</f>
        <v>1</v>
      </c>
      <c r="AJ311" s="139" t="b">
        <f>Table1[[#This Row],[Automatic Duplex Output Capable]]&lt;&gt;"Optional"</f>
        <v>1</v>
      </c>
      <c r="AK3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1" s="140" t="str">
        <f t="array" ref="AL3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1" s="140">
        <f t="array" ref="AM3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311" s="140">
        <f>Table1[[#This Row],[V2.0 TEC Requirement (kWh/wk)]]*52/3</f>
        <v>42.466666666666661</v>
      </c>
      <c r="AO3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0.35964583333333328</v>
      </c>
      <c r="AP311" s="140">
        <f t="array" ref="AP3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311" s="140">
        <f>Table1[[#This Row],[Proposed V3.0 TEC Requirement (kWh/wk)]]+IF(Table1[[#This Row],[Maximum Document Size Width]]&gt;=275,A3_Weekly,0)+IF(AND(ISNUMBER(FIND("WiFi",Table1[[#This Row],[Functional Adders]])),ISERROR(FIND("Ethernet",Table1[[#This Row],[Functional Adders]]))),WiFi_Weekly,0)</f>
        <v>0.47499999999999992</v>
      </c>
      <c r="AR311" s="140" t="b">
        <f>Table1[[#This Row],[Typical Electricity Consumption (TEC) Per Proposed V3.0 Calculations (kWh/wk)]]&lt;=Table1[[#This Row],[Proposed V3.0 TEC Requirement Plus A3 and Wi-Fi Allowances (kWh/wk)]]</f>
        <v>1</v>
      </c>
      <c r="AS311" s="140" t="b">
        <f t="shared" si="6"/>
        <v>1</v>
      </c>
    </row>
    <row r="312" spans="1:45" ht="36" x14ac:dyDescent="0.2">
      <c r="A312" s="131">
        <v>2198239</v>
      </c>
      <c r="B312" s="132" t="s">
        <v>709</v>
      </c>
      <c r="C312" s="132" t="s">
        <v>710</v>
      </c>
      <c r="D312" s="132" t="s">
        <v>2915</v>
      </c>
      <c r="E312" s="132" t="s">
        <v>2916</v>
      </c>
      <c r="F312" s="132"/>
      <c r="G312" s="132" t="s">
        <v>1432</v>
      </c>
      <c r="H312" s="132" t="s">
        <v>22</v>
      </c>
      <c r="I312" s="133">
        <v>297</v>
      </c>
      <c r="J312" s="133">
        <v>432</v>
      </c>
      <c r="K312" s="132"/>
      <c r="L312" s="132" t="s">
        <v>32</v>
      </c>
      <c r="M312" s="132" t="s">
        <v>28</v>
      </c>
      <c r="N312" s="133">
        <v>95</v>
      </c>
      <c r="O312" s="132" t="s">
        <v>24</v>
      </c>
      <c r="P312" s="134">
        <v>25.006</v>
      </c>
      <c r="Q312" s="135">
        <v>1300.3119999999999</v>
      </c>
      <c r="R312" s="132" t="s">
        <v>25</v>
      </c>
      <c r="S312" s="136">
        <v>40990</v>
      </c>
      <c r="T312" s="136">
        <v>41611</v>
      </c>
      <c r="U312" s="132" t="s">
        <v>45</v>
      </c>
      <c r="V312" s="132" t="s">
        <v>3537</v>
      </c>
      <c r="W312" s="137">
        <v>1</v>
      </c>
      <c r="X312" s="137">
        <v>4.8</v>
      </c>
      <c r="Y312" s="137">
        <v>194.4</v>
      </c>
      <c r="Z312" s="137">
        <v>100.2</v>
      </c>
      <c r="AA312" s="137">
        <v>32</v>
      </c>
      <c r="AB312" s="137">
        <v>3869.6</v>
      </c>
      <c r="AC312" s="138">
        <v>25.005599999999998</v>
      </c>
      <c r="AD312" s="137">
        <v>967.4</v>
      </c>
      <c r="AE312" s="137">
        <v>11.820600000000001</v>
      </c>
      <c r="AF312" s="137">
        <v>614.6712</v>
      </c>
      <c r="AG312" s="139">
        <f>Table1[[#This Row],[Print/Copy Time from Sleep Mode (s)]]-Table1[[#This Row],[Print/Copy Time from Ready State (s)]]</f>
        <v>189.6</v>
      </c>
      <c r="AH3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2" s="139" t="b">
        <f>IF(Table1[[#This Row],[Recovery Time Requirement (s)]]="No Requirement",TRUE,IF(Table1[[#This Row],[Recovery Time Requirement (s)]]="Default Delay Time Missing","Unknown",Table1[[#This Row],[Recovery Time (s) (Tactive1 - Tactive0)]]&lt;=Table1[[#This Row],[Recovery Time Requirement (s)]]))</f>
        <v>0</v>
      </c>
      <c r="AJ312" s="139" t="b">
        <f>Table1[[#This Row],[Automatic Duplex Output Capable]]&lt;&gt;"Optional"</f>
        <v>1</v>
      </c>
      <c r="AK3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2" s="140" t="str">
        <f t="array" ref="AL3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2" s="140">
        <f t="array" ref="AM3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21.150000000000002</v>
      </c>
      <c r="AN312" s="140">
        <f>Table1[[#This Row],[V2.0 TEC Requirement (kWh/wk)]]*52/3</f>
        <v>366.60000000000008</v>
      </c>
      <c r="AO3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11.7706</v>
      </c>
      <c r="AP312" s="140">
        <f t="array" ref="AP3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2.8209999999999988</v>
      </c>
      <c r="AQ312" s="140">
        <f>Table1[[#This Row],[Proposed V3.0 TEC Requirement (kWh/wk)]]+IF(Table1[[#This Row],[Maximum Document Size Width]]&gt;=275,A3_Weekly,0)+IF(AND(ISNUMBER(FIND("WiFi",Table1[[#This Row],[Functional Adders]])),ISERROR(FIND("Ethernet",Table1[[#This Row],[Functional Adders]]))),WiFi_Weekly,0)</f>
        <v>2.8709999999999987</v>
      </c>
      <c r="AR312" s="140" t="b">
        <f>Table1[[#This Row],[Typical Electricity Consumption (TEC) Per Proposed V3.0 Calculations (kWh/wk)]]&lt;=Table1[[#This Row],[Proposed V3.0 TEC Requirement Plus A3 and Wi-Fi Allowances (kWh/wk)]]</f>
        <v>0</v>
      </c>
      <c r="AS312" s="140" t="b">
        <f t="shared" si="6"/>
        <v>0</v>
      </c>
    </row>
    <row r="313" spans="1:45" ht="48" x14ac:dyDescent="0.2">
      <c r="A313" s="131">
        <v>2302278</v>
      </c>
      <c r="B313" s="132" t="s">
        <v>709</v>
      </c>
      <c r="C313" s="132" t="s">
        <v>710</v>
      </c>
      <c r="D313" s="132" t="s">
        <v>734</v>
      </c>
      <c r="E313" s="132" t="s">
        <v>734</v>
      </c>
      <c r="F313" s="132"/>
      <c r="G313" s="132" t="s">
        <v>1432</v>
      </c>
      <c r="H313" s="132" t="s">
        <v>22</v>
      </c>
      <c r="I313" s="133">
        <v>297</v>
      </c>
      <c r="J313" s="133">
        <v>432</v>
      </c>
      <c r="K313" s="132"/>
      <c r="L313" s="132" t="s">
        <v>32</v>
      </c>
      <c r="M313" s="132" t="s">
        <v>28</v>
      </c>
      <c r="N313" s="133">
        <v>120</v>
      </c>
      <c r="O313" s="132" t="s">
        <v>24</v>
      </c>
      <c r="P313" s="134">
        <v>17.658999999999999</v>
      </c>
      <c r="Q313" s="135">
        <v>918.26800000000003</v>
      </c>
      <c r="R313" s="132" t="s">
        <v>25</v>
      </c>
      <c r="S313" s="136">
        <v>43069</v>
      </c>
      <c r="T313" s="136">
        <v>42963</v>
      </c>
      <c r="U313" s="132" t="s">
        <v>45</v>
      </c>
      <c r="V313" s="132" t="s">
        <v>735</v>
      </c>
      <c r="W313" s="137">
        <v>15</v>
      </c>
      <c r="X313" s="137">
        <v>9.6</v>
      </c>
      <c r="Y313" s="137">
        <v>213.6</v>
      </c>
      <c r="Z313" s="137">
        <v>93.6</v>
      </c>
      <c r="AA313" s="137">
        <v>32</v>
      </c>
      <c r="AB313" s="137">
        <v>3488.2</v>
      </c>
      <c r="AC313" s="138">
        <v>17.6586</v>
      </c>
      <c r="AD313" s="137">
        <v>872.05</v>
      </c>
      <c r="AE313" s="137">
        <v>4.6288500000000008</v>
      </c>
      <c r="AF313" s="137">
        <v>240.70020000000005</v>
      </c>
      <c r="AG313" s="139">
        <f>Table1[[#This Row],[Print/Copy Time from Sleep Mode (s)]]-Table1[[#This Row],[Print/Copy Time from Ready State (s)]]</f>
        <v>204</v>
      </c>
      <c r="AH3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3" s="139" t="b">
        <f>IF(Table1[[#This Row],[Recovery Time Requirement (s)]]="No Requirement",TRUE,IF(Table1[[#This Row],[Recovery Time Requirement (s)]]="Default Delay Time Missing","Unknown",Table1[[#This Row],[Recovery Time (s) (Tactive1 - Tactive0)]]&lt;=Table1[[#This Row],[Recovery Time Requirement (s)]]))</f>
        <v>0</v>
      </c>
      <c r="AJ313" s="139" t="b">
        <f>Table1[[#This Row],[Automatic Duplex Output Capable]]&lt;&gt;"Optional"</f>
        <v>1</v>
      </c>
      <c r="AK3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3" s="140" t="str">
        <f t="array" ref="AL3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3" s="140">
        <f t="array" ref="AM3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36.15</v>
      </c>
      <c r="AN313" s="140">
        <f>Table1[[#This Row],[V2.0 TEC Requirement (kWh/wk)]]*52/3</f>
        <v>626.6</v>
      </c>
      <c r="AO3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4.578850000000001</v>
      </c>
      <c r="AP313" s="140">
        <f t="array" ref="AP3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4.9959999999999996</v>
      </c>
      <c r="AQ313" s="140">
        <f>Table1[[#This Row],[Proposed V3.0 TEC Requirement (kWh/wk)]]+IF(Table1[[#This Row],[Maximum Document Size Width]]&gt;=275,A3_Weekly,0)+IF(AND(ISNUMBER(FIND("WiFi",Table1[[#This Row],[Functional Adders]])),ISERROR(FIND("Ethernet",Table1[[#This Row],[Functional Adders]]))),WiFi_Weekly,0)</f>
        <v>5.0459999999999994</v>
      </c>
      <c r="AR313" s="140" t="b">
        <f>Table1[[#This Row],[Typical Electricity Consumption (TEC) Per Proposed V3.0 Calculations (kWh/wk)]]&lt;=Table1[[#This Row],[Proposed V3.0 TEC Requirement Plus A3 and Wi-Fi Allowances (kWh/wk)]]</f>
        <v>1</v>
      </c>
      <c r="AS313" s="140" t="b">
        <f t="shared" si="6"/>
        <v>0</v>
      </c>
    </row>
    <row r="314" spans="1:45" ht="48" x14ac:dyDescent="0.2">
      <c r="A314" s="131">
        <v>2302277</v>
      </c>
      <c r="B314" s="132" t="s">
        <v>709</v>
      </c>
      <c r="C314" s="132" t="s">
        <v>710</v>
      </c>
      <c r="D314" s="132" t="s">
        <v>736</v>
      </c>
      <c r="E314" s="132" t="s">
        <v>736</v>
      </c>
      <c r="F314" s="132"/>
      <c r="G314" s="132" t="s">
        <v>1432</v>
      </c>
      <c r="H314" s="132" t="s">
        <v>22</v>
      </c>
      <c r="I314" s="133">
        <v>297</v>
      </c>
      <c r="J314" s="133">
        <v>432</v>
      </c>
      <c r="K314" s="132"/>
      <c r="L314" s="132" t="s">
        <v>32</v>
      </c>
      <c r="M314" s="132" t="s">
        <v>28</v>
      </c>
      <c r="N314" s="133">
        <v>136</v>
      </c>
      <c r="O314" s="132" t="s">
        <v>24</v>
      </c>
      <c r="P314" s="134">
        <v>21.574999999999999</v>
      </c>
      <c r="Q314" s="135">
        <v>1121.9000000000001</v>
      </c>
      <c r="R314" s="132" t="s">
        <v>25</v>
      </c>
      <c r="S314" s="136">
        <v>43069</v>
      </c>
      <c r="T314" s="136">
        <v>42963</v>
      </c>
      <c r="U314" s="132" t="s">
        <v>45</v>
      </c>
      <c r="V314" s="132" t="s">
        <v>737</v>
      </c>
      <c r="W314" s="137">
        <v>15</v>
      </c>
      <c r="X314" s="137">
        <v>9.6</v>
      </c>
      <c r="Y314" s="137">
        <v>225</v>
      </c>
      <c r="Z314" s="137">
        <v>102.6</v>
      </c>
      <c r="AA314" s="137">
        <v>32</v>
      </c>
      <c r="AB314" s="137">
        <v>4271.3999999999996</v>
      </c>
      <c r="AC314" s="138">
        <v>21.574599999999997</v>
      </c>
      <c r="AD314" s="137">
        <v>1067.8499999999999</v>
      </c>
      <c r="AE314" s="137">
        <v>5.60785</v>
      </c>
      <c r="AF314" s="137">
        <v>291.60820000000001</v>
      </c>
      <c r="AG314" s="139">
        <f>Table1[[#This Row],[Print/Copy Time from Sleep Mode (s)]]-Table1[[#This Row],[Print/Copy Time from Ready State (s)]]</f>
        <v>215.4</v>
      </c>
      <c r="AH3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4" s="139" t="b">
        <f>IF(Table1[[#This Row],[Recovery Time Requirement (s)]]="No Requirement",TRUE,IF(Table1[[#This Row],[Recovery Time Requirement (s)]]="Default Delay Time Missing","Unknown",Table1[[#This Row],[Recovery Time (s) (Tactive1 - Tactive0)]]&lt;=Table1[[#This Row],[Recovery Time Requirement (s)]]))</f>
        <v>0</v>
      </c>
      <c r="AJ314" s="139" t="b">
        <f>Table1[[#This Row],[Automatic Duplex Output Capable]]&lt;&gt;"Optional"</f>
        <v>1</v>
      </c>
      <c r="AK3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4" s="140" t="str">
        <f t="array" ref="AL3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4" s="140">
        <f t="array" ref="AM3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45.749999999999993</v>
      </c>
      <c r="AN314" s="140">
        <f>Table1[[#This Row],[V2.0 TEC Requirement (kWh/wk)]]*52/3</f>
        <v>792.99999999999989</v>
      </c>
      <c r="AO3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5.5578500000000002</v>
      </c>
      <c r="AP314" s="140">
        <f t="array" ref="AP3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6.387999999999999</v>
      </c>
      <c r="AQ314" s="140">
        <f>Table1[[#This Row],[Proposed V3.0 TEC Requirement (kWh/wk)]]+IF(Table1[[#This Row],[Maximum Document Size Width]]&gt;=275,A3_Weekly,0)+IF(AND(ISNUMBER(FIND("WiFi",Table1[[#This Row],[Functional Adders]])),ISERROR(FIND("Ethernet",Table1[[#This Row],[Functional Adders]]))),WiFi_Weekly,0)</f>
        <v>6.4379999999999988</v>
      </c>
      <c r="AR314" s="140" t="b">
        <f>Table1[[#This Row],[Typical Electricity Consumption (TEC) Per Proposed V3.0 Calculations (kWh/wk)]]&lt;=Table1[[#This Row],[Proposed V3.0 TEC Requirement Plus A3 and Wi-Fi Allowances (kWh/wk)]]</f>
        <v>1</v>
      </c>
      <c r="AS314" s="140" t="b">
        <f t="shared" si="6"/>
        <v>0</v>
      </c>
    </row>
    <row r="315" spans="1:45" ht="48" x14ac:dyDescent="0.2">
      <c r="A315" s="131">
        <v>2302279</v>
      </c>
      <c r="B315" s="132" t="s">
        <v>709</v>
      </c>
      <c r="C315" s="132" t="s">
        <v>710</v>
      </c>
      <c r="D315" s="132" t="s">
        <v>738</v>
      </c>
      <c r="E315" s="132" t="s">
        <v>738</v>
      </c>
      <c r="F315" s="132"/>
      <c r="G315" s="132" t="s">
        <v>29</v>
      </c>
      <c r="H315" s="132" t="s">
        <v>22</v>
      </c>
      <c r="I315" s="133">
        <v>297</v>
      </c>
      <c r="J315" s="133">
        <v>432</v>
      </c>
      <c r="K315" s="132"/>
      <c r="L315" s="132" t="s">
        <v>32</v>
      </c>
      <c r="M315" s="132" t="s">
        <v>28</v>
      </c>
      <c r="N315" s="133">
        <v>136</v>
      </c>
      <c r="O315" s="132" t="s">
        <v>24</v>
      </c>
      <c r="P315" s="134">
        <v>21.082000000000001</v>
      </c>
      <c r="Q315" s="135">
        <v>1096.2639999999999</v>
      </c>
      <c r="R315" s="132" t="s">
        <v>25</v>
      </c>
      <c r="S315" s="136">
        <v>43069</v>
      </c>
      <c r="T315" s="136">
        <v>42963</v>
      </c>
      <c r="U315" s="132" t="s">
        <v>45</v>
      </c>
      <c r="V315" s="132" t="s">
        <v>739</v>
      </c>
      <c r="W315" s="137">
        <v>15</v>
      </c>
      <c r="X315" s="137">
        <v>9.6</v>
      </c>
      <c r="Y315" s="137">
        <v>225.6</v>
      </c>
      <c r="Z315" s="137">
        <v>99</v>
      </c>
      <c r="AA315" s="137">
        <v>32</v>
      </c>
      <c r="AB315" s="137">
        <v>4172.8</v>
      </c>
      <c r="AC315" s="138">
        <v>21.081599999999998</v>
      </c>
      <c r="AD315" s="137">
        <v>1043.2</v>
      </c>
      <c r="AE315" s="137">
        <v>5.4846000000000013</v>
      </c>
      <c r="AF315" s="137">
        <v>285.19920000000008</v>
      </c>
      <c r="AG315" s="139">
        <f>Table1[[#This Row],[Print/Copy Time from Sleep Mode (s)]]-Table1[[#This Row],[Print/Copy Time from Ready State (s)]]</f>
        <v>216</v>
      </c>
      <c r="AH3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5" s="139" t="b">
        <f>IF(Table1[[#This Row],[Recovery Time Requirement (s)]]="No Requirement",TRUE,IF(Table1[[#This Row],[Recovery Time Requirement (s)]]="Default Delay Time Missing","Unknown",Table1[[#This Row],[Recovery Time (s) (Tactive1 - Tactive0)]]&lt;=Table1[[#This Row],[Recovery Time Requirement (s)]]))</f>
        <v>0</v>
      </c>
      <c r="AJ315" s="139" t="b">
        <f>Table1[[#This Row],[Automatic Duplex Output Capable]]&lt;&gt;"Optional"</f>
        <v>1</v>
      </c>
      <c r="AK3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5" s="140" t="str">
        <f t="array" ref="AL3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15" s="140">
        <f t="array" ref="AM3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37.20000000000001</v>
      </c>
      <c r="AN315" s="140">
        <f>Table1[[#This Row],[V2.0 TEC Requirement (kWh/wk)]]*52/3</f>
        <v>644.80000000000018</v>
      </c>
      <c r="AO3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5.4346000000000014</v>
      </c>
      <c r="AP315" s="140">
        <f t="array" ref="AP3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4.7719999999999985</v>
      </c>
      <c r="AQ315" s="140">
        <f>Table1[[#This Row],[Proposed V3.0 TEC Requirement (kWh/wk)]]+IF(Table1[[#This Row],[Maximum Document Size Width]]&gt;=275,A3_Weekly,0)+IF(AND(ISNUMBER(FIND("WiFi",Table1[[#This Row],[Functional Adders]])),ISERROR(FIND("Ethernet",Table1[[#This Row],[Functional Adders]]))),WiFi_Weekly,0)</f>
        <v>4.8219999999999983</v>
      </c>
      <c r="AR315" s="140" t="b">
        <f>Table1[[#This Row],[Typical Electricity Consumption (TEC) Per Proposed V3.0 Calculations (kWh/wk)]]&lt;=Table1[[#This Row],[Proposed V3.0 TEC Requirement Plus A3 and Wi-Fi Allowances (kWh/wk)]]</f>
        <v>0</v>
      </c>
      <c r="AS315" s="140" t="b">
        <f t="shared" si="6"/>
        <v>0</v>
      </c>
    </row>
    <row r="316" spans="1:45" ht="48" x14ac:dyDescent="0.2">
      <c r="A316" s="131">
        <v>2278650</v>
      </c>
      <c r="B316" s="132" t="s">
        <v>709</v>
      </c>
      <c r="C316" s="132" t="s">
        <v>710</v>
      </c>
      <c r="D316" s="132" t="s">
        <v>740</v>
      </c>
      <c r="E316" s="132" t="s">
        <v>740</v>
      </c>
      <c r="F316" s="132"/>
      <c r="G316" s="132" t="s">
        <v>1432</v>
      </c>
      <c r="H316" s="132" t="s">
        <v>22</v>
      </c>
      <c r="I316" s="133">
        <v>297</v>
      </c>
      <c r="J316" s="133">
        <v>432</v>
      </c>
      <c r="K316" s="132"/>
      <c r="L316" s="132" t="s">
        <v>32</v>
      </c>
      <c r="M316" s="132" t="s">
        <v>21</v>
      </c>
      <c r="N316" s="133">
        <v>60</v>
      </c>
      <c r="O316" s="132" t="s">
        <v>24</v>
      </c>
      <c r="P316" s="134">
        <v>9.3309999999999995</v>
      </c>
      <c r="Q316" s="135">
        <v>485.21199999999999</v>
      </c>
      <c r="R316" s="132" t="s">
        <v>25</v>
      </c>
      <c r="S316" s="136">
        <v>42685</v>
      </c>
      <c r="T316" s="136">
        <v>42622</v>
      </c>
      <c r="U316" s="132" t="s">
        <v>45</v>
      </c>
      <c r="V316" s="132" t="s">
        <v>741</v>
      </c>
      <c r="W316" s="137">
        <v>0</v>
      </c>
      <c r="X316" s="137">
        <v>9.6</v>
      </c>
      <c r="Y316" s="137">
        <v>69.599999999999994</v>
      </c>
      <c r="Z316" s="137">
        <v>63.6</v>
      </c>
      <c r="AA316" s="137">
        <v>32</v>
      </c>
      <c r="AB316" s="137">
        <v>1820.2</v>
      </c>
      <c r="AC316" s="138">
        <v>9.3314000000000004</v>
      </c>
      <c r="AD316" s="137">
        <v>455.05</v>
      </c>
      <c r="AE316" s="137">
        <v>2.55965</v>
      </c>
      <c r="AF316" s="137">
        <v>133.1018</v>
      </c>
      <c r="AG316" s="139">
        <f>Table1[[#This Row],[Print/Copy Time from Sleep Mode (s)]]-Table1[[#This Row],[Print/Copy Time from Ready State (s)]]</f>
        <v>59.999999999999993</v>
      </c>
      <c r="AH3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6" s="139" t="b">
        <f>IF(Table1[[#This Row],[Recovery Time Requirement (s)]]="No Requirement",TRUE,IF(Table1[[#This Row],[Recovery Time Requirement (s)]]="Default Delay Time Missing","Unknown",Table1[[#This Row],[Recovery Time (s) (Tactive1 - Tactive0)]]&lt;=Table1[[#This Row],[Recovery Time Requirement (s)]]))</f>
        <v>0</v>
      </c>
      <c r="AJ316" s="139" t="b">
        <f>Table1[[#This Row],[Automatic Duplex Output Capable]]&lt;&gt;"Optional"</f>
        <v>1</v>
      </c>
      <c r="AK3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6" s="140" t="str">
        <f t="array" ref="AL3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6" s="140">
        <f t="array" ref="AM3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316" s="140">
        <f>Table1[[#This Row],[V2.0 TEC Requirement (kWh/wk)]]*52/3</f>
        <v>177.66666666666666</v>
      </c>
      <c r="AO3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2.5096500000000002</v>
      </c>
      <c r="AP316" s="140">
        <f t="array" ref="AP3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316" s="140">
        <f>Table1[[#This Row],[Proposed V3.0 TEC Requirement (kWh/wk)]]+IF(Table1[[#This Row],[Maximum Document Size Width]]&gt;=275,A3_Weekly,0)+IF(AND(ISNUMBER(FIND("WiFi",Table1[[#This Row],[Functional Adders]])),ISERROR(FIND("Ethernet",Table1[[#This Row],[Functional Adders]]))),WiFi_Weekly,0)</f>
        <v>0.97099999999999997</v>
      </c>
      <c r="AR316" s="140" t="b">
        <f>Table1[[#This Row],[Typical Electricity Consumption (TEC) Per Proposed V3.0 Calculations (kWh/wk)]]&lt;=Table1[[#This Row],[Proposed V3.0 TEC Requirement Plus A3 and Wi-Fi Allowances (kWh/wk)]]</f>
        <v>0</v>
      </c>
      <c r="AS316" s="140" t="b">
        <f t="shared" si="6"/>
        <v>0</v>
      </c>
    </row>
    <row r="317" spans="1:45" ht="48" x14ac:dyDescent="0.2">
      <c r="A317" s="131">
        <v>2278648</v>
      </c>
      <c r="B317" s="132" t="s">
        <v>709</v>
      </c>
      <c r="C317" s="132" t="s">
        <v>710</v>
      </c>
      <c r="D317" s="132" t="s">
        <v>742</v>
      </c>
      <c r="E317" s="132" t="s">
        <v>742</v>
      </c>
      <c r="F317" s="132"/>
      <c r="G317" s="132" t="s">
        <v>1432</v>
      </c>
      <c r="H317" s="132" t="s">
        <v>22</v>
      </c>
      <c r="I317" s="133">
        <v>297</v>
      </c>
      <c r="J317" s="133">
        <v>432</v>
      </c>
      <c r="K317" s="132"/>
      <c r="L317" s="132" t="s">
        <v>32</v>
      </c>
      <c r="M317" s="132" t="s">
        <v>21</v>
      </c>
      <c r="N317" s="133">
        <v>70</v>
      </c>
      <c r="O317" s="132" t="s">
        <v>24</v>
      </c>
      <c r="P317" s="134">
        <v>10.554</v>
      </c>
      <c r="Q317" s="135">
        <v>548.80799999999999</v>
      </c>
      <c r="R317" s="132" t="s">
        <v>25</v>
      </c>
      <c r="S317" s="136">
        <v>42685</v>
      </c>
      <c r="T317" s="136">
        <v>42622</v>
      </c>
      <c r="U317" s="132" t="s">
        <v>45</v>
      </c>
      <c r="V317" s="132" t="s">
        <v>743</v>
      </c>
      <c r="W317" s="137">
        <v>0</v>
      </c>
      <c r="X317" s="137">
        <v>6.6</v>
      </c>
      <c r="Y317" s="137">
        <v>65.400000000000006</v>
      </c>
      <c r="Z317" s="137">
        <v>60.6</v>
      </c>
      <c r="AA317" s="137">
        <v>32</v>
      </c>
      <c r="AB317" s="137">
        <v>2064.8000000000002</v>
      </c>
      <c r="AC317" s="138">
        <v>10.554400000000001</v>
      </c>
      <c r="AD317" s="137">
        <v>516.20000000000005</v>
      </c>
      <c r="AE317" s="137">
        <v>2.8654000000000006</v>
      </c>
      <c r="AF317" s="137">
        <v>149.00080000000003</v>
      </c>
      <c r="AG317" s="139">
        <f>Table1[[#This Row],[Print/Copy Time from Sleep Mode (s)]]-Table1[[#This Row],[Print/Copy Time from Ready State (s)]]</f>
        <v>58.800000000000004</v>
      </c>
      <c r="AH3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7" s="139" t="b">
        <f>IF(Table1[[#This Row],[Recovery Time Requirement (s)]]="No Requirement",TRUE,IF(Table1[[#This Row],[Recovery Time Requirement (s)]]="Default Delay Time Missing","Unknown",Table1[[#This Row],[Recovery Time (s) (Tactive1 - Tactive0)]]&lt;=Table1[[#This Row],[Recovery Time Requirement (s)]]))</f>
        <v>0</v>
      </c>
      <c r="AJ317" s="139" t="b">
        <f>Table1[[#This Row],[Automatic Duplex Output Capable]]&lt;&gt;"Optional"</f>
        <v>1</v>
      </c>
      <c r="AK3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7" s="140" t="str">
        <f t="array" ref="AL3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7" s="140">
        <f t="array" ref="AM3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317" s="140">
        <f>Table1[[#This Row],[V2.0 TEC Requirement (kWh/wk)]]*52/3</f>
        <v>212.33333333333334</v>
      </c>
      <c r="AO3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2.8154000000000008</v>
      </c>
      <c r="AP317" s="140">
        <f t="array" ref="AP3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317" s="140">
        <f>Table1[[#This Row],[Proposed V3.0 TEC Requirement (kWh/wk)]]+IF(Table1[[#This Row],[Maximum Document Size Width]]&gt;=275,A3_Weekly,0)+IF(AND(ISNUMBER(FIND("WiFi",Table1[[#This Row],[Functional Adders]])),ISERROR(FIND("Ethernet",Table1[[#This Row],[Functional Adders]]))),WiFi_Weekly,0)</f>
        <v>1.4879999999999998</v>
      </c>
      <c r="AR317" s="140" t="b">
        <f>Table1[[#This Row],[Typical Electricity Consumption (TEC) Per Proposed V3.0 Calculations (kWh/wk)]]&lt;=Table1[[#This Row],[Proposed V3.0 TEC Requirement Plus A3 and Wi-Fi Allowances (kWh/wk)]]</f>
        <v>0</v>
      </c>
      <c r="AS317" s="140" t="b">
        <f t="shared" si="6"/>
        <v>0</v>
      </c>
    </row>
    <row r="318" spans="1:45" ht="48" x14ac:dyDescent="0.2">
      <c r="A318" s="131">
        <v>2278649</v>
      </c>
      <c r="B318" s="132" t="s">
        <v>709</v>
      </c>
      <c r="C318" s="132" t="s">
        <v>710</v>
      </c>
      <c r="D318" s="132" t="s">
        <v>744</v>
      </c>
      <c r="E318" s="132" t="s">
        <v>744</v>
      </c>
      <c r="F318" s="132"/>
      <c r="G318" s="132" t="s">
        <v>29</v>
      </c>
      <c r="H318" s="132" t="s">
        <v>22</v>
      </c>
      <c r="I318" s="133">
        <v>297</v>
      </c>
      <c r="J318" s="133">
        <v>432</v>
      </c>
      <c r="K318" s="132"/>
      <c r="L318" s="132" t="s">
        <v>32</v>
      </c>
      <c r="M318" s="132" t="s">
        <v>21</v>
      </c>
      <c r="N318" s="133">
        <v>70</v>
      </c>
      <c r="O318" s="132" t="s">
        <v>24</v>
      </c>
      <c r="P318" s="134">
        <v>10.85</v>
      </c>
      <c r="Q318" s="135">
        <v>564.20000000000005</v>
      </c>
      <c r="R318" s="132" t="s">
        <v>25</v>
      </c>
      <c r="S318" s="136">
        <v>42685</v>
      </c>
      <c r="T318" s="136">
        <v>42622</v>
      </c>
      <c r="U318" s="132" t="s">
        <v>45</v>
      </c>
      <c r="V318" s="132" t="s">
        <v>745</v>
      </c>
      <c r="W318" s="137">
        <v>0</v>
      </c>
      <c r="X318" s="137">
        <v>9.6</v>
      </c>
      <c r="Y318" s="137">
        <v>66</v>
      </c>
      <c r="Z318" s="137">
        <v>61.8</v>
      </c>
      <c r="AA318" s="137">
        <v>32</v>
      </c>
      <c r="AB318" s="137">
        <v>2126.4</v>
      </c>
      <c r="AC318" s="138">
        <v>10.849600000000001</v>
      </c>
      <c r="AD318" s="137">
        <v>531.6</v>
      </c>
      <c r="AE318" s="137">
        <v>2.9266000000000001</v>
      </c>
      <c r="AF318" s="137">
        <v>152.1832</v>
      </c>
      <c r="AG318" s="139">
        <f>Table1[[#This Row],[Print/Copy Time from Sleep Mode (s)]]-Table1[[#This Row],[Print/Copy Time from Ready State (s)]]</f>
        <v>56.4</v>
      </c>
      <c r="AH3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8" s="139" t="b">
        <f>IF(Table1[[#This Row],[Recovery Time Requirement (s)]]="No Requirement",TRUE,IF(Table1[[#This Row],[Recovery Time Requirement (s)]]="Default Delay Time Missing","Unknown",Table1[[#This Row],[Recovery Time (s) (Tactive1 - Tactive0)]]&lt;=Table1[[#This Row],[Recovery Time Requirement (s)]]))</f>
        <v>0</v>
      </c>
      <c r="AJ318" s="139" t="b">
        <f>Table1[[#This Row],[Automatic Duplex Output Capable]]&lt;&gt;"Optional"</f>
        <v>1</v>
      </c>
      <c r="AK3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8" s="140" t="str">
        <f t="array" ref="AL3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18" s="140">
        <f t="array" ref="AM3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318" s="140">
        <f>Table1[[#This Row],[V2.0 TEC Requirement (kWh/wk)]]*52/3</f>
        <v>210.60000000000002</v>
      </c>
      <c r="AO3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2.8766000000000003</v>
      </c>
      <c r="AP318" s="140">
        <f t="array" ref="AP3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1.8550000000000004</v>
      </c>
      <c r="AQ318" s="140">
        <f>Table1[[#This Row],[Proposed V3.0 TEC Requirement (kWh/wk)]]+IF(Table1[[#This Row],[Maximum Document Size Width]]&gt;=275,A3_Weekly,0)+IF(AND(ISNUMBER(FIND("WiFi",Table1[[#This Row],[Functional Adders]])),ISERROR(FIND("Ethernet",Table1[[#This Row],[Functional Adders]]))),WiFi_Weekly,0)</f>
        <v>1.9050000000000005</v>
      </c>
      <c r="AR318" s="140" t="b">
        <f>Table1[[#This Row],[Typical Electricity Consumption (TEC) Per Proposed V3.0 Calculations (kWh/wk)]]&lt;=Table1[[#This Row],[Proposed V3.0 TEC Requirement Plus A3 and Wi-Fi Allowances (kWh/wk)]]</f>
        <v>0</v>
      </c>
      <c r="AS318" s="140" t="b">
        <f t="shared" si="6"/>
        <v>0</v>
      </c>
    </row>
    <row r="319" spans="1:45" ht="48" x14ac:dyDescent="0.2">
      <c r="A319" s="131">
        <v>2306074</v>
      </c>
      <c r="B319" s="132" t="s">
        <v>709</v>
      </c>
      <c r="C319" s="132" t="s">
        <v>710</v>
      </c>
      <c r="D319" s="132" t="s">
        <v>746</v>
      </c>
      <c r="E319" s="132" t="s">
        <v>746</v>
      </c>
      <c r="F319" s="132"/>
      <c r="G319" s="132" t="s">
        <v>1432</v>
      </c>
      <c r="H319" s="132" t="s">
        <v>22</v>
      </c>
      <c r="I319" s="133">
        <v>297</v>
      </c>
      <c r="J319" s="133">
        <v>432</v>
      </c>
      <c r="K319" s="132"/>
      <c r="L319" s="132" t="s">
        <v>32</v>
      </c>
      <c r="M319" s="132" t="s">
        <v>21</v>
      </c>
      <c r="N319" s="133">
        <v>80</v>
      </c>
      <c r="O319" s="132" t="s">
        <v>24</v>
      </c>
      <c r="P319" s="134">
        <v>8.6959999999999997</v>
      </c>
      <c r="Q319" s="135">
        <v>452.19200000000001</v>
      </c>
      <c r="R319" s="132" t="s">
        <v>25</v>
      </c>
      <c r="S319" s="136">
        <v>43093</v>
      </c>
      <c r="T319" s="136">
        <v>43045</v>
      </c>
      <c r="U319" s="132" t="s">
        <v>45</v>
      </c>
      <c r="V319" s="132" t="s">
        <v>747</v>
      </c>
      <c r="W319" s="137">
        <v>0</v>
      </c>
      <c r="X319" s="137">
        <v>6</v>
      </c>
      <c r="Y319" s="137">
        <v>68.400000000000006</v>
      </c>
      <c r="Z319" s="137">
        <v>63</v>
      </c>
      <c r="AA319" s="137">
        <v>32</v>
      </c>
      <c r="AB319" s="137">
        <v>1693.2</v>
      </c>
      <c r="AC319" s="138">
        <v>8.6963999999999988</v>
      </c>
      <c r="AD319" s="137">
        <v>423.3</v>
      </c>
      <c r="AE319" s="137">
        <v>2.4009</v>
      </c>
      <c r="AF319" s="137">
        <v>124.8468</v>
      </c>
      <c r="AG319" s="139">
        <f>Table1[[#This Row],[Print/Copy Time from Sleep Mode (s)]]-Table1[[#This Row],[Print/Copy Time from Ready State (s)]]</f>
        <v>62.400000000000006</v>
      </c>
      <c r="AH3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19" s="139" t="b">
        <f>IF(Table1[[#This Row],[Recovery Time Requirement (s)]]="No Requirement",TRUE,IF(Table1[[#This Row],[Recovery Time Requirement (s)]]="Default Delay Time Missing","Unknown",Table1[[#This Row],[Recovery Time (s) (Tactive1 - Tactive0)]]&lt;=Table1[[#This Row],[Recovery Time Requirement (s)]]))</f>
        <v>0</v>
      </c>
      <c r="AJ319" s="139" t="b">
        <f>Table1[[#This Row],[Automatic Duplex Output Capable]]&lt;&gt;"Optional"</f>
        <v>1</v>
      </c>
      <c r="AK3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19" s="140" t="str">
        <f t="array" ref="AL3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19" s="140">
        <f t="array" ref="AM3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319" s="140">
        <f>Table1[[#This Row],[V2.0 TEC Requirement (kWh/wk)]]*52/3</f>
        <v>333.66666666666674</v>
      </c>
      <c r="AO3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2.3509000000000002</v>
      </c>
      <c r="AP319" s="140">
        <f t="array" ref="AP3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319" s="140">
        <f>Table1[[#This Row],[Proposed V3.0 TEC Requirement (kWh/wk)]]+IF(Table1[[#This Row],[Maximum Document Size Width]]&gt;=275,A3_Weekly,0)+IF(AND(ISNUMBER(FIND("WiFi",Table1[[#This Row],[Functional Adders]])),ISERROR(FIND("Ethernet",Table1[[#This Row],[Functional Adders]]))),WiFi_Weekly,0)</f>
        <v>2.048</v>
      </c>
      <c r="AR319" s="140" t="b">
        <f>Table1[[#This Row],[Typical Electricity Consumption (TEC) Per Proposed V3.0 Calculations (kWh/wk)]]&lt;=Table1[[#This Row],[Proposed V3.0 TEC Requirement Plus A3 and Wi-Fi Allowances (kWh/wk)]]</f>
        <v>0</v>
      </c>
      <c r="AS319" s="140" t="b">
        <f t="shared" si="6"/>
        <v>0</v>
      </c>
    </row>
    <row r="320" spans="1:45" ht="48" x14ac:dyDescent="0.2">
      <c r="A320" s="131">
        <v>2292687</v>
      </c>
      <c r="B320" s="132" t="s">
        <v>709</v>
      </c>
      <c r="C320" s="132" t="s">
        <v>710</v>
      </c>
      <c r="D320" s="132" t="s">
        <v>748</v>
      </c>
      <c r="E320" s="132" t="s">
        <v>749</v>
      </c>
      <c r="F320" s="132"/>
      <c r="G320" s="132" t="s">
        <v>1432</v>
      </c>
      <c r="H320" s="132" t="s">
        <v>22</v>
      </c>
      <c r="I320" s="133">
        <v>297</v>
      </c>
      <c r="J320" s="133">
        <v>432</v>
      </c>
      <c r="K320" s="132"/>
      <c r="L320" s="132" t="s">
        <v>32</v>
      </c>
      <c r="M320" s="132" t="s">
        <v>21</v>
      </c>
      <c r="N320" s="133">
        <v>85</v>
      </c>
      <c r="O320" s="132" t="s">
        <v>24</v>
      </c>
      <c r="P320" s="134">
        <v>17.829000000000001</v>
      </c>
      <c r="Q320" s="135">
        <v>927.10799999999995</v>
      </c>
      <c r="R320" s="132" t="s">
        <v>25</v>
      </c>
      <c r="S320" s="136">
        <v>42862</v>
      </c>
      <c r="T320" s="136">
        <v>42810</v>
      </c>
      <c r="U320" s="132" t="s">
        <v>45</v>
      </c>
      <c r="V320" s="132" t="s">
        <v>750</v>
      </c>
      <c r="W320" s="137">
        <v>0</v>
      </c>
      <c r="X320" s="137">
        <v>18.600000000000001</v>
      </c>
      <c r="Y320" s="137">
        <v>421.2</v>
      </c>
      <c r="Z320" s="137">
        <v>86.4</v>
      </c>
      <c r="AA320" s="137">
        <v>32</v>
      </c>
      <c r="AB320" s="137">
        <v>3512</v>
      </c>
      <c r="AC320" s="138">
        <v>17.828799999999998</v>
      </c>
      <c r="AD320" s="137">
        <v>878</v>
      </c>
      <c r="AE320" s="137">
        <v>4.7218</v>
      </c>
      <c r="AF320" s="137">
        <v>245.53360000000001</v>
      </c>
      <c r="AG320" s="139">
        <f>Table1[[#This Row],[Print/Copy Time from Sleep Mode (s)]]-Table1[[#This Row],[Print/Copy Time from Ready State (s)]]</f>
        <v>402.59999999999997</v>
      </c>
      <c r="AH3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20" s="139" t="b">
        <f>IF(Table1[[#This Row],[Recovery Time Requirement (s)]]="No Requirement",TRUE,IF(Table1[[#This Row],[Recovery Time Requirement (s)]]="Default Delay Time Missing","Unknown",Table1[[#This Row],[Recovery Time (s) (Tactive1 - Tactive0)]]&lt;=Table1[[#This Row],[Recovery Time Requirement (s)]]))</f>
        <v>0</v>
      </c>
      <c r="AJ320" s="139" t="b">
        <f>Table1[[#This Row],[Automatic Duplex Output Capable]]&lt;&gt;"Optional"</f>
        <v>1</v>
      </c>
      <c r="AK3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0" s="140" t="str">
        <f t="array" ref="AL3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0" s="140">
        <f t="array" ref="AM3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23.000000000000004</v>
      </c>
      <c r="AN320" s="140">
        <f>Table1[[#This Row],[V2.0 TEC Requirement (kWh/wk)]]*52/3</f>
        <v>398.66666666666674</v>
      </c>
      <c r="AO3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4.6718000000000002</v>
      </c>
      <c r="AP320" s="140">
        <f t="array" ref="AP3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2.7219999999999995</v>
      </c>
      <c r="AQ320" s="140">
        <f>Table1[[#This Row],[Proposed V3.0 TEC Requirement (kWh/wk)]]+IF(Table1[[#This Row],[Maximum Document Size Width]]&gt;=275,A3_Weekly,0)+IF(AND(ISNUMBER(FIND("WiFi",Table1[[#This Row],[Functional Adders]])),ISERROR(FIND("Ethernet",Table1[[#This Row],[Functional Adders]]))),WiFi_Weekly,0)</f>
        <v>2.7719999999999994</v>
      </c>
      <c r="AR320" s="140" t="b">
        <f>Table1[[#This Row],[Typical Electricity Consumption (TEC) Per Proposed V3.0 Calculations (kWh/wk)]]&lt;=Table1[[#This Row],[Proposed V3.0 TEC Requirement Plus A3 and Wi-Fi Allowances (kWh/wk)]]</f>
        <v>0</v>
      </c>
      <c r="AS320" s="140" t="b">
        <f t="shared" si="6"/>
        <v>0</v>
      </c>
    </row>
    <row r="321" spans="1:45" ht="48" x14ac:dyDescent="0.2">
      <c r="A321" s="131">
        <v>2292690</v>
      </c>
      <c r="B321" s="132" t="s">
        <v>709</v>
      </c>
      <c r="C321" s="132" t="s">
        <v>710</v>
      </c>
      <c r="D321" s="132" t="s">
        <v>751</v>
      </c>
      <c r="E321" s="132" t="s">
        <v>749</v>
      </c>
      <c r="F321" s="132"/>
      <c r="G321" s="132" t="s">
        <v>29</v>
      </c>
      <c r="H321" s="132" t="s">
        <v>22</v>
      </c>
      <c r="I321" s="133">
        <v>297</v>
      </c>
      <c r="J321" s="133">
        <v>432</v>
      </c>
      <c r="K321" s="132"/>
      <c r="L321" s="132" t="s">
        <v>32</v>
      </c>
      <c r="M321" s="132" t="s">
        <v>21</v>
      </c>
      <c r="N321" s="133">
        <v>85</v>
      </c>
      <c r="O321" s="132" t="s">
        <v>24</v>
      </c>
      <c r="P321" s="134">
        <v>17.771999999999998</v>
      </c>
      <c r="Q321" s="135">
        <v>924.14400000000001</v>
      </c>
      <c r="R321" s="132" t="s">
        <v>25</v>
      </c>
      <c r="S321" s="136">
        <v>42862</v>
      </c>
      <c r="T321" s="136">
        <v>42811</v>
      </c>
      <c r="U321" s="132" t="s">
        <v>45</v>
      </c>
      <c r="V321" s="132" t="s">
        <v>752</v>
      </c>
      <c r="W321" s="137">
        <v>0</v>
      </c>
      <c r="X321" s="137">
        <v>18</v>
      </c>
      <c r="Y321" s="137">
        <v>421.8</v>
      </c>
      <c r="Z321" s="137">
        <v>77.400000000000006</v>
      </c>
      <c r="AA321" s="137">
        <v>32</v>
      </c>
      <c r="AB321" s="137">
        <v>3500.6</v>
      </c>
      <c r="AC321" s="138">
        <v>17.771799999999999</v>
      </c>
      <c r="AD321" s="137">
        <v>875.15</v>
      </c>
      <c r="AE321" s="137">
        <v>4.7075500000000003</v>
      </c>
      <c r="AF321" s="137">
        <v>244.79260000000002</v>
      </c>
      <c r="AG321" s="139">
        <f>Table1[[#This Row],[Print/Copy Time from Sleep Mode (s)]]-Table1[[#This Row],[Print/Copy Time from Ready State (s)]]</f>
        <v>403.8</v>
      </c>
      <c r="AH3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21" s="139" t="b">
        <f>IF(Table1[[#This Row],[Recovery Time Requirement (s)]]="No Requirement",TRUE,IF(Table1[[#This Row],[Recovery Time Requirement (s)]]="Default Delay Time Missing","Unknown",Table1[[#This Row],[Recovery Time (s) (Tactive1 - Tactive0)]]&lt;=Table1[[#This Row],[Recovery Time Requirement (s)]]))</f>
        <v>0</v>
      </c>
      <c r="AJ321" s="139" t="b">
        <f>Table1[[#This Row],[Automatic Duplex Output Capable]]&lt;&gt;"Optional"</f>
        <v>1</v>
      </c>
      <c r="AK3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1" s="140" t="str">
        <f t="array" ref="AL3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21" s="140">
        <f t="array" ref="AM3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20.149999999999995</v>
      </c>
      <c r="AN321" s="140">
        <f>Table1[[#This Row],[V2.0 TEC Requirement (kWh/wk)]]*52/3</f>
        <v>349.26666666666659</v>
      </c>
      <c r="AO3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4.6575500000000005</v>
      </c>
      <c r="AP321" s="140">
        <f t="array" ref="AP3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3.3550000000000004</v>
      </c>
      <c r="AQ321" s="140">
        <f>Table1[[#This Row],[Proposed V3.0 TEC Requirement (kWh/wk)]]+IF(Table1[[#This Row],[Maximum Document Size Width]]&gt;=275,A3_Weekly,0)+IF(AND(ISNUMBER(FIND("WiFi",Table1[[#This Row],[Functional Adders]])),ISERROR(FIND("Ethernet",Table1[[#This Row],[Functional Adders]]))),WiFi_Weekly,0)</f>
        <v>3.4050000000000002</v>
      </c>
      <c r="AR321" s="140" t="b">
        <f>Table1[[#This Row],[Typical Electricity Consumption (TEC) Per Proposed V3.0 Calculations (kWh/wk)]]&lt;=Table1[[#This Row],[Proposed V3.0 TEC Requirement Plus A3 and Wi-Fi Allowances (kWh/wk)]]</f>
        <v>0</v>
      </c>
      <c r="AS321" s="140" t="b">
        <f t="shared" si="6"/>
        <v>0</v>
      </c>
    </row>
    <row r="322" spans="1:45" ht="48" x14ac:dyDescent="0.2">
      <c r="A322" s="131">
        <v>2292781</v>
      </c>
      <c r="B322" s="132" t="s">
        <v>709</v>
      </c>
      <c r="C322" s="132" t="s">
        <v>710</v>
      </c>
      <c r="D322" s="132" t="s">
        <v>753</v>
      </c>
      <c r="E322" s="132" t="s">
        <v>754</v>
      </c>
      <c r="F322" s="132"/>
      <c r="G322" s="132" t="s">
        <v>1432</v>
      </c>
      <c r="H322" s="132" t="s">
        <v>22</v>
      </c>
      <c r="I322" s="133">
        <v>297</v>
      </c>
      <c r="J322" s="133">
        <v>432</v>
      </c>
      <c r="K322" s="132"/>
      <c r="L322" s="132" t="s">
        <v>32</v>
      </c>
      <c r="M322" s="132" t="s">
        <v>21</v>
      </c>
      <c r="N322" s="133">
        <v>100</v>
      </c>
      <c r="O322" s="132" t="s">
        <v>24</v>
      </c>
      <c r="P322" s="134">
        <v>20.015000000000001</v>
      </c>
      <c r="Q322" s="135">
        <v>1040.78</v>
      </c>
      <c r="R322" s="132" t="s">
        <v>25</v>
      </c>
      <c r="S322" s="136">
        <v>42862</v>
      </c>
      <c r="T322" s="136">
        <v>42811</v>
      </c>
      <c r="U322" s="132" t="s">
        <v>45</v>
      </c>
      <c r="V322" s="132" t="s">
        <v>755</v>
      </c>
      <c r="W322" s="137">
        <v>0</v>
      </c>
      <c r="X322" s="137">
        <v>18</v>
      </c>
      <c r="Y322" s="137">
        <v>420.6</v>
      </c>
      <c r="Z322" s="137">
        <v>81</v>
      </c>
      <c r="AA322" s="137">
        <v>32</v>
      </c>
      <c r="AB322" s="137">
        <v>3949.2</v>
      </c>
      <c r="AC322" s="138">
        <v>20.014800000000001</v>
      </c>
      <c r="AD322" s="137">
        <v>987.3</v>
      </c>
      <c r="AE322" s="137">
        <v>5.2683</v>
      </c>
      <c r="AF322" s="137">
        <v>273.95159999999998</v>
      </c>
      <c r="AG322" s="139">
        <f>Table1[[#This Row],[Print/Copy Time from Sleep Mode (s)]]-Table1[[#This Row],[Print/Copy Time from Ready State (s)]]</f>
        <v>402.6</v>
      </c>
      <c r="AH3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22" s="139" t="b">
        <f>IF(Table1[[#This Row],[Recovery Time Requirement (s)]]="No Requirement",TRUE,IF(Table1[[#This Row],[Recovery Time Requirement (s)]]="Default Delay Time Missing","Unknown",Table1[[#This Row],[Recovery Time (s) (Tactive1 - Tactive0)]]&lt;=Table1[[#This Row],[Recovery Time Requirement (s)]]))</f>
        <v>0</v>
      </c>
      <c r="AJ322" s="139" t="b">
        <f>Table1[[#This Row],[Automatic Duplex Output Capable]]&lt;&gt;"Optional"</f>
        <v>1</v>
      </c>
      <c r="AK3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2" s="140" t="str">
        <f t="array" ref="AL3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2" s="140">
        <f t="array" ref="AM3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34.25</v>
      </c>
      <c r="AN322" s="140">
        <f>Table1[[#This Row],[V2.0 TEC Requirement (kWh/wk)]]*52/3</f>
        <v>593.66666666666663</v>
      </c>
      <c r="AO3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5.2183000000000002</v>
      </c>
      <c r="AP322" s="140">
        <f t="array" ref="AP3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5.2269999999999985</v>
      </c>
      <c r="AQ322" s="140">
        <f>Table1[[#This Row],[Proposed V3.0 TEC Requirement (kWh/wk)]]+IF(Table1[[#This Row],[Maximum Document Size Width]]&gt;=275,A3_Weekly,0)+IF(AND(ISNUMBER(FIND("WiFi",Table1[[#This Row],[Functional Adders]])),ISERROR(FIND("Ethernet",Table1[[#This Row],[Functional Adders]]))),WiFi_Weekly,0)</f>
        <v>5.2769999999999984</v>
      </c>
      <c r="AR322" s="140" t="b">
        <f>Table1[[#This Row],[Typical Electricity Consumption (TEC) Per Proposed V3.0 Calculations (kWh/wk)]]&lt;=Table1[[#This Row],[Proposed V3.0 TEC Requirement Plus A3 and Wi-Fi Allowances (kWh/wk)]]</f>
        <v>1</v>
      </c>
      <c r="AS322" s="140" t="b">
        <f t="shared" ref="AS322:AS385" si="7">AND(AI322,AJ322,AK322,AR322)</f>
        <v>0</v>
      </c>
    </row>
    <row r="323" spans="1:45" ht="48" x14ac:dyDescent="0.2">
      <c r="A323" s="131">
        <v>2292782</v>
      </c>
      <c r="B323" s="132" t="s">
        <v>709</v>
      </c>
      <c r="C323" s="132" t="s">
        <v>710</v>
      </c>
      <c r="D323" s="132" t="s">
        <v>756</v>
      </c>
      <c r="E323" s="132" t="s">
        <v>754</v>
      </c>
      <c r="F323" s="132"/>
      <c r="G323" s="132" t="s">
        <v>29</v>
      </c>
      <c r="H323" s="132" t="s">
        <v>22</v>
      </c>
      <c r="I323" s="133">
        <v>297</v>
      </c>
      <c r="J323" s="133">
        <v>432</v>
      </c>
      <c r="K323" s="132"/>
      <c r="L323" s="132" t="s">
        <v>32</v>
      </c>
      <c r="M323" s="132" t="s">
        <v>21</v>
      </c>
      <c r="N323" s="133">
        <v>100</v>
      </c>
      <c r="O323" s="132" t="s">
        <v>24</v>
      </c>
      <c r="P323" s="134">
        <v>20.035</v>
      </c>
      <c r="Q323" s="135">
        <v>1041.82</v>
      </c>
      <c r="R323" s="132" t="s">
        <v>25</v>
      </c>
      <c r="S323" s="136">
        <v>42862</v>
      </c>
      <c r="T323" s="136">
        <v>42811</v>
      </c>
      <c r="U323" s="132" t="s">
        <v>45</v>
      </c>
      <c r="V323" s="132" t="s">
        <v>757</v>
      </c>
      <c r="W323" s="137">
        <v>0</v>
      </c>
      <c r="X323" s="137">
        <v>15.6</v>
      </c>
      <c r="Y323" s="137">
        <v>420.6</v>
      </c>
      <c r="Z323" s="137">
        <v>91.8</v>
      </c>
      <c r="AA323" s="137">
        <v>32</v>
      </c>
      <c r="AB323" s="137">
        <v>3953.2</v>
      </c>
      <c r="AC323" s="138">
        <v>20.034800000000001</v>
      </c>
      <c r="AD323" s="137">
        <v>988.3</v>
      </c>
      <c r="AE323" s="137">
        <v>5.2732999999999999</v>
      </c>
      <c r="AF323" s="137">
        <v>274.21159999999998</v>
      </c>
      <c r="AG323" s="139">
        <f>Table1[[#This Row],[Print/Copy Time from Sleep Mode (s)]]-Table1[[#This Row],[Print/Copy Time from Ready State (s)]]</f>
        <v>405</v>
      </c>
      <c r="AH3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23" s="139" t="b">
        <f>IF(Table1[[#This Row],[Recovery Time Requirement (s)]]="No Requirement",TRUE,IF(Table1[[#This Row],[Recovery Time Requirement (s)]]="Default Delay Time Missing","Unknown",Table1[[#This Row],[Recovery Time (s) (Tactive1 - Tactive0)]]&lt;=Table1[[#This Row],[Recovery Time Requirement (s)]]))</f>
        <v>0</v>
      </c>
      <c r="AJ323" s="139" t="b">
        <f>Table1[[#This Row],[Automatic Duplex Output Capable]]&lt;&gt;"Optional"</f>
        <v>1</v>
      </c>
      <c r="AK3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3" s="140" t="str">
        <f t="array" ref="AL3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23" s="140">
        <f t="array" ref="AM3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30.650000000000002</v>
      </c>
      <c r="AN323" s="140">
        <f>Table1[[#This Row],[V2.0 TEC Requirement (kWh/wk)]]*52/3</f>
        <v>531.26666666666677</v>
      </c>
      <c r="AO3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5.2233000000000001</v>
      </c>
      <c r="AP323" s="140">
        <f t="array" ref="AP3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4.8550000000000004</v>
      </c>
      <c r="AQ323" s="140">
        <f>Table1[[#This Row],[Proposed V3.0 TEC Requirement (kWh/wk)]]+IF(Table1[[#This Row],[Maximum Document Size Width]]&gt;=275,A3_Weekly,0)+IF(AND(ISNUMBER(FIND("WiFi",Table1[[#This Row],[Functional Adders]])),ISERROR(FIND("Ethernet",Table1[[#This Row],[Functional Adders]]))),WiFi_Weekly,0)</f>
        <v>4.9050000000000002</v>
      </c>
      <c r="AR323" s="140" t="b">
        <f>Table1[[#This Row],[Typical Electricity Consumption (TEC) Per Proposed V3.0 Calculations (kWh/wk)]]&lt;=Table1[[#This Row],[Proposed V3.0 TEC Requirement Plus A3 and Wi-Fi Allowances (kWh/wk)]]</f>
        <v>0</v>
      </c>
      <c r="AS323" s="140" t="b">
        <f t="shared" si="7"/>
        <v>0</v>
      </c>
    </row>
    <row r="324" spans="1:45" ht="36" x14ac:dyDescent="0.2">
      <c r="A324" s="131">
        <v>2197402</v>
      </c>
      <c r="B324" s="132" t="s">
        <v>709</v>
      </c>
      <c r="C324" s="132" t="s">
        <v>710</v>
      </c>
      <c r="D324" s="132" t="s">
        <v>2917</v>
      </c>
      <c r="E324" s="132" t="s">
        <v>2917</v>
      </c>
      <c r="F324" s="141"/>
      <c r="G324" s="132" t="s">
        <v>1432</v>
      </c>
      <c r="H324" s="132" t="s">
        <v>22</v>
      </c>
      <c r="I324" s="133">
        <v>297</v>
      </c>
      <c r="J324" s="133">
        <v>432</v>
      </c>
      <c r="K324" s="132"/>
      <c r="L324" s="132" t="s">
        <v>32</v>
      </c>
      <c r="M324" s="132" t="s">
        <v>28</v>
      </c>
      <c r="N324" s="133">
        <v>21</v>
      </c>
      <c r="O324" s="132" t="s">
        <v>23</v>
      </c>
      <c r="P324" s="134">
        <v>0.90400000000000003</v>
      </c>
      <c r="Q324" s="135">
        <v>47.008000000000003</v>
      </c>
      <c r="R324" s="132" t="s">
        <v>25</v>
      </c>
      <c r="S324" s="136">
        <v>40892</v>
      </c>
      <c r="T324" s="136">
        <v>41604</v>
      </c>
      <c r="U324" s="132" t="s">
        <v>45</v>
      </c>
      <c r="V324" s="132" t="s">
        <v>3538</v>
      </c>
      <c r="W324" s="137">
        <v>15</v>
      </c>
      <c r="X324" s="137">
        <v>8.4</v>
      </c>
      <c r="Y324" s="137">
        <v>21</v>
      </c>
      <c r="Z324" s="137">
        <v>20.399999999999999</v>
      </c>
      <c r="AA324" s="137">
        <v>21</v>
      </c>
      <c r="AB324" s="137">
        <v>158.26666666666665</v>
      </c>
      <c r="AC324" s="138">
        <v>0.90473333333333328</v>
      </c>
      <c r="AD324" s="137">
        <v>39.566666666666663</v>
      </c>
      <c r="AE324" s="137">
        <v>0.32698333333333335</v>
      </c>
      <c r="AF324" s="137">
        <v>17.003133333333334</v>
      </c>
      <c r="AG324" s="139">
        <f>Table1[[#This Row],[Print/Copy Time from Sleep Mode (s)]]-Table1[[#This Row],[Print/Copy Time from Ready State (s)]]</f>
        <v>12.6</v>
      </c>
      <c r="AH3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25.71</v>
      </c>
      <c r="AI324" s="139" t="b">
        <f>IF(Table1[[#This Row],[Recovery Time Requirement (s)]]="No Requirement",TRUE,IF(Table1[[#This Row],[Recovery Time Requirement (s)]]="Default Delay Time Missing","Unknown",Table1[[#This Row],[Recovery Time (s) (Tactive1 - Tactive0)]]&lt;=Table1[[#This Row],[Recovery Time Requirement (s)]]))</f>
        <v>1</v>
      </c>
      <c r="AJ324" s="139" t="b">
        <f>Table1[[#This Row],[Automatic Duplex Output Capable]]&lt;&gt;"Optional"</f>
        <v>1</v>
      </c>
      <c r="AK3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4" s="140" t="str">
        <f t="array" ref="AL3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4" s="140">
        <f t="array" ref="AM3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1.8200000000000003</v>
      </c>
      <c r="AN324" s="140">
        <f>Table1[[#This Row],[V2.0 TEC Requirement (kWh/wk)]]*52/3</f>
        <v>31.54666666666667</v>
      </c>
      <c r="AO3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0.27698333333333336</v>
      </c>
      <c r="AP324" s="140">
        <f t="array" ref="AP3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324" s="140">
        <f>Table1[[#This Row],[Proposed V3.0 TEC Requirement (kWh/wk)]]+IF(Table1[[#This Row],[Maximum Document Size Width]]&gt;=275,A3_Weekly,0)+IF(AND(ISNUMBER(FIND("WiFi",Table1[[#This Row],[Functional Adders]])),ISERROR(FIND("Ethernet",Table1[[#This Row],[Functional Adders]]))),WiFi_Weekly,0)</f>
        <v>0.31299999999999994</v>
      </c>
      <c r="AR324" s="140" t="b">
        <f>Table1[[#This Row],[Typical Electricity Consumption (TEC) Per Proposed V3.0 Calculations (kWh/wk)]]&lt;=Table1[[#This Row],[Proposed V3.0 TEC Requirement Plus A3 and Wi-Fi Allowances (kWh/wk)]]</f>
        <v>0</v>
      </c>
      <c r="AS324" s="140" t="b">
        <f t="shared" si="7"/>
        <v>0</v>
      </c>
    </row>
    <row r="325" spans="1:45" ht="36" x14ac:dyDescent="0.2">
      <c r="A325" s="131">
        <v>2195521</v>
      </c>
      <c r="B325" s="132" t="s">
        <v>709</v>
      </c>
      <c r="C325" s="132" t="s">
        <v>710</v>
      </c>
      <c r="D325" s="132" t="s">
        <v>2918</v>
      </c>
      <c r="E325" s="132" t="s">
        <v>2918</v>
      </c>
      <c r="F325" s="132"/>
      <c r="G325" s="132" t="s">
        <v>29</v>
      </c>
      <c r="H325" s="132" t="s">
        <v>22</v>
      </c>
      <c r="I325" s="133">
        <v>216</v>
      </c>
      <c r="J325" s="133">
        <v>356</v>
      </c>
      <c r="K325" s="132"/>
      <c r="L325" s="132" t="s">
        <v>32</v>
      </c>
      <c r="M325" s="132" t="s">
        <v>28</v>
      </c>
      <c r="N325" s="133">
        <v>35</v>
      </c>
      <c r="O325" s="132" t="s">
        <v>24</v>
      </c>
      <c r="P325" s="134">
        <v>1.8819999999999999</v>
      </c>
      <c r="Q325" s="135">
        <v>97.864000000000004</v>
      </c>
      <c r="R325" s="132" t="s">
        <v>25</v>
      </c>
      <c r="S325" s="136">
        <v>41255</v>
      </c>
      <c r="T325" s="136">
        <v>41603</v>
      </c>
      <c r="U325" s="132" t="s">
        <v>45</v>
      </c>
      <c r="V325" s="132" t="s">
        <v>3539</v>
      </c>
      <c r="W325" s="137">
        <v>30</v>
      </c>
      <c r="X325" s="137">
        <v>13.8</v>
      </c>
      <c r="Y325" s="137">
        <v>13.8</v>
      </c>
      <c r="Z325" s="137">
        <v>13.8</v>
      </c>
      <c r="AA325" s="137">
        <v>32</v>
      </c>
      <c r="AB325" s="137">
        <v>259.79999999999995</v>
      </c>
      <c r="AC325" s="138">
        <v>1.8841499999999995</v>
      </c>
      <c r="AD325" s="137">
        <v>64.949999999999989</v>
      </c>
      <c r="AE325" s="137">
        <v>1.0448999999999999</v>
      </c>
      <c r="AF325" s="137">
        <v>54.334799999999994</v>
      </c>
      <c r="AG325" s="139">
        <f>Table1[[#This Row],[Print/Copy Time from Sleep Mode (s)]]-Table1[[#This Row],[Print/Copy Time from Ready State (s)]]</f>
        <v>0</v>
      </c>
      <c r="AH3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325" s="139" t="b">
        <f>IF(Table1[[#This Row],[Recovery Time Requirement (s)]]="No Requirement",TRUE,IF(Table1[[#This Row],[Recovery Time Requirement (s)]]="Default Delay Time Missing","Unknown",Table1[[#This Row],[Recovery Time (s) (Tactive1 - Tactive0)]]&lt;=Table1[[#This Row],[Recovery Time Requirement (s)]]))</f>
        <v>1</v>
      </c>
      <c r="AJ325" s="139" t="b">
        <f>Table1[[#This Row],[Automatic Duplex Output Capable]]&lt;&gt;"Optional"</f>
        <v>1</v>
      </c>
      <c r="AK3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5" s="140" t="str">
        <f t="array" ref="AL3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25" s="140">
        <f t="array" ref="AM3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325" s="140">
        <f>Table1[[#This Row],[V2.0 TEC Requirement (kWh/wk)]]*52/3</f>
        <v>35.533333333333331</v>
      </c>
      <c r="AO3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1.0448999999999999</v>
      </c>
      <c r="AP325" s="140">
        <f t="array" ref="AP3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325" s="140">
        <f>Table1[[#This Row],[Proposed V3.0 TEC Requirement (kWh/wk)]]+IF(Table1[[#This Row],[Maximum Document Size Width]]&gt;=275,A3_Weekly,0)+IF(AND(ISNUMBER(FIND("WiFi",Table1[[#This Row],[Functional Adders]])),ISERROR(FIND("Ethernet",Table1[[#This Row],[Functional Adders]]))),WiFi_Weekly,0)</f>
        <v>0.48000000000000009</v>
      </c>
      <c r="AR325" s="140" t="b">
        <f>Table1[[#This Row],[Typical Electricity Consumption (TEC) Per Proposed V3.0 Calculations (kWh/wk)]]&lt;=Table1[[#This Row],[Proposed V3.0 TEC Requirement Plus A3 and Wi-Fi Allowances (kWh/wk)]]</f>
        <v>0</v>
      </c>
      <c r="AS325" s="140" t="b">
        <f t="shared" si="7"/>
        <v>0</v>
      </c>
    </row>
    <row r="326" spans="1:45" ht="36" x14ac:dyDescent="0.2">
      <c r="A326" s="131">
        <v>2238854</v>
      </c>
      <c r="B326" s="132" t="s">
        <v>709</v>
      </c>
      <c r="C326" s="132" t="s">
        <v>710</v>
      </c>
      <c r="D326" s="132" t="s">
        <v>758</v>
      </c>
      <c r="E326" s="132" t="s">
        <v>758</v>
      </c>
      <c r="F326" s="132"/>
      <c r="G326" s="132" t="s">
        <v>29</v>
      </c>
      <c r="H326" s="132" t="s">
        <v>22</v>
      </c>
      <c r="I326" s="133">
        <v>216</v>
      </c>
      <c r="J326" s="133">
        <v>356</v>
      </c>
      <c r="K326" s="132"/>
      <c r="L326" s="132" t="s">
        <v>32</v>
      </c>
      <c r="M326" s="132" t="s">
        <v>28</v>
      </c>
      <c r="N326" s="133">
        <v>35</v>
      </c>
      <c r="O326" s="132" t="s">
        <v>24</v>
      </c>
      <c r="P326" s="134">
        <v>1.603</v>
      </c>
      <c r="Q326" s="135">
        <v>83.355999999999995</v>
      </c>
      <c r="R326" s="132" t="s">
        <v>25</v>
      </c>
      <c r="S326" s="136">
        <v>42207</v>
      </c>
      <c r="T326" s="136">
        <v>42125</v>
      </c>
      <c r="U326" s="132" t="s">
        <v>45</v>
      </c>
      <c r="V326" s="132" t="s">
        <v>759</v>
      </c>
      <c r="W326" s="137">
        <v>20</v>
      </c>
      <c r="X326" s="137">
        <v>10.8</v>
      </c>
      <c r="Y326" s="137">
        <v>11.4</v>
      </c>
      <c r="Z326" s="137">
        <v>10.199999999999999</v>
      </c>
      <c r="AA326" s="137">
        <v>32</v>
      </c>
      <c r="AB326" s="137">
        <v>253.4</v>
      </c>
      <c r="AC326" s="138">
        <v>1.6032346666666668</v>
      </c>
      <c r="AD326" s="137">
        <v>63.35</v>
      </c>
      <c r="AE326" s="137">
        <v>0.73098466666666673</v>
      </c>
      <c r="AF326" s="137">
        <v>38.011202666666669</v>
      </c>
      <c r="AG326" s="139">
        <f>Table1[[#This Row],[Print/Copy Time from Sleep Mode (s)]]-Table1[[#This Row],[Print/Copy Time from Ready State (s)]]</f>
        <v>0.59999999999999964</v>
      </c>
      <c r="AH3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326" s="139" t="b">
        <f>IF(Table1[[#This Row],[Recovery Time Requirement (s)]]="No Requirement",TRUE,IF(Table1[[#This Row],[Recovery Time Requirement (s)]]="Default Delay Time Missing","Unknown",Table1[[#This Row],[Recovery Time (s) (Tactive1 - Tactive0)]]&lt;=Table1[[#This Row],[Recovery Time Requirement (s)]]))</f>
        <v>1</v>
      </c>
      <c r="AJ326" s="139" t="b">
        <f>Table1[[#This Row],[Automatic Duplex Output Capable]]&lt;&gt;"Optional"</f>
        <v>1</v>
      </c>
      <c r="AK3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6" s="140" t="str">
        <f t="array" ref="AL3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26" s="140">
        <f t="array" ref="AM3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326" s="140">
        <f>Table1[[#This Row],[V2.0 TEC Requirement (kWh/wk)]]*52/3</f>
        <v>35.533333333333331</v>
      </c>
      <c r="AO3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0.73098466666666673</v>
      </c>
      <c r="AP326" s="140">
        <f t="array" ref="AP3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326" s="140">
        <f>Table1[[#This Row],[Proposed V3.0 TEC Requirement (kWh/wk)]]+IF(Table1[[#This Row],[Maximum Document Size Width]]&gt;=275,A3_Weekly,0)+IF(AND(ISNUMBER(FIND("WiFi",Table1[[#This Row],[Functional Adders]])),ISERROR(FIND("Ethernet",Table1[[#This Row],[Functional Adders]]))),WiFi_Weekly,0)</f>
        <v>0.48000000000000009</v>
      </c>
      <c r="AR326" s="140" t="b">
        <f>Table1[[#This Row],[Typical Electricity Consumption (TEC) Per Proposed V3.0 Calculations (kWh/wk)]]&lt;=Table1[[#This Row],[Proposed V3.0 TEC Requirement Plus A3 and Wi-Fi Allowances (kWh/wk)]]</f>
        <v>0</v>
      </c>
      <c r="AS326" s="140" t="b">
        <f t="shared" si="7"/>
        <v>0</v>
      </c>
    </row>
    <row r="327" spans="1:45" ht="36" x14ac:dyDescent="0.2">
      <c r="A327" s="131">
        <v>2192851</v>
      </c>
      <c r="B327" s="132" t="s">
        <v>709</v>
      </c>
      <c r="C327" s="132" t="s">
        <v>710</v>
      </c>
      <c r="D327" s="132" t="s">
        <v>2919</v>
      </c>
      <c r="E327" s="132" t="s">
        <v>2919</v>
      </c>
      <c r="F327" s="132"/>
      <c r="G327" s="132" t="s">
        <v>1432</v>
      </c>
      <c r="H327" s="132" t="s">
        <v>22</v>
      </c>
      <c r="I327" s="133">
        <v>216</v>
      </c>
      <c r="J327" s="133">
        <v>297</v>
      </c>
      <c r="K327" s="132"/>
      <c r="L327" s="132" t="s">
        <v>32</v>
      </c>
      <c r="M327" s="132" t="s">
        <v>28</v>
      </c>
      <c r="N327" s="133">
        <v>35</v>
      </c>
      <c r="O327" s="132" t="s">
        <v>24</v>
      </c>
      <c r="P327" s="134">
        <v>1.704</v>
      </c>
      <c r="Q327" s="135">
        <v>88.608000000000004</v>
      </c>
      <c r="R327" s="132" t="s">
        <v>25</v>
      </c>
      <c r="S327" s="136">
        <v>41601</v>
      </c>
      <c r="T327" s="136">
        <v>41564</v>
      </c>
      <c r="U327" s="132" t="s">
        <v>45</v>
      </c>
      <c r="V327" s="132" t="s">
        <v>3540</v>
      </c>
      <c r="W327" s="137">
        <v>3</v>
      </c>
      <c r="X327" s="137">
        <v>7.8</v>
      </c>
      <c r="Y327" s="137">
        <v>11.4</v>
      </c>
      <c r="Z327" s="137">
        <v>8.4</v>
      </c>
      <c r="AA327" s="137">
        <v>32</v>
      </c>
      <c r="AB327" s="137">
        <v>268</v>
      </c>
      <c r="AC327" s="138">
        <v>1.711036</v>
      </c>
      <c r="AD327" s="137">
        <v>67</v>
      </c>
      <c r="AE327" s="137">
        <v>0.79003599999999996</v>
      </c>
      <c r="AF327" s="137">
        <v>41.081871999999997</v>
      </c>
      <c r="AG327" s="139">
        <f>Table1[[#This Row],[Print/Copy Time from Sleep Mode (s)]]-Table1[[#This Row],[Print/Copy Time from Ready State (s)]]</f>
        <v>3.6000000000000005</v>
      </c>
      <c r="AH3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327" s="139" t="b">
        <f>IF(Table1[[#This Row],[Recovery Time Requirement (s)]]="No Requirement",TRUE,IF(Table1[[#This Row],[Recovery Time Requirement (s)]]="Default Delay Time Missing","Unknown",Table1[[#This Row],[Recovery Time (s) (Tactive1 - Tactive0)]]&lt;=Table1[[#This Row],[Recovery Time Requirement (s)]]))</f>
        <v>1</v>
      </c>
      <c r="AJ327" s="139" t="b">
        <f>Table1[[#This Row],[Automatic Duplex Output Capable]]&lt;&gt;"Optional"</f>
        <v>1</v>
      </c>
      <c r="AK3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7" s="140" t="str">
        <f t="array" ref="AL3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7" s="140">
        <f t="array" ref="AM3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327" s="140">
        <f>Table1[[#This Row],[V2.0 TEC Requirement (kWh/wk)]]*52/3</f>
        <v>46.800000000000004</v>
      </c>
      <c r="AO3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0.79003599999999996</v>
      </c>
      <c r="AP327" s="140">
        <f t="array" ref="AP3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327" s="140">
        <f>Table1[[#This Row],[Proposed V3.0 TEC Requirement (kWh/wk)]]+IF(Table1[[#This Row],[Maximum Document Size Width]]&gt;=275,A3_Weekly,0)+IF(AND(ISNUMBER(FIND("WiFi",Table1[[#This Row],[Functional Adders]])),ISERROR(FIND("Ethernet",Table1[[#This Row],[Functional Adders]]))),WiFi_Weekly,0)</f>
        <v>0.51500000000000001</v>
      </c>
      <c r="AR327" s="140" t="b">
        <f>Table1[[#This Row],[Typical Electricity Consumption (TEC) Per Proposed V3.0 Calculations (kWh/wk)]]&lt;=Table1[[#This Row],[Proposed V3.0 TEC Requirement Plus A3 and Wi-Fi Allowances (kWh/wk)]]</f>
        <v>0</v>
      </c>
      <c r="AS327" s="140" t="b">
        <f t="shared" si="7"/>
        <v>0</v>
      </c>
    </row>
    <row r="328" spans="1:45" ht="36" x14ac:dyDescent="0.2">
      <c r="A328" s="131">
        <v>2308012</v>
      </c>
      <c r="B328" s="132" t="s">
        <v>709</v>
      </c>
      <c r="C328" s="132" t="s">
        <v>710</v>
      </c>
      <c r="D328" s="132" t="s">
        <v>1445</v>
      </c>
      <c r="E328" s="132" t="s">
        <v>1445</v>
      </c>
      <c r="F328" s="132"/>
      <c r="G328" s="132" t="s">
        <v>29</v>
      </c>
      <c r="H328" s="132" t="s">
        <v>22</v>
      </c>
      <c r="I328" s="133">
        <v>216</v>
      </c>
      <c r="J328" s="133">
        <v>356</v>
      </c>
      <c r="K328" s="132"/>
      <c r="L328" s="132" t="s">
        <v>32</v>
      </c>
      <c r="M328" s="132" t="s">
        <v>28</v>
      </c>
      <c r="N328" s="133">
        <v>38</v>
      </c>
      <c r="O328" s="132" t="s">
        <v>24</v>
      </c>
      <c r="P328" s="134">
        <v>1.4370000000000001</v>
      </c>
      <c r="Q328" s="135">
        <v>74.724000000000004</v>
      </c>
      <c r="R328" s="132" t="s">
        <v>25</v>
      </c>
      <c r="S328" s="136">
        <v>43141</v>
      </c>
      <c r="T328" s="136">
        <v>43087</v>
      </c>
      <c r="U328" s="132" t="s">
        <v>45</v>
      </c>
      <c r="V328" s="132" t="s">
        <v>1446</v>
      </c>
      <c r="W328" s="137">
        <v>15</v>
      </c>
      <c r="X328" s="137">
        <v>9</v>
      </c>
      <c r="Y328" s="137">
        <v>9.6</v>
      </c>
      <c r="Z328" s="137">
        <v>9.6</v>
      </c>
      <c r="AA328" s="137">
        <v>32</v>
      </c>
      <c r="AB328" s="137">
        <v>243.8</v>
      </c>
      <c r="AC328" s="138">
        <v>1.4365999999999999</v>
      </c>
      <c r="AD328" s="137">
        <v>60.95</v>
      </c>
      <c r="AE328" s="137">
        <v>0.57335000000000003</v>
      </c>
      <c r="AF328" s="137">
        <v>29.8142</v>
      </c>
      <c r="AG328" s="139">
        <f>Table1[[#This Row],[Print/Copy Time from Sleep Mode (s)]]-Table1[[#This Row],[Print/Copy Time from Ready State (s)]]</f>
        <v>0.59999999999999964</v>
      </c>
      <c r="AH3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34.379999999999995</v>
      </c>
      <c r="AI328" s="139" t="b">
        <f>IF(Table1[[#This Row],[Recovery Time Requirement (s)]]="No Requirement",TRUE,IF(Table1[[#This Row],[Recovery Time Requirement (s)]]="Default Delay Time Missing","Unknown",Table1[[#This Row],[Recovery Time (s) (Tactive1 - Tactive0)]]&lt;=Table1[[#This Row],[Recovery Time Requirement (s)]]))</f>
        <v>1</v>
      </c>
      <c r="AJ328" s="139" t="b">
        <f>Table1[[#This Row],[Automatic Duplex Output Capable]]&lt;&gt;"Optional"</f>
        <v>1</v>
      </c>
      <c r="AK3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8" s="140" t="str">
        <f t="array" ref="AL3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28" s="140">
        <f t="array" ref="AM3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2.38</v>
      </c>
      <c r="AN328" s="140">
        <f>Table1[[#This Row],[V2.0 TEC Requirement (kWh/wk)]]*52/3</f>
        <v>41.25333333333333</v>
      </c>
      <c r="AO3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0.57335000000000003</v>
      </c>
      <c r="AP328" s="140">
        <f t="array" ref="AP3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0.53100000000000003</v>
      </c>
      <c r="AQ328" s="140">
        <f>Table1[[#This Row],[Proposed V3.0 TEC Requirement (kWh/wk)]]+IF(Table1[[#This Row],[Maximum Document Size Width]]&gt;=275,A3_Weekly,0)+IF(AND(ISNUMBER(FIND("WiFi",Table1[[#This Row],[Functional Adders]])),ISERROR(FIND("Ethernet",Table1[[#This Row],[Functional Adders]]))),WiFi_Weekly,0)</f>
        <v>0.53100000000000003</v>
      </c>
      <c r="AR328" s="140" t="b">
        <f>Table1[[#This Row],[Typical Electricity Consumption (TEC) Per Proposed V3.0 Calculations (kWh/wk)]]&lt;=Table1[[#This Row],[Proposed V3.0 TEC Requirement Plus A3 and Wi-Fi Allowances (kWh/wk)]]</f>
        <v>0</v>
      </c>
      <c r="AS328" s="140" t="b">
        <f t="shared" si="7"/>
        <v>0</v>
      </c>
    </row>
    <row r="329" spans="1:45" ht="36" x14ac:dyDescent="0.2">
      <c r="A329" s="131">
        <v>2308016</v>
      </c>
      <c r="B329" s="132" t="s">
        <v>709</v>
      </c>
      <c r="C329" s="132" t="s">
        <v>710</v>
      </c>
      <c r="D329" s="132" t="s">
        <v>1447</v>
      </c>
      <c r="E329" s="132" t="s">
        <v>1447</v>
      </c>
      <c r="F329" s="141"/>
      <c r="G329" s="132" t="s">
        <v>1432</v>
      </c>
      <c r="H329" s="132" t="s">
        <v>22</v>
      </c>
      <c r="I329" s="133">
        <v>216</v>
      </c>
      <c r="J329" s="133">
        <v>356</v>
      </c>
      <c r="K329" s="132"/>
      <c r="L329" s="132" t="s">
        <v>32</v>
      </c>
      <c r="M329" s="132" t="s">
        <v>28</v>
      </c>
      <c r="N329" s="133">
        <v>38</v>
      </c>
      <c r="O329" s="132" t="s">
        <v>24</v>
      </c>
      <c r="P329" s="134">
        <v>1.411</v>
      </c>
      <c r="Q329" s="135">
        <v>73.372</v>
      </c>
      <c r="R329" s="132" t="s">
        <v>25</v>
      </c>
      <c r="S329" s="136">
        <v>43141</v>
      </c>
      <c r="T329" s="136">
        <v>43087</v>
      </c>
      <c r="U329" s="132" t="s">
        <v>45</v>
      </c>
      <c r="V329" s="132" t="s">
        <v>1448</v>
      </c>
      <c r="W329" s="137">
        <v>15</v>
      </c>
      <c r="X329" s="137">
        <v>9</v>
      </c>
      <c r="Y329" s="137">
        <v>9.6</v>
      </c>
      <c r="Z329" s="137">
        <v>9.6</v>
      </c>
      <c r="AA329" s="137">
        <v>32</v>
      </c>
      <c r="AB329" s="137">
        <v>231</v>
      </c>
      <c r="AC329" s="138">
        <v>1.411</v>
      </c>
      <c r="AD329" s="137">
        <v>57.75</v>
      </c>
      <c r="AE329" s="137">
        <v>0.60475000000000001</v>
      </c>
      <c r="AF329" s="137">
        <v>31.446999999999999</v>
      </c>
      <c r="AG329" s="139">
        <f>Table1[[#This Row],[Print/Copy Time from Sleep Mode (s)]]-Table1[[#This Row],[Print/Copy Time from Ready State (s)]]</f>
        <v>0.59999999999999964</v>
      </c>
      <c r="AH3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34.379999999999995</v>
      </c>
      <c r="AI329" s="139" t="b">
        <f>IF(Table1[[#This Row],[Recovery Time Requirement (s)]]="No Requirement",TRUE,IF(Table1[[#This Row],[Recovery Time Requirement (s)]]="Default Delay Time Missing","Unknown",Table1[[#This Row],[Recovery Time (s) (Tactive1 - Tactive0)]]&lt;=Table1[[#This Row],[Recovery Time Requirement (s)]]))</f>
        <v>1</v>
      </c>
      <c r="AJ329" s="139" t="b">
        <f>Table1[[#This Row],[Automatic Duplex Output Capable]]&lt;&gt;"Optional"</f>
        <v>1</v>
      </c>
      <c r="AK3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29" s="140" t="str">
        <f t="array" ref="AL3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29" s="140">
        <f t="array" ref="AM3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3.03</v>
      </c>
      <c r="AN329" s="140">
        <f>Table1[[#This Row],[V2.0 TEC Requirement (kWh/wk)]]*52/3</f>
        <v>52.52</v>
      </c>
      <c r="AO3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0.60475000000000001</v>
      </c>
      <c r="AP329" s="140">
        <f t="array" ref="AP3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329" s="140">
        <f>Table1[[#This Row],[Proposed V3.0 TEC Requirement (kWh/wk)]]+IF(Table1[[#This Row],[Maximum Document Size Width]]&gt;=275,A3_Weekly,0)+IF(AND(ISNUMBER(FIND("WiFi",Table1[[#This Row],[Functional Adders]])),ISERROR(FIND("Ethernet",Table1[[#This Row],[Functional Adders]]))),WiFi_Weekly,0)</f>
        <v>0.56899999999999995</v>
      </c>
      <c r="AR329" s="140" t="b">
        <f>Table1[[#This Row],[Typical Electricity Consumption (TEC) Per Proposed V3.0 Calculations (kWh/wk)]]&lt;=Table1[[#This Row],[Proposed V3.0 TEC Requirement Plus A3 and Wi-Fi Allowances (kWh/wk)]]</f>
        <v>0</v>
      </c>
      <c r="AS329" s="140" t="b">
        <f t="shared" si="7"/>
        <v>0</v>
      </c>
    </row>
    <row r="330" spans="1:45" ht="36" x14ac:dyDescent="0.2">
      <c r="A330" s="131">
        <v>2195814</v>
      </c>
      <c r="B330" s="132" t="s">
        <v>709</v>
      </c>
      <c r="C330" s="132" t="s">
        <v>710</v>
      </c>
      <c r="D330" s="132" t="s">
        <v>2920</v>
      </c>
      <c r="E330" s="132" t="s">
        <v>2920</v>
      </c>
      <c r="F330" s="132"/>
      <c r="G330" s="132" t="s">
        <v>29</v>
      </c>
      <c r="H330" s="132" t="s">
        <v>22</v>
      </c>
      <c r="I330" s="133">
        <v>216</v>
      </c>
      <c r="J330" s="133">
        <v>356</v>
      </c>
      <c r="K330" s="132"/>
      <c r="L330" s="132" t="s">
        <v>32</v>
      </c>
      <c r="M330" s="132" t="s">
        <v>28</v>
      </c>
      <c r="N330" s="133">
        <v>42</v>
      </c>
      <c r="O330" s="132" t="s">
        <v>24</v>
      </c>
      <c r="P330" s="134">
        <v>2.2349999999999999</v>
      </c>
      <c r="Q330" s="135">
        <v>116.22</v>
      </c>
      <c r="R330" s="132" t="s">
        <v>25</v>
      </c>
      <c r="S330" s="136">
        <v>41317</v>
      </c>
      <c r="T330" s="136">
        <v>41603</v>
      </c>
      <c r="U330" s="132" t="s">
        <v>45</v>
      </c>
      <c r="V330" s="132" t="s">
        <v>3541</v>
      </c>
      <c r="W330" s="137">
        <v>30</v>
      </c>
      <c r="X330" s="137">
        <v>7.8</v>
      </c>
      <c r="Y330" s="137">
        <v>8.4</v>
      </c>
      <c r="Z330" s="137">
        <v>7.8</v>
      </c>
      <c r="AA330" s="137">
        <v>32</v>
      </c>
      <c r="AB330" s="137">
        <v>327.2</v>
      </c>
      <c r="AC330" s="138">
        <v>2.2366866666666665</v>
      </c>
      <c r="AD330" s="137">
        <v>81.8</v>
      </c>
      <c r="AE330" s="137">
        <v>1.1476866666666665</v>
      </c>
      <c r="AF330" s="137">
        <v>59.679706666666661</v>
      </c>
      <c r="AG330" s="139">
        <f>Table1[[#This Row],[Print/Copy Time from Sleep Mode (s)]]-Table1[[#This Row],[Print/Copy Time from Ready State (s)]]</f>
        <v>0.60000000000000053</v>
      </c>
      <c r="AH3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330" s="139" t="b">
        <f>IF(Table1[[#This Row],[Recovery Time Requirement (s)]]="No Requirement",TRUE,IF(Table1[[#This Row],[Recovery Time Requirement (s)]]="Default Delay Time Missing","Unknown",Table1[[#This Row],[Recovery Time (s) (Tactive1 - Tactive0)]]&lt;=Table1[[#This Row],[Recovery Time Requirement (s)]]))</f>
        <v>1</v>
      </c>
      <c r="AJ330" s="139" t="b">
        <f>Table1[[#This Row],[Automatic Duplex Output Capable]]&lt;&gt;"Optional"</f>
        <v>1</v>
      </c>
      <c r="AK3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0" s="140" t="str">
        <f t="array" ref="AL3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30" s="140">
        <f t="array" ref="AM3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330" s="140">
        <f>Table1[[#This Row],[V2.0 TEC Requirement (kWh/wk)]]*52/3</f>
        <v>50.613333333333337</v>
      </c>
      <c r="AO3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1.1476866666666665</v>
      </c>
      <c r="AP330" s="140">
        <f t="array" ref="AP3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330" s="140">
        <f>Table1[[#This Row],[Proposed V3.0 TEC Requirement (kWh/wk)]]+IF(Table1[[#This Row],[Maximum Document Size Width]]&gt;=275,A3_Weekly,0)+IF(AND(ISNUMBER(FIND("WiFi",Table1[[#This Row],[Functional Adders]])),ISERROR(FIND("Ethernet",Table1[[#This Row],[Functional Adders]]))),WiFi_Weekly,0)</f>
        <v>0.60399999999999987</v>
      </c>
      <c r="AR330" s="140" t="b">
        <f>Table1[[#This Row],[Typical Electricity Consumption (TEC) Per Proposed V3.0 Calculations (kWh/wk)]]&lt;=Table1[[#This Row],[Proposed V3.0 TEC Requirement Plus A3 and Wi-Fi Allowances (kWh/wk)]]</f>
        <v>0</v>
      </c>
      <c r="AS330" s="140" t="b">
        <f t="shared" si="7"/>
        <v>0</v>
      </c>
    </row>
    <row r="331" spans="1:45" ht="36" x14ac:dyDescent="0.2">
      <c r="A331" s="131">
        <v>2192852</v>
      </c>
      <c r="B331" s="132" t="s">
        <v>709</v>
      </c>
      <c r="C331" s="132" t="s">
        <v>710</v>
      </c>
      <c r="D331" s="132" t="s">
        <v>2921</v>
      </c>
      <c r="E331" s="132" t="s">
        <v>2921</v>
      </c>
      <c r="F331" s="132"/>
      <c r="G331" s="132" t="s">
        <v>1432</v>
      </c>
      <c r="H331" s="132" t="s">
        <v>22</v>
      </c>
      <c r="I331" s="133">
        <v>216</v>
      </c>
      <c r="J331" s="133">
        <v>356</v>
      </c>
      <c r="K331" s="132"/>
      <c r="L331" s="132" t="s">
        <v>32</v>
      </c>
      <c r="M331" s="132" t="s">
        <v>28</v>
      </c>
      <c r="N331" s="133">
        <v>42</v>
      </c>
      <c r="O331" s="132" t="s">
        <v>24</v>
      </c>
      <c r="P331" s="134">
        <v>2.0310000000000001</v>
      </c>
      <c r="Q331" s="135">
        <v>105.61199999999999</v>
      </c>
      <c r="R331" s="132" t="s">
        <v>25</v>
      </c>
      <c r="S331" s="136">
        <v>41601</v>
      </c>
      <c r="T331" s="136">
        <v>41564</v>
      </c>
      <c r="U331" s="132" t="s">
        <v>45</v>
      </c>
      <c r="V331" s="132" t="s">
        <v>3542</v>
      </c>
      <c r="W331" s="137">
        <v>3</v>
      </c>
      <c r="X331" s="137">
        <v>6.6</v>
      </c>
      <c r="Y331" s="137">
        <v>10.8</v>
      </c>
      <c r="Z331" s="137">
        <v>7.8</v>
      </c>
      <c r="AA331" s="137">
        <v>32</v>
      </c>
      <c r="AB331" s="137">
        <v>332</v>
      </c>
      <c r="AC331" s="138">
        <v>2.0360033333333334</v>
      </c>
      <c r="AD331" s="137">
        <v>83</v>
      </c>
      <c r="AE331" s="137">
        <v>0.87500333333333336</v>
      </c>
      <c r="AF331" s="137">
        <v>45.500173333333336</v>
      </c>
      <c r="AG331" s="139">
        <f>Table1[[#This Row],[Print/Copy Time from Sleep Mode (s)]]-Table1[[#This Row],[Print/Copy Time from Ready State (s)]]</f>
        <v>4.2000000000000011</v>
      </c>
      <c r="AH3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331" s="139" t="b">
        <f>IF(Table1[[#This Row],[Recovery Time Requirement (s)]]="No Requirement",TRUE,IF(Table1[[#This Row],[Recovery Time Requirement (s)]]="Default Delay Time Missing","Unknown",Table1[[#This Row],[Recovery Time (s) (Tactive1 - Tactive0)]]&lt;=Table1[[#This Row],[Recovery Time Requirement (s)]]))</f>
        <v>1</v>
      </c>
      <c r="AJ331" s="139" t="b">
        <f>Table1[[#This Row],[Automatic Duplex Output Capable]]&lt;&gt;"Optional"</f>
        <v>1</v>
      </c>
      <c r="AK3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1" s="140" t="str">
        <f t="array" ref="AL3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1" s="140">
        <f t="array" ref="AM3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331" s="140">
        <f>Table1[[#This Row],[V2.0 TEC Requirement (kWh/wk)]]*52/3</f>
        <v>60.146666666666668</v>
      </c>
      <c r="AO3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0.87500333333333336</v>
      </c>
      <c r="AP331" s="140">
        <f t="array" ref="AP3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331" s="140">
        <f>Table1[[#This Row],[Proposed V3.0 TEC Requirement (kWh/wk)]]+IF(Table1[[#This Row],[Maximum Document Size Width]]&gt;=275,A3_Weekly,0)+IF(AND(ISNUMBER(FIND("WiFi",Table1[[#This Row],[Functional Adders]])),ISERROR(FIND("Ethernet",Table1[[#This Row],[Functional Adders]]))),WiFi_Weekly,0)</f>
        <v>0.6359999999999999</v>
      </c>
      <c r="AR331" s="140" t="b">
        <f>Table1[[#This Row],[Typical Electricity Consumption (TEC) Per Proposed V3.0 Calculations (kWh/wk)]]&lt;=Table1[[#This Row],[Proposed V3.0 TEC Requirement Plus A3 and Wi-Fi Allowances (kWh/wk)]]</f>
        <v>0</v>
      </c>
      <c r="AS331" s="140" t="b">
        <f t="shared" si="7"/>
        <v>0</v>
      </c>
    </row>
    <row r="332" spans="1:45" ht="36" x14ac:dyDescent="0.2">
      <c r="A332" s="131">
        <v>2195298</v>
      </c>
      <c r="B332" s="132" t="s">
        <v>709</v>
      </c>
      <c r="C332" s="132" t="s">
        <v>710</v>
      </c>
      <c r="D332" s="132" t="s">
        <v>2922</v>
      </c>
      <c r="E332" s="132" t="s">
        <v>2922</v>
      </c>
      <c r="F332" s="132"/>
      <c r="G332" s="132" t="s">
        <v>1432</v>
      </c>
      <c r="H332" s="132" t="s">
        <v>22</v>
      </c>
      <c r="I332" s="133">
        <v>216</v>
      </c>
      <c r="J332" s="133">
        <v>356</v>
      </c>
      <c r="K332" s="132"/>
      <c r="L332" s="132" t="s">
        <v>32</v>
      </c>
      <c r="M332" s="132" t="s">
        <v>28</v>
      </c>
      <c r="N332" s="133">
        <v>42</v>
      </c>
      <c r="O332" s="132" t="s">
        <v>24</v>
      </c>
      <c r="P332" s="134">
        <v>2.056</v>
      </c>
      <c r="Q332" s="135">
        <v>106.91200000000001</v>
      </c>
      <c r="R332" s="132" t="s">
        <v>25</v>
      </c>
      <c r="S332" s="136">
        <v>41659</v>
      </c>
      <c r="T332" s="136">
        <v>41597</v>
      </c>
      <c r="U332" s="132" t="s">
        <v>45</v>
      </c>
      <c r="V332" s="132" t="s">
        <v>3543</v>
      </c>
      <c r="W332" s="137">
        <v>20</v>
      </c>
      <c r="X332" s="137">
        <v>9</v>
      </c>
      <c r="Y332" s="137">
        <v>55.2</v>
      </c>
      <c r="Z332" s="137">
        <v>54</v>
      </c>
      <c r="AA332" s="137">
        <v>32</v>
      </c>
      <c r="AB332" s="137">
        <v>320</v>
      </c>
      <c r="AC332" s="138">
        <v>2.0595875000000001</v>
      </c>
      <c r="AD332" s="137">
        <v>80</v>
      </c>
      <c r="AE332" s="137">
        <v>0.96458749999999993</v>
      </c>
      <c r="AF332" s="137">
        <v>50.158549999999998</v>
      </c>
      <c r="AG332" s="139">
        <f>Table1[[#This Row],[Print/Copy Time from Sleep Mode (s)]]-Table1[[#This Row],[Print/Copy Time from Ready State (s)]]</f>
        <v>46.2</v>
      </c>
      <c r="AH3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332" s="139" t="b">
        <f>IF(Table1[[#This Row],[Recovery Time Requirement (s)]]="No Requirement",TRUE,IF(Table1[[#This Row],[Recovery Time Requirement (s)]]="Default Delay Time Missing","Unknown",Table1[[#This Row],[Recovery Time (s) (Tactive1 - Tactive0)]]&lt;=Table1[[#This Row],[Recovery Time Requirement (s)]]))</f>
        <v>0</v>
      </c>
      <c r="AJ332" s="139" t="b">
        <f>Table1[[#This Row],[Automatic Duplex Output Capable]]&lt;&gt;"Optional"</f>
        <v>1</v>
      </c>
      <c r="AK3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2" s="140" t="str">
        <f t="array" ref="AL3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2" s="140">
        <f t="array" ref="AM3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332" s="140">
        <f>Table1[[#This Row],[V2.0 TEC Requirement (kWh/wk)]]*52/3</f>
        <v>60.146666666666668</v>
      </c>
      <c r="AO3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0.96458749999999993</v>
      </c>
      <c r="AP332" s="140">
        <f t="array" ref="AP3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332" s="140">
        <f>Table1[[#This Row],[Proposed V3.0 TEC Requirement (kWh/wk)]]+IF(Table1[[#This Row],[Maximum Document Size Width]]&gt;=275,A3_Weekly,0)+IF(AND(ISNUMBER(FIND("WiFi",Table1[[#This Row],[Functional Adders]])),ISERROR(FIND("Ethernet",Table1[[#This Row],[Functional Adders]]))),WiFi_Weekly,0)</f>
        <v>0.6359999999999999</v>
      </c>
      <c r="AR332" s="140" t="b">
        <f>Table1[[#This Row],[Typical Electricity Consumption (TEC) Per Proposed V3.0 Calculations (kWh/wk)]]&lt;=Table1[[#This Row],[Proposed V3.0 TEC Requirement Plus A3 and Wi-Fi Allowances (kWh/wk)]]</f>
        <v>0</v>
      </c>
      <c r="AS332" s="140" t="b">
        <f t="shared" si="7"/>
        <v>0</v>
      </c>
    </row>
    <row r="333" spans="1:45" ht="36" x14ac:dyDescent="0.2">
      <c r="A333" s="131">
        <v>2308014</v>
      </c>
      <c r="B333" s="132" t="s">
        <v>709</v>
      </c>
      <c r="C333" s="132" t="s">
        <v>710</v>
      </c>
      <c r="D333" s="132" t="s">
        <v>2923</v>
      </c>
      <c r="E333" s="132" t="s">
        <v>2923</v>
      </c>
      <c r="F333" s="132"/>
      <c r="G333" s="132" t="s">
        <v>1432</v>
      </c>
      <c r="H333" s="132" t="s">
        <v>22</v>
      </c>
      <c r="I333" s="133">
        <v>216</v>
      </c>
      <c r="J333" s="133">
        <v>356</v>
      </c>
      <c r="K333" s="132"/>
      <c r="L333" s="132" t="s">
        <v>32</v>
      </c>
      <c r="M333" s="132" t="s">
        <v>28</v>
      </c>
      <c r="N333" s="133">
        <v>42</v>
      </c>
      <c r="O333" s="132" t="s">
        <v>24</v>
      </c>
      <c r="P333" s="134">
        <v>1.593</v>
      </c>
      <c r="Q333" s="135">
        <v>82.835999999999999</v>
      </c>
      <c r="R333" s="132" t="s">
        <v>25</v>
      </c>
      <c r="S333" s="136">
        <v>43169</v>
      </c>
      <c r="T333" s="136">
        <v>43087</v>
      </c>
      <c r="U333" s="132" t="s">
        <v>45</v>
      </c>
      <c r="V333" s="132" t="s">
        <v>3544</v>
      </c>
      <c r="W333" s="137">
        <v>15</v>
      </c>
      <c r="X333" s="137">
        <v>10.199999999999999</v>
      </c>
      <c r="Y333" s="137">
        <v>30</v>
      </c>
      <c r="Z333" s="137">
        <v>30.6</v>
      </c>
      <c r="AA333" s="137">
        <v>32</v>
      </c>
      <c r="AB333" s="137">
        <v>267.39999999999998</v>
      </c>
      <c r="AC333" s="138">
        <v>1.593</v>
      </c>
      <c r="AD333" s="137">
        <v>66.849999999999994</v>
      </c>
      <c r="AE333" s="137">
        <v>0.65024999999999999</v>
      </c>
      <c r="AF333" s="137">
        <v>33.813000000000002</v>
      </c>
      <c r="AG333" s="139">
        <f>Table1[[#This Row],[Print/Copy Time from Sleep Mode (s)]]-Table1[[#This Row],[Print/Copy Time from Ready State (s)]]</f>
        <v>19.8</v>
      </c>
      <c r="AH3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333" s="139" t="b">
        <f>IF(Table1[[#This Row],[Recovery Time Requirement (s)]]="No Requirement",TRUE,IF(Table1[[#This Row],[Recovery Time Requirement (s)]]="Default Delay Time Missing","Unknown",Table1[[#This Row],[Recovery Time (s) (Tactive1 - Tactive0)]]&lt;=Table1[[#This Row],[Recovery Time Requirement (s)]]))</f>
        <v>1</v>
      </c>
      <c r="AJ333" s="139" t="b">
        <f>Table1[[#This Row],[Automatic Duplex Output Capable]]&lt;&gt;"Optional"</f>
        <v>1</v>
      </c>
      <c r="AK3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3" s="140" t="str">
        <f t="array" ref="AL3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3" s="140">
        <f t="array" ref="AM3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333" s="140">
        <f>Table1[[#This Row],[V2.0 TEC Requirement (kWh/wk)]]*52/3</f>
        <v>60.146666666666668</v>
      </c>
      <c r="AO3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0.65024999999999999</v>
      </c>
      <c r="AP333" s="140">
        <f t="array" ref="AP3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333" s="140">
        <f>Table1[[#This Row],[Proposed V3.0 TEC Requirement (kWh/wk)]]+IF(Table1[[#This Row],[Maximum Document Size Width]]&gt;=275,A3_Weekly,0)+IF(AND(ISNUMBER(FIND("WiFi",Table1[[#This Row],[Functional Adders]])),ISERROR(FIND("Ethernet",Table1[[#This Row],[Functional Adders]]))),WiFi_Weekly,0)</f>
        <v>0.6359999999999999</v>
      </c>
      <c r="AR333" s="140" t="b">
        <f>Table1[[#This Row],[Typical Electricity Consumption (TEC) Per Proposed V3.0 Calculations (kWh/wk)]]&lt;=Table1[[#This Row],[Proposed V3.0 TEC Requirement Plus A3 and Wi-Fi Allowances (kWh/wk)]]</f>
        <v>0</v>
      </c>
      <c r="AS333" s="140" t="b">
        <f t="shared" si="7"/>
        <v>0</v>
      </c>
    </row>
    <row r="334" spans="1:45" ht="36" x14ac:dyDescent="0.2">
      <c r="A334" s="131">
        <v>2308011</v>
      </c>
      <c r="B334" s="132" t="s">
        <v>709</v>
      </c>
      <c r="C334" s="132" t="s">
        <v>710</v>
      </c>
      <c r="D334" s="132" t="s">
        <v>1449</v>
      </c>
      <c r="E334" s="132" t="s">
        <v>1449</v>
      </c>
      <c r="F334" s="132"/>
      <c r="G334" s="132" t="s">
        <v>29</v>
      </c>
      <c r="H334" s="132" t="s">
        <v>22</v>
      </c>
      <c r="I334" s="133">
        <v>216</v>
      </c>
      <c r="J334" s="133">
        <v>356</v>
      </c>
      <c r="K334" s="132"/>
      <c r="L334" s="132" t="s">
        <v>32</v>
      </c>
      <c r="M334" s="132" t="s">
        <v>28</v>
      </c>
      <c r="N334" s="133">
        <v>46</v>
      </c>
      <c r="O334" s="132" t="s">
        <v>24</v>
      </c>
      <c r="P334" s="134">
        <v>1.732</v>
      </c>
      <c r="Q334" s="135">
        <v>90.063999999999993</v>
      </c>
      <c r="R334" s="132" t="s">
        <v>25</v>
      </c>
      <c r="S334" s="136">
        <v>43141</v>
      </c>
      <c r="T334" s="136">
        <v>43087</v>
      </c>
      <c r="U334" s="132" t="s">
        <v>45</v>
      </c>
      <c r="V334" s="132" t="s">
        <v>1450</v>
      </c>
      <c r="W334" s="137">
        <v>15</v>
      </c>
      <c r="X334" s="137">
        <v>9.6</v>
      </c>
      <c r="Y334" s="137">
        <v>9.6</v>
      </c>
      <c r="Z334" s="137">
        <v>9.6</v>
      </c>
      <c r="AA334" s="137">
        <v>32</v>
      </c>
      <c r="AB334" s="137">
        <v>300.39999999999998</v>
      </c>
      <c r="AC334" s="138">
        <v>1.7324000000000002</v>
      </c>
      <c r="AD334" s="137">
        <v>75.099999999999994</v>
      </c>
      <c r="AE334" s="137">
        <v>0.65989999999999993</v>
      </c>
      <c r="AF334" s="137">
        <v>34.314799999999998</v>
      </c>
      <c r="AG334" s="139">
        <f>Table1[[#This Row],[Print/Copy Time from Sleep Mode (s)]]-Table1[[#This Row],[Print/Copy Time from Ready State (s)]]</f>
        <v>0</v>
      </c>
      <c r="AH3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334" s="139" t="b">
        <f>IF(Table1[[#This Row],[Recovery Time Requirement (s)]]="No Requirement",TRUE,IF(Table1[[#This Row],[Recovery Time Requirement (s)]]="Default Delay Time Missing","Unknown",Table1[[#This Row],[Recovery Time (s) (Tactive1 - Tactive0)]]&lt;=Table1[[#This Row],[Recovery Time Requirement (s)]]))</f>
        <v>1</v>
      </c>
      <c r="AJ334" s="139" t="b">
        <f>Table1[[#This Row],[Automatic Duplex Output Capable]]&lt;&gt;"Optional"</f>
        <v>1</v>
      </c>
      <c r="AK3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4" s="140" t="str">
        <f t="array" ref="AL3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34" s="140">
        <f t="array" ref="AM3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3.5600000000000005</v>
      </c>
      <c r="AN334" s="140">
        <f>Table1[[#This Row],[V2.0 TEC Requirement (kWh/wk)]]*52/3</f>
        <v>61.706666666666678</v>
      </c>
      <c r="AO3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0.65989999999999993</v>
      </c>
      <c r="AP334" s="140">
        <f t="array" ref="AP3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0.69199999999999995</v>
      </c>
      <c r="AQ334" s="140">
        <f>Table1[[#This Row],[Proposed V3.0 TEC Requirement (kWh/wk)]]+IF(Table1[[#This Row],[Maximum Document Size Width]]&gt;=275,A3_Weekly,0)+IF(AND(ISNUMBER(FIND("WiFi",Table1[[#This Row],[Functional Adders]])),ISERROR(FIND("Ethernet",Table1[[#This Row],[Functional Adders]]))),WiFi_Weekly,0)</f>
        <v>0.69199999999999995</v>
      </c>
      <c r="AR334" s="140" t="b">
        <f>Table1[[#This Row],[Typical Electricity Consumption (TEC) Per Proposed V3.0 Calculations (kWh/wk)]]&lt;=Table1[[#This Row],[Proposed V3.0 TEC Requirement Plus A3 and Wi-Fi Allowances (kWh/wk)]]</f>
        <v>1</v>
      </c>
      <c r="AS334" s="140" t="b">
        <f t="shared" si="7"/>
        <v>1</v>
      </c>
    </row>
    <row r="335" spans="1:45" ht="36" x14ac:dyDescent="0.2">
      <c r="A335" s="131">
        <v>2308015</v>
      </c>
      <c r="B335" s="132" t="s">
        <v>709</v>
      </c>
      <c r="C335" s="132" t="s">
        <v>710</v>
      </c>
      <c r="D335" s="132" t="s">
        <v>1451</v>
      </c>
      <c r="E335" s="132" t="s">
        <v>1451</v>
      </c>
      <c r="F335" s="132"/>
      <c r="G335" s="132" t="s">
        <v>1432</v>
      </c>
      <c r="H335" s="132" t="s">
        <v>22</v>
      </c>
      <c r="I335" s="133">
        <v>216</v>
      </c>
      <c r="J335" s="133">
        <v>356</v>
      </c>
      <c r="K335" s="132"/>
      <c r="L335" s="132" t="s">
        <v>32</v>
      </c>
      <c r="M335" s="132" t="s">
        <v>28</v>
      </c>
      <c r="N335" s="133">
        <v>46</v>
      </c>
      <c r="O335" s="132" t="s">
        <v>24</v>
      </c>
      <c r="P335" s="134">
        <v>1.7809999999999999</v>
      </c>
      <c r="Q335" s="135">
        <v>92.611999999999995</v>
      </c>
      <c r="R335" s="132" t="s">
        <v>25</v>
      </c>
      <c r="S335" s="136">
        <v>43141</v>
      </c>
      <c r="T335" s="136">
        <v>43087</v>
      </c>
      <c r="U335" s="132" t="s">
        <v>45</v>
      </c>
      <c r="V335" s="132" t="s">
        <v>1452</v>
      </c>
      <c r="W335" s="137">
        <v>15</v>
      </c>
      <c r="X335" s="137">
        <v>9.6</v>
      </c>
      <c r="Y335" s="137">
        <v>9.6</v>
      </c>
      <c r="Z335" s="137">
        <v>9.6</v>
      </c>
      <c r="AA335" s="137">
        <v>32</v>
      </c>
      <c r="AB335" s="137">
        <v>310.2</v>
      </c>
      <c r="AC335" s="138">
        <v>1.7814000000000001</v>
      </c>
      <c r="AD335" s="137">
        <v>77.55</v>
      </c>
      <c r="AE335" s="137">
        <v>0.67215000000000003</v>
      </c>
      <c r="AF335" s="137">
        <v>34.951799999999999</v>
      </c>
      <c r="AG335" s="139">
        <f>Table1[[#This Row],[Print/Copy Time from Sleep Mode (s)]]-Table1[[#This Row],[Print/Copy Time from Ready State (s)]]</f>
        <v>0</v>
      </c>
      <c r="AH3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335" s="139" t="b">
        <f>IF(Table1[[#This Row],[Recovery Time Requirement (s)]]="No Requirement",TRUE,IF(Table1[[#This Row],[Recovery Time Requirement (s)]]="Default Delay Time Missing","Unknown",Table1[[#This Row],[Recovery Time (s) (Tactive1 - Tactive0)]]&lt;=Table1[[#This Row],[Recovery Time Requirement (s)]]))</f>
        <v>1</v>
      </c>
      <c r="AJ335" s="139" t="b">
        <f>Table1[[#This Row],[Automatic Duplex Output Capable]]&lt;&gt;"Optional"</f>
        <v>1</v>
      </c>
      <c r="AK3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5" s="140" t="str">
        <f t="array" ref="AL3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5" s="140">
        <f t="array" ref="AM3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3.9099999999999997</v>
      </c>
      <c r="AN335" s="140">
        <f>Table1[[#This Row],[V2.0 TEC Requirement (kWh/wk)]]*52/3</f>
        <v>67.773333333333326</v>
      </c>
      <c r="AO3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0.67215000000000003</v>
      </c>
      <c r="AP335" s="140">
        <f t="array" ref="AP3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0.68799999999999994</v>
      </c>
      <c r="AQ335" s="140">
        <f>Table1[[#This Row],[Proposed V3.0 TEC Requirement (kWh/wk)]]+IF(Table1[[#This Row],[Maximum Document Size Width]]&gt;=275,A3_Weekly,0)+IF(AND(ISNUMBER(FIND("WiFi",Table1[[#This Row],[Functional Adders]])),ISERROR(FIND("Ethernet",Table1[[#This Row],[Functional Adders]]))),WiFi_Weekly,0)</f>
        <v>0.68799999999999994</v>
      </c>
      <c r="AR335" s="140" t="b">
        <f>Table1[[#This Row],[Typical Electricity Consumption (TEC) Per Proposed V3.0 Calculations (kWh/wk)]]&lt;=Table1[[#This Row],[Proposed V3.0 TEC Requirement Plus A3 and Wi-Fi Allowances (kWh/wk)]]</f>
        <v>1</v>
      </c>
      <c r="AS335" s="140" t="b">
        <f t="shared" si="7"/>
        <v>1</v>
      </c>
    </row>
    <row r="336" spans="1:45" ht="36" x14ac:dyDescent="0.2">
      <c r="A336" s="131">
        <v>2280838</v>
      </c>
      <c r="B336" s="132" t="s">
        <v>709</v>
      </c>
      <c r="C336" s="132" t="s">
        <v>710</v>
      </c>
      <c r="D336" s="132" t="s">
        <v>760</v>
      </c>
      <c r="E336" s="132" t="s">
        <v>760</v>
      </c>
      <c r="F336" s="132"/>
      <c r="G336" s="132" t="s">
        <v>1432</v>
      </c>
      <c r="H336" s="132" t="s">
        <v>22</v>
      </c>
      <c r="I336" s="133">
        <v>297</v>
      </c>
      <c r="J336" s="133">
        <v>432</v>
      </c>
      <c r="K336" s="132"/>
      <c r="L336" s="132" t="s">
        <v>32</v>
      </c>
      <c r="M336" s="132" t="s">
        <v>28</v>
      </c>
      <c r="N336" s="133">
        <v>45</v>
      </c>
      <c r="O336" s="132" t="s">
        <v>24</v>
      </c>
      <c r="P336" s="134">
        <v>2.5950000000000002</v>
      </c>
      <c r="Q336" s="135">
        <v>134.94</v>
      </c>
      <c r="R336" s="132" t="s">
        <v>25</v>
      </c>
      <c r="S336" s="136">
        <v>42719</v>
      </c>
      <c r="T336" s="136">
        <v>42647</v>
      </c>
      <c r="U336" s="132" t="s">
        <v>45</v>
      </c>
      <c r="V336" s="132" t="s">
        <v>761</v>
      </c>
      <c r="W336" s="137">
        <v>15</v>
      </c>
      <c r="X336" s="137">
        <v>12.6</v>
      </c>
      <c r="Y336" s="137">
        <v>18.600000000000001</v>
      </c>
      <c r="Z336" s="137">
        <v>16.8</v>
      </c>
      <c r="AA336" s="137">
        <v>32</v>
      </c>
      <c r="AB336" s="137">
        <v>506.2</v>
      </c>
      <c r="AC336" s="138">
        <v>2.5950000000000002</v>
      </c>
      <c r="AD336" s="137">
        <v>126.55</v>
      </c>
      <c r="AE336" s="137">
        <v>0.71174999999999999</v>
      </c>
      <c r="AF336" s="137">
        <v>37.011000000000003</v>
      </c>
      <c r="AG336" s="139">
        <f>Table1[[#This Row],[Print/Copy Time from Sleep Mode (s)]]-Table1[[#This Row],[Print/Copy Time from Ready State (s)]]</f>
        <v>6.0000000000000018</v>
      </c>
      <c r="AH3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336" s="139" t="b">
        <f>IF(Table1[[#This Row],[Recovery Time Requirement (s)]]="No Requirement",TRUE,IF(Table1[[#This Row],[Recovery Time Requirement (s)]]="Default Delay Time Missing","Unknown",Table1[[#This Row],[Recovery Time (s) (Tactive1 - Tactive0)]]&lt;=Table1[[#This Row],[Recovery Time Requirement (s)]]))</f>
        <v>1</v>
      </c>
      <c r="AJ336" s="139" t="b">
        <f>Table1[[#This Row],[Automatic Duplex Output Capable]]&lt;&gt;"Optional"</f>
        <v>1</v>
      </c>
      <c r="AK3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6" s="140" t="str">
        <f t="array" ref="AL3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6" s="140">
        <f t="array" ref="AM3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336" s="140">
        <f>Table1[[#This Row],[V2.0 TEC Requirement (kWh/wk)]]*52/3</f>
        <v>71.066666666666677</v>
      </c>
      <c r="AO3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0.66174999999999995</v>
      </c>
      <c r="AP336" s="140">
        <f t="array" ref="AP3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336" s="140">
        <f>Table1[[#This Row],[Proposed V3.0 TEC Requirement (kWh/wk)]]+IF(Table1[[#This Row],[Maximum Document Size Width]]&gt;=275,A3_Weekly,0)+IF(AND(ISNUMBER(FIND("WiFi",Table1[[#This Row],[Functional Adders]])),ISERROR(FIND("Ethernet",Table1[[#This Row],[Functional Adders]]))),WiFi_Weekly,0)</f>
        <v>0.72499999999999998</v>
      </c>
      <c r="AR336" s="140" t="b">
        <f>Table1[[#This Row],[Typical Electricity Consumption (TEC) Per Proposed V3.0 Calculations (kWh/wk)]]&lt;=Table1[[#This Row],[Proposed V3.0 TEC Requirement Plus A3 and Wi-Fi Allowances (kWh/wk)]]</f>
        <v>1</v>
      </c>
      <c r="AS336" s="140" t="b">
        <f t="shared" si="7"/>
        <v>1</v>
      </c>
    </row>
    <row r="337" spans="1:45" ht="36" x14ac:dyDescent="0.2">
      <c r="A337" s="131">
        <v>2303525</v>
      </c>
      <c r="B337" s="132" t="s">
        <v>709</v>
      </c>
      <c r="C337" s="132" t="s">
        <v>710</v>
      </c>
      <c r="D337" s="132" t="s">
        <v>762</v>
      </c>
      <c r="E337" s="132" t="s">
        <v>762</v>
      </c>
      <c r="F337" s="132"/>
      <c r="G337" s="132" t="s">
        <v>1432</v>
      </c>
      <c r="H337" s="132" t="s">
        <v>22</v>
      </c>
      <c r="I337" s="133">
        <v>297</v>
      </c>
      <c r="J337" s="133">
        <v>432</v>
      </c>
      <c r="K337" s="132"/>
      <c r="L337" s="132" t="s">
        <v>32</v>
      </c>
      <c r="M337" s="132" t="s">
        <v>28</v>
      </c>
      <c r="N337" s="133">
        <v>45</v>
      </c>
      <c r="O337" s="132" t="s">
        <v>24</v>
      </c>
      <c r="P337" s="134">
        <v>2.3290000000000002</v>
      </c>
      <c r="Q337" s="135">
        <v>121.108</v>
      </c>
      <c r="R337" s="132" t="s">
        <v>25</v>
      </c>
      <c r="S337" s="136">
        <v>43066</v>
      </c>
      <c r="T337" s="136">
        <v>42990</v>
      </c>
      <c r="U337" s="132" t="s">
        <v>45</v>
      </c>
      <c r="V337" s="132" t="s">
        <v>763</v>
      </c>
      <c r="W337" s="137">
        <v>15</v>
      </c>
      <c r="X337" s="137">
        <v>12.6</v>
      </c>
      <c r="Y337" s="137">
        <v>12.6</v>
      </c>
      <c r="Z337" s="137">
        <v>15</v>
      </c>
      <c r="AA337" s="137">
        <v>32</v>
      </c>
      <c r="AB337" s="137">
        <v>458.2</v>
      </c>
      <c r="AC337" s="138">
        <v>2.3294000000000001</v>
      </c>
      <c r="AD337" s="137">
        <v>114.55</v>
      </c>
      <c r="AE337" s="137">
        <v>0.62014999999999998</v>
      </c>
      <c r="AF337" s="137">
        <v>32.247799999999998</v>
      </c>
      <c r="AG337" s="139">
        <f>Table1[[#This Row],[Print/Copy Time from Sleep Mode (s)]]-Table1[[#This Row],[Print/Copy Time from Ready State (s)]]</f>
        <v>0</v>
      </c>
      <c r="AH3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337" s="139" t="b">
        <f>IF(Table1[[#This Row],[Recovery Time Requirement (s)]]="No Requirement",TRUE,IF(Table1[[#This Row],[Recovery Time Requirement (s)]]="Default Delay Time Missing","Unknown",Table1[[#This Row],[Recovery Time (s) (Tactive1 - Tactive0)]]&lt;=Table1[[#This Row],[Recovery Time Requirement (s)]]))</f>
        <v>1</v>
      </c>
      <c r="AJ337" s="139" t="b">
        <f>Table1[[#This Row],[Automatic Duplex Output Capable]]&lt;&gt;"Optional"</f>
        <v>1</v>
      </c>
      <c r="AK3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7" s="140" t="str">
        <f t="array" ref="AL3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37" s="140">
        <f t="array" ref="AM3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337" s="140">
        <f>Table1[[#This Row],[V2.0 TEC Requirement (kWh/wk)]]*52/3</f>
        <v>71.066666666666677</v>
      </c>
      <c r="AO3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0.57014999999999993</v>
      </c>
      <c r="AP337" s="140">
        <f t="array" ref="AP3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337" s="140">
        <f>Table1[[#This Row],[Proposed V3.0 TEC Requirement (kWh/wk)]]+IF(Table1[[#This Row],[Maximum Document Size Width]]&gt;=275,A3_Weekly,0)+IF(AND(ISNUMBER(FIND("WiFi",Table1[[#This Row],[Functional Adders]])),ISERROR(FIND("Ethernet",Table1[[#This Row],[Functional Adders]]))),WiFi_Weekly,0)</f>
        <v>0.72499999999999998</v>
      </c>
      <c r="AR337" s="140" t="b">
        <f>Table1[[#This Row],[Typical Electricity Consumption (TEC) Per Proposed V3.0 Calculations (kWh/wk)]]&lt;=Table1[[#This Row],[Proposed V3.0 TEC Requirement Plus A3 and Wi-Fi Allowances (kWh/wk)]]</f>
        <v>1</v>
      </c>
      <c r="AS337" s="140" t="b">
        <f t="shared" si="7"/>
        <v>1</v>
      </c>
    </row>
    <row r="338" spans="1:45" ht="36" x14ac:dyDescent="0.2">
      <c r="A338" s="131">
        <v>2195815</v>
      </c>
      <c r="B338" s="132" t="s">
        <v>709</v>
      </c>
      <c r="C338" s="132" t="s">
        <v>710</v>
      </c>
      <c r="D338" s="132" t="s">
        <v>2924</v>
      </c>
      <c r="E338" s="132" t="s">
        <v>2924</v>
      </c>
      <c r="F338" s="132"/>
      <c r="G338" s="132" t="s">
        <v>29</v>
      </c>
      <c r="H338" s="132" t="s">
        <v>22</v>
      </c>
      <c r="I338" s="133">
        <v>216</v>
      </c>
      <c r="J338" s="133">
        <v>356</v>
      </c>
      <c r="K338" s="132"/>
      <c r="L338" s="132" t="s">
        <v>32</v>
      </c>
      <c r="M338" s="132" t="s">
        <v>28</v>
      </c>
      <c r="N338" s="133">
        <v>50</v>
      </c>
      <c r="O338" s="132" t="s">
        <v>24</v>
      </c>
      <c r="P338" s="134">
        <v>2.6419999999999999</v>
      </c>
      <c r="Q338" s="135">
        <v>137.38399999999999</v>
      </c>
      <c r="R338" s="132" t="s">
        <v>25</v>
      </c>
      <c r="S338" s="136">
        <v>41255</v>
      </c>
      <c r="T338" s="136">
        <v>41603</v>
      </c>
      <c r="U338" s="132" t="s">
        <v>45</v>
      </c>
      <c r="V338" s="132" t="s">
        <v>3545</v>
      </c>
      <c r="W338" s="137">
        <v>30</v>
      </c>
      <c r="X338" s="137">
        <v>6.6</v>
      </c>
      <c r="Y338" s="137">
        <v>9</v>
      </c>
      <c r="Z338" s="137">
        <v>7.2</v>
      </c>
      <c r="AA338" s="137">
        <v>32</v>
      </c>
      <c r="AB338" s="137">
        <v>397.6</v>
      </c>
      <c r="AC338" s="138">
        <v>2.6406916666666667</v>
      </c>
      <c r="AD338" s="137">
        <v>99.4</v>
      </c>
      <c r="AE338" s="137">
        <v>1.2996916666666667</v>
      </c>
      <c r="AF338" s="137">
        <v>67.583966666666669</v>
      </c>
      <c r="AG338" s="139">
        <f>Table1[[#This Row],[Print/Copy Time from Sleep Mode (s)]]-Table1[[#This Row],[Print/Copy Time from Ready State (s)]]</f>
        <v>2.4000000000000004</v>
      </c>
      <c r="AH3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338" s="139" t="b">
        <f>IF(Table1[[#This Row],[Recovery Time Requirement (s)]]="No Requirement",TRUE,IF(Table1[[#This Row],[Recovery Time Requirement (s)]]="Default Delay Time Missing","Unknown",Table1[[#This Row],[Recovery Time (s) (Tactive1 - Tactive0)]]&lt;=Table1[[#This Row],[Recovery Time Requirement (s)]]))</f>
        <v>1</v>
      </c>
      <c r="AJ338" s="139" t="b">
        <f>Table1[[#This Row],[Automatic Duplex Output Capable]]&lt;&gt;"Optional"</f>
        <v>1</v>
      </c>
      <c r="AK3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8" s="140" t="str">
        <f t="array" ref="AL3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38" s="140">
        <f t="array" ref="AM3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338" s="140">
        <f>Table1[[#This Row],[V2.0 TEC Requirement (kWh/wk)]]*52/3</f>
        <v>72.8</v>
      </c>
      <c r="AO3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1.2996916666666667</v>
      </c>
      <c r="AP338" s="140">
        <f t="array" ref="AP3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338" s="140">
        <f>Table1[[#This Row],[Proposed V3.0 TEC Requirement (kWh/wk)]]+IF(Table1[[#This Row],[Maximum Document Size Width]]&gt;=275,A3_Weekly,0)+IF(AND(ISNUMBER(FIND("WiFi",Table1[[#This Row],[Functional Adders]])),ISERROR(FIND("Ethernet",Table1[[#This Row],[Functional Adders]]))),WiFi_Weekly,0)</f>
        <v>0.7799999999999998</v>
      </c>
      <c r="AR338" s="140" t="b">
        <f>Table1[[#This Row],[Typical Electricity Consumption (TEC) Per Proposed V3.0 Calculations (kWh/wk)]]&lt;=Table1[[#This Row],[Proposed V3.0 TEC Requirement Plus A3 and Wi-Fi Allowances (kWh/wk)]]</f>
        <v>0</v>
      </c>
      <c r="AS338" s="140" t="b">
        <f t="shared" si="7"/>
        <v>0</v>
      </c>
    </row>
    <row r="339" spans="1:45" ht="36" x14ac:dyDescent="0.2">
      <c r="A339" s="131">
        <v>2308010</v>
      </c>
      <c r="B339" s="132" t="s">
        <v>709</v>
      </c>
      <c r="C339" s="132" t="s">
        <v>710</v>
      </c>
      <c r="D339" s="132" t="s">
        <v>1453</v>
      </c>
      <c r="E339" s="132" t="s">
        <v>1453</v>
      </c>
      <c r="F339" s="132"/>
      <c r="G339" s="132" t="s">
        <v>29</v>
      </c>
      <c r="H339" s="132" t="s">
        <v>22</v>
      </c>
      <c r="I339" s="133">
        <v>216</v>
      </c>
      <c r="J339" s="133">
        <v>356</v>
      </c>
      <c r="K339" s="132"/>
      <c r="L339" s="132" t="s">
        <v>32</v>
      </c>
      <c r="M339" s="132" t="s">
        <v>28</v>
      </c>
      <c r="N339" s="133">
        <v>50</v>
      </c>
      <c r="O339" s="132" t="s">
        <v>24</v>
      </c>
      <c r="P339" s="134">
        <v>1.964</v>
      </c>
      <c r="Q339" s="135">
        <v>102.128</v>
      </c>
      <c r="R339" s="132" t="s">
        <v>25</v>
      </c>
      <c r="S339" s="136">
        <v>43141</v>
      </c>
      <c r="T339" s="136">
        <v>43087</v>
      </c>
      <c r="U339" s="132" t="s">
        <v>45</v>
      </c>
      <c r="V339" s="132" t="s">
        <v>1454</v>
      </c>
      <c r="W339" s="137">
        <v>15</v>
      </c>
      <c r="X339" s="137">
        <v>9.6</v>
      </c>
      <c r="Y339" s="137">
        <v>9.6</v>
      </c>
      <c r="Z339" s="137">
        <v>9</v>
      </c>
      <c r="AA339" s="137">
        <v>32</v>
      </c>
      <c r="AB339" s="137">
        <v>344.20000000000005</v>
      </c>
      <c r="AC339" s="138">
        <v>1.9641999999999999</v>
      </c>
      <c r="AD339" s="137">
        <v>86.050000000000011</v>
      </c>
      <c r="AE339" s="137">
        <v>0.73045000000000004</v>
      </c>
      <c r="AF339" s="137">
        <v>37.983400000000003</v>
      </c>
      <c r="AG339" s="139">
        <f>Table1[[#This Row],[Print/Copy Time from Sleep Mode (s)]]-Table1[[#This Row],[Print/Copy Time from Ready State (s)]]</f>
        <v>0</v>
      </c>
      <c r="AH3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339" s="139" t="b">
        <f>IF(Table1[[#This Row],[Recovery Time Requirement (s)]]="No Requirement",TRUE,IF(Table1[[#This Row],[Recovery Time Requirement (s)]]="Default Delay Time Missing","Unknown",Table1[[#This Row],[Recovery Time (s) (Tactive1 - Tactive0)]]&lt;=Table1[[#This Row],[Recovery Time Requirement (s)]]))</f>
        <v>1</v>
      </c>
      <c r="AJ339" s="139" t="b">
        <f>Table1[[#This Row],[Automatic Duplex Output Capable]]&lt;&gt;"Optional"</f>
        <v>1</v>
      </c>
      <c r="AK3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39" s="140" t="str">
        <f t="array" ref="AL3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39" s="140">
        <f t="array" ref="AM3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339" s="140">
        <f>Table1[[#This Row],[V2.0 TEC Requirement (kWh/wk)]]*52/3</f>
        <v>72.8</v>
      </c>
      <c r="AO3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0.73045000000000004</v>
      </c>
      <c r="AP339" s="140">
        <f t="array" ref="AP3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339" s="140">
        <f>Table1[[#This Row],[Proposed V3.0 TEC Requirement (kWh/wk)]]+IF(Table1[[#This Row],[Maximum Document Size Width]]&gt;=275,A3_Weekly,0)+IF(AND(ISNUMBER(FIND("WiFi",Table1[[#This Row],[Functional Adders]])),ISERROR(FIND("Ethernet",Table1[[#This Row],[Functional Adders]]))),WiFi_Weekly,0)</f>
        <v>0.7799999999999998</v>
      </c>
      <c r="AR339" s="140" t="b">
        <f>Table1[[#This Row],[Typical Electricity Consumption (TEC) Per Proposed V3.0 Calculations (kWh/wk)]]&lt;=Table1[[#This Row],[Proposed V3.0 TEC Requirement Plus A3 and Wi-Fi Allowances (kWh/wk)]]</f>
        <v>1</v>
      </c>
      <c r="AS339" s="140" t="b">
        <f t="shared" si="7"/>
        <v>1</v>
      </c>
    </row>
    <row r="340" spans="1:45" ht="36" x14ac:dyDescent="0.2">
      <c r="A340" s="131">
        <v>2195299</v>
      </c>
      <c r="B340" s="132" t="s">
        <v>709</v>
      </c>
      <c r="C340" s="132" t="s">
        <v>710</v>
      </c>
      <c r="D340" s="132" t="s">
        <v>2925</v>
      </c>
      <c r="E340" s="132" t="s">
        <v>2925</v>
      </c>
      <c r="F340" s="132"/>
      <c r="G340" s="132" t="s">
        <v>1432</v>
      </c>
      <c r="H340" s="132" t="s">
        <v>22</v>
      </c>
      <c r="I340" s="132">
        <v>216</v>
      </c>
      <c r="J340" s="132">
        <v>356</v>
      </c>
      <c r="K340" s="132"/>
      <c r="L340" s="132" t="s">
        <v>32</v>
      </c>
      <c r="M340" s="132" t="s">
        <v>28</v>
      </c>
      <c r="N340" s="132">
        <v>50</v>
      </c>
      <c r="O340" s="132" t="s">
        <v>24</v>
      </c>
      <c r="P340" s="134">
        <v>2.718</v>
      </c>
      <c r="Q340" s="134">
        <v>141.33600000000001</v>
      </c>
      <c r="R340" s="132" t="s">
        <v>25</v>
      </c>
      <c r="S340" s="132">
        <v>41659</v>
      </c>
      <c r="T340" s="132">
        <v>41597</v>
      </c>
      <c r="U340" s="132" t="s">
        <v>45</v>
      </c>
      <c r="V340" s="132" t="s">
        <v>3546</v>
      </c>
      <c r="W340" s="132">
        <v>20</v>
      </c>
      <c r="X340" s="132">
        <v>9</v>
      </c>
      <c r="Y340" s="132">
        <v>55.2</v>
      </c>
      <c r="Z340" s="132">
        <v>10.199999999999999</v>
      </c>
      <c r="AA340" s="132">
        <v>32</v>
      </c>
      <c r="AB340" s="133">
        <v>454.00000000000006</v>
      </c>
      <c r="AC340" s="133">
        <v>2.7071550000000006</v>
      </c>
      <c r="AD340" s="133">
        <v>113.50000000000001</v>
      </c>
      <c r="AE340" s="133">
        <v>1.1036549999999998</v>
      </c>
      <c r="AF340" s="133">
        <v>57.390059999999991</v>
      </c>
      <c r="AG340" s="139">
        <f>Table1[[#This Row],[Print/Copy Time from Sleep Mode (s)]]-Table1[[#This Row],[Print/Copy Time from Ready State (s)]]</f>
        <v>46.2</v>
      </c>
      <c r="AH3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340" s="139" t="b">
        <f>IF(Table1[[#This Row],[Recovery Time Requirement (s)]]="No Requirement",TRUE,IF(Table1[[#This Row],[Recovery Time Requirement (s)]]="Default Delay Time Missing","Unknown",Table1[[#This Row],[Recovery Time (s) (Tactive1 - Tactive0)]]&lt;=Table1[[#This Row],[Recovery Time Requirement (s)]]))</f>
        <v>0</v>
      </c>
      <c r="AJ340" s="139" t="b">
        <f>Table1[[#This Row],[Automatic Duplex Output Capable]]&lt;&gt;"Optional"</f>
        <v>1</v>
      </c>
      <c r="AK3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0" s="133" t="str">
        <f t="array" ref="AL3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0" s="133">
        <f t="array" ref="AM3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4.3499999999999996</v>
      </c>
      <c r="AN340" s="133">
        <f>Table1[[#This Row],[V2.0 TEC Requirement (kWh/wk)]]*52/3</f>
        <v>75.399999999999991</v>
      </c>
      <c r="AO340"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1.1036549999999998</v>
      </c>
      <c r="AP340" s="133">
        <f t="array" ref="AP3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340" s="133">
        <f>Table1[[#This Row],[Proposed V3.0 TEC Requirement (kWh/wk)]]+IF(Table1[[#This Row],[Maximum Document Size Width]]&gt;=275,A3_Weekly,0)+IF(AND(ISNUMBER(FIND("WiFi",Table1[[#This Row],[Functional Adders]])),ISERROR(FIND("Ethernet",Table1[[#This Row],[Functional Adders]]))),WiFi_Weekly,0)</f>
        <v>0.74</v>
      </c>
      <c r="AR340" s="133" t="b">
        <f>Table1[[#This Row],[Typical Electricity Consumption (TEC) Per Proposed V3.0 Calculations (kWh/wk)]]&lt;=Table1[[#This Row],[Proposed V3.0 TEC Requirement Plus A3 and Wi-Fi Allowances (kWh/wk)]]</f>
        <v>0</v>
      </c>
      <c r="AS340" s="133" t="b">
        <f t="shared" si="7"/>
        <v>0</v>
      </c>
    </row>
    <row r="341" spans="1:45" ht="36" x14ac:dyDescent="0.2">
      <c r="A341" s="131">
        <v>2308013</v>
      </c>
      <c r="B341" s="132" t="s">
        <v>709</v>
      </c>
      <c r="C341" s="132" t="s">
        <v>710</v>
      </c>
      <c r="D341" s="132" t="s">
        <v>2926</v>
      </c>
      <c r="E341" s="132" t="s">
        <v>2926</v>
      </c>
      <c r="F341" s="132"/>
      <c r="G341" s="132" t="s">
        <v>1432</v>
      </c>
      <c r="H341" s="132" t="s">
        <v>22</v>
      </c>
      <c r="I341" s="133">
        <v>216</v>
      </c>
      <c r="J341" s="133">
        <v>356</v>
      </c>
      <c r="K341" s="132"/>
      <c r="L341" s="132" t="s">
        <v>32</v>
      </c>
      <c r="M341" s="132" t="s">
        <v>28</v>
      </c>
      <c r="N341" s="133">
        <v>50</v>
      </c>
      <c r="O341" s="132" t="s">
        <v>24</v>
      </c>
      <c r="P341" s="134">
        <v>1.9379999999999999</v>
      </c>
      <c r="Q341" s="135">
        <v>100.776</v>
      </c>
      <c r="R341" s="132" t="s">
        <v>25</v>
      </c>
      <c r="S341" s="136">
        <v>43169</v>
      </c>
      <c r="T341" s="136">
        <v>43087</v>
      </c>
      <c r="U341" s="132" t="s">
        <v>45</v>
      </c>
      <c r="V341" s="132" t="s">
        <v>3547</v>
      </c>
      <c r="W341" s="137">
        <v>15</v>
      </c>
      <c r="X341" s="137">
        <v>10.8</v>
      </c>
      <c r="Y341" s="137">
        <v>30.6</v>
      </c>
      <c r="Z341" s="137">
        <v>30</v>
      </c>
      <c r="AA341" s="137">
        <v>32</v>
      </c>
      <c r="AB341" s="137">
        <v>333.8</v>
      </c>
      <c r="AC341" s="138">
        <v>1.9378000000000002</v>
      </c>
      <c r="AD341" s="137">
        <v>83.45</v>
      </c>
      <c r="AE341" s="137">
        <v>0.74904999999999999</v>
      </c>
      <c r="AF341" s="137">
        <v>38.950600000000001</v>
      </c>
      <c r="AG341" s="139">
        <f>Table1[[#This Row],[Print/Copy Time from Sleep Mode (s)]]-Table1[[#This Row],[Print/Copy Time from Ready State (s)]]</f>
        <v>19.8</v>
      </c>
      <c r="AH3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341" s="139" t="b">
        <f>IF(Table1[[#This Row],[Recovery Time Requirement (s)]]="No Requirement",TRUE,IF(Table1[[#This Row],[Recovery Time Requirement (s)]]="Default Delay Time Missing","Unknown",Table1[[#This Row],[Recovery Time (s) (Tactive1 - Tactive0)]]&lt;=Table1[[#This Row],[Recovery Time Requirement (s)]]))</f>
        <v>1</v>
      </c>
      <c r="AJ341" s="139" t="b">
        <f>Table1[[#This Row],[Automatic Duplex Output Capable]]&lt;&gt;"Optional"</f>
        <v>1</v>
      </c>
      <c r="AK3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1" s="140" t="str">
        <f t="array" ref="AL3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1" s="140">
        <f t="array" ref="AM3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4.3499999999999996</v>
      </c>
      <c r="AN341" s="140">
        <f>Table1[[#This Row],[V2.0 TEC Requirement (kWh/wk)]]*52/3</f>
        <v>75.399999999999991</v>
      </c>
      <c r="AO3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0.74904999999999999</v>
      </c>
      <c r="AP341" s="140">
        <f t="array" ref="AP3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341" s="140">
        <f>Table1[[#This Row],[Proposed V3.0 TEC Requirement (kWh/wk)]]+IF(Table1[[#This Row],[Maximum Document Size Width]]&gt;=275,A3_Weekly,0)+IF(AND(ISNUMBER(FIND("WiFi",Table1[[#This Row],[Functional Adders]])),ISERROR(FIND("Ethernet",Table1[[#This Row],[Functional Adders]]))),WiFi_Weekly,0)</f>
        <v>0.74</v>
      </c>
      <c r="AR341" s="140" t="b">
        <f>Table1[[#This Row],[Typical Electricity Consumption (TEC) Per Proposed V3.0 Calculations (kWh/wk)]]&lt;=Table1[[#This Row],[Proposed V3.0 TEC Requirement Plus A3 and Wi-Fi Allowances (kWh/wk)]]</f>
        <v>0</v>
      </c>
      <c r="AS341" s="140" t="b">
        <f t="shared" si="7"/>
        <v>0</v>
      </c>
    </row>
    <row r="342" spans="1:45" ht="36" x14ac:dyDescent="0.2">
      <c r="A342" s="131">
        <v>2280837</v>
      </c>
      <c r="B342" s="132" t="s">
        <v>709</v>
      </c>
      <c r="C342" s="132" t="s">
        <v>710</v>
      </c>
      <c r="D342" s="132" t="s">
        <v>764</v>
      </c>
      <c r="E342" s="132" t="s">
        <v>764</v>
      </c>
      <c r="F342" s="132"/>
      <c r="G342" s="132" t="s">
        <v>1432</v>
      </c>
      <c r="H342" s="132" t="s">
        <v>22</v>
      </c>
      <c r="I342" s="133">
        <v>297</v>
      </c>
      <c r="J342" s="133">
        <v>432</v>
      </c>
      <c r="K342" s="132"/>
      <c r="L342" s="132" t="s">
        <v>32</v>
      </c>
      <c r="M342" s="132" t="s">
        <v>28</v>
      </c>
      <c r="N342" s="133">
        <v>55</v>
      </c>
      <c r="O342" s="132" t="s">
        <v>24</v>
      </c>
      <c r="P342" s="134">
        <v>3.5550000000000002</v>
      </c>
      <c r="Q342" s="135">
        <v>184.86</v>
      </c>
      <c r="R342" s="132" t="s">
        <v>25</v>
      </c>
      <c r="S342" s="136">
        <v>42719</v>
      </c>
      <c r="T342" s="136">
        <v>42649</v>
      </c>
      <c r="U342" s="132" t="s">
        <v>45</v>
      </c>
      <c r="V342" s="132" t="s">
        <v>765</v>
      </c>
      <c r="W342" s="137">
        <v>15</v>
      </c>
      <c r="X342" s="137">
        <v>11.4</v>
      </c>
      <c r="Y342" s="137">
        <v>27.6</v>
      </c>
      <c r="Z342" s="137">
        <v>26.4</v>
      </c>
      <c r="AA342" s="137">
        <v>32</v>
      </c>
      <c r="AB342" s="137">
        <v>698.19999999999993</v>
      </c>
      <c r="AC342" s="138">
        <v>3.5549999999999997</v>
      </c>
      <c r="AD342" s="137">
        <v>174.54999999999998</v>
      </c>
      <c r="AE342" s="137">
        <v>0.95174999999999987</v>
      </c>
      <c r="AF342" s="137">
        <v>49.490999999999993</v>
      </c>
      <c r="AG342" s="139">
        <f>Table1[[#This Row],[Print/Copy Time from Sleep Mode (s)]]-Table1[[#This Row],[Print/Copy Time from Ready State (s)]]</f>
        <v>16.200000000000003</v>
      </c>
      <c r="AH3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342" s="139" t="b">
        <f>IF(Table1[[#This Row],[Recovery Time Requirement (s)]]="No Requirement",TRUE,IF(Table1[[#This Row],[Recovery Time Requirement (s)]]="Default Delay Time Missing","Unknown",Table1[[#This Row],[Recovery Time (s) (Tactive1 - Tactive0)]]&lt;=Table1[[#This Row],[Recovery Time Requirement (s)]]))</f>
        <v>1</v>
      </c>
      <c r="AJ342" s="139" t="b">
        <f>Table1[[#This Row],[Automatic Duplex Output Capable]]&lt;&gt;"Optional"</f>
        <v>1</v>
      </c>
      <c r="AK3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2" s="140" t="str">
        <f t="array" ref="AL3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2" s="140">
        <f t="array" ref="AM3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342" s="140">
        <f>Table1[[#This Row],[V2.0 TEC Requirement (kWh/wk)]]*52/3</f>
        <v>102.26666666666665</v>
      </c>
      <c r="AO3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0.90174999999999983</v>
      </c>
      <c r="AP342" s="140">
        <f t="array" ref="AP3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342" s="140">
        <f>Table1[[#This Row],[Proposed V3.0 TEC Requirement (kWh/wk)]]+IF(Table1[[#This Row],[Maximum Document Size Width]]&gt;=275,A3_Weekly,0)+IF(AND(ISNUMBER(FIND("WiFi",Table1[[#This Row],[Functional Adders]])),ISERROR(FIND("Ethernet",Table1[[#This Row],[Functional Adders]]))),WiFi_Weekly,0)</f>
        <v>0.85499999999999998</v>
      </c>
      <c r="AR342" s="140" t="b">
        <f>Table1[[#This Row],[Typical Electricity Consumption (TEC) Per Proposed V3.0 Calculations (kWh/wk)]]&lt;=Table1[[#This Row],[Proposed V3.0 TEC Requirement Plus A3 and Wi-Fi Allowances (kWh/wk)]]</f>
        <v>0</v>
      </c>
      <c r="AS342" s="140" t="b">
        <f t="shared" si="7"/>
        <v>0</v>
      </c>
    </row>
    <row r="343" spans="1:45" ht="36" x14ac:dyDescent="0.2">
      <c r="A343" s="131">
        <v>2303524</v>
      </c>
      <c r="B343" s="132" t="s">
        <v>709</v>
      </c>
      <c r="C343" s="132" t="s">
        <v>710</v>
      </c>
      <c r="D343" s="132" t="s">
        <v>766</v>
      </c>
      <c r="E343" s="132" t="s">
        <v>766</v>
      </c>
      <c r="F343" s="132"/>
      <c r="G343" s="132" t="s">
        <v>1432</v>
      </c>
      <c r="H343" s="132" t="s">
        <v>22</v>
      </c>
      <c r="I343" s="133">
        <v>297</v>
      </c>
      <c r="J343" s="133">
        <v>432</v>
      </c>
      <c r="K343" s="132"/>
      <c r="L343" s="132" t="s">
        <v>32</v>
      </c>
      <c r="M343" s="132" t="s">
        <v>28</v>
      </c>
      <c r="N343" s="133">
        <v>55</v>
      </c>
      <c r="O343" s="132" t="s">
        <v>24</v>
      </c>
      <c r="P343" s="134">
        <v>3.077</v>
      </c>
      <c r="Q343" s="135">
        <v>160.00399999999999</v>
      </c>
      <c r="R343" s="132" t="s">
        <v>25</v>
      </c>
      <c r="S343" s="136">
        <v>43066</v>
      </c>
      <c r="T343" s="136">
        <v>42990</v>
      </c>
      <c r="U343" s="132" t="s">
        <v>45</v>
      </c>
      <c r="V343" s="132" t="s">
        <v>767</v>
      </c>
      <c r="W343" s="137">
        <v>15</v>
      </c>
      <c r="X343" s="137">
        <v>9</v>
      </c>
      <c r="Y343" s="137">
        <v>15</v>
      </c>
      <c r="Z343" s="137">
        <v>14.4</v>
      </c>
      <c r="AA343" s="137">
        <v>32</v>
      </c>
      <c r="AB343" s="137">
        <v>607.79999999999995</v>
      </c>
      <c r="AC343" s="138">
        <v>3.0773999999999995</v>
      </c>
      <c r="AD343" s="137">
        <v>151.94999999999999</v>
      </c>
      <c r="AE343" s="137">
        <v>0.80714999999999981</v>
      </c>
      <c r="AF343" s="137">
        <v>41.971799999999988</v>
      </c>
      <c r="AG343" s="139">
        <f>Table1[[#This Row],[Print/Copy Time from Sleep Mode (s)]]-Table1[[#This Row],[Print/Copy Time from Ready State (s)]]</f>
        <v>6</v>
      </c>
      <c r="AH3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343" s="139" t="b">
        <f>IF(Table1[[#This Row],[Recovery Time Requirement (s)]]="No Requirement",TRUE,IF(Table1[[#This Row],[Recovery Time Requirement (s)]]="Default Delay Time Missing","Unknown",Table1[[#This Row],[Recovery Time (s) (Tactive1 - Tactive0)]]&lt;=Table1[[#This Row],[Recovery Time Requirement (s)]]))</f>
        <v>1</v>
      </c>
      <c r="AJ343" s="139" t="b">
        <f>Table1[[#This Row],[Automatic Duplex Output Capable]]&lt;&gt;"Optional"</f>
        <v>1</v>
      </c>
      <c r="AK3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3" s="140" t="str">
        <f t="array" ref="AL3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3" s="140">
        <f t="array" ref="AM3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343" s="140">
        <f>Table1[[#This Row],[V2.0 TEC Requirement (kWh/wk)]]*52/3</f>
        <v>102.26666666666665</v>
      </c>
      <c r="AO3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0.75714999999999977</v>
      </c>
      <c r="AP343" s="140">
        <f t="array" ref="AP3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343" s="140">
        <f>Table1[[#This Row],[Proposed V3.0 TEC Requirement (kWh/wk)]]+IF(Table1[[#This Row],[Maximum Document Size Width]]&gt;=275,A3_Weekly,0)+IF(AND(ISNUMBER(FIND("WiFi",Table1[[#This Row],[Functional Adders]])),ISERROR(FIND("Ethernet",Table1[[#This Row],[Functional Adders]]))),WiFi_Weekly,0)</f>
        <v>0.85499999999999998</v>
      </c>
      <c r="AR343" s="140" t="b">
        <f>Table1[[#This Row],[Typical Electricity Consumption (TEC) Per Proposed V3.0 Calculations (kWh/wk)]]&lt;=Table1[[#This Row],[Proposed V3.0 TEC Requirement Plus A3 and Wi-Fi Allowances (kWh/wk)]]</f>
        <v>1</v>
      </c>
      <c r="AS343" s="140" t="b">
        <f t="shared" si="7"/>
        <v>1</v>
      </c>
    </row>
    <row r="344" spans="1:45" ht="36" x14ac:dyDescent="0.2">
      <c r="A344" s="131">
        <v>2303523</v>
      </c>
      <c r="B344" s="132" t="s">
        <v>709</v>
      </c>
      <c r="C344" s="132" t="s">
        <v>710</v>
      </c>
      <c r="D344" s="132" t="s">
        <v>768</v>
      </c>
      <c r="E344" s="132" t="s">
        <v>768</v>
      </c>
      <c r="F344" s="132"/>
      <c r="G344" s="132" t="s">
        <v>1432</v>
      </c>
      <c r="H344" s="132" t="s">
        <v>22</v>
      </c>
      <c r="I344" s="133">
        <v>297</v>
      </c>
      <c r="J344" s="133">
        <v>432</v>
      </c>
      <c r="K344" s="132"/>
      <c r="L344" s="132" t="s">
        <v>32</v>
      </c>
      <c r="M344" s="132" t="s">
        <v>28</v>
      </c>
      <c r="N344" s="133">
        <v>65</v>
      </c>
      <c r="O344" s="132" t="s">
        <v>24</v>
      </c>
      <c r="P344" s="134">
        <v>3.944</v>
      </c>
      <c r="Q344" s="135">
        <v>205.08799999999999</v>
      </c>
      <c r="R344" s="132" t="s">
        <v>25</v>
      </c>
      <c r="S344" s="136">
        <v>43066</v>
      </c>
      <c r="T344" s="136">
        <v>42990</v>
      </c>
      <c r="U344" s="132" t="s">
        <v>45</v>
      </c>
      <c r="V344" s="132" t="s">
        <v>769</v>
      </c>
      <c r="W344" s="137">
        <v>15</v>
      </c>
      <c r="X344" s="137">
        <v>7.2</v>
      </c>
      <c r="Y344" s="137">
        <v>15</v>
      </c>
      <c r="Z344" s="137">
        <v>13.8</v>
      </c>
      <c r="AA344" s="137">
        <v>32</v>
      </c>
      <c r="AB344" s="137">
        <v>781.2</v>
      </c>
      <c r="AC344" s="138">
        <v>3.9443999999999999</v>
      </c>
      <c r="AD344" s="137">
        <v>195.3</v>
      </c>
      <c r="AE344" s="137">
        <v>1.0239</v>
      </c>
      <c r="AF344" s="137">
        <v>53.242800000000003</v>
      </c>
      <c r="AG344" s="139">
        <f>Table1[[#This Row],[Print/Copy Time from Sleep Mode (s)]]-Table1[[#This Row],[Print/Copy Time from Ready State (s)]]</f>
        <v>7.8</v>
      </c>
      <c r="AH3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44" s="139" t="b">
        <f>IF(Table1[[#This Row],[Recovery Time Requirement (s)]]="No Requirement",TRUE,IF(Table1[[#This Row],[Recovery Time Requirement (s)]]="Default Delay Time Missing","Unknown",Table1[[#This Row],[Recovery Time (s) (Tactive1 - Tactive0)]]&lt;=Table1[[#This Row],[Recovery Time Requirement (s)]]))</f>
        <v>1</v>
      </c>
      <c r="AJ344" s="139" t="b">
        <f>Table1[[#This Row],[Automatic Duplex Output Capable]]&lt;&gt;"Optional"</f>
        <v>1</v>
      </c>
      <c r="AK3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4" s="140" t="str">
        <f t="array" ref="AL3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4" s="140">
        <f t="array" ref="AM3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344" s="140">
        <f>Table1[[#This Row],[V2.0 TEC Requirement (kWh/wk)]]*52/3</f>
        <v>145.6</v>
      </c>
      <c r="AO3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0.97389999999999999</v>
      </c>
      <c r="AP344" s="140">
        <f t="array" ref="AP3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344" s="140">
        <f>Table1[[#This Row],[Proposed V3.0 TEC Requirement (kWh/wk)]]+IF(Table1[[#This Row],[Maximum Document Size Width]]&gt;=275,A3_Weekly,0)+IF(AND(ISNUMBER(FIND("WiFi",Table1[[#This Row],[Functional Adders]])),ISERROR(FIND("Ethernet",Table1[[#This Row],[Functional Adders]]))),WiFi_Weekly,0)</f>
        <v>1.077</v>
      </c>
      <c r="AR344" s="140" t="b">
        <f>Table1[[#This Row],[Typical Electricity Consumption (TEC) Per Proposed V3.0 Calculations (kWh/wk)]]&lt;=Table1[[#This Row],[Proposed V3.0 TEC Requirement Plus A3 and Wi-Fi Allowances (kWh/wk)]]</f>
        <v>1</v>
      </c>
      <c r="AS344" s="140" t="b">
        <f t="shared" si="7"/>
        <v>1</v>
      </c>
    </row>
    <row r="345" spans="1:45" ht="36" x14ac:dyDescent="0.2">
      <c r="A345" s="131">
        <v>2194751</v>
      </c>
      <c r="B345" s="132" t="s">
        <v>709</v>
      </c>
      <c r="C345" s="132" t="s">
        <v>710</v>
      </c>
      <c r="D345" s="132" t="s">
        <v>2927</v>
      </c>
      <c r="E345" s="132" t="s">
        <v>2927</v>
      </c>
      <c r="F345" s="132" t="s">
        <v>2928</v>
      </c>
      <c r="G345" s="132" t="s">
        <v>1432</v>
      </c>
      <c r="H345" s="132" t="s">
        <v>22</v>
      </c>
      <c r="I345" s="133">
        <v>279</v>
      </c>
      <c r="J345" s="133">
        <v>432</v>
      </c>
      <c r="K345" s="132"/>
      <c r="L345" s="132" t="s">
        <v>32</v>
      </c>
      <c r="M345" s="132" t="s">
        <v>28</v>
      </c>
      <c r="N345" s="133">
        <v>75</v>
      </c>
      <c r="O345" s="132" t="s">
        <v>24</v>
      </c>
      <c r="P345" s="134">
        <v>5.6790000000000003</v>
      </c>
      <c r="Q345" s="135">
        <v>295.30799999999999</v>
      </c>
      <c r="R345" s="132" t="s">
        <v>25</v>
      </c>
      <c r="S345" s="136">
        <v>41295</v>
      </c>
      <c r="T345" s="136">
        <v>41593</v>
      </c>
      <c r="U345" s="132" t="s">
        <v>45</v>
      </c>
      <c r="V345" s="132" t="s">
        <v>3548</v>
      </c>
      <c r="W345" s="137">
        <v>30</v>
      </c>
      <c r="X345" s="137">
        <v>4.8</v>
      </c>
      <c r="Y345" s="137">
        <v>16.8</v>
      </c>
      <c r="Z345" s="137">
        <v>15.6</v>
      </c>
      <c r="AA345" s="137">
        <v>32</v>
      </c>
      <c r="AB345" s="137">
        <v>1046.4000000000001</v>
      </c>
      <c r="AC345" s="138">
        <v>5.68</v>
      </c>
      <c r="AD345" s="137">
        <v>261.60000000000002</v>
      </c>
      <c r="AE345" s="137">
        <v>1.861</v>
      </c>
      <c r="AF345" s="137">
        <v>96.772000000000006</v>
      </c>
      <c r="AG345" s="139">
        <f>Table1[[#This Row],[Print/Copy Time from Sleep Mode (s)]]-Table1[[#This Row],[Print/Copy Time from Ready State (s)]]</f>
        <v>12</v>
      </c>
      <c r="AH3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53.25</v>
      </c>
      <c r="AI345" s="139" t="b">
        <f>IF(Table1[[#This Row],[Recovery Time Requirement (s)]]="No Requirement",TRUE,IF(Table1[[#This Row],[Recovery Time Requirement (s)]]="Default Delay Time Missing","Unknown",Table1[[#This Row],[Recovery Time (s) (Tactive1 - Tactive0)]]&lt;=Table1[[#This Row],[Recovery Time Requirement (s)]]))</f>
        <v>1</v>
      </c>
      <c r="AJ345" s="139" t="b">
        <f>Table1[[#This Row],[Automatic Duplex Output Capable]]&lt;&gt;"Optional"</f>
        <v>1</v>
      </c>
      <c r="AK3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5" s="140" t="str">
        <f t="array" ref="AL3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5" s="140">
        <f t="array" ref="AM3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345" s="140">
        <f>Table1[[#This Row],[V2.0 TEC Requirement (kWh/wk)]]*52/3</f>
        <v>188.93333333333337</v>
      </c>
      <c r="AO3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1.8109999999999999</v>
      </c>
      <c r="AP345" s="140">
        <f t="array" ref="AP3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345" s="140">
        <f>Table1[[#This Row],[Proposed V3.0 TEC Requirement (kWh/wk)]]+IF(Table1[[#This Row],[Maximum Document Size Width]]&gt;=275,A3_Weekly,0)+IF(AND(ISNUMBER(FIND("WiFi",Table1[[#This Row],[Functional Adders]])),ISERROR(FIND("Ethernet",Table1[[#This Row],[Functional Adders]]))),WiFi_Weekly,0)</f>
        <v>1.4369999999999998</v>
      </c>
      <c r="AR345" s="140" t="b">
        <f>Table1[[#This Row],[Typical Electricity Consumption (TEC) Per Proposed V3.0 Calculations (kWh/wk)]]&lt;=Table1[[#This Row],[Proposed V3.0 TEC Requirement Plus A3 and Wi-Fi Allowances (kWh/wk)]]</f>
        <v>0</v>
      </c>
      <c r="AS345" s="140" t="b">
        <f t="shared" si="7"/>
        <v>0</v>
      </c>
    </row>
    <row r="346" spans="1:45" ht="36" x14ac:dyDescent="0.2">
      <c r="A346" s="131">
        <v>2259864</v>
      </c>
      <c r="B346" s="132" t="s">
        <v>709</v>
      </c>
      <c r="C346" s="132" t="s">
        <v>710</v>
      </c>
      <c r="D346" s="132" t="s">
        <v>770</v>
      </c>
      <c r="E346" s="132" t="s">
        <v>770</v>
      </c>
      <c r="F346" s="132"/>
      <c r="G346" s="132" t="s">
        <v>1432</v>
      </c>
      <c r="H346" s="132" t="s">
        <v>22</v>
      </c>
      <c r="I346" s="133">
        <v>297</v>
      </c>
      <c r="J346" s="133">
        <v>432</v>
      </c>
      <c r="K346" s="132"/>
      <c r="L346" s="132" t="s">
        <v>32</v>
      </c>
      <c r="M346" s="132" t="s">
        <v>28</v>
      </c>
      <c r="N346" s="133">
        <v>80</v>
      </c>
      <c r="O346" s="132" t="s">
        <v>24</v>
      </c>
      <c r="P346" s="134">
        <v>6.6420000000000003</v>
      </c>
      <c r="Q346" s="135">
        <v>345.38400000000001</v>
      </c>
      <c r="R346" s="132" t="s">
        <v>25</v>
      </c>
      <c r="S346" s="136">
        <v>42475</v>
      </c>
      <c r="T346" s="136">
        <v>42408</v>
      </c>
      <c r="U346" s="132" t="s">
        <v>45</v>
      </c>
      <c r="V346" s="132" t="s">
        <v>771</v>
      </c>
      <c r="W346" s="137">
        <v>15</v>
      </c>
      <c r="X346" s="137">
        <v>11.4</v>
      </c>
      <c r="Y346" s="137">
        <v>52.8</v>
      </c>
      <c r="Z346" s="137">
        <v>24</v>
      </c>
      <c r="AA346" s="137">
        <v>32</v>
      </c>
      <c r="AB346" s="137">
        <v>1318.1999999999998</v>
      </c>
      <c r="AC346" s="138">
        <v>6.6421999999999999</v>
      </c>
      <c r="AD346" s="137">
        <v>329.54999999999995</v>
      </c>
      <c r="AE346" s="137">
        <v>1.7109499999999997</v>
      </c>
      <c r="AF346" s="137">
        <v>88.969399999999993</v>
      </c>
      <c r="AG346" s="139">
        <f>Table1[[#This Row],[Print/Copy Time from Sleep Mode (s)]]-Table1[[#This Row],[Print/Copy Time from Ready State (s)]]</f>
        <v>41.4</v>
      </c>
      <c r="AH3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46" s="139" t="b">
        <f>IF(Table1[[#This Row],[Recovery Time Requirement (s)]]="No Requirement",TRUE,IF(Table1[[#This Row],[Recovery Time Requirement (s)]]="Default Delay Time Missing","Unknown",Table1[[#This Row],[Recovery Time (s) (Tactive1 - Tactive0)]]&lt;=Table1[[#This Row],[Recovery Time Requirement (s)]]))</f>
        <v>0</v>
      </c>
      <c r="AJ346" s="139" t="b">
        <f>Table1[[#This Row],[Automatic Duplex Output Capable]]&lt;&gt;"Optional"</f>
        <v>1</v>
      </c>
      <c r="AK3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6" s="140" t="str">
        <f t="array" ref="AL3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6" s="140">
        <f t="array" ref="AM3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346" s="140">
        <f>Table1[[#This Row],[V2.0 TEC Requirement (kWh/wk)]]*52/3</f>
        <v>210.60000000000002</v>
      </c>
      <c r="AO3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1.6609499999999997</v>
      </c>
      <c r="AP346" s="140">
        <f t="array" ref="AP3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1.5669999999999999</v>
      </c>
      <c r="AQ346" s="140">
        <f>Table1[[#This Row],[Proposed V3.0 TEC Requirement (kWh/wk)]]+IF(Table1[[#This Row],[Maximum Document Size Width]]&gt;=275,A3_Weekly,0)+IF(AND(ISNUMBER(FIND("WiFi",Table1[[#This Row],[Functional Adders]])),ISERROR(FIND("Ethernet",Table1[[#This Row],[Functional Adders]]))),WiFi_Weekly,0)</f>
        <v>1.617</v>
      </c>
      <c r="AR346" s="140" t="b">
        <f>Table1[[#This Row],[Typical Electricity Consumption (TEC) Per Proposed V3.0 Calculations (kWh/wk)]]&lt;=Table1[[#This Row],[Proposed V3.0 TEC Requirement Plus A3 and Wi-Fi Allowances (kWh/wk)]]</f>
        <v>0</v>
      </c>
      <c r="AS346" s="140" t="b">
        <f t="shared" si="7"/>
        <v>0</v>
      </c>
    </row>
    <row r="347" spans="1:45" ht="36" x14ac:dyDescent="0.2">
      <c r="A347" s="131">
        <v>2259863</v>
      </c>
      <c r="B347" s="132" t="s">
        <v>709</v>
      </c>
      <c r="C347" s="132" t="s">
        <v>710</v>
      </c>
      <c r="D347" s="132" t="s">
        <v>772</v>
      </c>
      <c r="E347" s="132" t="s">
        <v>772</v>
      </c>
      <c r="F347" s="132"/>
      <c r="G347" s="132" t="s">
        <v>1432</v>
      </c>
      <c r="H347" s="132" t="s">
        <v>22</v>
      </c>
      <c r="I347" s="133">
        <v>297</v>
      </c>
      <c r="J347" s="133">
        <v>432</v>
      </c>
      <c r="K347" s="132"/>
      <c r="L347" s="132" t="s">
        <v>32</v>
      </c>
      <c r="M347" s="132" t="s">
        <v>28</v>
      </c>
      <c r="N347" s="133">
        <v>95</v>
      </c>
      <c r="O347" s="132" t="s">
        <v>24</v>
      </c>
      <c r="P347" s="134">
        <v>8.6850000000000005</v>
      </c>
      <c r="Q347" s="135">
        <v>451.62</v>
      </c>
      <c r="R347" s="132" t="s">
        <v>25</v>
      </c>
      <c r="S347" s="136">
        <v>42475</v>
      </c>
      <c r="T347" s="136">
        <v>42408</v>
      </c>
      <c r="U347" s="132" t="s">
        <v>45</v>
      </c>
      <c r="V347" s="132" t="s">
        <v>773</v>
      </c>
      <c r="W347" s="137">
        <v>15</v>
      </c>
      <c r="X347" s="137">
        <v>10.8</v>
      </c>
      <c r="Y347" s="137">
        <v>42.6</v>
      </c>
      <c r="Z347" s="137">
        <v>22.8</v>
      </c>
      <c r="AA347" s="137">
        <v>32</v>
      </c>
      <c r="AB347" s="137">
        <v>1726.8</v>
      </c>
      <c r="AC347" s="138">
        <v>8.6852</v>
      </c>
      <c r="AD347" s="137">
        <v>431.7</v>
      </c>
      <c r="AE347" s="137">
        <v>2.2216999999999998</v>
      </c>
      <c r="AF347" s="137">
        <v>115.52839999999999</v>
      </c>
      <c r="AG347" s="139">
        <f>Table1[[#This Row],[Print/Copy Time from Sleep Mode (s)]]-Table1[[#This Row],[Print/Copy Time from Ready State (s)]]</f>
        <v>31.8</v>
      </c>
      <c r="AH3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47" s="139" t="b">
        <f>IF(Table1[[#This Row],[Recovery Time Requirement (s)]]="No Requirement",TRUE,IF(Table1[[#This Row],[Recovery Time Requirement (s)]]="Default Delay Time Missing","Unknown",Table1[[#This Row],[Recovery Time (s) (Tactive1 - Tactive0)]]&lt;=Table1[[#This Row],[Recovery Time Requirement (s)]]))</f>
        <v>0</v>
      </c>
      <c r="AJ347" s="139" t="b">
        <f>Table1[[#This Row],[Automatic Duplex Output Capable]]&lt;&gt;"Optional"</f>
        <v>1</v>
      </c>
      <c r="AK3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7" s="140" t="str">
        <f t="array" ref="AL3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7" s="140">
        <f t="array" ref="AM3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21.150000000000002</v>
      </c>
      <c r="AN347" s="140">
        <f>Table1[[#This Row],[V2.0 TEC Requirement (kWh/wk)]]*52/3</f>
        <v>366.60000000000008</v>
      </c>
      <c r="AO3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2.1717</v>
      </c>
      <c r="AP347" s="140">
        <f t="array" ref="AP3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2.8209999999999988</v>
      </c>
      <c r="AQ347" s="140">
        <f>Table1[[#This Row],[Proposed V3.0 TEC Requirement (kWh/wk)]]+IF(Table1[[#This Row],[Maximum Document Size Width]]&gt;=275,A3_Weekly,0)+IF(AND(ISNUMBER(FIND("WiFi",Table1[[#This Row],[Functional Adders]])),ISERROR(FIND("Ethernet",Table1[[#This Row],[Functional Adders]]))),WiFi_Weekly,0)</f>
        <v>2.8709999999999987</v>
      </c>
      <c r="AR347" s="140" t="b">
        <f>Table1[[#This Row],[Typical Electricity Consumption (TEC) Per Proposed V3.0 Calculations (kWh/wk)]]&lt;=Table1[[#This Row],[Proposed V3.0 TEC Requirement Plus A3 and Wi-Fi Allowances (kWh/wk)]]</f>
        <v>1</v>
      </c>
      <c r="AS347" s="140" t="b">
        <f t="shared" si="7"/>
        <v>0</v>
      </c>
    </row>
    <row r="348" spans="1:45" ht="36" x14ac:dyDescent="0.2">
      <c r="A348" s="131">
        <v>2197762</v>
      </c>
      <c r="B348" s="132" t="s">
        <v>709</v>
      </c>
      <c r="C348" s="132" t="s">
        <v>710</v>
      </c>
      <c r="D348" s="132" t="s">
        <v>2929</v>
      </c>
      <c r="E348" s="132" t="s">
        <v>2929</v>
      </c>
      <c r="F348" s="132"/>
      <c r="G348" s="132" t="s">
        <v>1432</v>
      </c>
      <c r="H348" s="132" t="s">
        <v>22</v>
      </c>
      <c r="I348" s="133">
        <v>297</v>
      </c>
      <c r="J348" s="133">
        <v>432</v>
      </c>
      <c r="K348" s="132"/>
      <c r="L348" s="132" t="s">
        <v>32</v>
      </c>
      <c r="M348" s="132" t="s">
        <v>21</v>
      </c>
      <c r="N348" s="133">
        <v>22</v>
      </c>
      <c r="O348" s="132" t="s">
        <v>24</v>
      </c>
      <c r="P348" s="134">
        <v>1.6379999999999999</v>
      </c>
      <c r="Q348" s="135">
        <v>85.176000000000002</v>
      </c>
      <c r="R348" s="132" t="s">
        <v>25</v>
      </c>
      <c r="S348" s="136">
        <v>41045</v>
      </c>
      <c r="T348" s="136">
        <v>41611</v>
      </c>
      <c r="U348" s="132" t="s">
        <v>45</v>
      </c>
      <c r="V348" s="132" t="s">
        <v>3549</v>
      </c>
      <c r="W348" s="137">
        <v>20</v>
      </c>
      <c r="X348" s="137">
        <v>9</v>
      </c>
      <c r="Y348" s="137">
        <v>21.6</v>
      </c>
      <c r="Z348" s="137">
        <v>18.600000000000001</v>
      </c>
      <c r="AA348" s="137">
        <v>22</v>
      </c>
      <c r="AB348" s="137">
        <v>234.8</v>
      </c>
      <c r="AC348" s="138">
        <v>1.6376500000000001</v>
      </c>
      <c r="AD348" s="137">
        <v>58.7</v>
      </c>
      <c r="AE348" s="137">
        <v>0.82521250000000002</v>
      </c>
      <c r="AF348" s="137">
        <v>42.911050000000003</v>
      </c>
      <c r="AG348" s="139">
        <f>Table1[[#This Row],[Print/Copy Time from Sleep Mode (s)]]-Table1[[#This Row],[Print/Copy Time from Ready State (s)]]</f>
        <v>12.600000000000001</v>
      </c>
      <c r="AH3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26.22</v>
      </c>
      <c r="AI348" s="139" t="b">
        <f>IF(Table1[[#This Row],[Recovery Time Requirement (s)]]="No Requirement",TRUE,IF(Table1[[#This Row],[Recovery Time Requirement (s)]]="Default Delay Time Missing","Unknown",Table1[[#This Row],[Recovery Time (s) (Tactive1 - Tactive0)]]&lt;=Table1[[#This Row],[Recovery Time Requirement (s)]]))</f>
        <v>1</v>
      </c>
      <c r="AJ348" s="139" t="b">
        <f>Table1[[#This Row],[Automatic Duplex Output Capable]]&lt;&gt;"Optional"</f>
        <v>1</v>
      </c>
      <c r="AK3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8" s="140" t="str">
        <f t="array" ref="AL3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8" s="140">
        <f t="array" ref="AM3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348" s="140">
        <f>Table1[[#This Row],[V2.0 TEC Requirement (kWh/wk)]]*52/3</f>
        <v>55.639999999999993</v>
      </c>
      <c r="AO3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0.77521249999999997</v>
      </c>
      <c r="AP348" s="140">
        <f t="array" ref="AP3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348" s="140">
        <f>Table1[[#This Row],[Proposed V3.0 TEC Requirement (kWh/wk)]]+IF(Table1[[#This Row],[Maximum Document Size Width]]&gt;=275,A3_Weekly,0)+IF(AND(ISNUMBER(FIND("WiFi",Table1[[#This Row],[Functional Adders]])),ISERROR(FIND("Ethernet",Table1[[#This Row],[Functional Adders]]))),WiFi_Weekly,0)</f>
        <v>0.32500000000000001</v>
      </c>
      <c r="AR348" s="140" t="b">
        <f>Table1[[#This Row],[Typical Electricity Consumption (TEC) Per Proposed V3.0 Calculations (kWh/wk)]]&lt;=Table1[[#This Row],[Proposed V3.0 TEC Requirement Plus A3 and Wi-Fi Allowances (kWh/wk)]]</f>
        <v>0</v>
      </c>
      <c r="AS348" s="140" t="b">
        <f t="shared" si="7"/>
        <v>0</v>
      </c>
    </row>
    <row r="349" spans="1:45" ht="36" x14ac:dyDescent="0.2">
      <c r="A349" s="131">
        <v>2197685</v>
      </c>
      <c r="B349" s="132" t="s">
        <v>709</v>
      </c>
      <c r="C349" s="132" t="s">
        <v>710</v>
      </c>
      <c r="D349" s="132" t="s">
        <v>2930</v>
      </c>
      <c r="E349" s="132" t="s">
        <v>2930</v>
      </c>
      <c r="F349" s="132"/>
      <c r="G349" s="132" t="s">
        <v>1432</v>
      </c>
      <c r="H349" s="132" t="s">
        <v>22</v>
      </c>
      <c r="I349" s="133">
        <v>297</v>
      </c>
      <c r="J349" s="133">
        <v>432</v>
      </c>
      <c r="K349" s="132"/>
      <c r="L349" s="132" t="s">
        <v>32</v>
      </c>
      <c r="M349" s="132" t="s">
        <v>21</v>
      </c>
      <c r="N349" s="133">
        <v>28</v>
      </c>
      <c r="O349" s="132" t="s">
        <v>24</v>
      </c>
      <c r="P349" s="134">
        <v>1.8340000000000001</v>
      </c>
      <c r="Q349" s="135">
        <v>95.367999999999995</v>
      </c>
      <c r="R349" s="132" t="s">
        <v>25</v>
      </c>
      <c r="S349" s="136">
        <v>41045</v>
      </c>
      <c r="T349" s="136">
        <v>41611</v>
      </c>
      <c r="U349" s="132" t="s">
        <v>45</v>
      </c>
      <c r="V349" s="132" t="s">
        <v>3550</v>
      </c>
      <c r="W349" s="137">
        <v>20</v>
      </c>
      <c r="X349" s="137">
        <v>8.4</v>
      </c>
      <c r="Y349" s="137">
        <v>33</v>
      </c>
      <c r="Z349" s="137">
        <v>17.399999999999999</v>
      </c>
      <c r="AA349" s="137">
        <v>28</v>
      </c>
      <c r="AB349" s="137">
        <v>288.46666666666664</v>
      </c>
      <c r="AC349" s="138">
        <v>1.8413333333333333</v>
      </c>
      <c r="AD349" s="137">
        <v>72.11666666666666</v>
      </c>
      <c r="AE349" s="137">
        <v>0.83833333333333337</v>
      </c>
      <c r="AF349" s="137">
        <v>43.593333333333334</v>
      </c>
      <c r="AG349" s="139">
        <f>Table1[[#This Row],[Print/Copy Time from Sleep Mode (s)]]-Table1[[#This Row],[Print/Copy Time from Ready State (s)]]</f>
        <v>24.6</v>
      </c>
      <c r="AH3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349" s="139" t="b">
        <f>IF(Table1[[#This Row],[Recovery Time Requirement (s)]]="No Requirement",TRUE,IF(Table1[[#This Row],[Recovery Time Requirement (s)]]="Default Delay Time Missing","Unknown",Table1[[#This Row],[Recovery Time (s) (Tactive1 - Tactive0)]]&lt;=Table1[[#This Row],[Recovery Time Requirement (s)]]))</f>
        <v>1</v>
      </c>
      <c r="AJ349" s="139" t="b">
        <f>Table1[[#This Row],[Automatic Duplex Output Capable]]&lt;&gt;"Optional"</f>
        <v>1</v>
      </c>
      <c r="AK3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49" s="140" t="str">
        <f t="array" ref="AL3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49" s="140">
        <f t="array" ref="AM3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3.9899999999999998</v>
      </c>
      <c r="AN349" s="140">
        <f>Table1[[#This Row],[V2.0 TEC Requirement (kWh/wk)]]*52/3</f>
        <v>69.16</v>
      </c>
      <c r="AO3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0.78833333333333333</v>
      </c>
      <c r="AP349" s="140">
        <f t="array" ref="AP3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349" s="140">
        <f>Table1[[#This Row],[Proposed V3.0 TEC Requirement (kWh/wk)]]+IF(Table1[[#This Row],[Maximum Document Size Width]]&gt;=275,A3_Weekly,0)+IF(AND(ISNUMBER(FIND("WiFi",Table1[[#This Row],[Functional Adders]])),ISERROR(FIND("Ethernet",Table1[[#This Row],[Functional Adders]]))),WiFi_Weekly,0)</f>
        <v>0.45100000000000007</v>
      </c>
      <c r="AR349" s="140" t="b">
        <f>Table1[[#This Row],[Typical Electricity Consumption (TEC) Per Proposed V3.0 Calculations (kWh/wk)]]&lt;=Table1[[#This Row],[Proposed V3.0 TEC Requirement Plus A3 and Wi-Fi Allowances (kWh/wk)]]</f>
        <v>0</v>
      </c>
      <c r="AS349" s="140" t="b">
        <f t="shared" si="7"/>
        <v>0</v>
      </c>
    </row>
    <row r="350" spans="1:45" ht="36" x14ac:dyDescent="0.2">
      <c r="A350" s="131">
        <v>2198186</v>
      </c>
      <c r="B350" s="132" t="s">
        <v>709</v>
      </c>
      <c r="C350" s="132" t="s">
        <v>710</v>
      </c>
      <c r="D350" s="132" t="s">
        <v>2931</v>
      </c>
      <c r="E350" s="132" t="s">
        <v>2931</v>
      </c>
      <c r="F350" s="132"/>
      <c r="G350" s="132" t="s">
        <v>29</v>
      </c>
      <c r="H350" s="132" t="s">
        <v>22</v>
      </c>
      <c r="I350" s="133">
        <v>216</v>
      </c>
      <c r="J350" s="133">
        <v>356</v>
      </c>
      <c r="K350" s="132"/>
      <c r="L350" s="132" t="s">
        <v>32</v>
      </c>
      <c r="M350" s="132" t="s">
        <v>21</v>
      </c>
      <c r="N350" s="133">
        <v>33</v>
      </c>
      <c r="O350" s="132" t="s">
        <v>24</v>
      </c>
      <c r="P350" s="134">
        <v>2.226</v>
      </c>
      <c r="Q350" s="135">
        <v>115.752</v>
      </c>
      <c r="R350" s="132" t="s">
        <v>25</v>
      </c>
      <c r="S350" s="136">
        <v>41692</v>
      </c>
      <c r="T350" s="136">
        <v>41614</v>
      </c>
      <c r="U350" s="132" t="s">
        <v>45</v>
      </c>
      <c r="V350" s="132" t="s">
        <v>3551</v>
      </c>
      <c r="W350" s="137">
        <v>1</v>
      </c>
      <c r="X350" s="137">
        <v>13.8</v>
      </c>
      <c r="Y350" s="137">
        <v>44.4</v>
      </c>
      <c r="Z350" s="137">
        <v>42</v>
      </c>
      <c r="AA350" s="137">
        <v>32</v>
      </c>
      <c r="AB350" s="137">
        <v>395.6</v>
      </c>
      <c r="AC350" s="138">
        <v>2.2211999999999996</v>
      </c>
      <c r="AD350" s="137">
        <v>98.9</v>
      </c>
      <c r="AE350" s="137">
        <v>0.79470000000000007</v>
      </c>
      <c r="AF350" s="137">
        <v>41.324400000000004</v>
      </c>
      <c r="AG350" s="139">
        <f>Table1[[#This Row],[Print/Copy Time from Sleep Mode (s)]]-Table1[[#This Row],[Print/Copy Time from Ready State (s)]]</f>
        <v>30.599999999999998</v>
      </c>
      <c r="AH3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18.86</v>
      </c>
      <c r="AI350" s="139" t="b">
        <f>IF(Table1[[#This Row],[Recovery Time Requirement (s)]]="No Requirement",TRUE,IF(Table1[[#This Row],[Recovery Time Requirement (s)]]="Default Delay Time Missing","Unknown",Table1[[#This Row],[Recovery Time (s) (Tactive1 - Tactive0)]]&lt;=Table1[[#This Row],[Recovery Time Requirement (s)]]))</f>
        <v>0</v>
      </c>
      <c r="AJ350" s="139" t="b">
        <f>Table1[[#This Row],[Automatic Duplex Output Capable]]&lt;&gt;"Optional"</f>
        <v>1</v>
      </c>
      <c r="AK3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0" s="140" t="str">
        <f t="array" ref="AL3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350" s="140">
        <f t="array" ref="AM3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4.4500000000000011</v>
      </c>
      <c r="AN350" s="140">
        <f>Table1[[#This Row],[V2.0 TEC Requirement (kWh/wk)]]*52/3</f>
        <v>77.133333333333354</v>
      </c>
      <c r="AO3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0.79470000000000007</v>
      </c>
      <c r="AP350" s="140">
        <f t="array" ref="AP3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0.65900000000000003</v>
      </c>
      <c r="AQ350" s="140">
        <f>Table1[[#This Row],[Proposed V3.0 TEC Requirement (kWh/wk)]]+IF(Table1[[#This Row],[Maximum Document Size Width]]&gt;=275,A3_Weekly,0)+IF(AND(ISNUMBER(FIND("WiFi",Table1[[#This Row],[Functional Adders]])),ISERROR(FIND("Ethernet",Table1[[#This Row],[Functional Adders]]))),WiFi_Weekly,0)</f>
        <v>0.65900000000000003</v>
      </c>
      <c r="AR350" s="140" t="b">
        <f>Table1[[#This Row],[Typical Electricity Consumption (TEC) Per Proposed V3.0 Calculations (kWh/wk)]]&lt;=Table1[[#This Row],[Proposed V3.0 TEC Requirement Plus A3 and Wi-Fi Allowances (kWh/wk)]]</f>
        <v>0</v>
      </c>
      <c r="AS350" s="140" t="b">
        <f t="shared" si="7"/>
        <v>0</v>
      </c>
    </row>
    <row r="351" spans="1:45" ht="36" x14ac:dyDescent="0.2">
      <c r="A351" s="131">
        <v>2207406</v>
      </c>
      <c r="B351" s="132" t="s">
        <v>709</v>
      </c>
      <c r="C351" s="132" t="s">
        <v>710</v>
      </c>
      <c r="D351" s="132" t="s">
        <v>2932</v>
      </c>
      <c r="E351" s="132" t="s">
        <v>2932</v>
      </c>
      <c r="F351" s="132"/>
      <c r="G351" s="132" t="s">
        <v>1432</v>
      </c>
      <c r="H351" s="132" t="s">
        <v>22</v>
      </c>
      <c r="I351" s="133">
        <v>210</v>
      </c>
      <c r="J351" s="133">
        <v>297</v>
      </c>
      <c r="K351" s="132"/>
      <c r="L351" s="132" t="s">
        <v>32</v>
      </c>
      <c r="M351" s="132" t="s">
        <v>21</v>
      </c>
      <c r="N351" s="133">
        <v>33</v>
      </c>
      <c r="O351" s="132" t="s">
        <v>24</v>
      </c>
      <c r="P351" s="134">
        <v>2.2589999999999999</v>
      </c>
      <c r="Q351" s="135">
        <v>117.468</v>
      </c>
      <c r="R351" s="132" t="s">
        <v>25</v>
      </c>
      <c r="S351" s="136">
        <v>41754</v>
      </c>
      <c r="T351" s="136">
        <v>41730</v>
      </c>
      <c r="U351" s="132" t="s">
        <v>45</v>
      </c>
      <c r="V351" s="132" t="s">
        <v>3552</v>
      </c>
      <c r="W351" s="137">
        <v>60</v>
      </c>
      <c r="X351" s="137">
        <v>13.2</v>
      </c>
      <c r="Y351" s="137">
        <v>43.8</v>
      </c>
      <c r="Z351" s="137">
        <v>41.4</v>
      </c>
      <c r="AA351" s="137">
        <v>32</v>
      </c>
      <c r="AB351" s="137">
        <v>392</v>
      </c>
      <c r="AC351" s="138">
        <v>2.2544</v>
      </c>
      <c r="AD351" s="137">
        <v>98</v>
      </c>
      <c r="AE351" s="137">
        <v>0.85339999999999994</v>
      </c>
      <c r="AF351" s="137">
        <v>44.376799999999996</v>
      </c>
      <c r="AG351" s="139">
        <f>Table1[[#This Row],[Print/Copy Time from Sleep Mode (s)]]-Table1[[#This Row],[Print/Copy Time from Ready State (s)]]</f>
        <v>30.599999999999998</v>
      </c>
      <c r="AH351"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No Requirement</v>
      </c>
      <c r="AI351" s="139" t="b">
        <f>IF(Table1[[#This Row],[Recovery Time Requirement (s)]]="No Requirement",TRUE,IF(Table1[[#This Row],[Recovery Time Requirement (s)]]="Default Delay Time Missing","Unknown",Table1[[#This Row],[Recovery Time (s) (Tactive1 - Tactive0)]]&lt;=Table1[[#This Row],[Recovery Time Requirement (s)]]))</f>
        <v>1</v>
      </c>
      <c r="AJ351" s="139" t="b">
        <f>Table1[[#This Row],[Automatic Duplex Output Capable]]&lt;&gt;"Optional"</f>
        <v>1</v>
      </c>
      <c r="AK3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351" s="140" t="str">
        <f t="array" ref="AL3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1" s="140">
        <f t="array" ref="AM3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4.5500000000000007</v>
      </c>
      <c r="AN351" s="140">
        <f>Table1[[#This Row],[V2.0 TEC Requirement (kWh/wk)]]*52/3</f>
        <v>78.866666666666674</v>
      </c>
      <c r="AO3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0.85339999999999994</v>
      </c>
      <c r="AP351" s="140">
        <f t="array" ref="AP3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0.50600000000000001</v>
      </c>
      <c r="AQ351" s="140">
        <f>Table1[[#This Row],[Proposed V3.0 TEC Requirement (kWh/wk)]]+IF(Table1[[#This Row],[Maximum Document Size Width]]&gt;=275,A3_Weekly,0)+IF(AND(ISNUMBER(FIND("WiFi",Table1[[#This Row],[Functional Adders]])),ISERROR(FIND("Ethernet",Table1[[#This Row],[Functional Adders]]))),WiFi_Weekly,0)</f>
        <v>0.50600000000000001</v>
      </c>
      <c r="AR351" s="140" t="b">
        <f>Table1[[#This Row],[Typical Electricity Consumption (TEC) Per Proposed V3.0 Calculations (kWh/wk)]]&lt;=Table1[[#This Row],[Proposed V3.0 TEC Requirement Plus A3 and Wi-Fi Allowances (kWh/wk)]]</f>
        <v>0</v>
      </c>
      <c r="AS351" s="140" t="b">
        <f t="shared" si="7"/>
        <v>0</v>
      </c>
    </row>
    <row r="352" spans="1:45" ht="36" x14ac:dyDescent="0.2">
      <c r="A352" s="131">
        <v>2192989</v>
      </c>
      <c r="B352" s="132" t="s">
        <v>709</v>
      </c>
      <c r="C352" s="132" t="s">
        <v>710</v>
      </c>
      <c r="D352" s="132" t="s">
        <v>2933</v>
      </c>
      <c r="E352" s="132" t="s">
        <v>2933</v>
      </c>
      <c r="F352" s="132"/>
      <c r="G352" s="132" t="s">
        <v>1432</v>
      </c>
      <c r="H352" s="132" t="s">
        <v>22</v>
      </c>
      <c r="I352" s="133">
        <v>216</v>
      </c>
      <c r="J352" s="133">
        <v>356</v>
      </c>
      <c r="K352" s="132"/>
      <c r="L352" s="132" t="s">
        <v>32</v>
      </c>
      <c r="M352" s="132" t="s">
        <v>21</v>
      </c>
      <c r="N352" s="133">
        <v>35</v>
      </c>
      <c r="O352" s="132" t="s">
        <v>24</v>
      </c>
      <c r="P352" s="134">
        <v>2.089</v>
      </c>
      <c r="Q352" s="135">
        <v>108.628</v>
      </c>
      <c r="R352" s="132" t="s">
        <v>25</v>
      </c>
      <c r="S352" s="136">
        <v>41630</v>
      </c>
      <c r="T352" s="136">
        <v>41571</v>
      </c>
      <c r="U352" s="132" t="s">
        <v>45</v>
      </c>
      <c r="V352" s="132" t="s">
        <v>3553</v>
      </c>
      <c r="W352" s="137">
        <v>15</v>
      </c>
      <c r="X352" s="137">
        <v>12.6</v>
      </c>
      <c r="Y352" s="137">
        <v>30</v>
      </c>
      <c r="Z352" s="137">
        <v>29.4</v>
      </c>
      <c r="AA352" s="137">
        <v>32</v>
      </c>
      <c r="AB352" s="137">
        <v>366.4</v>
      </c>
      <c r="AC352" s="138">
        <v>2.0880000000000001</v>
      </c>
      <c r="AD352" s="137">
        <v>91.6</v>
      </c>
      <c r="AE352" s="137">
        <v>0.77400000000000002</v>
      </c>
      <c r="AF352" s="137">
        <v>40.248000000000005</v>
      </c>
      <c r="AG352" s="139">
        <f>Table1[[#This Row],[Print/Copy Time from Sleep Mode (s)]]-Table1[[#This Row],[Print/Copy Time from Ready State (s)]]</f>
        <v>17.399999999999999</v>
      </c>
      <c r="AH3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352" s="139" t="b">
        <f>IF(Table1[[#This Row],[Recovery Time Requirement (s)]]="No Requirement",TRUE,IF(Table1[[#This Row],[Recovery Time Requirement (s)]]="Default Delay Time Missing","Unknown",Table1[[#This Row],[Recovery Time (s) (Tactive1 - Tactive0)]]&lt;=Table1[[#This Row],[Recovery Time Requirement (s)]]))</f>
        <v>1</v>
      </c>
      <c r="AJ352" s="139" t="b">
        <f>Table1[[#This Row],[Automatic Duplex Output Capable]]&lt;&gt;"Optional"</f>
        <v>1</v>
      </c>
      <c r="AK3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2" s="140" t="str">
        <f t="array" ref="AL3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2" s="140">
        <f t="array" ref="AM3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4.95</v>
      </c>
      <c r="AN352" s="140">
        <f>Table1[[#This Row],[V2.0 TEC Requirement (kWh/wk)]]*52/3</f>
        <v>85.800000000000011</v>
      </c>
      <c r="AO3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0.77400000000000002</v>
      </c>
      <c r="AP352" s="140">
        <f t="array" ref="AP3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352" s="140">
        <f>Table1[[#This Row],[Proposed V3.0 TEC Requirement (kWh/wk)]]+IF(Table1[[#This Row],[Maximum Document Size Width]]&gt;=275,A3_Weekly,0)+IF(AND(ISNUMBER(FIND("WiFi",Table1[[#This Row],[Functional Adders]])),ISERROR(FIND("Ethernet",Table1[[#This Row],[Functional Adders]]))),WiFi_Weekly,0)</f>
        <v>0.54800000000000004</v>
      </c>
      <c r="AR352" s="140" t="b">
        <f>Table1[[#This Row],[Typical Electricity Consumption (TEC) Per Proposed V3.0 Calculations (kWh/wk)]]&lt;=Table1[[#This Row],[Proposed V3.0 TEC Requirement Plus A3 and Wi-Fi Allowances (kWh/wk)]]</f>
        <v>0</v>
      </c>
      <c r="AS352" s="140" t="b">
        <f t="shared" si="7"/>
        <v>0</v>
      </c>
    </row>
    <row r="353" spans="1:45" ht="36" x14ac:dyDescent="0.2">
      <c r="A353" s="131">
        <v>2283151</v>
      </c>
      <c r="B353" s="132" t="s">
        <v>709</v>
      </c>
      <c r="C353" s="132" t="s">
        <v>710</v>
      </c>
      <c r="D353" s="132" t="s">
        <v>774</v>
      </c>
      <c r="E353" s="132" t="s">
        <v>774</v>
      </c>
      <c r="F353" s="132"/>
      <c r="G353" s="132" t="s">
        <v>1432</v>
      </c>
      <c r="H353" s="132" t="s">
        <v>22</v>
      </c>
      <c r="I353" s="133">
        <v>216</v>
      </c>
      <c r="J353" s="133">
        <v>356</v>
      </c>
      <c r="K353" s="132"/>
      <c r="L353" s="132" t="s">
        <v>32</v>
      </c>
      <c r="M353" s="132" t="s">
        <v>21</v>
      </c>
      <c r="N353" s="133">
        <v>35</v>
      </c>
      <c r="O353" s="132" t="s">
        <v>24</v>
      </c>
      <c r="P353" s="134">
        <v>1.978</v>
      </c>
      <c r="Q353" s="135">
        <v>102.85599999999999</v>
      </c>
      <c r="R353" s="132" t="s">
        <v>25</v>
      </c>
      <c r="S353" s="136">
        <v>42729</v>
      </c>
      <c r="T353" s="136">
        <v>42671</v>
      </c>
      <c r="U353" s="132" t="s">
        <v>45</v>
      </c>
      <c r="V353" s="132" t="s">
        <v>775</v>
      </c>
      <c r="W353" s="137">
        <v>15</v>
      </c>
      <c r="X353" s="137">
        <v>13.2</v>
      </c>
      <c r="Y353" s="137">
        <v>27</v>
      </c>
      <c r="Z353" s="137">
        <v>25.8</v>
      </c>
      <c r="AA353" s="137">
        <v>32</v>
      </c>
      <c r="AB353" s="137">
        <v>377.60000000000008</v>
      </c>
      <c r="AC353" s="138">
        <v>1.9776000000000005</v>
      </c>
      <c r="AD353" s="137">
        <v>94.40000000000002</v>
      </c>
      <c r="AE353" s="137">
        <v>0.58260000000000001</v>
      </c>
      <c r="AF353" s="137">
        <v>30.295200000000001</v>
      </c>
      <c r="AG353" s="139">
        <f>Table1[[#This Row],[Print/Copy Time from Sleep Mode (s)]]-Table1[[#This Row],[Print/Copy Time from Ready State (s)]]</f>
        <v>13.8</v>
      </c>
      <c r="AH3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353" s="139" t="b">
        <f>IF(Table1[[#This Row],[Recovery Time Requirement (s)]]="No Requirement",TRUE,IF(Table1[[#This Row],[Recovery Time Requirement (s)]]="Default Delay Time Missing","Unknown",Table1[[#This Row],[Recovery Time (s) (Tactive1 - Tactive0)]]&lt;=Table1[[#This Row],[Recovery Time Requirement (s)]]))</f>
        <v>1</v>
      </c>
      <c r="AJ353" s="139" t="b">
        <f>Table1[[#This Row],[Automatic Duplex Output Capable]]&lt;&gt;"Optional"</f>
        <v>1</v>
      </c>
      <c r="AK3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3" s="140" t="str">
        <f t="array" ref="AL3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3" s="140">
        <f t="array" ref="AM3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4.95</v>
      </c>
      <c r="AN353" s="140">
        <f>Table1[[#This Row],[V2.0 TEC Requirement (kWh/wk)]]*52/3</f>
        <v>85.800000000000011</v>
      </c>
      <c r="AO3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0.58260000000000001</v>
      </c>
      <c r="AP353" s="140">
        <f t="array" ref="AP3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353" s="140">
        <f>Table1[[#This Row],[Proposed V3.0 TEC Requirement (kWh/wk)]]+IF(Table1[[#This Row],[Maximum Document Size Width]]&gt;=275,A3_Weekly,0)+IF(AND(ISNUMBER(FIND("WiFi",Table1[[#This Row],[Functional Adders]])),ISERROR(FIND("Ethernet",Table1[[#This Row],[Functional Adders]]))),WiFi_Weekly,0)</f>
        <v>0.54800000000000004</v>
      </c>
      <c r="AR353" s="140" t="b">
        <f>Table1[[#This Row],[Typical Electricity Consumption (TEC) Per Proposed V3.0 Calculations (kWh/wk)]]&lt;=Table1[[#This Row],[Proposed V3.0 TEC Requirement Plus A3 and Wi-Fi Allowances (kWh/wk)]]</f>
        <v>0</v>
      </c>
      <c r="AS353" s="140" t="b">
        <f t="shared" si="7"/>
        <v>0</v>
      </c>
    </row>
    <row r="354" spans="1:45" ht="36" x14ac:dyDescent="0.2">
      <c r="A354" s="131">
        <v>2197684</v>
      </c>
      <c r="B354" s="132" t="s">
        <v>709</v>
      </c>
      <c r="C354" s="132" t="s">
        <v>710</v>
      </c>
      <c r="D354" s="132" t="s">
        <v>2934</v>
      </c>
      <c r="E354" s="132" t="s">
        <v>2934</v>
      </c>
      <c r="F354" s="132"/>
      <c r="G354" s="132" t="s">
        <v>1432</v>
      </c>
      <c r="H354" s="132" t="s">
        <v>22</v>
      </c>
      <c r="I354" s="133">
        <v>297</v>
      </c>
      <c r="J354" s="133">
        <v>432</v>
      </c>
      <c r="K354" s="132"/>
      <c r="L354" s="132" t="s">
        <v>32</v>
      </c>
      <c r="M354" s="132" t="s">
        <v>21</v>
      </c>
      <c r="N354" s="133">
        <v>36</v>
      </c>
      <c r="O354" s="132" t="s">
        <v>24</v>
      </c>
      <c r="P354" s="134">
        <v>2.427</v>
      </c>
      <c r="Q354" s="135">
        <v>126.20399999999999</v>
      </c>
      <c r="R354" s="132" t="s">
        <v>25</v>
      </c>
      <c r="S354" s="136">
        <v>41045</v>
      </c>
      <c r="T354" s="136">
        <v>41611</v>
      </c>
      <c r="U354" s="132" t="s">
        <v>45</v>
      </c>
      <c r="V354" s="132" t="s">
        <v>3554</v>
      </c>
      <c r="W354" s="137">
        <v>20</v>
      </c>
      <c r="X354" s="137">
        <v>8.4</v>
      </c>
      <c r="Y354" s="137">
        <v>21</v>
      </c>
      <c r="Z354" s="137">
        <v>18</v>
      </c>
      <c r="AA354" s="137">
        <v>32</v>
      </c>
      <c r="AB354" s="137">
        <v>402.6</v>
      </c>
      <c r="AC354" s="138">
        <v>2.4226000000000001</v>
      </c>
      <c r="AD354" s="137">
        <v>100.65</v>
      </c>
      <c r="AE354" s="137">
        <v>1.00885</v>
      </c>
      <c r="AF354" s="137">
        <v>52.4602</v>
      </c>
      <c r="AG354" s="139">
        <f>Table1[[#This Row],[Print/Copy Time from Sleep Mode (s)]]-Table1[[#This Row],[Print/Copy Time from Ready State (s)]]</f>
        <v>12.6</v>
      </c>
      <c r="AH3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54" s="139" t="b">
        <f>IF(Table1[[#This Row],[Recovery Time Requirement (s)]]="No Requirement",TRUE,IF(Table1[[#This Row],[Recovery Time Requirement (s)]]="Default Delay Time Missing","Unknown",Table1[[#This Row],[Recovery Time (s) (Tactive1 - Tactive0)]]&lt;=Table1[[#This Row],[Recovery Time Requirement (s)]]))</f>
        <v>1</v>
      </c>
      <c r="AJ354" s="139" t="b">
        <f>Table1[[#This Row],[Automatic Duplex Output Capable]]&lt;&gt;"Optional"</f>
        <v>1</v>
      </c>
      <c r="AK3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4" s="140" t="str">
        <f t="array" ref="AL3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4" s="140">
        <f t="array" ref="AM3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5.45</v>
      </c>
      <c r="AN354" s="140">
        <f>Table1[[#This Row],[V2.0 TEC Requirement (kWh/wk)]]*52/3</f>
        <v>94.466666666666683</v>
      </c>
      <c r="AO3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0.95884999999999998</v>
      </c>
      <c r="AP354" s="140">
        <f t="array" ref="AP3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354" s="140">
        <f>Table1[[#This Row],[Proposed V3.0 TEC Requirement (kWh/wk)]]+IF(Table1[[#This Row],[Maximum Document Size Width]]&gt;=275,A3_Weekly,0)+IF(AND(ISNUMBER(FIND("WiFi",Table1[[#This Row],[Functional Adders]])),ISERROR(FIND("Ethernet",Table1[[#This Row],[Functional Adders]]))),WiFi_Weekly,0)</f>
        <v>0.61899999999999999</v>
      </c>
      <c r="AR354" s="140" t="b">
        <f>Table1[[#This Row],[Typical Electricity Consumption (TEC) Per Proposed V3.0 Calculations (kWh/wk)]]&lt;=Table1[[#This Row],[Proposed V3.0 TEC Requirement Plus A3 and Wi-Fi Allowances (kWh/wk)]]</f>
        <v>0</v>
      </c>
      <c r="AS354" s="140" t="b">
        <f t="shared" si="7"/>
        <v>0</v>
      </c>
    </row>
    <row r="355" spans="1:45" ht="36" x14ac:dyDescent="0.2">
      <c r="A355" s="131">
        <v>2192988</v>
      </c>
      <c r="B355" s="132" t="s">
        <v>709</v>
      </c>
      <c r="C355" s="132" t="s">
        <v>710</v>
      </c>
      <c r="D355" s="132" t="s">
        <v>2935</v>
      </c>
      <c r="E355" s="132" t="s">
        <v>2935</v>
      </c>
      <c r="F355" s="132"/>
      <c r="G355" s="132" t="s">
        <v>1432</v>
      </c>
      <c r="H355" s="132" t="s">
        <v>22</v>
      </c>
      <c r="I355" s="133">
        <v>216</v>
      </c>
      <c r="J355" s="133">
        <v>356</v>
      </c>
      <c r="K355" s="132"/>
      <c r="L355" s="132" t="s">
        <v>32</v>
      </c>
      <c r="M355" s="132" t="s">
        <v>21</v>
      </c>
      <c r="N355" s="133">
        <v>40</v>
      </c>
      <c r="O355" s="132" t="s">
        <v>24</v>
      </c>
      <c r="P355" s="134">
        <v>2.4319999999999999</v>
      </c>
      <c r="Q355" s="135">
        <v>126.464</v>
      </c>
      <c r="R355" s="132" t="s">
        <v>25</v>
      </c>
      <c r="S355" s="136">
        <v>41630</v>
      </c>
      <c r="T355" s="136">
        <v>41571</v>
      </c>
      <c r="U355" s="132" t="s">
        <v>45</v>
      </c>
      <c r="V355" s="132" t="s">
        <v>3555</v>
      </c>
      <c r="W355" s="137">
        <v>15</v>
      </c>
      <c r="X355" s="137">
        <v>12.6</v>
      </c>
      <c r="Y355" s="137">
        <v>33.6</v>
      </c>
      <c r="Z355" s="137">
        <v>32.4</v>
      </c>
      <c r="AA355" s="137">
        <v>32</v>
      </c>
      <c r="AB355" s="137">
        <v>434.4</v>
      </c>
      <c r="AC355" s="138">
        <v>2.4279999999999999</v>
      </c>
      <c r="AD355" s="137">
        <v>108.6</v>
      </c>
      <c r="AE355" s="137">
        <v>0.85899999999999999</v>
      </c>
      <c r="AF355" s="137">
        <v>44.667999999999999</v>
      </c>
      <c r="AG355" s="139">
        <f>Table1[[#This Row],[Print/Copy Time from Sleep Mode (s)]]-Table1[[#This Row],[Print/Copy Time from Ready State (s)]]</f>
        <v>21</v>
      </c>
      <c r="AH3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355" s="139" t="b">
        <f>IF(Table1[[#This Row],[Recovery Time Requirement (s)]]="No Requirement",TRUE,IF(Table1[[#This Row],[Recovery Time Requirement (s)]]="Default Delay Time Missing","Unknown",Table1[[#This Row],[Recovery Time (s) (Tactive1 - Tactive0)]]&lt;=Table1[[#This Row],[Recovery Time Requirement (s)]]))</f>
        <v>1</v>
      </c>
      <c r="AJ355" s="139" t="b">
        <f>Table1[[#This Row],[Automatic Duplex Output Capable]]&lt;&gt;"Optional"</f>
        <v>1</v>
      </c>
      <c r="AK3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5" s="140" t="str">
        <f t="array" ref="AL3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5" s="140">
        <f t="array" ref="AM3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355" s="140">
        <f>Table1[[#This Row],[V2.0 TEC Requirement (kWh/wk)]]*52/3</f>
        <v>103.13333333333334</v>
      </c>
      <c r="AO3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0.85899999999999999</v>
      </c>
      <c r="AP355" s="140">
        <f t="array" ref="AP3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355" s="140">
        <f>Table1[[#This Row],[Proposed V3.0 TEC Requirement (kWh/wk)]]+IF(Table1[[#This Row],[Maximum Document Size Width]]&gt;=275,A3_Weekly,0)+IF(AND(ISNUMBER(FIND("WiFi",Table1[[#This Row],[Functional Adders]])),ISERROR(FIND("Ethernet",Table1[[#This Row],[Functional Adders]]))),WiFi_Weekly,0)</f>
        <v>0.65300000000000002</v>
      </c>
      <c r="AR355" s="140" t="b">
        <f>Table1[[#This Row],[Typical Electricity Consumption (TEC) Per Proposed V3.0 Calculations (kWh/wk)]]&lt;=Table1[[#This Row],[Proposed V3.0 TEC Requirement Plus A3 and Wi-Fi Allowances (kWh/wk)]]</f>
        <v>0</v>
      </c>
      <c r="AS355" s="140" t="b">
        <f t="shared" si="7"/>
        <v>0</v>
      </c>
    </row>
    <row r="356" spans="1:45" ht="36" x14ac:dyDescent="0.2">
      <c r="A356" s="131">
        <v>2220335</v>
      </c>
      <c r="B356" s="132" t="s">
        <v>709</v>
      </c>
      <c r="C356" s="132" t="s">
        <v>710</v>
      </c>
      <c r="D356" s="132" t="s">
        <v>2936</v>
      </c>
      <c r="E356" s="132" t="s">
        <v>2936</v>
      </c>
      <c r="F356" s="132"/>
      <c r="G356" s="132" t="s">
        <v>1432</v>
      </c>
      <c r="H356" s="132" t="s">
        <v>22</v>
      </c>
      <c r="I356" s="133">
        <v>216</v>
      </c>
      <c r="J356" s="133">
        <v>356</v>
      </c>
      <c r="K356" s="132"/>
      <c r="L356" s="132" t="s">
        <v>32</v>
      </c>
      <c r="M356" s="132" t="s">
        <v>21</v>
      </c>
      <c r="N356" s="133">
        <v>40</v>
      </c>
      <c r="O356" s="132" t="s">
        <v>24</v>
      </c>
      <c r="P356" s="134">
        <v>2.2400000000000002</v>
      </c>
      <c r="Q356" s="135">
        <v>116.48</v>
      </c>
      <c r="R356" s="132" t="s">
        <v>25</v>
      </c>
      <c r="S356" s="136">
        <v>41974</v>
      </c>
      <c r="T356" s="136">
        <v>41907</v>
      </c>
      <c r="U356" s="132" t="s">
        <v>45</v>
      </c>
      <c r="V356" s="132" t="s">
        <v>3556</v>
      </c>
      <c r="W356" s="137">
        <v>15</v>
      </c>
      <c r="X356" s="137">
        <v>12</v>
      </c>
      <c r="Y356" s="137">
        <v>32.4</v>
      </c>
      <c r="Z356" s="137">
        <v>30.6</v>
      </c>
      <c r="AA356" s="137">
        <v>32</v>
      </c>
      <c r="AB356" s="137">
        <v>414.8</v>
      </c>
      <c r="AC356" s="138">
        <v>2.2404000000000002</v>
      </c>
      <c r="AD356" s="137">
        <v>103.7</v>
      </c>
      <c r="AE356" s="137">
        <v>0.72389999999999999</v>
      </c>
      <c r="AF356" s="137">
        <v>37.642800000000001</v>
      </c>
      <c r="AG356" s="139">
        <f>Table1[[#This Row],[Print/Copy Time from Sleep Mode (s)]]-Table1[[#This Row],[Print/Copy Time from Ready State (s)]]</f>
        <v>20.399999999999999</v>
      </c>
      <c r="AH3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356" s="139" t="b">
        <f>IF(Table1[[#This Row],[Recovery Time Requirement (s)]]="No Requirement",TRUE,IF(Table1[[#This Row],[Recovery Time Requirement (s)]]="Default Delay Time Missing","Unknown",Table1[[#This Row],[Recovery Time (s) (Tactive1 - Tactive0)]]&lt;=Table1[[#This Row],[Recovery Time Requirement (s)]]))</f>
        <v>1</v>
      </c>
      <c r="AJ356" s="139" t="b">
        <f>Table1[[#This Row],[Automatic Duplex Output Capable]]&lt;&gt;"Optional"</f>
        <v>1</v>
      </c>
      <c r="AK3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6" s="140" t="str">
        <f t="array" ref="AL3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6" s="140">
        <f t="array" ref="AM3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356" s="140">
        <f>Table1[[#This Row],[V2.0 TEC Requirement (kWh/wk)]]*52/3</f>
        <v>103.13333333333334</v>
      </c>
      <c r="AO3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0.72389999999999999</v>
      </c>
      <c r="AP356" s="140">
        <f t="array" ref="AP3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356" s="140">
        <f>Table1[[#This Row],[Proposed V3.0 TEC Requirement (kWh/wk)]]+IF(Table1[[#This Row],[Maximum Document Size Width]]&gt;=275,A3_Weekly,0)+IF(AND(ISNUMBER(FIND("WiFi",Table1[[#This Row],[Functional Adders]])),ISERROR(FIND("Ethernet",Table1[[#This Row],[Functional Adders]]))),WiFi_Weekly,0)</f>
        <v>0.65300000000000002</v>
      </c>
      <c r="AR356" s="140" t="b">
        <f>Table1[[#This Row],[Typical Electricity Consumption (TEC) Per Proposed V3.0 Calculations (kWh/wk)]]&lt;=Table1[[#This Row],[Proposed V3.0 TEC Requirement Plus A3 and Wi-Fi Allowances (kWh/wk)]]</f>
        <v>0</v>
      </c>
      <c r="AS356" s="140" t="b">
        <f t="shared" si="7"/>
        <v>0</v>
      </c>
    </row>
    <row r="357" spans="1:45" ht="36" x14ac:dyDescent="0.2">
      <c r="A357" s="131">
        <v>2283150</v>
      </c>
      <c r="B357" s="132" t="s">
        <v>709</v>
      </c>
      <c r="C357" s="132" t="s">
        <v>710</v>
      </c>
      <c r="D357" s="132" t="s">
        <v>776</v>
      </c>
      <c r="E357" s="132" t="s">
        <v>776</v>
      </c>
      <c r="F357" s="132"/>
      <c r="G357" s="132" t="s">
        <v>1432</v>
      </c>
      <c r="H357" s="132" t="s">
        <v>22</v>
      </c>
      <c r="I357" s="133">
        <v>216</v>
      </c>
      <c r="J357" s="133">
        <v>356</v>
      </c>
      <c r="K357" s="132"/>
      <c r="L357" s="132" t="s">
        <v>32</v>
      </c>
      <c r="M357" s="132" t="s">
        <v>21</v>
      </c>
      <c r="N357" s="133">
        <v>40</v>
      </c>
      <c r="O357" s="132" t="s">
        <v>24</v>
      </c>
      <c r="P357" s="134">
        <v>2.2400000000000002</v>
      </c>
      <c r="Q357" s="135">
        <v>116.48</v>
      </c>
      <c r="R357" s="132" t="s">
        <v>25</v>
      </c>
      <c r="S357" s="136">
        <v>42729</v>
      </c>
      <c r="T357" s="136">
        <v>42671</v>
      </c>
      <c r="U357" s="132" t="s">
        <v>45</v>
      </c>
      <c r="V357" s="132" t="s">
        <v>777</v>
      </c>
      <c r="W357" s="137">
        <v>15</v>
      </c>
      <c r="X357" s="137">
        <v>12</v>
      </c>
      <c r="Y357" s="137">
        <v>27</v>
      </c>
      <c r="Z357" s="137">
        <v>26.4</v>
      </c>
      <c r="AA357" s="137">
        <v>32</v>
      </c>
      <c r="AB357" s="137">
        <v>430</v>
      </c>
      <c r="AC357" s="138">
        <v>2.2395999999999998</v>
      </c>
      <c r="AD357" s="137">
        <v>107.5</v>
      </c>
      <c r="AE357" s="137">
        <v>0.64810000000000001</v>
      </c>
      <c r="AF357" s="137">
        <v>33.7012</v>
      </c>
      <c r="AG357" s="139">
        <f>Table1[[#This Row],[Print/Copy Time from Sleep Mode (s)]]-Table1[[#This Row],[Print/Copy Time from Ready State (s)]]</f>
        <v>15</v>
      </c>
      <c r="AH3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357" s="139" t="b">
        <f>IF(Table1[[#This Row],[Recovery Time Requirement (s)]]="No Requirement",TRUE,IF(Table1[[#This Row],[Recovery Time Requirement (s)]]="Default Delay Time Missing","Unknown",Table1[[#This Row],[Recovery Time (s) (Tactive1 - Tactive0)]]&lt;=Table1[[#This Row],[Recovery Time Requirement (s)]]))</f>
        <v>1</v>
      </c>
      <c r="AJ357" s="139" t="b">
        <f>Table1[[#This Row],[Automatic Duplex Output Capable]]&lt;&gt;"Optional"</f>
        <v>1</v>
      </c>
      <c r="AK3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7" s="140" t="str">
        <f t="array" ref="AL3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7" s="140">
        <f t="array" ref="AM3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357" s="140">
        <f>Table1[[#This Row],[V2.0 TEC Requirement (kWh/wk)]]*52/3</f>
        <v>103.13333333333334</v>
      </c>
      <c r="AO3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0.64810000000000001</v>
      </c>
      <c r="AP357" s="140">
        <f t="array" ref="AP3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357" s="140">
        <f>Table1[[#This Row],[Proposed V3.0 TEC Requirement (kWh/wk)]]+IF(Table1[[#This Row],[Maximum Document Size Width]]&gt;=275,A3_Weekly,0)+IF(AND(ISNUMBER(FIND("WiFi",Table1[[#This Row],[Functional Adders]])),ISERROR(FIND("Ethernet",Table1[[#This Row],[Functional Adders]]))),WiFi_Weekly,0)</f>
        <v>0.65300000000000002</v>
      </c>
      <c r="AR357" s="140" t="b">
        <f>Table1[[#This Row],[Typical Electricity Consumption (TEC) Per Proposed V3.0 Calculations (kWh/wk)]]&lt;=Table1[[#This Row],[Proposed V3.0 TEC Requirement Plus A3 and Wi-Fi Allowances (kWh/wk)]]</f>
        <v>1</v>
      </c>
      <c r="AS357" s="140" t="b">
        <f t="shared" si="7"/>
        <v>1</v>
      </c>
    </row>
    <row r="358" spans="1:45" ht="36" x14ac:dyDescent="0.2">
      <c r="A358" s="131">
        <v>2195303</v>
      </c>
      <c r="B358" s="132" t="s">
        <v>709</v>
      </c>
      <c r="C358" s="132" t="s">
        <v>710</v>
      </c>
      <c r="D358" s="132" t="s">
        <v>2937</v>
      </c>
      <c r="E358" s="132" t="s">
        <v>2937</v>
      </c>
      <c r="F358" s="132"/>
      <c r="G358" s="132" t="s">
        <v>1432</v>
      </c>
      <c r="H358" s="132" t="s">
        <v>22</v>
      </c>
      <c r="I358" s="133">
        <v>279</v>
      </c>
      <c r="J358" s="133">
        <v>432</v>
      </c>
      <c r="K358" s="132"/>
      <c r="L358" s="132" t="s">
        <v>32</v>
      </c>
      <c r="M358" s="132" t="s">
        <v>21</v>
      </c>
      <c r="N358" s="133">
        <v>45</v>
      </c>
      <c r="O358" s="132" t="s">
        <v>24</v>
      </c>
      <c r="P358" s="134">
        <v>3.2069999999999999</v>
      </c>
      <c r="Q358" s="135">
        <v>166.76400000000001</v>
      </c>
      <c r="R358" s="132" t="s">
        <v>25</v>
      </c>
      <c r="S358" s="136">
        <v>41075</v>
      </c>
      <c r="T358" s="136">
        <v>41599</v>
      </c>
      <c r="U358" s="132" t="s">
        <v>45</v>
      </c>
      <c r="V358" s="132" t="s">
        <v>3557</v>
      </c>
      <c r="W358" s="137">
        <v>20</v>
      </c>
      <c r="X358" s="137">
        <v>9.6</v>
      </c>
      <c r="Y358" s="137">
        <v>21</v>
      </c>
      <c r="Z358" s="137">
        <v>18</v>
      </c>
      <c r="AA358" s="137">
        <v>32</v>
      </c>
      <c r="AB358" s="137">
        <v>553.4</v>
      </c>
      <c r="AC358" s="138">
        <v>3.2021999999999999</v>
      </c>
      <c r="AD358" s="137">
        <v>138.35</v>
      </c>
      <c r="AE358" s="137">
        <v>1.22895</v>
      </c>
      <c r="AF358" s="137">
        <v>63.9054</v>
      </c>
      <c r="AG358" s="139">
        <f>Table1[[#This Row],[Print/Copy Time from Sleep Mode (s)]]-Table1[[#This Row],[Print/Copy Time from Ready State (s)]]</f>
        <v>11.4</v>
      </c>
      <c r="AH3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358" s="139" t="b">
        <f>IF(Table1[[#This Row],[Recovery Time Requirement (s)]]="No Requirement",TRUE,IF(Table1[[#This Row],[Recovery Time Requirement (s)]]="Default Delay Time Missing","Unknown",Table1[[#This Row],[Recovery Time (s) (Tactive1 - Tactive0)]]&lt;=Table1[[#This Row],[Recovery Time Requirement (s)]]))</f>
        <v>1</v>
      </c>
      <c r="AJ358" s="139" t="b">
        <f>Table1[[#This Row],[Automatic Duplex Output Capable]]&lt;&gt;"Optional"</f>
        <v>1</v>
      </c>
      <c r="AK3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8" s="140" t="str">
        <f t="array" ref="AL3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8" s="140">
        <f t="array" ref="AM3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358" s="140">
        <f>Table1[[#This Row],[V2.0 TEC Requirement (kWh/wk)]]*52/3</f>
        <v>125.66666666666667</v>
      </c>
      <c r="AO3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1.1789499999999999</v>
      </c>
      <c r="AP358" s="140">
        <f t="array" ref="AP3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358" s="140">
        <f>Table1[[#This Row],[Proposed V3.0 TEC Requirement (kWh/wk)]]+IF(Table1[[#This Row],[Maximum Document Size Width]]&gt;=275,A3_Weekly,0)+IF(AND(ISNUMBER(FIND("WiFi",Table1[[#This Row],[Functional Adders]])),ISERROR(FIND("Ethernet",Table1[[#This Row],[Functional Adders]]))),WiFi_Weekly,0)</f>
        <v>0.77600000000000002</v>
      </c>
      <c r="AR358" s="140" t="b">
        <f>Table1[[#This Row],[Typical Electricity Consumption (TEC) Per Proposed V3.0 Calculations (kWh/wk)]]&lt;=Table1[[#This Row],[Proposed V3.0 TEC Requirement Plus A3 and Wi-Fi Allowances (kWh/wk)]]</f>
        <v>0</v>
      </c>
      <c r="AS358" s="140" t="b">
        <f t="shared" si="7"/>
        <v>0</v>
      </c>
    </row>
    <row r="359" spans="1:45" ht="36" x14ac:dyDescent="0.2">
      <c r="A359" s="131">
        <v>2194274</v>
      </c>
      <c r="B359" s="132" t="s">
        <v>709</v>
      </c>
      <c r="C359" s="132" t="s">
        <v>710</v>
      </c>
      <c r="D359" s="132" t="s">
        <v>778</v>
      </c>
      <c r="E359" s="132" t="s">
        <v>778</v>
      </c>
      <c r="F359" s="132" t="s">
        <v>779</v>
      </c>
      <c r="G359" s="132" t="s">
        <v>1432</v>
      </c>
      <c r="H359" s="132" t="s">
        <v>22</v>
      </c>
      <c r="I359" s="133">
        <v>297</v>
      </c>
      <c r="J359" s="133">
        <v>432</v>
      </c>
      <c r="K359" s="132"/>
      <c r="L359" s="132" t="s">
        <v>32</v>
      </c>
      <c r="M359" s="132" t="s">
        <v>21</v>
      </c>
      <c r="N359" s="133">
        <v>45</v>
      </c>
      <c r="O359" s="132" t="s">
        <v>24</v>
      </c>
      <c r="P359" s="134">
        <v>2.839</v>
      </c>
      <c r="Q359" s="135">
        <v>147.62799999999999</v>
      </c>
      <c r="R359" s="132" t="s">
        <v>25</v>
      </c>
      <c r="S359" s="136">
        <v>42125</v>
      </c>
      <c r="T359" s="136">
        <v>42026</v>
      </c>
      <c r="U359" s="132" t="s">
        <v>45</v>
      </c>
      <c r="V359" s="132" t="s">
        <v>780</v>
      </c>
      <c r="W359" s="137">
        <v>20</v>
      </c>
      <c r="X359" s="137">
        <v>12</v>
      </c>
      <c r="Y359" s="137">
        <v>25.2</v>
      </c>
      <c r="Z359" s="137">
        <v>19.8</v>
      </c>
      <c r="AA359" s="137">
        <v>32</v>
      </c>
      <c r="AB359" s="137">
        <v>534.79999999999995</v>
      </c>
      <c r="AC359" s="138">
        <v>2.8403999999999998</v>
      </c>
      <c r="AD359" s="137">
        <v>133.69999999999999</v>
      </c>
      <c r="AE359" s="137">
        <v>0.8738999999999999</v>
      </c>
      <c r="AF359" s="137">
        <v>45.442799999999991</v>
      </c>
      <c r="AG359" s="139">
        <f>Table1[[#This Row],[Print/Copy Time from Sleep Mode (s)]]-Table1[[#This Row],[Print/Copy Time from Ready State (s)]]</f>
        <v>13.2</v>
      </c>
      <c r="AH3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359" s="139" t="b">
        <f>IF(Table1[[#This Row],[Recovery Time Requirement (s)]]="No Requirement",TRUE,IF(Table1[[#This Row],[Recovery Time Requirement (s)]]="Default Delay Time Missing","Unknown",Table1[[#This Row],[Recovery Time (s) (Tactive1 - Tactive0)]]&lt;=Table1[[#This Row],[Recovery Time Requirement (s)]]))</f>
        <v>1</v>
      </c>
      <c r="AJ359" s="139" t="b">
        <f>Table1[[#This Row],[Automatic Duplex Output Capable]]&lt;&gt;"Optional"</f>
        <v>1</v>
      </c>
      <c r="AK3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59" s="140" t="str">
        <f t="array" ref="AL3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59" s="140">
        <f t="array" ref="AM3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359" s="140">
        <f>Table1[[#This Row],[V2.0 TEC Requirement (kWh/wk)]]*52/3</f>
        <v>125.66666666666667</v>
      </c>
      <c r="AO3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0.82389999999999985</v>
      </c>
      <c r="AP359" s="140">
        <f t="array" ref="AP3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359" s="140">
        <f>Table1[[#This Row],[Proposed V3.0 TEC Requirement (kWh/wk)]]+IF(Table1[[#This Row],[Maximum Document Size Width]]&gt;=275,A3_Weekly,0)+IF(AND(ISNUMBER(FIND("WiFi",Table1[[#This Row],[Functional Adders]])),ISERROR(FIND("Ethernet",Table1[[#This Row],[Functional Adders]]))),WiFi_Weekly,0)</f>
        <v>0.77600000000000002</v>
      </c>
      <c r="AR359" s="140" t="b">
        <f>Table1[[#This Row],[Typical Electricity Consumption (TEC) Per Proposed V3.0 Calculations (kWh/wk)]]&lt;=Table1[[#This Row],[Proposed V3.0 TEC Requirement Plus A3 and Wi-Fi Allowances (kWh/wk)]]</f>
        <v>0</v>
      </c>
      <c r="AS359" s="140" t="b">
        <f t="shared" si="7"/>
        <v>0</v>
      </c>
    </row>
    <row r="360" spans="1:45" ht="36" x14ac:dyDescent="0.2">
      <c r="A360" s="131">
        <v>2264258</v>
      </c>
      <c r="B360" s="132" t="s">
        <v>709</v>
      </c>
      <c r="C360" s="132" t="s">
        <v>710</v>
      </c>
      <c r="D360" s="132" t="s">
        <v>781</v>
      </c>
      <c r="E360" s="132" t="s">
        <v>781</v>
      </c>
      <c r="F360" s="132" t="s">
        <v>782</v>
      </c>
      <c r="G360" s="132" t="s">
        <v>1432</v>
      </c>
      <c r="H360" s="132" t="s">
        <v>22</v>
      </c>
      <c r="I360" s="133">
        <v>297</v>
      </c>
      <c r="J360" s="133">
        <v>432</v>
      </c>
      <c r="K360" s="132"/>
      <c r="L360" s="132" t="s">
        <v>32</v>
      </c>
      <c r="M360" s="132" t="s">
        <v>21</v>
      </c>
      <c r="N360" s="133">
        <v>45</v>
      </c>
      <c r="O360" s="132" t="s">
        <v>24</v>
      </c>
      <c r="P360" s="134">
        <v>2.464</v>
      </c>
      <c r="Q360" s="135">
        <v>128.12799999999999</v>
      </c>
      <c r="R360" s="132" t="s">
        <v>25</v>
      </c>
      <c r="S360" s="136">
        <v>42551</v>
      </c>
      <c r="T360" s="136">
        <v>42545</v>
      </c>
      <c r="U360" s="132" t="s">
        <v>45</v>
      </c>
      <c r="V360" s="132" t="s">
        <v>783</v>
      </c>
      <c r="W360" s="137">
        <v>15</v>
      </c>
      <c r="X360" s="137">
        <v>13.2</v>
      </c>
      <c r="Y360" s="137">
        <v>19.8</v>
      </c>
      <c r="Z360" s="137">
        <v>18.600000000000001</v>
      </c>
      <c r="AA360" s="137">
        <v>32</v>
      </c>
      <c r="AB360" s="137">
        <v>482.6</v>
      </c>
      <c r="AC360" s="138">
        <v>2.4641999999999999</v>
      </c>
      <c r="AD360" s="137">
        <v>120.65</v>
      </c>
      <c r="AE360" s="137">
        <v>0.66645000000000021</v>
      </c>
      <c r="AF360" s="137">
        <v>34.655400000000014</v>
      </c>
      <c r="AG360" s="139">
        <f>Table1[[#This Row],[Print/Copy Time from Sleep Mode (s)]]-Table1[[#This Row],[Print/Copy Time from Ready State (s)]]</f>
        <v>6.6000000000000014</v>
      </c>
      <c r="AH3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360" s="139" t="b">
        <f>IF(Table1[[#This Row],[Recovery Time Requirement (s)]]="No Requirement",TRUE,IF(Table1[[#This Row],[Recovery Time Requirement (s)]]="Default Delay Time Missing","Unknown",Table1[[#This Row],[Recovery Time (s) (Tactive1 - Tactive0)]]&lt;=Table1[[#This Row],[Recovery Time Requirement (s)]]))</f>
        <v>1</v>
      </c>
      <c r="AJ360" s="139" t="b">
        <f>Table1[[#This Row],[Automatic Duplex Output Capable]]&lt;&gt;"Optional"</f>
        <v>1</v>
      </c>
      <c r="AK3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0" s="140" t="str">
        <f t="array" ref="AL3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0" s="140">
        <f t="array" ref="AM3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360" s="140">
        <f>Table1[[#This Row],[V2.0 TEC Requirement (kWh/wk)]]*52/3</f>
        <v>125.66666666666667</v>
      </c>
      <c r="AO3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0.61645000000000016</v>
      </c>
      <c r="AP360" s="140">
        <f t="array" ref="AP3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360" s="140">
        <f>Table1[[#This Row],[Proposed V3.0 TEC Requirement (kWh/wk)]]+IF(Table1[[#This Row],[Maximum Document Size Width]]&gt;=275,A3_Weekly,0)+IF(AND(ISNUMBER(FIND("WiFi",Table1[[#This Row],[Functional Adders]])),ISERROR(FIND("Ethernet",Table1[[#This Row],[Functional Adders]]))),WiFi_Weekly,0)</f>
        <v>0.77600000000000002</v>
      </c>
      <c r="AR360" s="140" t="b">
        <f>Table1[[#This Row],[Typical Electricity Consumption (TEC) Per Proposed V3.0 Calculations (kWh/wk)]]&lt;=Table1[[#This Row],[Proposed V3.0 TEC Requirement Plus A3 and Wi-Fi Allowances (kWh/wk)]]</f>
        <v>1</v>
      </c>
      <c r="AS360" s="140" t="b">
        <f t="shared" si="7"/>
        <v>1</v>
      </c>
    </row>
    <row r="361" spans="1:45" ht="36" x14ac:dyDescent="0.2">
      <c r="A361" s="131">
        <v>2193844</v>
      </c>
      <c r="B361" s="132" t="s">
        <v>709</v>
      </c>
      <c r="C361" s="132" t="s">
        <v>710</v>
      </c>
      <c r="D361" s="132" t="s">
        <v>2938</v>
      </c>
      <c r="E361" s="132" t="s">
        <v>2938</v>
      </c>
      <c r="F361" s="132"/>
      <c r="G361" s="132" t="s">
        <v>1432</v>
      </c>
      <c r="H361" s="132" t="s">
        <v>22</v>
      </c>
      <c r="I361" s="133">
        <v>279</v>
      </c>
      <c r="J361" s="133">
        <v>432</v>
      </c>
      <c r="K361" s="132"/>
      <c r="L361" s="132" t="s">
        <v>32</v>
      </c>
      <c r="M361" s="132" t="s">
        <v>21</v>
      </c>
      <c r="N361" s="133">
        <v>55</v>
      </c>
      <c r="O361" s="132" t="s">
        <v>24</v>
      </c>
      <c r="P361" s="134">
        <v>3.944</v>
      </c>
      <c r="Q361" s="135">
        <v>205.08799999999999</v>
      </c>
      <c r="R361" s="132" t="s">
        <v>25</v>
      </c>
      <c r="S361" s="136">
        <v>41075</v>
      </c>
      <c r="T361" s="136">
        <v>41582</v>
      </c>
      <c r="U361" s="132" t="s">
        <v>45</v>
      </c>
      <c r="V361" s="132" t="s">
        <v>3558</v>
      </c>
      <c r="W361" s="137">
        <v>20</v>
      </c>
      <c r="X361" s="137">
        <v>9.6</v>
      </c>
      <c r="Y361" s="137">
        <v>20.399999999999999</v>
      </c>
      <c r="Z361" s="137">
        <v>17.399999999999999</v>
      </c>
      <c r="AA361" s="137">
        <v>32</v>
      </c>
      <c r="AB361" s="137">
        <v>700.8</v>
      </c>
      <c r="AC361" s="138">
        <v>3.9391999999999991</v>
      </c>
      <c r="AD361" s="137">
        <v>175.2</v>
      </c>
      <c r="AE361" s="137">
        <v>1.4132</v>
      </c>
      <c r="AF361" s="137">
        <v>73.486400000000003</v>
      </c>
      <c r="AG361" s="139">
        <f>Table1[[#This Row],[Print/Copy Time from Sleep Mode (s)]]-Table1[[#This Row],[Print/Copy Time from Ready State (s)]]</f>
        <v>10.799999999999999</v>
      </c>
      <c r="AH3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361" s="139" t="b">
        <f>IF(Table1[[#This Row],[Recovery Time Requirement (s)]]="No Requirement",TRUE,IF(Table1[[#This Row],[Recovery Time Requirement (s)]]="Default Delay Time Missing","Unknown",Table1[[#This Row],[Recovery Time (s) (Tactive1 - Tactive0)]]&lt;=Table1[[#This Row],[Recovery Time Requirement (s)]]))</f>
        <v>1</v>
      </c>
      <c r="AJ361" s="139" t="b">
        <f>Table1[[#This Row],[Automatic Duplex Output Capable]]&lt;&gt;"Optional"</f>
        <v>1</v>
      </c>
      <c r="AK3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1" s="140" t="str">
        <f t="array" ref="AL3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1" s="140">
        <f t="array" ref="AM3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361" s="140">
        <f>Table1[[#This Row],[V2.0 TEC Requirement (kWh/wk)]]*52/3</f>
        <v>160.33333333333334</v>
      </c>
      <c r="AO3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1.3632</v>
      </c>
      <c r="AP361" s="140">
        <f t="array" ref="AP3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361" s="140">
        <f>Table1[[#This Row],[Proposed V3.0 TEC Requirement (kWh/wk)]]+IF(Table1[[#This Row],[Maximum Document Size Width]]&gt;=275,A3_Weekly,0)+IF(AND(ISNUMBER(FIND("WiFi",Table1[[#This Row],[Functional Adders]])),ISERROR(FIND("Ethernet",Table1[[#This Row],[Functional Adders]]))),WiFi_Weekly,0)</f>
        <v>0.90600000000000003</v>
      </c>
      <c r="AR361" s="140" t="b">
        <f>Table1[[#This Row],[Typical Electricity Consumption (TEC) Per Proposed V3.0 Calculations (kWh/wk)]]&lt;=Table1[[#This Row],[Proposed V3.0 TEC Requirement Plus A3 and Wi-Fi Allowances (kWh/wk)]]</f>
        <v>0</v>
      </c>
      <c r="AS361" s="140" t="b">
        <f t="shared" si="7"/>
        <v>0</v>
      </c>
    </row>
    <row r="362" spans="1:45" ht="36" x14ac:dyDescent="0.2">
      <c r="A362" s="131">
        <v>2194273</v>
      </c>
      <c r="B362" s="132" t="s">
        <v>709</v>
      </c>
      <c r="C362" s="132" t="s">
        <v>710</v>
      </c>
      <c r="D362" s="132" t="s">
        <v>784</v>
      </c>
      <c r="E362" s="132" t="s">
        <v>784</v>
      </c>
      <c r="F362" s="132" t="s">
        <v>785</v>
      </c>
      <c r="G362" s="132" t="s">
        <v>1432</v>
      </c>
      <c r="H362" s="132" t="s">
        <v>22</v>
      </c>
      <c r="I362" s="133">
        <v>297</v>
      </c>
      <c r="J362" s="133">
        <v>432</v>
      </c>
      <c r="K362" s="132"/>
      <c r="L362" s="132" t="s">
        <v>32</v>
      </c>
      <c r="M362" s="132" t="s">
        <v>21</v>
      </c>
      <c r="N362" s="133">
        <v>55</v>
      </c>
      <c r="O362" s="132" t="s">
        <v>24</v>
      </c>
      <c r="P362" s="134">
        <v>3.6829999999999998</v>
      </c>
      <c r="Q362" s="135">
        <v>191.51599999999999</v>
      </c>
      <c r="R362" s="132" t="s">
        <v>25</v>
      </c>
      <c r="S362" s="136">
        <v>42125</v>
      </c>
      <c r="T362" s="136">
        <v>42026</v>
      </c>
      <c r="U362" s="132" t="s">
        <v>45</v>
      </c>
      <c r="V362" s="132" t="s">
        <v>786</v>
      </c>
      <c r="W362" s="137">
        <v>20</v>
      </c>
      <c r="X362" s="137">
        <v>12</v>
      </c>
      <c r="Y362" s="137">
        <v>22.2</v>
      </c>
      <c r="Z362" s="137">
        <v>21</v>
      </c>
      <c r="AA362" s="137">
        <v>32</v>
      </c>
      <c r="AB362" s="137">
        <v>699.6</v>
      </c>
      <c r="AC362" s="138">
        <v>3.69</v>
      </c>
      <c r="AD362" s="137">
        <v>174.9</v>
      </c>
      <c r="AE362" s="137">
        <v>1.1114999999999999</v>
      </c>
      <c r="AF362" s="137">
        <v>57.797999999999995</v>
      </c>
      <c r="AG362" s="139">
        <f>Table1[[#This Row],[Print/Copy Time from Sleep Mode (s)]]-Table1[[#This Row],[Print/Copy Time from Ready State (s)]]</f>
        <v>10.199999999999999</v>
      </c>
      <c r="AH3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362" s="139" t="b">
        <f>IF(Table1[[#This Row],[Recovery Time Requirement (s)]]="No Requirement",TRUE,IF(Table1[[#This Row],[Recovery Time Requirement (s)]]="Default Delay Time Missing","Unknown",Table1[[#This Row],[Recovery Time (s) (Tactive1 - Tactive0)]]&lt;=Table1[[#This Row],[Recovery Time Requirement (s)]]))</f>
        <v>1</v>
      </c>
      <c r="AJ362" s="139" t="b">
        <f>Table1[[#This Row],[Automatic Duplex Output Capable]]&lt;&gt;"Optional"</f>
        <v>1</v>
      </c>
      <c r="AK3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2" s="140" t="str">
        <f t="array" ref="AL3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2" s="140">
        <f t="array" ref="AM3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362" s="140">
        <f>Table1[[#This Row],[V2.0 TEC Requirement (kWh/wk)]]*52/3</f>
        <v>160.33333333333334</v>
      </c>
      <c r="AO3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1.0614999999999999</v>
      </c>
      <c r="AP362" s="140">
        <f t="array" ref="AP3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362" s="140">
        <f>Table1[[#This Row],[Proposed V3.0 TEC Requirement (kWh/wk)]]+IF(Table1[[#This Row],[Maximum Document Size Width]]&gt;=275,A3_Weekly,0)+IF(AND(ISNUMBER(FIND("WiFi",Table1[[#This Row],[Functional Adders]])),ISERROR(FIND("Ethernet",Table1[[#This Row],[Functional Adders]]))),WiFi_Weekly,0)</f>
        <v>0.90600000000000003</v>
      </c>
      <c r="AR362" s="140" t="b">
        <f>Table1[[#This Row],[Typical Electricity Consumption (TEC) Per Proposed V3.0 Calculations (kWh/wk)]]&lt;=Table1[[#This Row],[Proposed V3.0 TEC Requirement Plus A3 and Wi-Fi Allowances (kWh/wk)]]</f>
        <v>0</v>
      </c>
      <c r="AS362" s="140" t="b">
        <f t="shared" si="7"/>
        <v>0</v>
      </c>
    </row>
    <row r="363" spans="1:45" ht="36" x14ac:dyDescent="0.2">
      <c r="A363" s="131">
        <v>2264257</v>
      </c>
      <c r="B363" s="132" t="s">
        <v>709</v>
      </c>
      <c r="C363" s="132" t="s">
        <v>710</v>
      </c>
      <c r="D363" s="132" t="s">
        <v>787</v>
      </c>
      <c r="E363" s="132" t="s">
        <v>787</v>
      </c>
      <c r="F363" s="132" t="s">
        <v>788</v>
      </c>
      <c r="G363" s="132" t="s">
        <v>1432</v>
      </c>
      <c r="H363" s="132" t="s">
        <v>22</v>
      </c>
      <c r="I363" s="133">
        <v>297</v>
      </c>
      <c r="J363" s="133">
        <v>432</v>
      </c>
      <c r="K363" s="132"/>
      <c r="L363" s="132" t="s">
        <v>32</v>
      </c>
      <c r="M363" s="132" t="s">
        <v>21</v>
      </c>
      <c r="N363" s="133">
        <v>55</v>
      </c>
      <c r="O363" s="132" t="s">
        <v>24</v>
      </c>
      <c r="P363" s="134">
        <v>3.2480000000000002</v>
      </c>
      <c r="Q363" s="135">
        <v>168.89599999999999</v>
      </c>
      <c r="R363" s="132" t="s">
        <v>25</v>
      </c>
      <c r="S363" s="136">
        <v>42551</v>
      </c>
      <c r="T363" s="136">
        <v>42545</v>
      </c>
      <c r="U363" s="132" t="s">
        <v>45</v>
      </c>
      <c r="V363" s="132" t="s">
        <v>789</v>
      </c>
      <c r="W363" s="137">
        <v>15</v>
      </c>
      <c r="X363" s="137">
        <v>12.6</v>
      </c>
      <c r="Y363" s="137">
        <v>28.8</v>
      </c>
      <c r="Z363" s="137">
        <v>26.4</v>
      </c>
      <c r="AA363" s="137">
        <v>32</v>
      </c>
      <c r="AB363" s="137">
        <v>639.4</v>
      </c>
      <c r="AC363" s="138">
        <v>3.2481999999999998</v>
      </c>
      <c r="AD363" s="137">
        <v>159.85</v>
      </c>
      <c r="AE363" s="137">
        <v>0.86245000000000005</v>
      </c>
      <c r="AF363" s="137">
        <v>44.8474</v>
      </c>
      <c r="AG363" s="139">
        <f>Table1[[#This Row],[Print/Copy Time from Sleep Mode (s)]]-Table1[[#This Row],[Print/Copy Time from Ready State (s)]]</f>
        <v>16.200000000000003</v>
      </c>
      <c r="AH3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363" s="139" t="b">
        <f>IF(Table1[[#This Row],[Recovery Time Requirement (s)]]="No Requirement",TRUE,IF(Table1[[#This Row],[Recovery Time Requirement (s)]]="Default Delay Time Missing","Unknown",Table1[[#This Row],[Recovery Time (s) (Tactive1 - Tactive0)]]&lt;=Table1[[#This Row],[Recovery Time Requirement (s)]]))</f>
        <v>1</v>
      </c>
      <c r="AJ363" s="139" t="b">
        <f>Table1[[#This Row],[Automatic Duplex Output Capable]]&lt;&gt;"Optional"</f>
        <v>1</v>
      </c>
      <c r="AK3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3" s="140" t="str">
        <f t="array" ref="AL3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3" s="140">
        <f t="array" ref="AM3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363" s="140">
        <f>Table1[[#This Row],[V2.0 TEC Requirement (kWh/wk)]]*52/3</f>
        <v>160.33333333333334</v>
      </c>
      <c r="AO3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0.81245000000000001</v>
      </c>
      <c r="AP363" s="140">
        <f t="array" ref="AP3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363" s="140">
        <f>Table1[[#This Row],[Proposed V3.0 TEC Requirement (kWh/wk)]]+IF(Table1[[#This Row],[Maximum Document Size Width]]&gt;=275,A3_Weekly,0)+IF(AND(ISNUMBER(FIND("WiFi",Table1[[#This Row],[Functional Adders]])),ISERROR(FIND("Ethernet",Table1[[#This Row],[Functional Adders]]))),WiFi_Weekly,0)</f>
        <v>0.90600000000000003</v>
      </c>
      <c r="AR363" s="140" t="b">
        <f>Table1[[#This Row],[Typical Electricity Consumption (TEC) Per Proposed V3.0 Calculations (kWh/wk)]]&lt;=Table1[[#This Row],[Proposed V3.0 TEC Requirement Plus A3 and Wi-Fi Allowances (kWh/wk)]]</f>
        <v>1</v>
      </c>
      <c r="AS363" s="140" t="b">
        <f t="shared" si="7"/>
        <v>1</v>
      </c>
    </row>
    <row r="364" spans="1:45" ht="36" x14ac:dyDescent="0.2">
      <c r="A364" s="131">
        <v>2195702</v>
      </c>
      <c r="B364" s="132" t="s">
        <v>709</v>
      </c>
      <c r="C364" s="132" t="s">
        <v>710</v>
      </c>
      <c r="D364" s="132" t="s">
        <v>2939</v>
      </c>
      <c r="E364" s="132" t="s">
        <v>2939</v>
      </c>
      <c r="F364" s="132" t="s">
        <v>2940</v>
      </c>
      <c r="G364" s="132" t="s">
        <v>1432</v>
      </c>
      <c r="H364" s="132" t="s">
        <v>22</v>
      </c>
      <c r="I364" s="133">
        <v>279</v>
      </c>
      <c r="J364" s="133">
        <v>432</v>
      </c>
      <c r="K364" s="132"/>
      <c r="L364" s="132" t="s">
        <v>32</v>
      </c>
      <c r="M364" s="132" t="s">
        <v>21</v>
      </c>
      <c r="N364" s="133">
        <v>65</v>
      </c>
      <c r="O364" s="132" t="s">
        <v>24</v>
      </c>
      <c r="P364" s="134">
        <v>5.1449999999999996</v>
      </c>
      <c r="Q364" s="135">
        <v>267.54000000000002</v>
      </c>
      <c r="R364" s="132" t="s">
        <v>25</v>
      </c>
      <c r="S364" s="136">
        <v>41449</v>
      </c>
      <c r="T364" s="136">
        <v>41598</v>
      </c>
      <c r="U364" s="132" t="s">
        <v>45</v>
      </c>
      <c r="V364" s="132" t="s">
        <v>3559</v>
      </c>
      <c r="W364" s="137">
        <v>30</v>
      </c>
      <c r="X364" s="137">
        <v>7.2</v>
      </c>
      <c r="Y364" s="137">
        <v>20.399999999999999</v>
      </c>
      <c r="Z364" s="137">
        <v>16.8</v>
      </c>
      <c r="AA364" s="137">
        <v>32</v>
      </c>
      <c r="AB364" s="137">
        <v>951</v>
      </c>
      <c r="AC364" s="138">
        <v>5.1390000000000002</v>
      </c>
      <c r="AD364" s="137">
        <v>237.75</v>
      </c>
      <c r="AE364" s="137">
        <v>1.66275</v>
      </c>
      <c r="AF364" s="137">
        <v>86.462999999999994</v>
      </c>
      <c r="AG364" s="139">
        <f>Table1[[#This Row],[Print/Copy Time from Sleep Mode (s)]]-Table1[[#This Row],[Print/Copy Time from Ready State (s)]]</f>
        <v>13.2</v>
      </c>
      <c r="AH3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364" s="139" t="b">
        <f>IF(Table1[[#This Row],[Recovery Time Requirement (s)]]="No Requirement",TRUE,IF(Table1[[#This Row],[Recovery Time Requirement (s)]]="Default Delay Time Missing","Unknown",Table1[[#This Row],[Recovery Time (s) (Tactive1 - Tactive0)]]&lt;=Table1[[#This Row],[Recovery Time Requirement (s)]]))</f>
        <v>1</v>
      </c>
      <c r="AJ364" s="139" t="b">
        <f>Table1[[#This Row],[Automatic Duplex Output Capable]]&lt;&gt;"Optional"</f>
        <v>1</v>
      </c>
      <c r="AK3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4" s="140" t="str">
        <f t="array" ref="AL3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4" s="140">
        <f t="array" ref="AM3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364" s="140">
        <f>Table1[[#This Row],[V2.0 TEC Requirement (kWh/wk)]]*52/3</f>
        <v>195</v>
      </c>
      <c r="AO3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1.6127499999999999</v>
      </c>
      <c r="AP364" s="140">
        <f t="array" ref="AP3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364" s="140">
        <f>Table1[[#This Row],[Proposed V3.0 TEC Requirement (kWh/wk)]]+IF(Table1[[#This Row],[Maximum Document Size Width]]&gt;=275,A3_Weekly,0)+IF(AND(ISNUMBER(FIND("WiFi",Table1[[#This Row],[Functional Adders]])),ISERROR(FIND("Ethernet",Table1[[#This Row],[Functional Adders]]))),WiFi_Weekly,0)</f>
        <v>1.208</v>
      </c>
      <c r="AR364" s="140" t="b">
        <f>Table1[[#This Row],[Typical Electricity Consumption (TEC) Per Proposed V3.0 Calculations (kWh/wk)]]&lt;=Table1[[#This Row],[Proposed V3.0 TEC Requirement Plus A3 and Wi-Fi Allowances (kWh/wk)]]</f>
        <v>0</v>
      </c>
      <c r="AS364" s="140" t="b">
        <f t="shared" si="7"/>
        <v>0</v>
      </c>
    </row>
    <row r="365" spans="1:45" ht="36" x14ac:dyDescent="0.2">
      <c r="A365" s="131">
        <v>2264256</v>
      </c>
      <c r="B365" s="132" t="s">
        <v>709</v>
      </c>
      <c r="C365" s="132" t="s">
        <v>710</v>
      </c>
      <c r="D365" s="132" t="s">
        <v>790</v>
      </c>
      <c r="E365" s="132" t="s">
        <v>790</v>
      </c>
      <c r="F365" s="132"/>
      <c r="G365" s="132" t="s">
        <v>1432</v>
      </c>
      <c r="H365" s="132" t="s">
        <v>22</v>
      </c>
      <c r="I365" s="133">
        <v>297</v>
      </c>
      <c r="J365" s="133">
        <v>432</v>
      </c>
      <c r="K365" s="132"/>
      <c r="L365" s="132" t="s">
        <v>32</v>
      </c>
      <c r="M365" s="132" t="s">
        <v>21</v>
      </c>
      <c r="N365" s="133">
        <v>65</v>
      </c>
      <c r="O365" s="132" t="s">
        <v>24</v>
      </c>
      <c r="P365" s="134">
        <v>4.0090000000000003</v>
      </c>
      <c r="Q365" s="135">
        <v>208.46799999999999</v>
      </c>
      <c r="R365" s="132" t="s">
        <v>25</v>
      </c>
      <c r="S365" s="136">
        <v>42551</v>
      </c>
      <c r="T365" s="136">
        <v>42474</v>
      </c>
      <c r="U365" s="132" t="s">
        <v>45</v>
      </c>
      <c r="V365" s="132" t="s">
        <v>791</v>
      </c>
      <c r="W365" s="137">
        <v>15</v>
      </c>
      <c r="X365" s="137">
        <v>12.6</v>
      </c>
      <c r="Y365" s="137">
        <v>15.6</v>
      </c>
      <c r="Z365" s="137">
        <v>15</v>
      </c>
      <c r="AA365" s="137">
        <v>32</v>
      </c>
      <c r="AB365" s="137">
        <v>791.6</v>
      </c>
      <c r="AC365" s="138">
        <v>4.0091999999999999</v>
      </c>
      <c r="AD365" s="137">
        <v>197.9</v>
      </c>
      <c r="AE365" s="137">
        <v>1.0527</v>
      </c>
      <c r="AF365" s="137">
        <v>54.740400000000001</v>
      </c>
      <c r="AG365" s="139">
        <f>Table1[[#This Row],[Print/Copy Time from Sleep Mode (s)]]-Table1[[#This Row],[Print/Copy Time from Ready State (s)]]</f>
        <v>3</v>
      </c>
      <c r="AH3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65" s="139" t="b">
        <f>IF(Table1[[#This Row],[Recovery Time Requirement (s)]]="No Requirement",TRUE,IF(Table1[[#This Row],[Recovery Time Requirement (s)]]="Default Delay Time Missing","Unknown",Table1[[#This Row],[Recovery Time (s) (Tactive1 - Tactive0)]]&lt;=Table1[[#This Row],[Recovery Time Requirement (s)]]))</f>
        <v>1</v>
      </c>
      <c r="AJ365" s="139" t="b">
        <f>Table1[[#This Row],[Automatic Duplex Output Capable]]&lt;&gt;"Optional"</f>
        <v>1</v>
      </c>
      <c r="AK3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5" s="140" t="str">
        <f t="array" ref="AL3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5" s="140">
        <f t="array" ref="AM3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365" s="140">
        <f>Table1[[#This Row],[V2.0 TEC Requirement (kWh/wk)]]*52/3</f>
        <v>195</v>
      </c>
      <c r="AO3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1.0026999999999999</v>
      </c>
      <c r="AP365" s="140">
        <f t="array" ref="AP3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365" s="140">
        <f>Table1[[#This Row],[Proposed V3.0 TEC Requirement (kWh/wk)]]+IF(Table1[[#This Row],[Maximum Document Size Width]]&gt;=275,A3_Weekly,0)+IF(AND(ISNUMBER(FIND("WiFi",Table1[[#This Row],[Functional Adders]])),ISERROR(FIND("Ethernet",Table1[[#This Row],[Functional Adders]]))),WiFi_Weekly,0)</f>
        <v>1.208</v>
      </c>
      <c r="AR365" s="140" t="b">
        <f>Table1[[#This Row],[Typical Electricity Consumption (TEC) Per Proposed V3.0 Calculations (kWh/wk)]]&lt;=Table1[[#This Row],[Proposed V3.0 TEC Requirement Plus A3 and Wi-Fi Allowances (kWh/wk)]]</f>
        <v>1</v>
      </c>
      <c r="AS365" s="140" t="b">
        <f t="shared" si="7"/>
        <v>1</v>
      </c>
    </row>
    <row r="366" spans="1:45" ht="36" x14ac:dyDescent="0.2">
      <c r="A366" s="131">
        <v>2195701</v>
      </c>
      <c r="B366" s="132" t="s">
        <v>709</v>
      </c>
      <c r="C366" s="132" t="s">
        <v>710</v>
      </c>
      <c r="D366" s="132" t="s">
        <v>2941</v>
      </c>
      <c r="E366" s="132" t="s">
        <v>2941</v>
      </c>
      <c r="F366" s="132" t="s">
        <v>2942</v>
      </c>
      <c r="G366" s="132" t="s">
        <v>1432</v>
      </c>
      <c r="H366" s="132" t="s">
        <v>22</v>
      </c>
      <c r="I366" s="133">
        <v>279</v>
      </c>
      <c r="J366" s="133">
        <v>432</v>
      </c>
      <c r="K366" s="132"/>
      <c r="L366" s="132" t="s">
        <v>32</v>
      </c>
      <c r="M366" s="132" t="s">
        <v>21</v>
      </c>
      <c r="N366" s="133">
        <v>75</v>
      </c>
      <c r="O366" s="132" t="s">
        <v>24</v>
      </c>
      <c r="P366" s="134">
        <v>5.6719999999999997</v>
      </c>
      <c r="Q366" s="135">
        <v>294.94400000000002</v>
      </c>
      <c r="R366" s="132" t="s">
        <v>25</v>
      </c>
      <c r="S366" s="136">
        <v>41449</v>
      </c>
      <c r="T366" s="136">
        <v>41598</v>
      </c>
      <c r="U366" s="132" t="s">
        <v>45</v>
      </c>
      <c r="V366" s="132" t="s">
        <v>3560</v>
      </c>
      <c r="W366" s="137">
        <v>30</v>
      </c>
      <c r="X366" s="137">
        <v>5.4</v>
      </c>
      <c r="Y366" s="137">
        <v>18</v>
      </c>
      <c r="Z366" s="137">
        <v>17.399999999999999</v>
      </c>
      <c r="AA366" s="137">
        <v>32</v>
      </c>
      <c r="AB366" s="137">
        <v>1025.5999999999999</v>
      </c>
      <c r="AC366" s="138">
        <v>5.678399999999999</v>
      </c>
      <c r="AD366" s="137">
        <v>256.39999999999998</v>
      </c>
      <c r="AE366" s="137">
        <v>1.9614</v>
      </c>
      <c r="AF366" s="137">
        <v>101.9928</v>
      </c>
      <c r="AG366" s="139">
        <f>Table1[[#This Row],[Print/Copy Time from Sleep Mode (s)]]-Table1[[#This Row],[Print/Copy Time from Ready State (s)]]</f>
        <v>12.6</v>
      </c>
      <c r="AH3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53.25</v>
      </c>
      <c r="AI366" s="139" t="b">
        <f>IF(Table1[[#This Row],[Recovery Time Requirement (s)]]="No Requirement",TRUE,IF(Table1[[#This Row],[Recovery Time Requirement (s)]]="Default Delay Time Missing","Unknown",Table1[[#This Row],[Recovery Time (s) (Tactive1 - Tactive0)]]&lt;=Table1[[#This Row],[Recovery Time Requirement (s)]]))</f>
        <v>1</v>
      </c>
      <c r="AJ366" s="139" t="b">
        <f>Table1[[#This Row],[Automatic Duplex Output Capable]]&lt;&gt;"Optional"</f>
        <v>1</v>
      </c>
      <c r="AK3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6" s="140" t="str">
        <f t="array" ref="AL3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6" s="140">
        <f t="array" ref="AM3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366" s="140">
        <f>Table1[[#This Row],[V2.0 TEC Requirement (kWh/wk)]]*52/3</f>
        <v>273.00000000000006</v>
      </c>
      <c r="AO3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1.9114</v>
      </c>
      <c r="AP366" s="140">
        <f t="array" ref="AP3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366" s="140">
        <f>Table1[[#This Row],[Proposed V3.0 TEC Requirement (kWh/wk)]]+IF(Table1[[#This Row],[Maximum Document Size Width]]&gt;=275,A3_Weekly,0)+IF(AND(ISNUMBER(FIND("WiFi",Table1[[#This Row],[Functional Adders]])),ISERROR(FIND("Ethernet",Table1[[#This Row],[Functional Adders]]))),WiFi_Weekly,0)</f>
        <v>1.768</v>
      </c>
      <c r="AR366" s="140" t="b">
        <f>Table1[[#This Row],[Typical Electricity Consumption (TEC) Per Proposed V3.0 Calculations (kWh/wk)]]&lt;=Table1[[#This Row],[Proposed V3.0 TEC Requirement Plus A3 and Wi-Fi Allowances (kWh/wk)]]</f>
        <v>0</v>
      </c>
      <c r="AS366" s="140" t="b">
        <f t="shared" si="7"/>
        <v>0</v>
      </c>
    </row>
    <row r="367" spans="1:45" ht="36" x14ac:dyDescent="0.2">
      <c r="A367" s="131">
        <v>2190816</v>
      </c>
      <c r="B367" s="132" t="s">
        <v>709</v>
      </c>
      <c r="C367" s="132" t="s">
        <v>710</v>
      </c>
      <c r="D367" s="132" t="s">
        <v>2943</v>
      </c>
      <c r="E367" s="132" t="s">
        <v>2944</v>
      </c>
      <c r="F367" s="132"/>
      <c r="G367" s="132" t="s">
        <v>1432</v>
      </c>
      <c r="H367" s="132" t="s">
        <v>22</v>
      </c>
      <c r="I367" s="133">
        <v>279</v>
      </c>
      <c r="J367" s="133">
        <v>432</v>
      </c>
      <c r="K367" s="132"/>
      <c r="L367" s="132" t="s">
        <v>32</v>
      </c>
      <c r="M367" s="132" t="s">
        <v>21</v>
      </c>
      <c r="N367" s="133">
        <v>60</v>
      </c>
      <c r="O367" s="132" t="s">
        <v>24</v>
      </c>
      <c r="P367" s="134">
        <v>9.6</v>
      </c>
      <c r="Q367" s="135">
        <v>499.2</v>
      </c>
      <c r="R367" s="132" t="s">
        <v>25</v>
      </c>
      <c r="S367" s="136">
        <v>41573</v>
      </c>
      <c r="T367" s="136">
        <v>41528</v>
      </c>
      <c r="U367" s="132" t="s">
        <v>45</v>
      </c>
      <c r="V367" s="132" t="s">
        <v>3561</v>
      </c>
      <c r="W367" s="137">
        <v>0</v>
      </c>
      <c r="X367" s="137">
        <v>10.8</v>
      </c>
      <c r="Y367" s="137">
        <v>72.599999999999994</v>
      </c>
      <c r="Z367" s="137">
        <v>58.8</v>
      </c>
      <c r="AA367" s="137">
        <v>32</v>
      </c>
      <c r="AB367" s="137">
        <v>1862.9999999999998</v>
      </c>
      <c r="AC367" s="138">
        <v>9.634999999999998</v>
      </c>
      <c r="AD367" s="137">
        <v>465.74999999999994</v>
      </c>
      <c r="AE367" s="137">
        <v>2.7237499999999999</v>
      </c>
      <c r="AF367" s="137">
        <v>141.63499999999999</v>
      </c>
      <c r="AG367" s="139">
        <f>Table1[[#This Row],[Print/Copy Time from Sleep Mode (s)]]-Table1[[#This Row],[Print/Copy Time from Ready State (s)]]</f>
        <v>61.8</v>
      </c>
      <c r="AH3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67" s="139" t="b">
        <f>IF(Table1[[#This Row],[Recovery Time Requirement (s)]]="No Requirement",TRUE,IF(Table1[[#This Row],[Recovery Time Requirement (s)]]="Default Delay Time Missing","Unknown",Table1[[#This Row],[Recovery Time (s) (Tactive1 - Tactive0)]]&lt;=Table1[[#This Row],[Recovery Time Requirement (s)]]))</f>
        <v>0</v>
      </c>
      <c r="AJ367" s="139" t="b">
        <f>Table1[[#This Row],[Automatic Duplex Output Capable]]&lt;&gt;"Optional"</f>
        <v>1</v>
      </c>
      <c r="AK3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7" s="140" t="str">
        <f t="array" ref="AL3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7" s="140">
        <f t="array" ref="AM3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367" s="140">
        <f>Table1[[#This Row],[V2.0 TEC Requirement (kWh/wk)]]*52/3</f>
        <v>177.66666666666666</v>
      </c>
      <c r="AO3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2.6737500000000001</v>
      </c>
      <c r="AP367" s="140">
        <f t="array" ref="AP3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367" s="140">
        <f>Table1[[#This Row],[Proposed V3.0 TEC Requirement (kWh/wk)]]+IF(Table1[[#This Row],[Maximum Document Size Width]]&gt;=275,A3_Weekly,0)+IF(AND(ISNUMBER(FIND("WiFi",Table1[[#This Row],[Functional Adders]])),ISERROR(FIND("Ethernet",Table1[[#This Row],[Functional Adders]]))),WiFi_Weekly,0)</f>
        <v>0.97099999999999997</v>
      </c>
      <c r="AR367" s="140" t="b">
        <f>Table1[[#This Row],[Typical Electricity Consumption (TEC) Per Proposed V3.0 Calculations (kWh/wk)]]&lt;=Table1[[#This Row],[Proposed V3.0 TEC Requirement Plus A3 and Wi-Fi Allowances (kWh/wk)]]</f>
        <v>0</v>
      </c>
      <c r="AS367" s="140" t="b">
        <f t="shared" si="7"/>
        <v>0</v>
      </c>
    </row>
    <row r="368" spans="1:45" ht="36" x14ac:dyDescent="0.2">
      <c r="A368" s="131">
        <v>2190817</v>
      </c>
      <c r="B368" s="132" t="s">
        <v>709</v>
      </c>
      <c r="C368" s="132" t="s">
        <v>710</v>
      </c>
      <c r="D368" s="132" t="s">
        <v>2945</v>
      </c>
      <c r="E368" s="132" t="s">
        <v>2946</v>
      </c>
      <c r="F368" s="132"/>
      <c r="G368" s="132" t="s">
        <v>1432</v>
      </c>
      <c r="H368" s="132" t="s">
        <v>22</v>
      </c>
      <c r="I368" s="133">
        <v>279</v>
      </c>
      <c r="J368" s="133">
        <v>432</v>
      </c>
      <c r="K368" s="132"/>
      <c r="L368" s="132" t="s">
        <v>32</v>
      </c>
      <c r="M368" s="132" t="s">
        <v>21</v>
      </c>
      <c r="N368" s="133">
        <v>60</v>
      </c>
      <c r="O368" s="132" t="s">
        <v>24</v>
      </c>
      <c r="P368" s="134">
        <v>9.6829999999999998</v>
      </c>
      <c r="Q368" s="135">
        <v>503.51600000000002</v>
      </c>
      <c r="R368" s="132" t="s">
        <v>25</v>
      </c>
      <c r="S368" s="136">
        <v>41573</v>
      </c>
      <c r="T368" s="136">
        <v>41569</v>
      </c>
      <c r="U368" s="132" t="s">
        <v>45</v>
      </c>
      <c r="V368" s="132" t="s">
        <v>3562</v>
      </c>
      <c r="W368" s="137">
        <v>0</v>
      </c>
      <c r="X368" s="137">
        <v>12</v>
      </c>
      <c r="Y368" s="137">
        <v>72.599999999999994</v>
      </c>
      <c r="Z368" s="137">
        <v>60</v>
      </c>
      <c r="AA368" s="137">
        <v>32</v>
      </c>
      <c r="AB368" s="137">
        <v>1873.2</v>
      </c>
      <c r="AC368" s="138">
        <v>9.6859999999999999</v>
      </c>
      <c r="AD368" s="137">
        <v>468.3</v>
      </c>
      <c r="AE368" s="137">
        <v>2.7364999999999999</v>
      </c>
      <c r="AF368" s="137">
        <v>142.298</v>
      </c>
      <c r="AG368" s="139">
        <f>Table1[[#This Row],[Print/Copy Time from Sleep Mode (s)]]-Table1[[#This Row],[Print/Copy Time from Ready State (s)]]</f>
        <v>60.599999999999994</v>
      </c>
      <c r="AH3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68" s="139" t="b">
        <f>IF(Table1[[#This Row],[Recovery Time Requirement (s)]]="No Requirement",TRUE,IF(Table1[[#This Row],[Recovery Time Requirement (s)]]="Default Delay Time Missing","Unknown",Table1[[#This Row],[Recovery Time (s) (Tactive1 - Tactive0)]]&lt;=Table1[[#This Row],[Recovery Time Requirement (s)]]))</f>
        <v>0</v>
      </c>
      <c r="AJ368" s="139" t="b">
        <f>Table1[[#This Row],[Automatic Duplex Output Capable]]&lt;&gt;"Optional"</f>
        <v>1</v>
      </c>
      <c r="AK3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8" s="140" t="str">
        <f t="array" ref="AL3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8" s="140">
        <f t="array" ref="AM3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368" s="140">
        <f>Table1[[#This Row],[V2.0 TEC Requirement (kWh/wk)]]*52/3</f>
        <v>177.66666666666666</v>
      </c>
      <c r="AO3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2.6865000000000001</v>
      </c>
      <c r="AP368" s="140">
        <f t="array" ref="AP3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368" s="140">
        <f>Table1[[#This Row],[Proposed V3.0 TEC Requirement (kWh/wk)]]+IF(Table1[[#This Row],[Maximum Document Size Width]]&gt;=275,A3_Weekly,0)+IF(AND(ISNUMBER(FIND("WiFi",Table1[[#This Row],[Functional Adders]])),ISERROR(FIND("Ethernet",Table1[[#This Row],[Functional Adders]]))),WiFi_Weekly,0)</f>
        <v>0.97099999999999997</v>
      </c>
      <c r="AR368" s="140" t="b">
        <f>Table1[[#This Row],[Typical Electricity Consumption (TEC) Per Proposed V3.0 Calculations (kWh/wk)]]&lt;=Table1[[#This Row],[Proposed V3.0 TEC Requirement Plus A3 and Wi-Fi Allowances (kWh/wk)]]</f>
        <v>0</v>
      </c>
      <c r="AS368" s="140" t="b">
        <f t="shared" si="7"/>
        <v>0</v>
      </c>
    </row>
    <row r="369" spans="1:45" ht="36" x14ac:dyDescent="0.2">
      <c r="A369" s="131">
        <v>2190812</v>
      </c>
      <c r="B369" s="132" t="s">
        <v>709</v>
      </c>
      <c r="C369" s="132" t="s">
        <v>710</v>
      </c>
      <c r="D369" s="132" t="s">
        <v>2947</v>
      </c>
      <c r="E369" s="132" t="s">
        <v>2948</v>
      </c>
      <c r="F369" s="132"/>
      <c r="G369" s="132" t="s">
        <v>1432</v>
      </c>
      <c r="H369" s="132" t="s">
        <v>22</v>
      </c>
      <c r="I369" s="133">
        <v>279</v>
      </c>
      <c r="J369" s="133">
        <v>432</v>
      </c>
      <c r="K369" s="132"/>
      <c r="L369" s="132" t="s">
        <v>32</v>
      </c>
      <c r="M369" s="132" t="s">
        <v>21</v>
      </c>
      <c r="N369" s="133">
        <v>70</v>
      </c>
      <c r="O369" s="132" t="s">
        <v>24</v>
      </c>
      <c r="P369" s="134">
        <v>11.1</v>
      </c>
      <c r="Q369" s="135">
        <v>577.20000000000005</v>
      </c>
      <c r="R369" s="132" t="s">
        <v>25</v>
      </c>
      <c r="S369" s="136">
        <v>41573</v>
      </c>
      <c r="T369" s="136">
        <v>41528</v>
      </c>
      <c r="U369" s="132" t="s">
        <v>45</v>
      </c>
      <c r="V369" s="132" t="s">
        <v>3563</v>
      </c>
      <c r="W369" s="137">
        <v>0</v>
      </c>
      <c r="X369" s="137">
        <v>10.8</v>
      </c>
      <c r="Y369" s="137">
        <v>75</v>
      </c>
      <c r="Z369" s="137">
        <v>57</v>
      </c>
      <c r="AA369" s="137">
        <v>32</v>
      </c>
      <c r="AB369" s="137">
        <v>2157.3999999999996</v>
      </c>
      <c r="AC369" s="138">
        <v>11.094199999999999</v>
      </c>
      <c r="AD369" s="137">
        <v>539.34999999999991</v>
      </c>
      <c r="AE369" s="137">
        <v>3.0759499999999989</v>
      </c>
      <c r="AF369" s="137">
        <v>159.94939999999994</v>
      </c>
      <c r="AG369" s="139">
        <f>Table1[[#This Row],[Print/Copy Time from Sleep Mode (s)]]-Table1[[#This Row],[Print/Copy Time from Ready State (s)]]</f>
        <v>64.2</v>
      </c>
      <c r="AH3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69" s="139" t="b">
        <f>IF(Table1[[#This Row],[Recovery Time Requirement (s)]]="No Requirement",TRUE,IF(Table1[[#This Row],[Recovery Time Requirement (s)]]="Default Delay Time Missing","Unknown",Table1[[#This Row],[Recovery Time (s) (Tactive1 - Tactive0)]]&lt;=Table1[[#This Row],[Recovery Time Requirement (s)]]))</f>
        <v>0</v>
      </c>
      <c r="AJ369" s="139" t="b">
        <f>Table1[[#This Row],[Automatic Duplex Output Capable]]&lt;&gt;"Optional"</f>
        <v>1</v>
      </c>
      <c r="AK3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69" s="140" t="str">
        <f t="array" ref="AL3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69" s="140">
        <f t="array" ref="AM3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369" s="140">
        <f>Table1[[#This Row],[V2.0 TEC Requirement (kWh/wk)]]*52/3</f>
        <v>212.33333333333334</v>
      </c>
      <c r="AO3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3.025949999999999</v>
      </c>
      <c r="AP369" s="140">
        <f t="array" ref="AP3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369" s="140">
        <f>Table1[[#This Row],[Proposed V3.0 TEC Requirement (kWh/wk)]]+IF(Table1[[#This Row],[Maximum Document Size Width]]&gt;=275,A3_Weekly,0)+IF(AND(ISNUMBER(FIND("WiFi",Table1[[#This Row],[Functional Adders]])),ISERROR(FIND("Ethernet",Table1[[#This Row],[Functional Adders]]))),WiFi_Weekly,0)</f>
        <v>1.4879999999999998</v>
      </c>
      <c r="AR369" s="140" t="b">
        <f>Table1[[#This Row],[Typical Electricity Consumption (TEC) Per Proposed V3.0 Calculations (kWh/wk)]]&lt;=Table1[[#This Row],[Proposed V3.0 TEC Requirement Plus A3 and Wi-Fi Allowances (kWh/wk)]]</f>
        <v>0</v>
      </c>
      <c r="AS369" s="140" t="b">
        <f t="shared" si="7"/>
        <v>0</v>
      </c>
    </row>
    <row r="370" spans="1:45" ht="36" x14ac:dyDescent="0.2">
      <c r="A370" s="131">
        <v>2248640</v>
      </c>
      <c r="B370" s="132" t="s">
        <v>709</v>
      </c>
      <c r="C370" s="132" t="s">
        <v>710</v>
      </c>
      <c r="D370" s="132" t="s">
        <v>792</v>
      </c>
      <c r="E370" s="132" t="s">
        <v>793</v>
      </c>
      <c r="F370" s="132" t="s">
        <v>794</v>
      </c>
      <c r="G370" s="132" t="s">
        <v>1432</v>
      </c>
      <c r="H370" s="132" t="s">
        <v>22</v>
      </c>
      <c r="I370" s="133">
        <v>297</v>
      </c>
      <c r="J370" s="133">
        <v>432</v>
      </c>
      <c r="K370" s="132"/>
      <c r="L370" s="132" t="s">
        <v>32</v>
      </c>
      <c r="M370" s="132" t="s">
        <v>21</v>
      </c>
      <c r="N370" s="133">
        <v>28</v>
      </c>
      <c r="O370" s="132" t="s">
        <v>24</v>
      </c>
      <c r="P370" s="134">
        <v>1.343</v>
      </c>
      <c r="Q370" s="135">
        <v>69.835999999999999</v>
      </c>
      <c r="R370" s="132" t="s">
        <v>25</v>
      </c>
      <c r="S370" s="136">
        <v>42767</v>
      </c>
      <c r="T370" s="136">
        <v>42718</v>
      </c>
      <c r="U370" s="132" t="s">
        <v>45</v>
      </c>
      <c r="V370" s="132" t="s">
        <v>795</v>
      </c>
      <c r="W370" s="137">
        <v>15</v>
      </c>
      <c r="X370" s="137">
        <v>14.4</v>
      </c>
      <c r="Y370" s="137">
        <v>22.2</v>
      </c>
      <c r="Z370" s="137">
        <v>18.600000000000001</v>
      </c>
      <c r="AA370" s="137">
        <v>28</v>
      </c>
      <c r="AB370" s="137">
        <v>255.26666666666668</v>
      </c>
      <c r="AC370" s="138">
        <v>1.3428333333333333</v>
      </c>
      <c r="AD370" s="137">
        <v>63.81666666666667</v>
      </c>
      <c r="AE370" s="137">
        <v>0.39870833333333333</v>
      </c>
      <c r="AF370" s="137">
        <v>20.732833333333332</v>
      </c>
      <c r="AG370" s="139">
        <f>Table1[[#This Row],[Print/Copy Time from Sleep Mode (s)]]-Table1[[#This Row],[Print/Copy Time from Ready State (s)]]</f>
        <v>7.7999999999999989</v>
      </c>
      <c r="AH3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370" s="139" t="b">
        <f>IF(Table1[[#This Row],[Recovery Time Requirement (s)]]="No Requirement",TRUE,IF(Table1[[#This Row],[Recovery Time Requirement (s)]]="Default Delay Time Missing","Unknown",Table1[[#This Row],[Recovery Time (s) (Tactive1 - Tactive0)]]&lt;=Table1[[#This Row],[Recovery Time Requirement (s)]]))</f>
        <v>1</v>
      </c>
      <c r="AJ370" s="139" t="b">
        <f>Table1[[#This Row],[Automatic Duplex Output Capable]]&lt;&gt;"Optional"</f>
        <v>1</v>
      </c>
      <c r="AK3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0" s="140" t="str">
        <f t="array" ref="AL3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0" s="140">
        <f t="array" ref="AM3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3.9899999999999998</v>
      </c>
      <c r="AN370" s="140">
        <f>Table1[[#This Row],[V2.0 TEC Requirement (kWh/wk)]]*52/3</f>
        <v>69.16</v>
      </c>
      <c r="AO3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0.34870833333333334</v>
      </c>
      <c r="AP370" s="140">
        <f t="array" ref="AP3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370" s="140">
        <f>Table1[[#This Row],[Proposed V3.0 TEC Requirement (kWh/wk)]]+IF(Table1[[#This Row],[Maximum Document Size Width]]&gt;=275,A3_Weekly,0)+IF(AND(ISNUMBER(FIND("WiFi",Table1[[#This Row],[Functional Adders]])),ISERROR(FIND("Ethernet",Table1[[#This Row],[Functional Adders]]))),WiFi_Weekly,0)</f>
        <v>0.45100000000000007</v>
      </c>
      <c r="AR370" s="140" t="b">
        <f>Table1[[#This Row],[Typical Electricity Consumption (TEC) Per Proposed V3.0 Calculations (kWh/wk)]]&lt;=Table1[[#This Row],[Proposed V3.0 TEC Requirement Plus A3 and Wi-Fi Allowances (kWh/wk)]]</f>
        <v>1</v>
      </c>
      <c r="AS370" s="140" t="b">
        <f t="shared" si="7"/>
        <v>1</v>
      </c>
    </row>
    <row r="371" spans="1:45" ht="36" x14ac:dyDescent="0.2">
      <c r="A371" s="131">
        <v>2248643</v>
      </c>
      <c r="B371" s="132" t="s">
        <v>709</v>
      </c>
      <c r="C371" s="132" t="s">
        <v>710</v>
      </c>
      <c r="D371" s="132" t="s">
        <v>796</v>
      </c>
      <c r="E371" s="132" t="s">
        <v>793</v>
      </c>
      <c r="F371" s="132" t="s">
        <v>797</v>
      </c>
      <c r="G371" s="132" t="s">
        <v>1432</v>
      </c>
      <c r="H371" s="132" t="s">
        <v>22</v>
      </c>
      <c r="I371" s="133">
        <v>297</v>
      </c>
      <c r="J371" s="133">
        <v>432</v>
      </c>
      <c r="K371" s="132"/>
      <c r="L371" s="132" t="s">
        <v>32</v>
      </c>
      <c r="M371" s="132" t="s">
        <v>21</v>
      </c>
      <c r="N371" s="133">
        <v>22</v>
      </c>
      <c r="O371" s="132" t="s">
        <v>24</v>
      </c>
      <c r="P371" s="134">
        <v>1.0169999999999999</v>
      </c>
      <c r="Q371" s="135">
        <v>52.884</v>
      </c>
      <c r="R371" s="132" t="s">
        <v>25</v>
      </c>
      <c r="S371" s="136">
        <v>42767</v>
      </c>
      <c r="T371" s="136">
        <v>42718</v>
      </c>
      <c r="U371" s="132" t="s">
        <v>45</v>
      </c>
      <c r="V371" s="132" t="s">
        <v>798</v>
      </c>
      <c r="W371" s="137">
        <v>15</v>
      </c>
      <c r="X371" s="137">
        <v>19.2</v>
      </c>
      <c r="Y371" s="137">
        <v>19.2</v>
      </c>
      <c r="Z371" s="137">
        <v>17.399999999999999</v>
      </c>
      <c r="AA371" s="137">
        <v>22</v>
      </c>
      <c r="AB371" s="137">
        <v>189.26666666666665</v>
      </c>
      <c r="AC371" s="138">
        <v>1.0165833333333332</v>
      </c>
      <c r="AD371" s="137">
        <v>47.316666666666663</v>
      </c>
      <c r="AE371" s="137">
        <v>0.31714583333333329</v>
      </c>
      <c r="AF371" s="137">
        <v>16.491583333333331</v>
      </c>
      <c r="AG371" s="139">
        <f>Table1[[#This Row],[Print/Copy Time from Sleep Mode (s)]]-Table1[[#This Row],[Print/Copy Time from Ready State (s)]]</f>
        <v>0</v>
      </c>
      <c r="AH3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26.22</v>
      </c>
      <c r="AI371" s="139" t="b">
        <f>IF(Table1[[#This Row],[Recovery Time Requirement (s)]]="No Requirement",TRUE,IF(Table1[[#This Row],[Recovery Time Requirement (s)]]="Default Delay Time Missing","Unknown",Table1[[#This Row],[Recovery Time (s) (Tactive1 - Tactive0)]]&lt;=Table1[[#This Row],[Recovery Time Requirement (s)]]))</f>
        <v>1</v>
      </c>
      <c r="AJ371" s="139" t="b">
        <f>Table1[[#This Row],[Automatic Duplex Output Capable]]&lt;&gt;"Optional"</f>
        <v>1</v>
      </c>
      <c r="AK3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1" s="140" t="str">
        <f t="array" ref="AL3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1" s="140">
        <f t="array" ref="AM3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371" s="140">
        <f>Table1[[#This Row],[V2.0 TEC Requirement (kWh/wk)]]*52/3</f>
        <v>55.639999999999993</v>
      </c>
      <c r="AO3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0.2671458333333333</v>
      </c>
      <c r="AP371" s="140">
        <f t="array" ref="AP3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371" s="140">
        <f>Table1[[#This Row],[Proposed V3.0 TEC Requirement (kWh/wk)]]+IF(Table1[[#This Row],[Maximum Document Size Width]]&gt;=275,A3_Weekly,0)+IF(AND(ISNUMBER(FIND("WiFi",Table1[[#This Row],[Functional Adders]])),ISERROR(FIND("Ethernet",Table1[[#This Row],[Functional Adders]]))),WiFi_Weekly,0)</f>
        <v>0.32500000000000001</v>
      </c>
      <c r="AR371" s="140" t="b">
        <f>Table1[[#This Row],[Typical Electricity Consumption (TEC) Per Proposed V3.0 Calculations (kWh/wk)]]&lt;=Table1[[#This Row],[Proposed V3.0 TEC Requirement Plus A3 and Wi-Fi Allowances (kWh/wk)]]</f>
        <v>1</v>
      </c>
      <c r="AS371" s="140" t="b">
        <f t="shared" si="7"/>
        <v>1</v>
      </c>
    </row>
    <row r="372" spans="1:45" ht="36" x14ac:dyDescent="0.2">
      <c r="A372" s="131">
        <v>2194275</v>
      </c>
      <c r="B372" s="132" t="s">
        <v>709</v>
      </c>
      <c r="C372" s="132" t="s">
        <v>710</v>
      </c>
      <c r="D372" s="132" t="s">
        <v>799</v>
      </c>
      <c r="E372" s="132" t="s">
        <v>800</v>
      </c>
      <c r="F372" s="132" t="s">
        <v>801</v>
      </c>
      <c r="G372" s="132" t="s">
        <v>1432</v>
      </c>
      <c r="H372" s="132" t="s">
        <v>22</v>
      </c>
      <c r="I372" s="133">
        <v>297</v>
      </c>
      <c r="J372" s="133">
        <v>432</v>
      </c>
      <c r="K372" s="132"/>
      <c r="L372" s="132" t="s">
        <v>32</v>
      </c>
      <c r="M372" s="132" t="s">
        <v>21</v>
      </c>
      <c r="N372" s="133">
        <v>36</v>
      </c>
      <c r="O372" s="132" t="s">
        <v>24</v>
      </c>
      <c r="P372" s="134">
        <v>2.117</v>
      </c>
      <c r="Q372" s="135">
        <v>110.084</v>
      </c>
      <c r="R372" s="132" t="s">
        <v>25</v>
      </c>
      <c r="S372" s="136">
        <v>42073</v>
      </c>
      <c r="T372" s="136">
        <v>42026</v>
      </c>
      <c r="U372" s="132" t="s">
        <v>45</v>
      </c>
      <c r="V372" s="132" t="s">
        <v>802</v>
      </c>
      <c r="W372" s="137">
        <v>20</v>
      </c>
      <c r="X372" s="137">
        <v>11.4</v>
      </c>
      <c r="Y372" s="137">
        <v>24.6</v>
      </c>
      <c r="Z372" s="137">
        <v>20.399999999999999</v>
      </c>
      <c r="AA372" s="137">
        <v>32</v>
      </c>
      <c r="AB372" s="137">
        <v>392.2</v>
      </c>
      <c r="AC372" s="138">
        <v>2.1145999999999998</v>
      </c>
      <c r="AD372" s="137">
        <v>98.05</v>
      </c>
      <c r="AE372" s="137">
        <v>0.67985000000000007</v>
      </c>
      <c r="AF372" s="137">
        <v>35.352200000000003</v>
      </c>
      <c r="AG372" s="139">
        <f>Table1[[#This Row],[Print/Copy Time from Sleep Mode (s)]]-Table1[[#This Row],[Print/Copy Time from Ready State (s)]]</f>
        <v>13.200000000000001</v>
      </c>
      <c r="AH3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72" s="139" t="b">
        <f>IF(Table1[[#This Row],[Recovery Time Requirement (s)]]="No Requirement",TRUE,IF(Table1[[#This Row],[Recovery Time Requirement (s)]]="Default Delay Time Missing","Unknown",Table1[[#This Row],[Recovery Time (s) (Tactive1 - Tactive0)]]&lt;=Table1[[#This Row],[Recovery Time Requirement (s)]]))</f>
        <v>1</v>
      </c>
      <c r="AJ372" s="139" t="b">
        <f>Table1[[#This Row],[Automatic Duplex Output Capable]]&lt;&gt;"Optional"</f>
        <v>1</v>
      </c>
      <c r="AK3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2" s="140" t="str">
        <f t="array" ref="AL3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2" s="140">
        <f t="array" ref="AM3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5.45</v>
      </c>
      <c r="AN372" s="140">
        <f>Table1[[#This Row],[V2.0 TEC Requirement (kWh/wk)]]*52/3</f>
        <v>94.466666666666683</v>
      </c>
      <c r="AO3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0.62985000000000002</v>
      </c>
      <c r="AP372" s="140">
        <f t="array" ref="AP3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372" s="140">
        <f>Table1[[#This Row],[Proposed V3.0 TEC Requirement (kWh/wk)]]+IF(Table1[[#This Row],[Maximum Document Size Width]]&gt;=275,A3_Weekly,0)+IF(AND(ISNUMBER(FIND("WiFi",Table1[[#This Row],[Functional Adders]])),ISERROR(FIND("Ethernet",Table1[[#This Row],[Functional Adders]]))),WiFi_Weekly,0)</f>
        <v>0.61899999999999999</v>
      </c>
      <c r="AR372" s="140" t="b">
        <f>Table1[[#This Row],[Typical Electricity Consumption (TEC) Per Proposed V3.0 Calculations (kWh/wk)]]&lt;=Table1[[#This Row],[Proposed V3.0 TEC Requirement Plus A3 and Wi-Fi Allowances (kWh/wk)]]</f>
        <v>0</v>
      </c>
      <c r="AS372" s="140" t="b">
        <f t="shared" si="7"/>
        <v>0</v>
      </c>
    </row>
    <row r="373" spans="1:45" ht="36" x14ac:dyDescent="0.2">
      <c r="A373" s="131">
        <v>2194357</v>
      </c>
      <c r="B373" s="132" t="s">
        <v>709</v>
      </c>
      <c r="C373" s="132" t="s">
        <v>710</v>
      </c>
      <c r="D373" s="132" t="s">
        <v>803</v>
      </c>
      <c r="E373" s="132" t="s">
        <v>800</v>
      </c>
      <c r="F373" s="132" t="s">
        <v>804</v>
      </c>
      <c r="G373" s="132" t="s">
        <v>1432</v>
      </c>
      <c r="H373" s="132" t="s">
        <v>22</v>
      </c>
      <c r="I373" s="133">
        <v>297</v>
      </c>
      <c r="J373" s="133">
        <v>432</v>
      </c>
      <c r="K373" s="132"/>
      <c r="L373" s="132" t="s">
        <v>32</v>
      </c>
      <c r="M373" s="132" t="s">
        <v>21</v>
      </c>
      <c r="N373" s="133">
        <v>28</v>
      </c>
      <c r="O373" s="132" t="s">
        <v>24</v>
      </c>
      <c r="P373" s="134">
        <v>1.6479999999999999</v>
      </c>
      <c r="Q373" s="135">
        <v>85.695999999999998</v>
      </c>
      <c r="R373" s="132" t="s">
        <v>25</v>
      </c>
      <c r="S373" s="136">
        <v>42073</v>
      </c>
      <c r="T373" s="136">
        <v>42026</v>
      </c>
      <c r="U373" s="132" t="s">
        <v>45</v>
      </c>
      <c r="V373" s="132" t="s">
        <v>805</v>
      </c>
      <c r="W373" s="137">
        <v>20</v>
      </c>
      <c r="X373" s="137">
        <v>8.4</v>
      </c>
      <c r="Y373" s="137">
        <v>22.2</v>
      </c>
      <c r="Z373" s="137">
        <v>18</v>
      </c>
      <c r="AA373" s="137">
        <v>28</v>
      </c>
      <c r="AB373" s="137">
        <v>298.33333333333331</v>
      </c>
      <c r="AC373" s="138">
        <v>1.6512666666666664</v>
      </c>
      <c r="AD373" s="137">
        <v>74.583333333333329</v>
      </c>
      <c r="AE373" s="137">
        <v>0.56401666666666661</v>
      </c>
      <c r="AF373" s="137">
        <v>29.328866666666663</v>
      </c>
      <c r="AG373" s="139">
        <f>Table1[[#This Row],[Print/Copy Time from Sleep Mode (s)]]-Table1[[#This Row],[Print/Copy Time from Ready State (s)]]</f>
        <v>13.799999999999999</v>
      </c>
      <c r="AH3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373" s="139" t="b">
        <f>IF(Table1[[#This Row],[Recovery Time Requirement (s)]]="No Requirement",TRUE,IF(Table1[[#This Row],[Recovery Time Requirement (s)]]="Default Delay Time Missing","Unknown",Table1[[#This Row],[Recovery Time (s) (Tactive1 - Tactive0)]]&lt;=Table1[[#This Row],[Recovery Time Requirement (s)]]))</f>
        <v>1</v>
      </c>
      <c r="AJ373" s="139" t="b">
        <f>Table1[[#This Row],[Automatic Duplex Output Capable]]&lt;&gt;"Optional"</f>
        <v>1</v>
      </c>
      <c r="AK3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3" s="140" t="str">
        <f t="array" ref="AL3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3" s="140">
        <f t="array" ref="AM3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3.9899999999999998</v>
      </c>
      <c r="AN373" s="140">
        <f>Table1[[#This Row],[V2.0 TEC Requirement (kWh/wk)]]*52/3</f>
        <v>69.16</v>
      </c>
      <c r="AO3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0.51401666666666657</v>
      </c>
      <c r="AP373" s="140">
        <f t="array" ref="AP3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373" s="140">
        <f>Table1[[#This Row],[Proposed V3.0 TEC Requirement (kWh/wk)]]+IF(Table1[[#This Row],[Maximum Document Size Width]]&gt;=275,A3_Weekly,0)+IF(AND(ISNUMBER(FIND("WiFi",Table1[[#This Row],[Functional Adders]])),ISERROR(FIND("Ethernet",Table1[[#This Row],[Functional Adders]]))),WiFi_Weekly,0)</f>
        <v>0.45100000000000007</v>
      </c>
      <c r="AR373" s="140" t="b">
        <f>Table1[[#This Row],[Typical Electricity Consumption (TEC) Per Proposed V3.0 Calculations (kWh/wk)]]&lt;=Table1[[#This Row],[Proposed V3.0 TEC Requirement Plus A3 and Wi-Fi Allowances (kWh/wk)]]</f>
        <v>0</v>
      </c>
      <c r="AS373" s="140" t="b">
        <f t="shared" si="7"/>
        <v>0</v>
      </c>
    </row>
    <row r="374" spans="1:45" ht="36" x14ac:dyDescent="0.2">
      <c r="A374" s="131">
        <v>2194358</v>
      </c>
      <c r="B374" s="132" t="s">
        <v>709</v>
      </c>
      <c r="C374" s="132" t="s">
        <v>710</v>
      </c>
      <c r="D374" s="132" t="s">
        <v>806</v>
      </c>
      <c r="E374" s="132" t="s">
        <v>800</v>
      </c>
      <c r="F374" s="132" t="s">
        <v>807</v>
      </c>
      <c r="G374" s="132" t="s">
        <v>1432</v>
      </c>
      <c r="H374" s="132" t="s">
        <v>22</v>
      </c>
      <c r="I374" s="133">
        <v>297</v>
      </c>
      <c r="J374" s="133">
        <v>432</v>
      </c>
      <c r="K374" s="132"/>
      <c r="L374" s="132" t="s">
        <v>32</v>
      </c>
      <c r="M374" s="132" t="s">
        <v>21</v>
      </c>
      <c r="N374" s="133">
        <v>22</v>
      </c>
      <c r="O374" s="132" t="s">
        <v>24</v>
      </c>
      <c r="P374" s="134">
        <v>1.2529999999999999</v>
      </c>
      <c r="Q374" s="135">
        <v>65.156000000000006</v>
      </c>
      <c r="R374" s="132" t="s">
        <v>25</v>
      </c>
      <c r="S374" s="136">
        <v>42073</v>
      </c>
      <c r="T374" s="136">
        <v>42026</v>
      </c>
      <c r="U374" s="132" t="s">
        <v>45</v>
      </c>
      <c r="V374" s="132" t="s">
        <v>808</v>
      </c>
      <c r="W374" s="137">
        <v>20</v>
      </c>
      <c r="X374" s="137">
        <v>8.4</v>
      </c>
      <c r="Y374" s="137">
        <v>21.6</v>
      </c>
      <c r="Z374" s="137">
        <v>20.399999999999999</v>
      </c>
      <c r="AA374" s="137">
        <v>22</v>
      </c>
      <c r="AB374" s="137">
        <v>218.4</v>
      </c>
      <c r="AC374" s="138">
        <v>1.2605999999999999</v>
      </c>
      <c r="AD374" s="137">
        <v>54.6</v>
      </c>
      <c r="AE374" s="137">
        <v>0.46635000000000004</v>
      </c>
      <c r="AF374" s="137">
        <v>24.250200000000003</v>
      </c>
      <c r="AG374" s="139">
        <f>Table1[[#This Row],[Print/Copy Time from Sleep Mode (s)]]-Table1[[#This Row],[Print/Copy Time from Ready State (s)]]</f>
        <v>13.200000000000001</v>
      </c>
      <c r="AH3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26.22</v>
      </c>
      <c r="AI374" s="139" t="b">
        <f>IF(Table1[[#This Row],[Recovery Time Requirement (s)]]="No Requirement",TRUE,IF(Table1[[#This Row],[Recovery Time Requirement (s)]]="Default Delay Time Missing","Unknown",Table1[[#This Row],[Recovery Time (s) (Tactive1 - Tactive0)]]&lt;=Table1[[#This Row],[Recovery Time Requirement (s)]]))</f>
        <v>1</v>
      </c>
      <c r="AJ374" s="139" t="b">
        <f>Table1[[#This Row],[Automatic Duplex Output Capable]]&lt;&gt;"Optional"</f>
        <v>1</v>
      </c>
      <c r="AK3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4" s="140" t="str">
        <f t="array" ref="AL3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4" s="140">
        <f t="array" ref="AM3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v>
      </c>
      <c r="AN374" s="140">
        <f>Table1[[#This Row],[V2.0 TEC Requirement (kWh/wk)]]*52/3</f>
        <v>55.639999999999993</v>
      </c>
      <c r="AO3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0.41635000000000005</v>
      </c>
      <c r="AP374" s="140">
        <f t="array" ref="AP3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374" s="140">
        <f>Table1[[#This Row],[Proposed V3.0 TEC Requirement (kWh/wk)]]+IF(Table1[[#This Row],[Maximum Document Size Width]]&gt;=275,A3_Weekly,0)+IF(AND(ISNUMBER(FIND("WiFi",Table1[[#This Row],[Functional Adders]])),ISERROR(FIND("Ethernet",Table1[[#This Row],[Functional Adders]]))),WiFi_Weekly,0)</f>
        <v>0.32500000000000001</v>
      </c>
      <c r="AR374" s="140" t="b">
        <f>Table1[[#This Row],[Typical Electricity Consumption (TEC) Per Proposed V3.0 Calculations (kWh/wk)]]&lt;=Table1[[#This Row],[Proposed V3.0 TEC Requirement Plus A3 and Wi-Fi Allowances (kWh/wk)]]</f>
        <v>0</v>
      </c>
      <c r="AS374" s="140" t="b">
        <f t="shared" si="7"/>
        <v>0</v>
      </c>
    </row>
    <row r="375" spans="1:45" ht="36" x14ac:dyDescent="0.2">
      <c r="A375" s="131">
        <v>2238855</v>
      </c>
      <c r="B375" s="132" t="s">
        <v>709</v>
      </c>
      <c r="C375" s="132" t="s">
        <v>710</v>
      </c>
      <c r="D375" s="132" t="s">
        <v>809</v>
      </c>
      <c r="E375" s="132" t="s">
        <v>810</v>
      </c>
      <c r="F375" s="132" t="s">
        <v>811</v>
      </c>
      <c r="G375" s="132" t="s">
        <v>1432</v>
      </c>
      <c r="H375" s="132" t="s">
        <v>22</v>
      </c>
      <c r="I375" s="133">
        <v>297</v>
      </c>
      <c r="J375" s="133">
        <v>432</v>
      </c>
      <c r="K375" s="132"/>
      <c r="L375" s="132" t="s">
        <v>32</v>
      </c>
      <c r="M375" s="132" t="s">
        <v>21</v>
      </c>
      <c r="N375" s="133">
        <v>36</v>
      </c>
      <c r="O375" s="132" t="s">
        <v>24</v>
      </c>
      <c r="P375" s="134">
        <v>1.8140000000000001</v>
      </c>
      <c r="Q375" s="135">
        <v>94.328000000000003</v>
      </c>
      <c r="R375" s="132" t="s">
        <v>25</v>
      </c>
      <c r="S375" s="136">
        <v>42184</v>
      </c>
      <c r="T375" s="136">
        <v>42545</v>
      </c>
      <c r="U375" s="132" t="s">
        <v>45</v>
      </c>
      <c r="V375" s="132" t="s">
        <v>812</v>
      </c>
      <c r="W375" s="137">
        <v>20</v>
      </c>
      <c r="X375" s="137">
        <v>8.4</v>
      </c>
      <c r="Y375" s="137">
        <v>16.8</v>
      </c>
      <c r="Z375" s="137">
        <v>15.6</v>
      </c>
      <c r="AA375" s="137">
        <v>32</v>
      </c>
      <c r="AB375" s="137">
        <v>347.4</v>
      </c>
      <c r="AC375" s="138">
        <v>1.8137999999999999</v>
      </c>
      <c r="AD375" s="137">
        <v>86.85</v>
      </c>
      <c r="AE375" s="137">
        <v>0.52904999999999991</v>
      </c>
      <c r="AF375" s="137">
        <v>27.510599999999997</v>
      </c>
      <c r="AG375" s="139">
        <f>Table1[[#This Row],[Print/Copy Time from Sleep Mode (s)]]-Table1[[#This Row],[Print/Copy Time from Ready State (s)]]</f>
        <v>8.4</v>
      </c>
      <c r="AH3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33.36</v>
      </c>
      <c r="AI375" s="139" t="b">
        <f>IF(Table1[[#This Row],[Recovery Time Requirement (s)]]="No Requirement",TRUE,IF(Table1[[#This Row],[Recovery Time Requirement (s)]]="Default Delay Time Missing","Unknown",Table1[[#This Row],[Recovery Time (s) (Tactive1 - Tactive0)]]&lt;=Table1[[#This Row],[Recovery Time Requirement (s)]]))</f>
        <v>1</v>
      </c>
      <c r="AJ375" s="139" t="b">
        <f>Table1[[#This Row],[Automatic Duplex Output Capable]]&lt;&gt;"Optional"</f>
        <v>1</v>
      </c>
      <c r="AK3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5" s="140" t="str">
        <f t="array" ref="AL3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5" s="140">
        <f t="array" ref="AM3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5.45</v>
      </c>
      <c r="AN375" s="140">
        <f>Table1[[#This Row],[V2.0 TEC Requirement (kWh/wk)]]*52/3</f>
        <v>94.466666666666683</v>
      </c>
      <c r="AO3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0.47904999999999992</v>
      </c>
      <c r="AP375" s="140">
        <f t="array" ref="AP3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375" s="140">
        <f>Table1[[#This Row],[Proposed V3.0 TEC Requirement (kWh/wk)]]+IF(Table1[[#This Row],[Maximum Document Size Width]]&gt;=275,A3_Weekly,0)+IF(AND(ISNUMBER(FIND("WiFi",Table1[[#This Row],[Functional Adders]])),ISERROR(FIND("Ethernet",Table1[[#This Row],[Functional Adders]]))),WiFi_Weekly,0)</f>
        <v>0.61899999999999999</v>
      </c>
      <c r="AR375" s="140" t="b">
        <f>Table1[[#This Row],[Typical Electricity Consumption (TEC) Per Proposed V3.0 Calculations (kWh/wk)]]&lt;=Table1[[#This Row],[Proposed V3.0 TEC Requirement Plus A3 and Wi-Fi Allowances (kWh/wk)]]</f>
        <v>1</v>
      </c>
      <c r="AS375" s="140" t="b">
        <f t="shared" si="7"/>
        <v>1</v>
      </c>
    </row>
    <row r="376" spans="1:45" ht="36" x14ac:dyDescent="0.2">
      <c r="A376" s="131">
        <v>2238859</v>
      </c>
      <c r="B376" s="132" t="s">
        <v>709</v>
      </c>
      <c r="C376" s="132" t="s">
        <v>710</v>
      </c>
      <c r="D376" s="132" t="s">
        <v>813</v>
      </c>
      <c r="E376" s="132" t="s">
        <v>810</v>
      </c>
      <c r="F376" s="132" t="s">
        <v>814</v>
      </c>
      <c r="G376" s="132" t="s">
        <v>1432</v>
      </c>
      <c r="H376" s="132" t="s">
        <v>22</v>
      </c>
      <c r="I376" s="133">
        <v>297</v>
      </c>
      <c r="J376" s="133">
        <v>432</v>
      </c>
      <c r="K376" s="132"/>
      <c r="L376" s="132" t="s">
        <v>32</v>
      </c>
      <c r="M376" s="132" t="s">
        <v>21</v>
      </c>
      <c r="N376" s="133">
        <v>25</v>
      </c>
      <c r="O376" s="132" t="s">
        <v>24</v>
      </c>
      <c r="P376" s="134">
        <v>1.177</v>
      </c>
      <c r="Q376" s="135">
        <v>61.204000000000001</v>
      </c>
      <c r="R376" s="132" t="s">
        <v>25</v>
      </c>
      <c r="S376" s="136">
        <v>42324</v>
      </c>
      <c r="T376" s="136">
        <v>42545</v>
      </c>
      <c r="U376" s="132" t="s">
        <v>45</v>
      </c>
      <c r="V376" s="132" t="s">
        <v>815</v>
      </c>
      <c r="W376" s="137">
        <v>20</v>
      </c>
      <c r="X376" s="137">
        <v>8.4</v>
      </c>
      <c r="Y376" s="137">
        <v>15</v>
      </c>
      <c r="Z376" s="137">
        <v>16.8</v>
      </c>
      <c r="AA376" s="137">
        <v>25</v>
      </c>
      <c r="AB376" s="137">
        <v>219.03333333333333</v>
      </c>
      <c r="AC376" s="138">
        <v>1.1772166666666668</v>
      </c>
      <c r="AD376" s="137">
        <v>54.758333333333333</v>
      </c>
      <c r="AE376" s="137">
        <v>0.36990416666666665</v>
      </c>
      <c r="AF376" s="137">
        <v>19.235016666666667</v>
      </c>
      <c r="AG376" s="139">
        <f>Table1[[#This Row],[Print/Copy Time from Sleep Mode (s)]]-Table1[[#This Row],[Print/Copy Time from Ready State (s)]]</f>
        <v>6.6</v>
      </c>
      <c r="AH3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376" s="139" t="b">
        <f>IF(Table1[[#This Row],[Recovery Time Requirement (s)]]="No Requirement",TRUE,IF(Table1[[#This Row],[Recovery Time Requirement (s)]]="Default Delay Time Missing","Unknown",Table1[[#This Row],[Recovery Time (s) (Tactive1 - Tactive0)]]&lt;=Table1[[#This Row],[Recovery Time Requirement (s)]]))</f>
        <v>1</v>
      </c>
      <c r="AJ376" s="139" t="b">
        <f>Table1[[#This Row],[Automatic Duplex Output Capable]]&lt;&gt;"Optional"</f>
        <v>1</v>
      </c>
      <c r="AK3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6" s="140" t="str">
        <f t="array" ref="AL3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6" s="140">
        <f t="array" ref="AM3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376" s="140">
        <f>Table1[[#This Row],[V2.0 TEC Requirement (kWh/wk)]]*52/3</f>
        <v>62.4</v>
      </c>
      <c r="AO3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0.31990416666666666</v>
      </c>
      <c r="AP376" s="140">
        <f t="array" ref="AP3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376" s="140">
        <f>Table1[[#This Row],[Proposed V3.0 TEC Requirement (kWh/wk)]]+IF(Table1[[#This Row],[Maximum Document Size Width]]&gt;=275,A3_Weekly,0)+IF(AND(ISNUMBER(FIND("WiFi",Table1[[#This Row],[Functional Adders]])),ISERROR(FIND("Ethernet",Table1[[#This Row],[Functional Adders]]))),WiFi_Weekly,0)</f>
        <v>0.38800000000000001</v>
      </c>
      <c r="AR376" s="140" t="b">
        <f>Table1[[#This Row],[Typical Electricity Consumption (TEC) Per Proposed V3.0 Calculations (kWh/wk)]]&lt;=Table1[[#This Row],[Proposed V3.0 TEC Requirement Plus A3 and Wi-Fi Allowances (kWh/wk)]]</f>
        <v>1</v>
      </c>
      <c r="AS376" s="140" t="b">
        <f t="shared" si="7"/>
        <v>1</v>
      </c>
    </row>
    <row r="377" spans="1:45" ht="36" x14ac:dyDescent="0.2">
      <c r="A377" s="131">
        <v>2238860</v>
      </c>
      <c r="B377" s="132" t="s">
        <v>709</v>
      </c>
      <c r="C377" s="132" t="s">
        <v>710</v>
      </c>
      <c r="D377" s="132" t="s">
        <v>816</v>
      </c>
      <c r="E377" s="132" t="s">
        <v>810</v>
      </c>
      <c r="F377" s="132" t="s">
        <v>817</v>
      </c>
      <c r="G377" s="132" t="s">
        <v>1432</v>
      </c>
      <c r="H377" s="132" t="s">
        <v>22</v>
      </c>
      <c r="I377" s="133">
        <v>297</v>
      </c>
      <c r="J377" s="133">
        <v>432</v>
      </c>
      <c r="K377" s="132"/>
      <c r="L377" s="132" t="s">
        <v>32</v>
      </c>
      <c r="M377" s="132" t="s">
        <v>21</v>
      </c>
      <c r="N377" s="133">
        <v>30</v>
      </c>
      <c r="O377" s="132" t="s">
        <v>24</v>
      </c>
      <c r="P377" s="134">
        <v>1.52</v>
      </c>
      <c r="Q377" s="135">
        <v>79.040000000000006</v>
      </c>
      <c r="R377" s="132" t="s">
        <v>25</v>
      </c>
      <c r="S377" s="136">
        <v>42184</v>
      </c>
      <c r="T377" s="136">
        <v>42545</v>
      </c>
      <c r="U377" s="132" t="s">
        <v>45</v>
      </c>
      <c r="V377" s="132" t="s">
        <v>818</v>
      </c>
      <c r="W377" s="137">
        <v>20</v>
      </c>
      <c r="X377" s="137">
        <v>10.8</v>
      </c>
      <c r="Y377" s="137">
        <v>16.8</v>
      </c>
      <c r="Z377" s="137">
        <v>16.2</v>
      </c>
      <c r="AA377" s="137">
        <v>30</v>
      </c>
      <c r="AB377" s="137">
        <v>288.39999999999998</v>
      </c>
      <c r="AC377" s="138">
        <v>1.5202999999999998</v>
      </c>
      <c r="AD377" s="137">
        <v>72.099999999999994</v>
      </c>
      <c r="AE377" s="137">
        <v>0.455675</v>
      </c>
      <c r="AF377" s="137">
        <v>23.6951</v>
      </c>
      <c r="AG377" s="139">
        <f>Table1[[#This Row],[Print/Copy Time from Sleep Mode (s)]]-Table1[[#This Row],[Print/Copy Time from Ready State (s)]]</f>
        <v>6</v>
      </c>
      <c r="AH3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377" s="139" t="b">
        <f>IF(Table1[[#This Row],[Recovery Time Requirement (s)]]="No Requirement",TRUE,IF(Table1[[#This Row],[Recovery Time Requirement (s)]]="Default Delay Time Missing","Unknown",Table1[[#This Row],[Recovery Time (s) (Tactive1 - Tactive0)]]&lt;=Table1[[#This Row],[Recovery Time Requirement (s)]]))</f>
        <v>1</v>
      </c>
      <c r="AJ377" s="139" t="b">
        <f>Table1[[#This Row],[Automatic Duplex Output Capable]]&lt;&gt;"Optional"</f>
        <v>1</v>
      </c>
      <c r="AK3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7" s="140" t="str">
        <f t="array" ref="AL3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7" s="140">
        <f t="array" ref="AM3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377" s="140">
        <f>Table1[[#This Row],[V2.0 TEC Requirement (kWh/wk)]]*52/3</f>
        <v>73.666666666666671</v>
      </c>
      <c r="AO3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0.40567500000000001</v>
      </c>
      <c r="AP377" s="140">
        <f t="array" ref="AP3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377" s="140">
        <f>Table1[[#This Row],[Proposed V3.0 TEC Requirement (kWh/wk)]]+IF(Table1[[#This Row],[Maximum Document Size Width]]&gt;=275,A3_Weekly,0)+IF(AND(ISNUMBER(FIND("WiFi",Table1[[#This Row],[Functional Adders]])),ISERROR(FIND("Ethernet",Table1[[#This Row],[Functional Adders]]))),WiFi_Weekly,0)</f>
        <v>0.49299999999999999</v>
      </c>
      <c r="AR377" s="140" t="b">
        <f>Table1[[#This Row],[Typical Electricity Consumption (TEC) Per Proposed V3.0 Calculations (kWh/wk)]]&lt;=Table1[[#This Row],[Proposed V3.0 TEC Requirement Plus A3 and Wi-Fi Allowances (kWh/wk)]]</f>
        <v>1</v>
      </c>
      <c r="AS377" s="140" t="b">
        <f t="shared" si="7"/>
        <v>1</v>
      </c>
    </row>
    <row r="378" spans="1:45" ht="36" x14ac:dyDescent="0.2">
      <c r="A378" s="131">
        <v>2303521</v>
      </c>
      <c r="B378" s="132" t="s">
        <v>709</v>
      </c>
      <c r="C378" s="132" t="s">
        <v>710</v>
      </c>
      <c r="D378" s="132" t="s">
        <v>819</v>
      </c>
      <c r="E378" s="132" t="s">
        <v>820</v>
      </c>
      <c r="F378" s="132"/>
      <c r="G378" s="132" t="s">
        <v>1432</v>
      </c>
      <c r="H378" s="132" t="s">
        <v>22</v>
      </c>
      <c r="I378" s="133">
        <v>297</v>
      </c>
      <c r="J378" s="133">
        <v>432</v>
      </c>
      <c r="K378" s="132"/>
      <c r="L378" s="132" t="s">
        <v>32</v>
      </c>
      <c r="M378" s="132" t="s">
        <v>21</v>
      </c>
      <c r="N378" s="133">
        <v>75</v>
      </c>
      <c r="O378" s="132" t="s">
        <v>24</v>
      </c>
      <c r="P378" s="134">
        <v>5.0949999999999998</v>
      </c>
      <c r="Q378" s="135">
        <v>264.94</v>
      </c>
      <c r="R378" s="132" t="s">
        <v>25</v>
      </c>
      <c r="S378" s="136">
        <v>43066</v>
      </c>
      <c r="T378" s="136">
        <v>42989</v>
      </c>
      <c r="U378" s="132" t="s">
        <v>45</v>
      </c>
      <c r="V378" s="132" t="s">
        <v>821</v>
      </c>
      <c r="W378" s="137">
        <v>15</v>
      </c>
      <c r="X378" s="137">
        <v>9</v>
      </c>
      <c r="Y378" s="137">
        <v>18</v>
      </c>
      <c r="Z378" s="137">
        <v>15.6</v>
      </c>
      <c r="AA378" s="137">
        <v>32</v>
      </c>
      <c r="AB378" s="137">
        <v>1008.8</v>
      </c>
      <c r="AC378" s="138">
        <v>5.0952000000000002</v>
      </c>
      <c r="AD378" s="137">
        <v>252.2</v>
      </c>
      <c r="AE378" s="137">
        <v>1.3242</v>
      </c>
      <c r="AF378" s="137">
        <v>68.858400000000003</v>
      </c>
      <c r="AG378" s="139">
        <f>Table1[[#This Row],[Print/Copy Time from Sleep Mode (s)]]-Table1[[#This Row],[Print/Copy Time from Ready State (s)]]</f>
        <v>9</v>
      </c>
      <c r="AH3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78" s="139" t="b">
        <f>IF(Table1[[#This Row],[Recovery Time Requirement (s)]]="No Requirement",TRUE,IF(Table1[[#This Row],[Recovery Time Requirement (s)]]="Default Delay Time Missing","Unknown",Table1[[#This Row],[Recovery Time (s) (Tactive1 - Tactive0)]]&lt;=Table1[[#This Row],[Recovery Time Requirement (s)]]))</f>
        <v>1</v>
      </c>
      <c r="AJ378" s="139" t="b">
        <f>Table1[[#This Row],[Automatic Duplex Output Capable]]&lt;&gt;"Optional"</f>
        <v>1</v>
      </c>
      <c r="AK3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8" s="140" t="str">
        <f t="array" ref="AL3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8" s="140">
        <f t="array" ref="AM3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378" s="140">
        <f>Table1[[#This Row],[V2.0 TEC Requirement (kWh/wk)]]*52/3</f>
        <v>273.00000000000006</v>
      </c>
      <c r="AO3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1.2742</v>
      </c>
      <c r="AP378" s="140">
        <f t="array" ref="AP3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378" s="140">
        <f>Table1[[#This Row],[Proposed V3.0 TEC Requirement (kWh/wk)]]+IF(Table1[[#This Row],[Maximum Document Size Width]]&gt;=275,A3_Weekly,0)+IF(AND(ISNUMBER(FIND("WiFi",Table1[[#This Row],[Functional Adders]])),ISERROR(FIND("Ethernet",Table1[[#This Row],[Functional Adders]]))),WiFi_Weekly,0)</f>
        <v>1.768</v>
      </c>
      <c r="AR378" s="140" t="b">
        <f>Table1[[#This Row],[Typical Electricity Consumption (TEC) Per Proposed V3.0 Calculations (kWh/wk)]]&lt;=Table1[[#This Row],[Proposed V3.0 TEC Requirement Plus A3 and Wi-Fi Allowances (kWh/wk)]]</f>
        <v>1</v>
      </c>
      <c r="AS378" s="140" t="b">
        <f t="shared" si="7"/>
        <v>1</v>
      </c>
    </row>
    <row r="379" spans="1:45" ht="36" x14ac:dyDescent="0.2">
      <c r="A379" s="131">
        <v>2303522</v>
      </c>
      <c r="B379" s="132" t="s">
        <v>709</v>
      </c>
      <c r="C379" s="132" t="s">
        <v>710</v>
      </c>
      <c r="D379" s="132" t="s">
        <v>822</v>
      </c>
      <c r="E379" s="132" t="s">
        <v>820</v>
      </c>
      <c r="F379" s="132"/>
      <c r="G379" s="132" t="s">
        <v>1432</v>
      </c>
      <c r="H379" s="132" t="s">
        <v>22</v>
      </c>
      <c r="I379" s="133">
        <v>297</v>
      </c>
      <c r="J379" s="133">
        <v>432</v>
      </c>
      <c r="K379" s="132"/>
      <c r="L379" s="132" t="s">
        <v>32</v>
      </c>
      <c r="M379" s="132" t="s">
        <v>21</v>
      </c>
      <c r="N379" s="133">
        <v>65</v>
      </c>
      <c r="O379" s="132" t="s">
        <v>24</v>
      </c>
      <c r="P379" s="134">
        <v>4.4269999999999996</v>
      </c>
      <c r="Q379" s="135">
        <v>230.20400000000001</v>
      </c>
      <c r="R379" s="132" t="s">
        <v>25</v>
      </c>
      <c r="S379" s="136">
        <v>43066</v>
      </c>
      <c r="T379" s="136">
        <v>42989</v>
      </c>
      <c r="U379" s="132" t="s">
        <v>45</v>
      </c>
      <c r="V379" s="132" t="s">
        <v>823</v>
      </c>
      <c r="W379" s="137">
        <v>15</v>
      </c>
      <c r="X379" s="137">
        <v>6.6</v>
      </c>
      <c r="Y379" s="137">
        <v>17.399999999999999</v>
      </c>
      <c r="Z379" s="137">
        <v>16.2</v>
      </c>
      <c r="AA379" s="137">
        <v>32</v>
      </c>
      <c r="AB379" s="137">
        <v>875.2</v>
      </c>
      <c r="AC379" s="138">
        <v>4.4272</v>
      </c>
      <c r="AD379" s="137">
        <v>218.8</v>
      </c>
      <c r="AE379" s="137">
        <v>1.1572</v>
      </c>
      <c r="AF379" s="137">
        <v>60.174399999999999</v>
      </c>
      <c r="AG379" s="139">
        <f>Table1[[#This Row],[Print/Copy Time from Sleep Mode (s)]]-Table1[[#This Row],[Print/Copy Time from Ready State (s)]]</f>
        <v>10.799999999999999</v>
      </c>
      <c r="AH3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379" s="139" t="b">
        <f>IF(Table1[[#This Row],[Recovery Time Requirement (s)]]="No Requirement",TRUE,IF(Table1[[#This Row],[Recovery Time Requirement (s)]]="Default Delay Time Missing","Unknown",Table1[[#This Row],[Recovery Time (s) (Tactive1 - Tactive0)]]&lt;=Table1[[#This Row],[Recovery Time Requirement (s)]]))</f>
        <v>1</v>
      </c>
      <c r="AJ379" s="139" t="b">
        <f>Table1[[#This Row],[Automatic Duplex Output Capable]]&lt;&gt;"Optional"</f>
        <v>1</v>
      </c>
      <c r="AK3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79" s="140" t="str">
        <f t="array" ref="AL3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79" s="140">
        <f t="array" ref="AM3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379" s="140">
        <f>Table1[[#This Row],[V2.0 TEC Requirement (kWh/wk)]]*52/3</f>
        <v>195</v>
      </c>
      <c r="AO3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1.1072</v>
      </c>
      <c r="AP379" s="140">
        <f t="array" ref="AP3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379" s="140">
        <f>Table1[[#This Row],[Proposed V3.0 TEC Requirement (kWh/wk)]]+IF(Table1[[#This Row],[Maximum Document Size Width]]&gt;=275,A3_Weekly,0)+IF(AND(ISNUMBER(FIND("WiFi",Table1[[#This Row],[Functional Adders]])),ISERROR(FIND("Ethernet",Table1[[#This Row],[Functional Adders]]))),WiFi_Weekly,0)</f>
        <v>1.208</v>
      </c>
      <c r="AR379" s="140" t="b">
        <f>Table1[[#This Row],[Typical Electricity Consumption (TEC) Per Proposed V3.0 Calculations (kWh/wk)]]&lt;=Table1[[#This Row],[Proposed V3.0 TEC Requirement Plus A3 and Wi-Fi Allowances (kWh/wk)]]</f>
        <v>1</v>
      </c>
      <c r="AS379" s="140" t="b">
        <f t="shared" si="7"/>
        <v>1</v>
      </c>
    </row>
    <row r="380" spans="1:45" ht="36" x14ac:dyDescent="0.2">
      <c r="A380" s="131">
        <v>2308991</v>
      </c>
      <c r="B380" s="132" t="s">
        <v>709</v>
      </c>
      <c r="C380" s="132" t="s">
        <v>710</v>
      </c>
      <c r="D380" s="132" t="s">
        <v>1455</v>
      </c>
      <c r="E380" s="132" t="s">
        <v>1455</v>
      </c>
      <c r="F380" s="132"/>
      <c r="G380" s="132" t="s">
        <v>1432</v>
      </c>
      <c r="H380" s="132" t="s">
        <v>22</v>
      </c>
      <c r="I380" s="133">
        <v>297</v>
      </c>
      <c r="J380" s="133">
        <v>432</v>
      </c>
      <c r="K380" s="132"/>
      <c r="L380" s="132" t="s">
        <v>32</v>
      </c>
      <c r="M380" s="132" t="s">
        <v>21</v>
      </c>
      <c r="N380" s="133">
        <v>28</v>
      </c>
      <c r="O380" s="132" t="s">
        <v>24</v>
      </c>
      <c r="P380" s="134">
        <v>1.353</v>
      </c>
      <c r="Q380" s="135">
        <v>70.355999999999995</v>
      </c>
      <c r="R380" s="132" t="s">
        <v>25</v>
      </c>
      <c r="S380" s="136">
        <v>43141</v>
      </c>
      <c r="T380" s="136">
        <v>43110</v>
      </c>
      <c r="U380" s="132" t="s">
        <v>45</v>
      </c>
      <c r="V380" s="132" t="s">
        <v>1456</v>
      </c>
      <c r="W380" s="137">
        <v>15</v>
      </c>
      <c r="X380" s="137">
        <v>16.8</v>
      </c>
      <c r="Y380" s="137">
        <v>26.4</v>
      </c>
      <c r="Z380" s="137">
        <v>25.2</v>
      </c>
      <c r="AA380" s="137">
        <v>28</v>
      </c>
      <c r="AB380" s="137">
        <v>259.86666666666662</v>
      </c>
      <c r="AC380" s="138">
        <v>1.3525333333333331</v>
      </c>
      <c r="AD380" s="137">
        <v>64.966666666666654</v>
      </c>
      <c r="AE380" s="137">
        <v>0.38853333333333329</v>
      </c>
      <c r="AF380" s="137">
        <v>20.203733333333332</v>
      </c>
      <c r="AG380" s="139">
        <f>Table1[[#This Row],[Print/Copy Time from Sleep Mode (s)]]-Table1[[#This Row],[Print/Copy Time from Ready State (s)]]</f>
        <v>9.5999999999999979</v>
      </c>
      <c r="AH3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380" s="139" t="b">
        <f>IF(Table1[[#This Row],[Recovery Time Requirement (s)]]="No Requirement",TRUE,IF(Table1[[#This Row],[Recovery Time Requirement (s)]]="Default Delay Time Missing","Unknown",Table1[[#This Row],[Recovery Time (s) (Tactive1 - Tactive0)]]&lt;=Table1[[#This Row],[Recovery Time Requirement (s)]]))</f>
        <v>1</v>
      </c>
      <c r="AJ380" s="139" t="b">
        <f>Table1[[#This Row],[Automatic Duplex Output Capable]]&lt;&gt;"Optional"</f>
        <v>1</v>
      </c>
      <c r="AK3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0" s="140" t="str">
        <f t="array" ref="AL3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0" s="140">
        <f t="array" ref="AM3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3.9899999999999998</v>
      </c>
      <c r="AN380" s="140">
        <f>Table1[[#This Row],[V2.0 TEC Requirement (kWh/wk)]]*52/3</f>
        <v>69.16</v>
      </c>
      <c r="AO3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0.3385333333333333</v>
      </c>
      <c r="AP380" s="140">
        <f t="array" ref="AP3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380" s="140">
        <f>Table1[[#This Row],[Proposed V3.0 TEC Requirement (kWh/wk)]]+IF(Table1[[#This Row],[Maximum Document Size Width]]&gt;=275,A3_Weekly,0)+IF(AND(ISNUMBER(FIND("WiFi",Table1[[#This Row],[Functional Adders]])),ISERROR(FIND("Ethernet",Table1[[#This Row],[Functional Adders]]))),WiFi_Weekly,0)</f>
        <v>0.45100000000000007</v>
      </c>
      <c r="AR380" s="140" t="b">
        <f>Table1[[#This Row],[Typical Electricity Consumption (TEC) Per Proposed V3.0 Calculations (kWh/wk)]]&lt;=Table1[[#This Row],[Proposed V3.0 TEC Requirement Plus A3 and Wi-Fi Allowances (kWh/wk)]]</f>
        <v>1</v>
      </c>
      <c r="AS380" s="140" t="b">
        <f t="shared" si="7"/>
        <v>1</v>
      </c>
    </row>
    <row r="381" spans="1:45" ht="36" x14ac:dyDescent="0.2">
      <c r="A381" s="131">
        <v>2198752</v>
      </c>
      <c r="B381" s="132" t="s">
        <v>824</v>
      </c>
      <c r="C381" s="132" t="s">
        <v>825</v>
      </c>
      <c r="D381" s="132" t="s">
        <v>826</v>
      </c>
      <c r="E381" s="132" t="s">
        <v>2949</v>
      </c>
      <c r="F381" s="132"/>
      <c r="G381" s="132" t="s">
        <v>1432</v>
      </c>
      <c r="H381" s="132" t="s">
        <v>22</v>
      </c>
      <c r="I381" s="133">
        <v>279</v>
      </c>
      <c r="J381" s="133">
        <v>432</v>
      </c>
      <c r="K381" s="132"/>
      <c r="L381" s="132" t="s">
        <v>32</v>
      </c>
      <c r="M381" s="132" t="s">
        <v>21</v>
      </c>
      <c r="N381" s="133">
        <v>25</v>
      </c>
      <c r="O381" s="132" t="s">
        <v>24</v>
      </c>
      <c r="P381" s="134">
        <v>2.0880000000000001</v>
      </c>
      <c r="Q381" s="135">
        <v>108.57599999999999</v>
      </c>
      <c r="R381" s="132" t="s">
        <v>827</v>
      </c>
      <c r="S381" s="136">
        <v>41653</v>
      </c>
      <c r="T381" s="136">
        <v>41624</v>
      </c>
      <c r="U381" s="132" t="s">
        <v>45</v>
      </c>
      <c r="V381" s="132" t="s">
        <v>3564</v>
      </c>
      <c r="W381" s="137">
        <v>30</v>
      </c>
      <c r="X381" s="137">
        <v>10.199999999999999</v>
      </c>
      <c r="Y381" s="137">
        <v>37.799999999999997</v>
      </c>
      <c r="Z381" s="137">
        <v>34.200000000000003</v>
      </c>
      <c r="AA381" s="137">
        <v>25</v>
      </c>
      <c r="AB381" s="137">
        <v>377.56666666666666</v>
      </c>
      <c r="AC381" s="138">
        <v>2.0929583333333328</v>
      </c>
      <c r="AD381" s="137">
        <v>94.391666666666666</v>
      </c>
      <c r="AE381" s="137">
        <v>0.71223958333333326</v>
      </c>
      <c r="AF381" s="137">
        <v>37.036458333333329</v>
      </c>
      <c r="AG381" s="139">
        <f>Table1[[#This Row],[Print/Copy Time from Sleep Mode (s)]]-Table1[[#This Row],[Print/Copy Time from Ready State (s)]]</f>
        <v>27.599999999999998</v>
      </c>
      <c r="AH3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381" s="139" t="b">
        <f>IF(Table1[[#This Row],[Recovery Time Requirement (s)]]="No Requirement",TRUE,IF(Table1[[#This Row],[Recovery Time Requirement (s)]]="Default Delay Time Missing","Unknown",Table1[[#This Row],[Recovery Time (s) (Tactive1 - Tactive0)]]&lt;=Table1[[#This Row],[Recovery Time Requirement (s)]]))</f>
        <v>1</v>
      </c>
      <c r="AJ381" s="139" t="b">
        <f>Table1[[#This Row],[Automatic Duplex Output Capable]]&lt;&gt;"Optional"</f>
        <v>1</v>
      </c>
      <c r="AK3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1" s="140" t="str">
        <f t="array" ref="AL3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1" s="140">
        <f t="array" ref="AM3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381" s="140">
        <f>Table1[[#This Row],[V2.0 TEC Requirement (kWh/wk)]]*52/3</f>
        <v>62.4</v>
      </c>
      <c r="AO3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0.66223958333333321</v>
      </c>
      <c r="AP381" s="140">
        <f t="array" ref="AP3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381" s="140">
        <f>Table1[[#This Row],[Proposed V3.0 TEC Requirement (kWh/wk)]]+IF(Table1[[#This Row],[Maximum Document Size Width]]&gt;=275,A3_Weekly,0)+IF(AND(ISNUMBER(FIND("WiFi",Table1[[#This Row],[Functional Adders]])),ISERROR(FIND("Ethernet",Table1[[#This Row],[Functional Adders]]))),WiFi_Weekly,0)</f>
        <v>0.38800000000000001</v>
      </c>
      <c r="AR381" s="140" t="b">
        <f>Table1[[#This Row],[Typical Electricity Consumption (TEC) Per Proposed V3.0 Calculations (kWh/wk)]]&lt;=Table1[[#This Row],[Proposed V3.0 TEC Requirement Plus A3 and Wi-Fi Allowances (kWh/wk)]]</f>
        <v>0</v>
      </c>
      <c r="AS381" s="140" t="b">
        <f t="shared" si="7"/>
        <v>0</v>
      </c>
    </row>
    <row r="382" spans="1:45" ht="36" x14ac:dyDescent="0.2">
      <c r="A382" s="131">
        <v>2260689</v>
      </c>
      <c r="B382" s="132" t="s">
        <v>824</v>
      </c>
      <c r="C382" s="132" t="s">
        <v>825</v>
      </c>
      <c r="D382" s="132" t="s">
        <v>826</v>
      </c>
      <c r="E382" s="132" t="s">
        <v>828</v>
      </c>
      <c r="F382" s="132"/>
      <c r="G382" s="132" t="s">
        <v>1432</v>
      </c>
      <c r="H382" s="132" t="s">
        <v>22</v>
      </c>
      <c r="I382" s="133">
        <v>279</v>
      </c>
      <c r="J382" s="133">
        <v>432</v>
      </c>
      <c r="K382" s="132"/>
      <c r="L382" s="132" t="s">
        <v>32</v>
      </c>
      <c r="M382" s="132" t="s">
        <v>21</v>
      </c>
      <c r="N382" s="133">
        <v>25</v>
      </c>
      <c r="O382" s="132" t="s">
        <v>24</v>
      </c>
      <c r="P382" s="134">
        <v>1.129</v>
      </c>
      <c r="Q382" s="135">
        <v>58.707999999999998</v>
      </c>
      <c r="R382" s="132" t="s">
        <v>39</v>
      </c>
      <c r="S382" s="136">
        <v>42506</v>
      </c>
      <c r="T382" s="136">
        <v>42423</v>
      </c>
      <c r="U382" s="132" t="s">
        <v>45</v>
      </c>
      <c r="V382" s="132" t="s">
        <v>829</v>
      </c>
      <c r="W382" s="137">
        <v>10</v>
      </c>
      <c r="X382" s="137">
        <v>9</v>
      </c>
      <c r="Y382" s="137">
        <v>18.600000000000001</v>
      </c>
      <c r="Z382" s="137">
        <v>19.2</v>
      </c>
      <c r="AA382" s="137">
        <v>25</v>
      </c>
      <c r="AB382" s="137">
        <v>204.26666666666662</v>
      </c>
      <c r="AC382" s="138">
        <v>1.1307333333333331</v>
      </c>
      <c r="AD382" s="137">
        <v>51.066666666666656</v>
      </c>
      <c r="AE382" s="137">
        <v>0.38348333333333323</v>
      </c>
      <c r="AF382" s="137">
        <v>19.94113333333333</v>
      </c>
      <c r="AG382" s="139">
        <f>Table1[[#This Row],[Print/Copy Time from Sleep Mode (s)]]-Table1[[#This Row],[Print/Copy Time from Ready State (s)]]</f>
        <v>9.6000000000000014</v>
      </c>
      <c r="AH3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382" s="139" t="b">
        <f>IF(Table1[[#This Row],[Recovery Time Requirement (s)]]="No Requirement",TRUE,IF(Table1[[#This Row],[Recovery Time Requirement (s)]]="Default Delay Time Missing","Unknown",Table1[[#This Row],[Recovery Time (s) (Tactive1 - Tactive0)]]&lt;=Table1[[#This Row],[Recovery Time Requirement (s)]]))</f>
        <v>1</v>
      </c>
      <c r="AJ382" s="139" t="b">
        <f>Table1[[#This Row],[Automatic Duplex Output Capable]]&lt;&gt;"Optional"</f>
        <v>1</v>
      </c>
      <c r="AK3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2" s="140" t="str">
        <f t="array" ref="AL3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2" s="140">
        <f t="array" ref="AM3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382" s="140">
        <f>Table1[[#This Row],[V2.0 TEC Requirement (kWh/wk)]]*52/3</f>
        <v>62.4</v>
      </c>
      <c r="AO3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0.33348333333333324</v>
      </c>
      <c r="AP382" s="140">
        <f t="array" ref="AP3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382" s="140">
        <f>Table1[[#This Row],[Proposed V3.0 TEC Requirement (kWh/wk)]]+IF(Table1[[#This Row],[Maximum Document Size Width]]&gt;=275,A3_Weekly,0)+IF(AND(ISNUMBER(FIND("WiFi",Table1[[#This Row],[Functional Adders]])),ISERROR(FIND("Ethernet",Table1[[#This Row],[Functional Adders]]))),WiFi_Weekly,0)</f>
        <v>0.38800000000000001</v>
      </c>
      <c r="AR382" s="140" t="b">
        <f>Table1[[#This Row],[Typical Electricity Consumption (TEC) Per Proposed V3.0 Calculations (kWh/wk)]]&lt;=Table1[[#This Row],[Proposed V3.0 TEC Requirement Plus A3 and Wi-Fi Allowances (kWh/wk)]]</f>
        <v>1</v>
      </c>
      <c r="AS382" s="140" t="b">
        <f t="shared" si="7"/>
        <v>1</v>
      </c>
    </row>
    <row r="383" spans="1:45" ht="36" x14ac:dyDescent="0.2">
      <c r="A383" s="131">
        <v>2267552</v>
      </c>
      <c r="B383" s="132" t="s">
        <v>824</v>
      </c>
      <c r="C383" s="132" t="s">
        <v>825</v>
      </c>
      <c r="D383" s="132" t="s">
        <v>826</v>
      </c>
      <c r="E383" s="132" t="s">
        <v>830</v>
      </c>
      <c r="F383" s="132"/>
      <c r="G383" s="132" t="s">
        <v>1432</v>
      </c>
      <c r="H383" s="132" t="s">
        <v>22</v>
      </c>
      <c r="I383" s="133">
        <v>279</v>
      </c>
      <c r="J383" s="133">
        <v>432</v>
      </c>
      <c r="K383" s="132"/>
      <c r="L383" s="132" t="s">
        <v>32</v>
      </c>
      <c r="M383" s="132" t="s">
        <v>28</v>
      </c>
      <c r="N383" s="133">
        <v>30</v>
      </c>
      <c r="O383" s="132" t="s">
        <v>24</v>
      </c>
      <c r="P383" s="134">
        <v>1.776</v>
      </c>
      <c r="Q383" s="135">
        <v>92.352000000000004</v>
      </c>
      <c r="R383" s="132" t="s">
        <v>39</v>
      </c>
      <c r="S383" s="136">
        <v>42583</v>
      </c>
      <c r="T383" s="136">
        <v>42509</v>
      </c>
      <c r="U383" s="132" t="s">
        <v>45</v>
      </c>
      <c r="V383" s="132" t="s">
        <v>831</v>
      </c>
      <c r="W383" s="137">
        <v>1</v>
      </c>
      <c r="X383" s="137">
        <v>9.6</v>
      </c>
      <c r="Y383" s="137">
        <v>22.2</v>
      </c>
      <c r="Z383" s="137">
        <v>21.6</v>
      </c>
      <c r="AA383" s="137">
        <v>30</v>
      </c>
      <c r="AB383" s="137">
        <v>334.73333333333335</v>
      </c>
      <c r="AC383" s="138">
        <v>1.7780666666666669</v>
      </c>
      <c r="AD383" s="137">
        <v>83.683333333333337</v>
      </c>
      <c r="AE383" s="137">
        <v>0.54531666666666667</v>
      </c>
      <c r="AF383" s="137">
        <v>28.356466666666666</v>
      </c>
      <c r="AG383" s="139">
        <f>Table1[[#This Row],[Print/Copy Time from Sleep Mode (s)]]-Table1[[#This Row],[Print/Copy Time from Ready State (s)]]</f>
        <v>12.6</v>
      </c>
      <c r="AH3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383" s="139" t="b">
        <f>IF(Table1[[#This Row],[Recovery Time Requirement (s)]]="No Requirement",TRUE,IF(Table1[[#This Row],[Recovery Time Requirement (s)]]="Default Delay Time Missing","Unknown",Table1[[#This Row],[Recovery Time (s) (Tactive1 - Tactive0)]]&lt;=Table1[[#This Row],[Recovery Time Requirement (s)]]))</f>
        <v>1</v>
      </c>
      <c r="AJ383" s="139" t="b">
        <f>Table1[[#This Row],[Automatic Duplex Output Capable]]&lt;&gt;"Optional"</f>
        <v>1</v>
      </c>
      <c r="AK3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3" s="140" t="str">
        <f t="array" ref="AL3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3" s="140">
        <f t="array" ref="AM3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383" s="140">
        <f>Table1[[#This Row],[V2.0 TEC Requirement (kWh/wk)]]*52/3</f>
        <v>42.466666666666661</v>
      </c>
      <c r="AO3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0.49531666666666668</v>
      </c>
      <c r="AP383" s="140">
        <f t="array" ref="AP3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383" s="140">
        <f>Table1[[#This Row],[Proposed V3.0 TEC Requirement (kWh/wk)]]+IF(Table1[[#This Row],[Maximum Document Size Width]]&gt;=275,A3_Weekly,0)+IF(AND(ISNUMBER(FIND("WiFi",Table1[[#This Row],[Functional Adders]])),ISERROR(FIND("Ethernet",Table1[[#This Row],[Functional Adders]]))),WiFi_Weekly,0)</f>
        <v>0.47499999999999992</v>
      </c>
      <c r="AR383" s="140" t="b">
        <f>Table1[[#This Row],[Typical Electricity Consumption (TEC) Per Proposed V3.0 Calculations (kWh/wk)]]&lt;=Table1[[#This Row],[Proposed V3.0 TEC Requirement Plus A3 and Wi-Fi Allowances (kWh/wk)]]</f>
        <v>0</v>
      </c>
      <c r="AS383" s="140" t="b">
        <f t="shared" si="7"/>
        <v>0</v>
      </c>
    </row>
    <row r="384" spans="1:45" ht="36" x14ac:dyDescent="0.2">
      <c r="A384" s="131">
        <v>2198738</v>
      </c>
      <c r="B384" s="132" t="s">
        <v>824</v>
      </c>
      <c r="C384" s="132" t="s">
        <v>825</v>
      </c>
      <c r="D384" s="132" t="s">
        <v>826</v>
      </c>
      <c r="E384" s="132" t="s">
        <v>2950</v>
      </c>
      <c r="F384" s="132"/>
      <c r="G384" s="132" t="s">
        <v>1432</v>
      </c>
      <c r="H384" s="132" t="s">
        <v>22</v>
      </c>
      <c r="I384" s="133">
        <v>279</v>
      </c>
      <c r="J384" s="133">
        <v>432</v>
      </c>
      <c r="K384" s="132"/>
      <c r="L384" s="132" t="s">
        <v>32</v>
      </c>
      <c r="M384" s="132" t="s">
        <v>21</v>
      </c>
      <c r="N384" s="133">
        <v>30</v>
      </c>
      <c r="O384" s="132" t="s">
        <v>24</v>
      </c>
      <c r="P384" s="134">
        <v>2.8380000000000001</v>
      </c>
      <c r="Q384" s="135">
        <v>147.57599999999999</v>
      </c>
      <c r="R384" s="132" t="s">
        <v>827</v>
      </c>
      <c r="S384" s="136">
        <v>41653</v>
      </c>
      <c r="T384" s="136">
        <v>41624</v>
      </c>
      <c r="U384" s="132" t="s">
        <v>45</v>
      </c>
      <c r="V384" s="132" t="s">
        <v>3565</v>
      </c>
      <c r="W384" s="137">
        <v>30</v>
      </c>
      <c r="X384" s="137">
        <v>7.8</v>
      </c>
      <c r="Y384" s="137">
        <v>37.799999999999997</v>
      </c>
      <c r="Z384" s="137">
        <v>36</v>
      </c>
      <c r="AA384" s="137">
        <v>30</v>
      </c>
      <c r="AB384" s="137">
        <v>516.4</v>
      </c>
      <c r="AC384" s="138">
        <v>2.843</v>
      </c>
      <c r="AD384" s="137">
        <v>129.1</v>
      </c>
      <c r="AE384" s="137">
        <v>0.96274999999999999</v>
      </c>
      <c r="AF384" s="137">
        <v>50.063000000000002</v>
      </c>
      <c r="AG384" s="139">
        <f>Table1[[#This Row],[Print/Copy Time from Sleep Mode (s)]]-Table1[[#This Row],[Print/Copy Time from Ready State (s)]]</f>
        <v>29.999999999999996</v>
      </c>
      <c r="AH3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384" s="139" t="b">
        <f>IF(Table1[[#This Row],[Recovery Time Requirement (s)]]="No Requirement",TRUE,IF(Table1[[#This Row],[Recovery Time Requirement (s)]]="Default Delay Time Missing","Unknown",Table1[[#This Row],[Recovery Time (s) (Tactive1 - Tactive0)]]&lt;=Table1[[#This Row],[Recovery Time Requirement (s)]]))</f>
        <v>1</v>
      </c>
      <c r="AJ384" s="139" t="b">
        <f>Table1[[#This Row],[Automatic Duplex Output Capable]]&lt;&gt;"Optional"</f>
        <v>1</v>
      </c>
      <c r="AK3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4" s="140" t="str">
        <f t="array" ref="AL3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4" s="140">
        <f t="array" ref="AM3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384" s="140">
        <f>Table1[[#This Row],[V2.0 TEC Requirement (kWh/wk)]]*52/3</f>
        <v>73.666666666666671</v>
      </c>
      <c r="AO3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0.91274999999999995</v>
      </c>
      <c r="AP384" s="140">
        <f t="array" ref="AP3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384" s="140">
        <f>Table1[[#This Row],[Proposed V3.0 TEC Requirement (kWh/wk)]]+IF(Table1[[#This Row],[Maximum Document Size Width]]&gt;=275,A3_Weekly,0)+IF(AND(ISNUMBER(FIND("WiFi",Table1[[#This Row],[Functional Adders]])),ISERROR(FIND("Ethernet",Table1[[#This Row],[Functional Adders]]))),WiFi_Weekly,0)</f>
        <v>0.49299999999999999</v>
      </c>
      <c r="AR384" s="140" t="b">
        <f>Table1[[#This Row],[Typical Electricity Consumption (TEC) Per Proposed V3.0 Calculations (kWh/wk)]]&lt;=Table1[[#This Row],[Proposed V3.0 TEC Requirement Plus A3 and Wi-Fi Allowances (kWh/wk)]]</f>
        <v>0</v>
      </c>
      <c r="AS384" s="140" t="b">
        <f t="shared" si="7"/>
        <v>0</v>
      </c>
    </row>
    <row r="385" spans="1:45" ht="36" x14ac:dyDescent="0.2">
      <c r="A385" s="131">
        <v>2245461</v>
      </c>
      <c r="B385" s="132" t="s">
        <v>824</v>
      </c>
      <c r="C385" s="132" t="s">
        <v>825</v>
      </c>
      <c r="D385" s="132" t="s">
        <v>826</v>
      </c>
      <c r="E385" s="132" t="s">
        <v>832</v>
      </c>
      <c r="F385" s="132"/>
      <c r="G385" s="132" t="s">
        <v>1432</v>
      </c>
      <c r="H385" s="132" t="s">
        <v>22</v>
      </c>
      <c r="I385" s="133">
        <v>279</v>
      </c>
      <c r="J385" s="133">
        <v>432</v>
      </c>
      <c r="K385" s="132"/>
      <c r="L385" s="132" t="s">
        <v>32</v>
      </c>
      <c r="M385" s="132" t="s">
        <v>21</v>
      </c>
      <c r="N385" s="133">
        <v>32</v>
      </c>
      <c r="O385" s="132" t="s">
        <v>24</v>
      </c>
      <c r="P385" s="134">
        <v>1.8360000000000001</v>
      </c>
      <c r="Q385" s="135">
        <v>95.471999999999994</v>
      </c>
      <c r="R385" s="132" t="s">
        <v>39</v>
      </c>
      <c r="S385" s="136">
        <v>42311</v>
      </c>
      <c r="T385" s="136">
        <v>42227</v>
      </c>
      <c r="U385" s="132" t="s">
        <v>45</v>
      </c>
      <c r="V385" s="132" t="s">
        <v>833</v>
      </c>
      <c r="W385" s="137">
        <v>30</v>
      </c>
      <c r="X385" s="137">
        <v>8.4</v>
      </c>
      <c r="Y385" s="137">
        <v>24</v>
      </c>
      <c r="Z385" s="137">
        <v>22.8</v>
      </c>
      <c r="AA385" s="137">
        <v>32</v>
      </c>
      <c r="AB385" s="137">
        <v>305.2</v>
      </c>
      <c r="AC385" s="138">
        <v>1.8331999999999997</v>
      </c>
      <c r="AD385" s="137">
        <v>76.3</v>
      </c>
      <c r="AE385" s="137">
        <v>0.76070000000000004</v>
      </c>
      <c r="AF385" s="137">
        <v>39.556400000000004</v>
      </c>
      <c r="AG385" s="139">
        <f>Table1[[#This Row],[Print/Copy Time from Sleep Mode (s)]]-Table1[[#This Row],[Print/Copy Time from Ready State (s)]]</f>
        <v>15.6</v>
      </c>
      <c r="AH3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385" s="139" t="b">
        <f>IF(Table1[[#This Row],[Recovery Time Requirement (s)]]="No Requirement",TRUE,IF(Table1[[#This Row],[Recovery Time Requirement (s)]]="Default Delay Time Missing","Unknown",Table1[[#This Row],[Recovery Time (s) (Tactive1 - Tactive0)]]&lt;=Table1[[#This Row],[Recovery Time Requirement (s)]]))</f>
        <v>1</v>
      </c>
      <c r="AJ385" s="139" t="b">
        <f>Table1[[#This Row],[Automatic Duplex Output Capable]]&lt;&gt;"Optional"</f>
        <v>1</v>
      </c>
      <c r="AK3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5" s="140" t="str">
        <f t="array" ref="AL3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5" s="140">
        <f t="array" ref="AM3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4.6500000000000004</v>
      </c>
      <c r="AN385" s="140">
        <f>Table1[[#This Row],[V2.0 TEC Requirement (kWh/wk)]]*52/3</f>
        <v>80.600000000000009</v>
      </c>
      <c r="AO3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0.7107</v>
      </c>
      <c r="AP385" s="140">
        <f t="array" ref="AP3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385" s="140">
        <f>Table1[[#This Row],[Proposed V3.0 TEC Requirement (kWh/wk)]]+IF(Table1[[#This Row],[Maximum Document Size Width]]&gt;=275,A3_Weekly,0)+IF(AND(ISNUMBER(FIND("WiFi",Table1[[#This Row],[Functional Adders]])),ISERROR(FIND("Ethernet",Table1[[#This Row],[Functional Adders]]))),WiFi_Weekly,0)</f>
        <v>0.53500000000000003</v>
      </c>
      <c r="AR385" s="140" t="b">
        <f>Table1[[#This Row],[Typical Electricity Consumption (TEC) Per Proposed V3.0 Calculations (kWh/wk)]]&lt;=Table1[[#This Row],[Proposed V3.0 TEC Requirement Plus A3 and Wi-Fi Allowances (kWh/wk)]]</f>
        <v>0</v>
      </c>
      <c r="AS385" s="140" t="b">
        <f t="shared" si="7"/>
        <v>0</v>
      </c>
    </row>
    <row r="386" spans="1:45" ht="36" x14ac:dyDescent="0.2">
      <c r="A386" s="131">
        <v>2306700</v>
      </c>
      <c r="B386" s="132" t="s">
        <v>824</v>
      </c>
      <c r="C386" s="132" t="s">
        <v>825</v>
      </c>
      <c r="D386" s="132" t="s">
        <v>826</v>
      </c>
      <c r="E386" s="132" t="s">
        <v>2951</v>
      </c>
      <c r="F386" s="132"/>
      <c r="G386" s="132" t="s">
        <v>1432</v>
      </c>
      <c r="H386" s="132" t="s">
        <v>22</v>
      </c>
      <c r="I386" s="133">
        <v>216</v>
      </c>
      <c r="J386" s="133">
        <v>356</v>
      </c>
      <c r="K386" s="132"/>
      <c r="L386" s="132" t="s">
        <v>32</v>
      </c>
      <c r="M386" s="132" t="s">
        <v>21</v>
      </c>
      <c r="N386" s="133">
        <v>32</v>
      </c>
      <c r="O386" s="132" t="s">
        <v>24</v>
      </c>
      <c r="P386" s="134">
        <v>1.633</v>
      </c>
      <c r="Q386" s="135">
        <v>84.915999999999997</v>
      </c>
      <c r="R386" s="132" t="s">
        <v>39</v>
      </c>
      <c r="S386" s="136">
        <v>43160</v>
      </c>
      <c r="T386" s="136">
        <v>43059</v>
      </c>
      <c r="U386" s="132" t="s">
        <v>45</v>
      </c>
      <c r="V386" s="132" t="s">
        <v>3566</v>
      </c>
      <c r="W386" s="137">
        <v>30</v>
      </c>
      <c r="X386" s="137">
        <v>11.4</v>
      </c>
      <c r="Y386" s="137">
        <v>18.600000000000001</v>
      </c>
      <c r="Z386" s="137">
        <v>17.399999999999999</v>
      </c>
      <c r="AA386" s="137">
        <v>32</v>
      </c>
      <c r="AB386" s="137">
        <v>283.00000000000006</v>
      </c>
      <c r="AC386" s="138">
        <v>1.6326000000000001</v>
      </c>
      <c r="AD386" s="137">
        <v>70.750000000000014</v>
      </c>
      <c r="AE386" s="137">
        <v>0.62235000000000007</v>
      </c>
      <c r="AF386" s="137">
        <v>32.362200000000001</v>
      </c>
      <c r="AG386" s="139">
        <f>Table1[[#This Row],[Print/Copy Time from Sleep Mode (s)]]-Table1[[#This Row],[Print/Copy Time from Ready State (s)]]</f>
        <v>7.2000000000000011</v>
      </c>
      <c r="AH3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386" s="139" t="b">
        <f>IF(Table1[[#This Row],[Recovery Time Requirement (s)]]="No Requirement",TRUE,IF(Table1[[#This Row],[Recovery Time Requirement (s)]]="Default Delay Time Missing","Unknown",Table1[[#This Row],[Recovery Time (s) (Tactive1 - Tactive0)]]&lt;=Table1[[#This Row],[Recovery Time Requirement (s)]]))</f>
        <v>1</v>
      </c>
      <c r="AJ386" s="139" t="b">
        <f>Table1[[#This Row],[Automatic Duplex Output Capable]]&lt;&gt;"Optional"</f>
        <v>1</v>
      </c>
      <c r="AK3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6" s="140" t="str">
        <f t="array" ref="AL3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6" s="140">
        <f t="array" ref="AM3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386" s="140">
        <f>Table1[[#This Row],[V2.0 TEC Requirement (kWh/wk)]]*52/3</f>
        <v>75.400000000000006</v>
      </c>
      <c r="AO3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0.62235000000000007</v>
      </c>
      <c r="AP386" s="140">
        <f t="array" ref="AP3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386" s="140">
        <f>Table1[[#This Row],[Proposed V3.0 TEC Requirement (kWh/wk)]]+IF(Table1[[#This Row],[Maximum Document Size Width]]&gt;=275,A3_Weekly,0)+IF(AND(ISNUMBER(FIND("WiFi",Table1[[#This Row],[Functional Adders]])),ISERROR(FIND("Ethernet",Table1[[#This Row],[Functional Adders]]))),WiFi_Weekly,0)</f>
        <v>0.48500000000000004</v>
      </c>
      <c r="AR386" s="140" t="b">
        <f>Table1[[#This Row],[Typical Electricity Consumption (TEC) Per Proposed V3.0 Calculations (kWh/wk)]]&lt;=Table1[[#This Row],[Proposed V3.0 TEC Requirement Plus A3 and Wi-Fi Allowances (kWh/wk)]]</f>
        <v>0</v>
      </c>
      <c r="AS386" s="140" t="b">
        <f t="shared" ref="AS386:AS449" si="8">AND(AI386,AJ386,AK386,AR386)</f>
        <v>0</v>
      </c>
    </row>
    <row r="387" spans="1:45" ht="36" x14ac:dyDescent="0.2">
      <c r="A387" s="131">
        <v>2306542</v>
      </c>
      <c r="B387" s="132" t="s">
        <v>824</v>
      </c>
      <c r="C387" s="132" t="s">
        <v>825</v>
      </c>
      <c r="D387" s="132" t="s">
        <v>826</v>
      </c>
      <c r="E387" s="132" t="s">
        <v>1457</v>
      </c>
      <c r="F387" s="132"/>
      <c r="G387" s="132" t="s">
        <v>1432</v>
      </c>
      <c r="H387" s="132" t="s">
        <v>22</v>
      </c>
      <c r="I387" s="133">
        <v>279</v>
      </c>
      <c r="J387" s="133">
        <v>432</v>
      </c>
      <c r="K387" s="132"/>
      <c r="L387" s="132" t="s">
        <v>32</v>
      </c>
      <c r="M387" s="132" t="s">
        <v>28</v>
      </c>
      <c r="N387" s="133">
        <v>32</v>
      </c>
      <c r="O387" s="132" t="s">
        <v>24</v>
      </c>
      <c r="P387" s="134">
        <v>1.4390000000000001</v>
      </c>
      <c r="Q387" s="135">
        <v>74.828000000000003</v>
      </c>
      <c r="R387" s="132" t="s">
        <v>39</v>
      </c>
      <c r="S387" s="136">
        <v>43132</v>
      </c>
      <c r="T387" s="136">
        <v>43052</v>
      </c>
      <c r="U387" s="132" t="s">
        <v>45</v>
      </c>
      <c r="V387" s="132" t="s">
        <v>1458</v>
      </c>
      <c r="W387" s="137">
        <v>1</v>
      </c>
      <c r="X387" s="137">
        <v>10.8</v>
      </c>
      <c r="Y387" s="137">
        <v>17.399999999999999</v>
      </c>
      <c r="Z387" s="137">
        <v>136.80000000000001</v>
      </c>
      <c r="AA387" s="137">
        <v>32</v>
      </c>
      <c r="AB387" s="137">
        <v>268.20000000000005</v>
      </c>
      <c r="AC387" s="138">
        <v>1.4434000000000002</v>
      </c>
      <c r="AD387" s="137">
        <v>67.050000000000011</v>
      </c>
      <c r="AE387" s="137">
        <v>0.46165</v>
      </c>
      <c r="AF387" s="137">
        <v>24.005800000000001</v>
      </c>
      <c r="AG387" s="139">
        <f>Table1[[#This Row],[Print/Copy Time from Sleep Mode (s)]]-Table1[[#This Row],[Print/Copy Time from Ready State (s)]]</f>
        <v>6.5999999999999979</v>
      </c>
      <c r="AH3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387" s="139" t="b">
        <f>IF(Table1[[#This Row],[Recovery Time Requirement (s)]]="No Requirement",TRUE,IF(Table1[[#This Row],[Recovery Time Requirement (s)]]="Default Delay Time Missing","Unknown",Table1[[#This Row],[Recovery Time (s) (Tactive1 - Tactive0)]]&lt;=Table1[[#This Row],[Recovery Time Requirement (s)]]))</f>
        <v>1</v>
      </c>
      <c r="AJ387" s="139" t="b">
        <f>Table1[[#This Row],[Automatic Duplex Output Capable]]&lt;&gt;"Optional"</f>
        <v>1</v>
      </c>
      <c r="AK3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7" s="140" t="str">
        <f t="array" ref="AL3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7" s="140">
        <f t="array" ref="AM3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2.67</v>
      </c>
      <c r="AN387" s="140">
        <f>Table1[[#This Row],[V2.0 TEC Requirement (kWh/wk)]]*52/3</f>
        <v>46.28</v>
      </c>
      <c r="AO3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0.41165000000000002</v>
      </c>
      <c r="AP387" s="140">
        <f t="array" ref="AP3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387" s="140">
        <f>Table1[[#This Row],[Proposed V3.0 TEC Requirement (kWh/wk)]]+IF(Table1[[#This Row],[Maximum Document Size Width]]&gt;=275,A3_Weekly,0)+IF(AND(ISNUMBER(FIND("WiFi",Table1[[#This Row],[Functional Adders]])),ISERROR(FIND("Ethernet",Table1[[#This Row],[Functional Adders]]))),WiFi_Weekly,0)</f>
        <v>0.51100000000000001</v>
      </c>
      <c r="AR387" s="140" t="b">
        <f>Table1[[#This Row],[Typical Electricity Consumption (TEC) Per Proposed V3.0 Calculations (kWh/wk)]]&lt;=Table1[[#This Row],[Proposed V3.0 TEC Requirement Plus A3 and Wi-Fi Allowances (kWh/wk)]]</f>
        <v>1</v>
      </c>
      <c r="AS387" s="140" t="b">
        <f t="shared" si="8"/>
        <v>1</v>
      </c>
    </row>
    <row r="388" spans="1:45" ht="36" x14ac:dyDescent="0.2">
      <c r="A388" s="131">
        <v>2260691</v>
      </c>
      <c r="B388" s="132" t="s">
        <v>824</v>
      </c>
      <c r="C388" s="132" t="s">
        <v>825</v>
      </c>
      <c r="D388" s="132" t="s">
        <v>826</v>
      </c>
      <c r="E388" s="132" t="s">
        <v>834</v>
      </c>
      <c r="F388" s="132"/>
      <c r="G388" s="132" t="s">
        <v>1432</v>
      </c>
      <c r="H388" s="132" t="s">
        <v>22</v>
      </c>
      <c r="I388" s="133">
        <v>279</v>
      </c>
      <c r="J388" s="133">
        <v>432</v>
      </c>
      <c r="K388" s="132"/>
      <c r="L388" s="132" t="s">
        <v>32</v>
      </c>
      <c r="M388" s="132" t="s">
        <v>21</v>
      </c>
      <c r="N388" s="133">
        <v>32</v>
      </c>
      <c r="O388" s="132" t="s">
        <v>24</v>
      </c>
      <c r="P388" s="134">
        <v>1.5980000000000001</v>
      </c>
      <c r="Q388" s="135">
        <v>83.096000000000004</v>
      </c>
      <c r="R388" s="132" t="s">
        <v>39</v>
      </c>
      <c r="S388" s="136">
        <v>42506</v>
      </c>
      <c r="T388" s="136">
        <v>42423</v>
      </c>
      <c r="U388" s="132" t="s">
        <v>45</v>
      </c>
      <c r="V388" s="132" t="s">
        <v>835</v>
      </c>
      <c r="W388" s="137">
        <v>10</v>
      </c>
      <c r="X388" s="137">
        <v>13.2</v>
      </c>
      <c r="Y388" s="137">
        <v>18.600000000000001</v>
      </c>
      <c r="Z388" s="137">
        <v>18</v>
      </c>
      <c r="AA388" s="137">
        <v>32</v>
      </c>
      <c r="AB388" s="137">
        <v>299</v>
      </c>
      <c r="AC388" s="138">
        <v>1.5974000000000002</v>
      </c>
      <c r="AD388" s="137">
        <v>74.75</v>
      </c>
      <c r="AE388" s="137">
        <v>0.50014999999999998</v>
      </c>
      <c r="AF388" s="137">
        <v>26.0078</v>
      </c>
      <c r="AG388" s="139">
        <f>Table1[[#This Row],[Print/Copy Time from Sleep Mode (s)]]-Table1[[#This Row],[Print/Copy Time from Ready State (s)]]</f>
        <v>5.4000000000000021</v>
      </c>
      <c r="AH3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388" s="139" t="b">
        <f>IF(Table1[[#This Row],[Recovery Time Requirement (s)]]="No Requirement",TRUE,IF(Table1[[#This Row],[Recovery Time Requirement (s)]]="Default Delay Time Missing","Unknown",Table1[[#This Row],[Recovery Time (s) (Tactive1 - Tactive0)]]&lt;=Table1[[#This Row],[Recovery Time Requirement (s)]]))</f>
        <v>1</v>
      </c>
      <c r="AJ388" s="139" t="b">
        <f>Table1[[#This Row],[Automatic Duplex Output Capable]]&lt;&gt;"Optional"</f>
        <v>1</v>
      </c>
      <c r="AK3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8" s="140" t="str">
        <f t="array" ref="AL3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8" s="140">
        <f t="array" ref="AM3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4.6500000000000004</v>
      </c>
      <c r="AN388" s="140">
        <f>Table1[[#This Row],[V2.0 TEC Requirement (kWh/wk)]]*52/3</f>
        <v>80.600000000000009</v>
      </c>
      <c r="AO3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0.45014999999999999</v>
      </c>
      <c r="AP388" s="140">
        <f t="array" ref="AP3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388" s="140">
        <f>Table1[[#This Row],[Proposed V3.0 TEC Requirement (kWh/wk)]]+IF(Table1[[#This Row],[Maximum Document Size Width]]&gt;=275,A3_Weekly,0)+IF(AND(ISNUMBER(FIND("WiFi",Table1[[#This Row],[Functional Adders]])),ISERROR(FIND("Ethernet",Table1[[#This Row],[Functional Adders]]))),WiFi_Weekly,0)</f>
        <v>0.53500000000000003</v>
      </c>
      <c r="AR388" s="140" t="b">
        <f>Table1[[#This Row],[Typical Electricity Consumption (TEC) Per Proposed V3.0 Calculations (kWh/wk)]]&lt;=Table1[[#This Row],[Proposed V3.0 TEC Requirement Plus A3 and Wi-Fi Allowances (kWh/wk)]]</f>
        <v>1</v>
      </c>
      <c r="AS388" s="140" t="b">
        <f t="shared" si="8"/>
        <v>1</v>
      </c>
    </row>
    <row r="389" spans="1:45" ht="36" x14ac:dyDescent="0.2">
      <c r="A389" s="131">
        <v>2198746</v>
      </c>
      <c r="B389" s="132" t="s">
        <v>824</v>
      </c>
      <c r="C389" s="132" t="s">
        <v>825</v>
      </c>
      <c r="D389" s="132" t="s">
        <v>826</v>
      </c>
      <c r="E389" s="132" t="s">
        <v>2952</v>
      </c>
      <c r="F389" s="132"/>
      <c r="G389" s="132" t="s">
        <v>1432</v>
      </c>
      <c r="H389" s="132" t="s">
        <v>22</v>
      </c>
      <c r="I389" s="133">
        <v>279</v>
      </c>
      <c r="J389" s="133">
        <v>432</v>
      </c>
      <c r="K389" s="132"/>
      <c r="L389" s="132" t="s">
        <v>32</v>
      </c>
      <c r="M389" s="132" t="s">
        <v>28</v>
      </c>
      <c r="N389" s="133">
        <v>35</v>
      </c>
      <c r="O389" s="132" t="s">
        <v>24</v>
      </c>
      <c r="P389" s="134">
        <v>2.5619999999999998</v>
      </c>
      <c r="Q389" s="135">
        <v>133.22399999999999</v>
      </c>
      <c r="R389" s="132" t="s">
        <v>827</v>
      </c>
      <c r="S389" s="136">
        <v>41653</v>
      </c>
      <c r="T389" s="136">
        <v>41624</v>
      </c>
      <c r="U389" s="132" t="s">
        <v>45</v>
      </c>
      <c r="V389" s="132" t="s">
        <v>3567</v>
      </c>
      <c r="W389" s="137">
        <v>45</v>
      </c>
      <c r="X389" s="137">
        <v>9.6</v>
      </c>
      <c r="Y389" s="137">
        <v>34.200000000000003</v>
      </c>
      <c r="Z389" s="137">
        <v>31.8</v>
      </c>
      <c r="AA389" s="137">
        <v>32</v>
      </c>
      <c r="AB389" s="137">
        <v>471.8</v>
      </c>
      <c r="AC389" s="138">
        <v>2.5638000000000001</v>
      </c>
      <c r="AD389" s="137">
        <v>117.95</v>
      </c>
      <c r="AE389" s="137">
        <v>0.84254999999999991</v>
      </c>
      <c r="AF389" s="137">
        <v>43.812599999999996</v>
      </c>
      <c r="AG389" s="139">
        <f>Table1[[#This Row],[Print/Copy Time from Sleep Mode (s)]]-Table1[[#This Row],[Print/Copy Time from Ready State (s)]]</f>
        <v>24.6</v>
      </c>
      <c r="AH3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389" s="139" t="b">
        <f>IF(Table1[[#This Row],[Recovery Time Requirement (s)]]="No Requirement",TRUE,IF(Table1[[#This Row],[Recovery Time Requirement (s)]]="Default Delay Time Missing","Unknown",Table1[[#This Row],[Recovery Time (s) (Tactive1 - Tactive0)]]&lt;=Table1[[#This Row],[Recovery Time Requirement (s)]]))</f>
        <v>1</v>
      </c>
      <c r="AJ389" s="139" t="b">
        <f>Table1[[#This Row],[Automatic Duplex Output Capable]]&lt;&gt;"Optional"</f>
        <v>1</v>
      </c>
      <c r="AK3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89" s="140" t="str">
        <f t="array" ref="AL3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89" s="140">
        <f t="array" ref="AM3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389" s="140">
        <f>Table1[[#This Row],[V2.0 TEC Requirement (kWh/wk)]]*52/3</f>
        <v>52</v>
      </c>
      <c r="AO3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0.79254999999999987</v>
      </c>
      <c r="AP389" s="140">
        <f t="array" ref="AP3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389" s="140">
        <f>Table1[[#This Row],[Proposed V3.0 TEC Requirement (kWh/wk)]]+IF(Table1[[#This Row],[Maximum Document Size Width]]&gt;=275,A3_Weekly,0)+IF(AND(ISNUMBER(FIND("WiFi",Table1[[#This Row],[Functional Adders]])),ISERROR(FIND("Ethernet",Table1[[#This Row],[Functional Adders]]))),WiFi_Weekly,0)</f>
        <v>0.56500000000000006</v>
      </c>
      <c r="AR389" s="140" t="b">
        <f>Table1[[#This Row],[Typical Electricity Consumption (TEC) Per Proposed V3.0 Calculations (kWh/wk)]]&lt;=Table1[[#This Row],[Proposed V3.0 TEC Requirement Plus A3 and Wi-Fi Allowances (kWh/wk)]]</f>
        <v>0</v>
      </c>
      <c r="AS389" s="140" t="b">
        <f t="shared" si="8"/>
        <v>0</v>
      </c>
    </row>
    <row r="390" spans="1:45" ht="36" x14ac:dyDescent="0.2">
      <c r="A390" s="131">
        <v>2267554</v>
      </c>
      <c r="B390" s="132" t="s">
        <v>824</v>
      </c>
      <c r="C390" s="132" t="s">
        <v>825</v>
      </c>
      <c r="D390" s="132" t="s">
        <v>826</v>
      </c>
      <c r="E390" s="132" t="s">
        <v>836</v>
      </c>
      <c r="F390" s="132"/>
      <c r="G390" s="132" t="s">
        <v>1432</v>
      </c>
      <c r="H390" s="132" t="s">
        <v>22</v>
      </c>
      <c r="I390" s="133">
        <v>279</v>
      </c>
      <c r="J390" s="133">
        <v>432</v>
      </c>
      <c r="K390" s="132"/>
      <c r="L390" s="132" t="s">
        <v>32</v>
      </c>
      <c r="M390" s="132" t="s">
        <v>28</v>
      </c>
      <c r="N390" s="133">
        <v>35</v>
      </c>
      <c r="O390" s="132" t="s">
        <v>24</v>
      </c>
      <c r="P390" s="134">
        <v>2.0870000000000002</v>
      </c>
      <c r="Q390" s="135">
        <v>108.524</v>
      </c>
      <c r="R390" s="132" t="s">
        <v>39</v>
      </c>
      <c r="S390" s="136">
        <v>42614</v>
      </c>
      <c r="T390" s="136">
        <v>42509</v>
      </c>
      <c r="U390" s="132" t="s">
        <v>45</v>
      </c>
      <c r="V390" s="132" t="s">
        <v>837</v>
      </c>
      <c r="W390" s="137">
        <v>1</v>
      </c>
      <c r="X390" s="137">
        <v>6.6</v>
      </c>
      <c r="Y390" s="137">
        <v>23.4</v>
      </c>
      <c r="Z390" s="137">
        <v>21.6</v>
      </c>
      <c r="AA390" s="137">
        <v>32</v>
      </c>
      <c r="AB390" s="137">
        <v>398.2</v>
      </c>
      <c r="AC390" s="138">
        <v>2.0933999999999999</v>
      </c>
      <c r="AD390" s="137">
        <v>99.55</v>
      </c>
      <c r="AE390" s="137">
        <v>0.62414999999999998</v>
      </c>
      <c r="AF390" s="137">
        <v>32.455799999999996</v>
      </c>
      <c r="AG390" s="139">
        <f>Table1[[#This Row],[Print/Copy Time from Sleep Mode (s)]]-Table1[[#This Row],[Print/Copy Time from Ready State (s)]]</f>
        <v>16.799999999999997</v>
      </c>
      <c r="AH3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390" s="139" t="b">
        <f>IF(Table1[[#This Row],[Recovery Time Requirement (s)]]="No Requirement",TRUE,IF(Table1[[#This Row],[Recovery Time Requirement (s)]]="Default Delay Time Missing","Unknown",Table1[[#This Row],[Recovery Time (s) (Tactive1 - Tactive0)]]&lt;=Table1[[#This Row],[Recovery Time Requirement (s)]]))</f>
        <v>1</v>
      </c>
      <c r="AJ390" s="139" t="b">
        <f>Table1[[#This Row],[Automatic Duplex Output Capable]]&lt;&gt;"Optional"</f>
        <v>1</v>
      </c>
      <c r="AK3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0" s="140" t="str">
        <f t="array" ref="AL3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0" s="140">
        <f t="array" ref="AM3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390" s="140">
        <f>Table1[[#This Row],[V2.0 TEC Requirement (kWh/wk)]]*52/3</f>
        <v>52</v>
      </c>
      <c r="AO3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0.57414999999999994</v>
      </c>
      <c r="AP390" s="140">
        <f t="array" ref="AP3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390" s="140">
        <f>Table1[[#This Row],[Proposed V3.0 TEC Requirement (kWh/wk)]]+IF(Table1[[#This Row],[Maximum Document Size Width]]&gt;=275,A3_Weekly,0)+IF(AND(ISNUMBER(FIND("WiFi",Table1[[#This Row],[Functional Adders]])),ISERROR(FIND("Ethernet",Table1[[#This Row],[Functional Adders]]))),WiFi_Weekly,0)</f>
        <v>0.56500000000000006</v>
      </c>
      <c r="AR390" s="140" t="b">
        <f>Table1[[#This Row],[Typical Electricity Consumption (TEC) Per Proposed V3.0 Calculations (kWh/wk)]]&lt;=Table1[[#This Row],[Proposed V3.0 TEC Requirement Plus A3 and Wi-Fi Allowances (kWh/wk)]]</f>
        <v>0</v>
      </c>
      <c r="AS390" s="140" t="b">
        <f t="shared" si="8"/>
        <v>0</v>
      </c>
    </row>
    <row r="391" spans="1:45" ht="36" x14ac:dyDescent="0.2">
      <c r="A391" s="131">
        <v>2271951</v>
      </c>
      <c r="B391" s="132" t="s">
        <v>824</v>
      </c>
      <c r="C391" s="132" t="s">
        <v>825</v>
      </c>
      <c r="D391" s="132" t="s">
        <v>826</v>
      </c>
      <c r="E391" s="132" t="s">
        <v>838</v>
      </c>
      <c r="F391" s="132"/>
      <c r="G391" s="132" t="s">
        <v>1432</v>
      </c>
      <c r="H391" s="132" t="s">
        <v>22</v>
      </c>
      <c r="I391" s="133">
        <v>279</v>
      </c>
      <c r="J391" s="133">
        <v>432</v>
      </c>
      <c r="K391" s="132"/>
      <c r="L391" s="132" t="s">
        <v>32</v>
      </c>
      <c r="M391" s="132" t="s">
        <v>21</v>
      </c>
      <c r="N391" s="133">
        <v>35</v>
      </c>
      <c r="O391" s="132" t="s">
        <v>24</v>
      </c>
      <c r="P391" s="134">
        <v>1.8169999999999999</v>
      </c>
      <c r="Q391" s="135">
        <v>94.483999999999995</v>
      </c>
      <c r="R391" s="132" t="s">
        <v>39</v>
      </c>
      <c r="S391" s="136">
        <v>42583</v>
      </c>
      <c r="T391" s="136">
        <v>42557</v>
      </c>
      <c r="U391" s="132" t="s">
        <v>45</v>
      </c>
      <c r="V391" s="132" t="s">
        <v>839</v>
      </c>
      <c r="W391" s="137">
        <v>10</v>
      </c>
      <c r="X391" s="137">
        <v>12.6</v>
      </c>
      <c r="Y391" s="137">
        <v>20.399999999999999</v>
      </c>
      <c r="Z391" s="137">
        <v>21</v>
      </c>
      <c r="AA391" s="137">
        <v>32</v>
      </c>
      <c r="AB391" s="137">
        <v>342.00000000000006</v>
      </c>
      <c r="AC391" s="138">
        <v>1.8124000000000005</v>
      </c>
      <c r="AD391" s="137">
        <v>85.500000000000014</v>
      </c>
      <c r="AE391" s="137">
        <v>0.55390000000000006</v>
      </c>
      <c r="AF391" s="137">
        <v>28.802800000000005</v>
      </c>
      <c r="AG391" s="139">
        <f>Table1[[#This Row],[Print/Copy Time from Sleep Mode (s)]]-Table1[[#This Row],[Print/Copy Time from Ready State (s)]]</f>
        <v>7.7999999999999989</v>
      </c>
      <c r="AH3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391" s="139" t="b">
        <f>IF(Table1[[#This Row],[Recovery Time Requirement (s)]]="No Requirement",TRUE,IF(Table1[[#This Row],[Recovery Time Requirement (s)]]="Default Delay Time Missing","Unknown",Table1[[#This Row],[Recovery Time (s) (Tactive1 - Tactive0)]]&lt;=Table1[[#This Row],[Recovery Time Requirement (s)]]))</f>
        <v>1</v>
      </c>
      <c r="AJ391" s="139" t="b">
        <f>Table1[[#This Row],[Automatic Duplex Output Capable]]&lt;&gt;"Optional"</f>
        <v>1</v>
      </c>
      <c r="AK3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1" s="140" t="str">
        <f t="array" ref="AL3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1" s="140">
        <f t="array" ref="AM3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391" s="140">
        <f>Table1[[#This Row],[V2.0 TEC Requirement (kWh/wk)]]*52/3</f>
        <v>91</v>
      </c>
      <c r="AO3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0.50390000000000001</v>
      </c>
      <c r="AP391" s="140">
        <f t="array" ref="AP3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391" s="140">
        <f>Table1[[#This Row],[Proposed V3.0 TEC Requirement (kWh/wk)]]+IF(Table1[[#This Row],[Maximum Document Size Width]]&gt;=275,A3_Weekly,0)+IF(AND(ISNUMBER(FIND("WiFi",Table1[[#This Row],[Functional Adders]])),ISERROR(FIND("Ethernet",Table1[[#This Row],[Functional Adders]]))),WiFi_Weekly,0)</f>
        <v>0.59800000000000009</v>
      </c>
      <c r="AR391" s="140" t="b">
        <f>Table1[[#This Row],[Typical Electricity Consumption (TEC) Per Proposed V3.0 Calculations (kWh/wk)]]&lt;=Table1[[#This Row],[Proposed V3.0 TEC Requirement Plus A3 and Wi-Fi Allowances (kWh/wk)]]</f>
        <v>1</v>
      </c>
      <c r="AS391" s="140" t="b">
        <f t="shared" si="8"/>
        <v>1</v>
      </c>
    </row>
    <row r="392" spans="1:45" ht="36" x14ac:dyDescent="0.2">
      <c r="A392" s="131">
        <v>2245463</v>
      </c>
      <c r="B392" s="132" t="s">
        <v>824</v>
      </c>
      <c r="C392" s="132" t="s">
        <v>825</v>
      </c>
      <c r="D392" s="132" t="s">
        <v>826</v>
      </c>
      <c r="E392" s="132" t="s">
        <v>840</v>
      </c>
      <c r="F392" s="132"/>
      <c r="G392" s="132" t="s">
        <v>1432</v>
      </c>
      <c r="H392" s="132" t="s">
        <v>22</v>
      </c>
      <c r="I392" s="133">
        <v>279</v>
      </c>
      <c r="J392" s="133">
        <v>432</v>
      </c>
      <c r="K392" s="132"/>
      <c r="L392" s="132" t="s">
        <v>32</v>
      </c>
      <c r="M392" s="132" t="s">
        <v>21</v>
      </c>
      <c r="N392" s="133">
        <v>37</v>
      </c>
      <c r="O392" s="132" t="s">
        <v>24</v>
      </c>
      <c r="P392" s="134">
        <v>2.133</v>
      </c>
      <c r="Q392" s="135">
        <v>110.916</v>
      </c>
      <c r="R392" s="132" t="s">
        <v>39</v>
      </c>
      <c r="S392" s="136">
        <v>42311</v>
      </c>
      <c r="T392" s="136">
        <v>42227</v>
      </c>
      <c r="U392" s="132" t="s">
        <v>45</v>
      </c>
      <c r="V392" s="132" t="s">
        <v>841</v>
      </c>
      <c r="W392" s="137">
        <v>45</v>
      </c>
      <c r="X392" s="137">
        <v>8.4</v>
      </c>
      <c r="Y392" s="137">
        <v>33.6</v>
      </c>
      <c r="Z392" s="137">
        <v>28.8</v>
      </c>
      <c r="AA392" s="137">
        <v>32</v>
      </c>
      <c r="AB392" s="137">
        <v>383.4</v>
      </c>
      <c r="AC392" s="138">
        <v>2.1345999999999998</v>
      </c>
      <c r="AD392" s="137">
        <v>95.85</v>
      </c>
      <c r="AE392" s="137">
        <v>0.74785000000000001</v>
      </c>
      <c r="AF392" s="137">
        <v>38.888199999999998</v>
      </c>
      <c r="AG392" s="139">
        <f>Table1[[#This Row],[Print/Copy Time from Sleep Mode (s)]]-Table1[[#This Row],[Print/Copy Time from Ready State (s)]]</f>
        <v>25.200000000000003</v>
      </c>
      <c r="AH3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33.870000000000005</v>
      </c>
      <c r="AI392" s="139" t="b">
        <f>IF(Table1[[#This Row],[Recovery Time Requirement (s)]]="No Requirement",TRUE,IF(Table1[[#This Row],[Recovery Time Requirement (s)]]="Default Delay Time Missing","Unknown",Table1[[#This Row],[Recovery Time (s) (Tactive1 - Tactive0)]]&lt;=Table1[[#This Row],[Recovery Time Requirement (s)]]))</f>
        <v>1</v>
      </c>
      <c r="AJ392" s="139" t="b">
        <f>Table1[[#This Row],[Automatic Duplex Output Capable]]&lt;&gt;"Optional"</f>
        <v>1</v>
      </c>
      <c r="AK3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2" s="140" t="str">
        <f t="array" ref="AL3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2" s="140">
        <f t="array" ref="AM3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5.65</v>
      </c>
      <c r="AN392" s="140">
        <f>Table1[[#This Row],[V2.0 TEC Requirement (kWh/wk)]]*52/3</f>
        <v>97.933333333333337</v>
      </c>
      <c r="AO3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0.69784999999999997</v>
      </c>
      <c r="AP392" s="140">
        <f t="array" ref="AP3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392" s="140">
        <f>Table1[[#This Row],[Proposed V3.0 TEC Requirement (kWh/wk)]]+IF(Table1[[#This Row],[Maximum Document Size Width]]&gt;=275,A3_Weekly,0)+IF(AND(ISNUMBER(FIND("WiFi",Table1[[#This Row],[Functional Adders]])),ISERROR(FIND("Ethernet",Table1[[#This Row],[Functional Adders]]))),WiFi_Weekly,0)</f>
        <v>0.64000000000000012</v>
      </c>
      <c r="AR392" s="140" t="b">
        <f>Table1[[#This Row],[Typical Electricity Consumption (TEC) Per Proposed V3.0 Calculations (kWh/wk)]]&lt;=Table1[[#This Row],[Proposed V3.0 TEC Requirement Plus A3 and Wi-Fi Allowances (kWh/wk)]]</f>
        <v>0</v>
      </c>
      <c r="AS392" s="140" t="b">
        <f t="shared" si="8"/>
        <v>0</v>
      </c>
    </row>
    <row r="393" spans="1:45" ht="36" x14ac:dyDescent="0.2">
      <c r="A393" s="131">
        <v>2267053</v>
      </c>
      <c r="B393" s="132" t="s">
        <v>824</v>
      </c>
      <c r="C393" s="132" t="s">
        <v>825</v>
      </c>
      <c r="D393" s="132" t="s">
        <v>826</v>
      </c>
      <c r="E393" s="132" t="s">
        <v>842</v>
      </c>
      <c r="F393" s="141"/>
      <c r="G393" s="132" t="s">
        <v>1432</v>
      </c>
      <c r="H393" s="132" t="s">
        <v>22</v>
      </c>
      <c r="I393" s="133">
        <v>279</v>
      </c>
      <c r="J393" s="133">
        <v>432</v>
      </c>
      <c r="K393" s="132"/>
      <c r="L393" s="132" t="s">
        <v>32</v>
      </c>
      <c r="M393" s="132" t="s">
        <v>28</v>
      </c>
      <c r="N393" s="133">
        <v>40</v>
      </c>
      <c r="O393" s="132" t="s">
        <v>24</v>
      </c>
      <c r="P393" s="134">
        <v>1.891</v>
      </c>
      <c r="Q393" s="135">
        <v>98.331999999999994</v>
      </c>
      <c r="R393" s="132" t="s">
        <v>39</v>
      </c>
      <c r="S393" s="136">
        <v>42583</v>
      </c>
      <c r="T393" s="136">
        <v>42503</v>
      </c>
      <c r="U393" s="132" t="s">
        <v>45</v>
      </c>
      <c r="V393" s="132" t="s">
        <v>843</v>
      </c>
      <c r="W393" s="137">
        <v>10</v>
      </c>
      <c r="X393" s="137">
        <v>7.2</v>
      </c>
      <c r="Y393" s="137">
        <v>22.8</v>
      </c>
      <c r="Z393" s="137">
        <v>22.2</v>
      </c>
      <c r="AA393" s="137">
        <v>32</v>
      </c>
      <c r="AB393" s="137">
        <v>356.20000000000005</v>
      </c>
      <c r="AC393" s="138">
        <v>1.8962000000000001</v>
      </c>
      <c r="AD393" s="137">
        <v>89.050000000000011</v>
      </c>
      <c r="AE393" s="137">
        <v>0.58745000000000003</v>
      </c>
      <c r="AF393" s="137">
        <v>30.547400000000003</v>
      </c>
      <c r="AG393" s="139">
        <f>Table1[[#This Row],[Print/Copy Time from Sleep Mode (s)]]-Table1[[#This Row],[Print/Copy Time from Ready State (s)]]</f>
        <v>15.600000000000001</v>
      </c>
      <c r="AH3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393" s="139" t="b">
        <f>IF(Table1[[#This Row],[Recovery Time Requirement (s)]]="No Requirement",TRUE,IF(Table1[[#This Row],[Recovery Time Requirement (s)]]="Default Delay Time Missing","Unknown",Table1[[#This Row],[Recovery Time (s) (Tactive1 - Tactive0)]]&lt;=Table1[[#This Row],[Recovery Time Requirement (s)]]))</f>
        <v>1</v>
      </c>
      <c r="AJ393" s="139" t="b">
        <f>Table1[[#This Row],[Automatic Duplex Output Capable]]&lt;&gt;"Optional"</f>
        <v>1</v>
      </c>
      <c r="AK3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3" s="140" t="str">
        <f t="array" ref="AL3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3" s="140">
        <f t="array" ref="AM3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393" s="140">
        <f>Table1[[#This Row],[V2.0 TEC Requirement (kWh/wk)]]*52/3</f>
        <v>61.533333333333339</v>
      </c>
      <c r="AO3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0.53744999999999998</v>
      </c>
      <c r="AP393" s="140">
        <f t="array" ref="AP3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393" s="140">
        <f>Table1[[#This Row],[Proposed V3.0 TEC Requirement (kWh/wk)]]+IF(Table1[[#This Row],[Maximum Document Size Width]]&gt;=275,A3_Weekly,0)+IF(AND(ISNUMBER(FIND("WiFi",Table1[[#This Row],[Functional Adders]])),ISERROR(FIND("Ethernet",Table1[[#This Row],[Functional Adders]]))),WiFi_Weekly,0)</f>
        <v>0.65500000000000003</v>
      </c>
      <c r="AR393" s="140" t="b">
        <f>Table1[[#This Row],[Typical Electricity Consumption (TEC) Per Proposed V3.0 Calculations (kWh/wk)]]&lt;=Table1[[#This Row],[Proposed V3.0 TEC Requirement Plus A3 and Wi-Fi Allowances (kWh/wk)]]</f>
        <v>1</v>
      </c>
      <c r="AS393" s="140" t="b">
        <f t="shared" si="8"/>
        <v>1</v>
      </c>
    </row>
    <row r="394" spans="1:45" ht="36" x14ac:dyDescent="0.2">
      <c r="A394" s="131">
        <v>2306544</v>
      </c>
      <c r="B394" s="132" t="s">
        <v>824</v>
      </c>
      <c r="C394" s="132" t="s">
        <v>825</v>
      </c>
      <c r="D394" s="132" t="s">
        <v>826</v>
      </c>
      <c r="E394" s="132" t="s">
        <v>1459</v>
      </c>
      <c r="F394" s="132"/>
      <c r="G394" s="132" t="s">
        <v>1432</v>
      </c>
      <c r="H394" s="132" t="s">
        <v>22</v>
      </c>
      <c r="I394" s="133">
        <v>279</v>
      </c>
      <c r="J394" s="133">
        <v>432</v>
      </c>
      <c r="K394" s="132"/>
      <c r="L394" s="132" t="s">
        <v>32</v>
      </c>
      <c r="M394" s="132" t="s">
        <v>28</v>
      </c>
      <c r="N394" s="133">
        <v>40</v>
      </c>
      <c r="O394" s="132" t="s">
        <v>24</v>
      </c>
      <c r="P394" s="134">
        <v>1.972</v>
      </c>
      <c r="Q394" s="135">
        <v>102.544</v>
      </c>
      <c r="R394" s="132" t="s">
        <v>39</v>
      </c>
      <c r="S394" s="136">
        <v>43132</v>
      </c>
      <c r="T394" s="136">
        <v>43055</v>
      </c>
      <c r="U394" s="132" t="s">
        <v>45</v>
      </c>
      <c r="V394" s="132" t="s">
        <v>1460</v>
      </c>
      <c r="W394" s="137">
        <v>1</v>
      </c>
      <c r="X394" s="137">
        <v>17.399999999999999</v>
      </c>
      <c r="Y394" s="137">
        <v>21</v>
      </c>
      <c r="Z394" s="137">
        <v>19.8</v>
      </c>
      <c r="AA394" s="137">
        <v>32</v>
      </c>
      <c r="AB394" s="137">
        <v>375.2</v>
      </c>
      <c r="AC394" s="138">
        <v>1.9656</v>
      </c>
      <c r="AD394" s="137">
        <v>93.8</v>
      </c>
      <c r="AE394" s="137">
        <v>0.5796</v>
      </c>
      <c r="AF394" s="137">
        <v>30.139199999999999</v>
      </c>
      <c r="AG394" s="139">
        <f>Table1[[#This Row],[Print/Copy Time from Sleep Mode (s)]]-Table1[[#This Row],[Print/Copy Time from Ready State (s)]]</f>
        <v>3.6000000000000014</v>
      </c>
      <c r="AH3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394" s="139" t="b">
        <f>IF(Table1[[#This Row],[Recovery Time Requirement (s)]]="No Requirement",TRUE,IF(Table1[[#This Row],[Recovery Time Requirement (s)]]="Default Delay Time Missing","Unknown",Table1[[#This Row],[Recovery Time (s) (Tactive1 - Tactive0)]]&lt;=Table1[[#This Row],[Recovery Time Requirement (s)]]))</f>
        <v>1</v>
      </c>
      <c r="AJ394" s="139" t="b">
        <f>Table1[[#This Row],[Automatic Duplex Output Capable]]&lt;&gt;"Optional"</f>
        <v>1</v>
      </c>
      <c r="AK3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4" s="140" t="str">
        <f t="array" ref="AL3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4" s="140">
        <f t="array" ref="AM3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394" s="140">
        <f>Table1[[#This Row],[V2.0 TEC Requirement (kWh/wk)]]*52/3</f>
        <v>61.533333333333339</v>
      </c>
      <c r="AO3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0.52959999999999996</v>
      </c>
      <c r="AP394" s="140">
        <f t="array" ref="AP3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394" s="140">
        <f>Table1[[#This Row],[Proposed V3.0 TEC Requirement (kWh/wk)]]+IF(Table1[[#This Row],[Maximum Document Size Width]]&gt;=275,A3_Weekly,0)+IF(AND(ISNUMBER(FIND("WiFi",Table1[[#This Row],[Functional Adders]])),ISERROR(FIND("Ethernet",Table1[[#This Row],[Functional Adders]]))),WiFi_Weekly,0)</f>
        <v>0.65500000000000003</v>
      </c>
      <c r="AR394" s="140" t="b">
        <f>Table1[[#This Row],[Typical Electricity Consumption (TEC) Per Proposed V3.0 Calculations (kWh/wk)]]&lt;=Table1[[#This Row],[Proposed V3.0 TEC Requirement Plus A3 and Wi-Fi Allowances (kWh/wk)]]</f>
        <v>1</v>
      </c>
      <c r="AS394" s="140" t="b">
        <f t="shared" si="8"/>
        <v>1</v>
      </c>
    </row>
    <row r="395" spans="1:45" ht="36" x14ac:dyDescent="0.2">
      <c r="A395" s="131">
        <v>2266648</v>
      </c>
      <c r="B395" s="132" t="s">
        <v>824</v>
      </c>
      <c r="C395" s="132" t="s">
        <v>825</v>
      </c>
      <c r="D395" s="132" t="s">
        <v>826</v>
      </c>
      <c r="E395" s="132" t="s">
        <v>844</v>
      </c>
      <c r="F395" s="132"/>
      <c r="G395" s="132" t="s">
        <v>1432</v>
      </c>
      <c r="H395" s="132" t="s">
        <v>22</v>
      </c>
      <c r="I395" s="133">
        <v>279</v>
      </c>
      <c r="J395" s="133">
        <v>432</v>
      </c>
      <c r="K395" s="132"/>
      <c r="L395" s="132" t="s">
        <v>32</v>
      </c>
      <c r="M395" s="132" t="s">
        <v>21</v>
      </c>
      <c r="N395" s="133">
        <v>40</v>
      </c>
      <c r="O395" s="132" t="s">
        <v>24</v>
      </c>
      <c r="P395" s="134">
        <v>2.0230000000000001</v>
      </c>
      <c r="Q395" s="135">
        <v>105.196</v>
      </c>
      <c r="R395" s="132" t="s">
        <v>39</v>
      </c>
      <c r="S395" s="136">
        <v>42583</v>
      </c>
      <c r="T395" s="136">
        <v>42499</v>
      </c>
      <c r="U395" s="132" t="s">
        <v>45</v>
      </c>
      <c r="V395" s="132" t="s">
        <v>845</v>
      </c>
      <c r="W395" s="137">
        <v>10</v>
      </c>
      <c r="X395" s="137">
        <v>10.199999999999999</v>
      </c>
      <c r="Y395" s="137">
        <v>23.4</v>
      </c>
      <c r="Z395" s="137">
        <v>23.4</v>
      </c>
      <c r="AA395" s="137">
        <v>32</v>
      </c>
      <c r="AB395" s="137">
        <v>381.6</v>
      </c>
      <c r="AC395" s="138">
        <v>2.0232000000000001</v>
      </c>
      <c r="AD395" s="137">
        <v>95.4</v>
      </c>
      <c r="AE395" s="137">
        <v>0.61920000000000008</v>
      </c>
      <c r="AF395" s="137">
        <v>32.198400000000007</v>
      </c>
      <c r="AG395" s="139">
        <f>Table1[[#This Row],[Print/Copy Time from Sleep Mode (s)]]-Table1[[#This Row],[Print/Copy Time from Ready State (s)]]</f>
        <v>13.2</v>
      </c>
      <c r="AH3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395" s="139" t="b">
        <f>IF(Table1[[#This Row],[Recovery Time Requirement (s)]]="No Requirement",TRUE,IF(Table1[[#This Row],[Recovery Time Requirement (s)]]="Default Delay Time Missing","Unknown",Table1[[#This Row],[Recovery Time (s) (Tactive1 - Tactive0)]]&lt;=Table1[[#This Row],[Recovery Time Requirement (s)]]))</f>
        <v>1</v>
      </c>
      <c r="AJ395" s="139" t="b">
        <f>Table1[[#This Row],[Automatic Duplex Output Capable]]&lt;&gt;"Optional"</f>
        <v>1</v>
      </c>
      <c r="AK3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5" s="140" t="str">
        <f t="array" ref="AL3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5" s="140">
        <f t="array" ref="AM3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395" s="140">
        <f>Table1[[#This Row],[V2.0 TEC Requirement (kWh/wk)]]*52/3</f>
        <v>108.33333333333333</v>
      </c>
      <c r="AO3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0.56920000000000004</v>
      </c>
      <c r="AP395" s="140">
        <f t="array" ref="AP3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395" s="140">
        <f>Table1[[#This Row],[Proposed V3.0 TEC Requirement (kWh/wk)]]+IF(Table1[[#This Row],[Maximum Document Size Width]]&gt;=275,A3_Weekly,0)+IF(AND(ISNUMBER(FIND("WiFi",Table1[[#This Row],[Functional Adders]])),ISERROR(FIND("Ethernet",Table1[[#This Row],[Functional Adders]]))),WiFi_Weekly,0)</f>
        <v>0.70300000000000007</v>
      </c>
      <c r="AR395" s="140" t="b">
        <f>Table1[[#This Row],[Typical Electricity Consumption (TEC) Per Proposed V3.0 Calculations (kWh/wk)]]&lt;=Table1[[#This Row],[Proposed V3.0 TEC Requirement Plus A3 and Wi-Fi Allowances (kWh/wk)]]</f>
        <v>1</v>
      </c>
      <c r="AS395" s="140" t="b">
        <f t="shared" si="8"/>
        <v>1</v>
      </c>
    </row>
    <row r="396" spans="1:45" ht="36" x14ac:dyDescent="0.2">
      <c r="A396" s="131">
        <v>2245459</v>
      </c>
      <c r="B396" s="132" t="s">
        <v>824</v>
      </c>
      <c r="C396" s="132" t="s">
        <v>825</v>
      </c>
      <c r="D396" s="132" t="s">
        <v>826</v>
      </c>
      <c r="E396" s="132" t="s">
        <v>846</v>
      </c>
      <c r="F396" s="132"/>
      <c r="G396" s="132" t="s">
        <v>1432</v>
      </c>
      <c r="H396" s="132" t="s">
        <v>22</v>
      </c>
      <c r="I396" s="133">
        <v>279</v>
      </c>
      <c r="J396" s="133">
        <v>432</v>
      </c>
      <c r="K396" s="132"/>
      <c r="L396" s="132" t="s">
        <v>32</v>
      </c>
      <c r="M396" s="132" t="s">
        <v>21</v>
      </c>
      <c r="N396" s="133">
        <v>42</v>
      </c>
      <c r="O396" s="132" t="s">
        <v>24</v>
      </c>
      <c r="P396" s="134">
        <v>2.4790000000000001</v>
      </c>
      <c r="Q396" s="135">
        <v>128.90799999999999</v>
      </c>
      <c r="R396" s="132" t="s">
        <v>39</v>
      </c>
      <c r="S396" s="136">
        <v>42311</v>
      </c>
      <c r="T396" s="136">
        <v>42227</v>
      </c>
      <c r="U396" s="132" t="s">
        <v>45</v>
      </c>
      <c r="V396" s="132" t="s">
        <v>847</v>
      </c>
      <c r="W396" s="137">
        <v>45</v>
      </c>
      <c r="X396" s="137">
        <v>8.4</v>
      </c>
      <c r="Y396" s="137">
        <v>36</v>
      </c>
      <c r="Z396" s="137">
        <v>30</v>
      </c>
      <c r="AA396" s="137">
        <v>32</v>
      </c>
      <c r="AB396" s="137">
        <v>451.6</v>
      </c>
      <c r="AC396" s="138">
        <v>2.4756</v>
      </c>
      <c r="AD396" s="137">
        <v>112.9</v>
      </c>
      <c r="AE396" s="137">
        <v>0.83310000000000006</v>
      </c>
      <c r="AF396" s="137">
        <v>43.321200000000005</v>
      </c>
      <c r="AG396" s="139">
        <f>Table1[[#This Row],[Print/Copy Time from Sleep Mode (s)]]-Table1[[#This Row],[Print/Copy Time from Ready State (s)]]</f>
        <v>27.6</v>
      </c>
      <c r="AH3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396" s="139" t="b">
        <f>IF(Table1[[#This Row],[Recovery Time Requirement (s)]]="No Requirement",TRUE,IF(Table1[[#This Row],[Recovery Time Requirement (s)]]="Default Delay Time Missing","Unknown",Table1[[#This Row],[Recovery Time (s) (Tactive1 - Tactive0)]]&lt;=Table1[[#This Row],[Recovery Time Requirement (s)]]))</f>
        <v>1</v>
      </c>
      <c r="AJ396" s="139" t="b">
        <f>Table1[[#This Row],[Automatic Duplex Output Capable]]&lt;&gt;"Optional"</f>
        <v>1</v>
      </c>
      <c r="AK3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6" s="140" t="str">
        <f t="array" ref="AL3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6" s="140">
        <f t="array" ref="AM3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6.65</v>
      </c>
      <c r="AN396" s="140">
        <f>Table1[[#This Row],[V2.0 TEC Requirement (kWh/wk)]]*52/3</f>
        <v>115.26666666666667</v>
      </c>
      <c r="AO3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0.78310000000000002</v>
      </c>
      <c r="AP396" s="140">
        <f t="array" ref="AP3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396" s="140">
        <f>Table1[[#This Row],[Proposed V3.0 TEC Requirement (kWh/wk)]]+IF(Table1[[#This Row],[Maximum Document Size Width]]&gt;=275,A3_Weekly,0)+IF(AND(ISNUMBER(FIND("WiFi",Table1[[#This Row],[Functional Adders]])),ISERROR(FIND("Ethernet",Table1[[#This Row],[Functional Adders]]))),WiFi_Weekly,0)</f>
        <v>0.73699999999999999</v>
      </c>
      <c r="AR396" s="140" t="b">
        <f>Table1[[#This Row],[Typical Electricity Consumption (TEC) Per Proposed V3.0 Calculations (kWh/wk)]]&lt;=Table1[[#This Row],[Proposed V3.0 TEC Requirement Plus A3 and Wi-Fi Allowances (kWh/wk)]]</f>
        <v>0</v>
      </c>
      <c r="AS396" s="140" t="b">
        <f t="shared" si="8"/>
        <v>0</v>
      </c>
    </row>
    <row r="397" spans="1:45" ht="36" x14ac:dyDescent="0.2">
      <c r="A397" s="131">
        <v>2198748</v>
      </c>
      <c r="B397" s="132" t="s">
        <v>824</v>
      </c>
      <c r="C397" s="132" t="s">
        <v>825</v>
      </c>
      <c r="D397" s="132" t="s">
        <v>826</v>
      </c>
      <c r="E397" s="132" t="s">
        <v>2953</v>
      </c>
      <c r="F397" s="132"/>
      <c r="G397" s="132" t="s">
        <v>1432</v>
      </c>
      <c r="H397" s="132" t="s">
        <v>22</v>
      </c>
      <c r="I397" s="133">
        <v>279</v>
      </c>
      <c r="J397" s="133">
        <v>432</v>
      </c>
      <c r="K397" s="132"/>
      <c r="L397" s="132" t="s">
        <v>32</v>
      </c>
      <c r="M397" s="132" t="s">
        <v>28</v>
      </c>
      <c r="N397" s="133">
        <v>45</v>
      </c>
      <c r="O397" s="132" t="s">
        <v>24</v>
      </c>
      <c r="P397" s="134">
        <v>3.5139999999999998</v>
      </c>
      <c r="Q397" s="135">
        <v>182.72800000000001</v>
      </c>
      <c r="R397" s="132" t="s">
        <v>827</v>
      </c>
      <c r="S397" s="136">
        <v>41653</v>
      </c>
      <c r="T397" s="136">
        <v>41624</v>
      </c>
      <c r="U397" s="132" t="s">
        <v>45</v>
      </c>
      <c r="V397" s="132" t="s">
        <v>3568</v>
      </c>
      <c r="W397" s="137">
        <v>60</v>
      </c>
      <c r="X397" s="137">
        <v>7.8</v>
      </c>
      <c r="Y397" s="137">
        <v>36</v>
      </c>
      <c r="Z397" s="137">
        <v>34.799999999999997</v>
      </c>
      <c r="AA397" s="137">
        <v>32</v>
      </c>
      <c r="AB397" s="137">
        <v>656.4</v>
      </c>
      <c r="AC397" s="138">
        <v>3.5123999999999995</v>
      </c>
      <c r="AD397" s="137">
        <v>164.1</v>
      </c>
      <c r="AE397" s="137">
        <v>1.1049</v>
      </c>
      <c r="AF397" s="137">
        <v>57.454799999999999</v>
      </c>
      <c r="AG397" s="139">
        <f>Table1[[#This Row],[Print/Copy Time from Sleep Mode (s)]]-Table1[[#This Row],[Print/Copy Time from Ready State (s)]]</f>
        <v>28.2</v>
      </c>
      <c r="AH3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397" s="139" t="b">
        <f>IF(Table1[[#This Row],[Recovery Time Requirement (s)]]="No Requirement",TRUE,IF(Table1[[#This Row],[Recovery Time Requirement (s)]]="Default Delay Time Missing","Unknown",Table1[[#This Row],[Recovery Time (s) (Tactive1 - Tactive0)]]&lt;=Table1[[#This Row],[Recovery Time Requirement (s)]]))</f>
        <v>1</v>
      </c>
      <c r="AJ397" s="139" t="b">
        <f>Table1[[#This Row],[Automatic Duplex Output Capable]]&lt;&gt;"Optional"</f>
        <v>1</v>
      </c>
      <c r="AK3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397" s="140" t="str">
        <f t="array" ref="AL3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7" s="140">
        <f t="array" ref="AM3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397" s="140">
        <f>Table1[[#This Row],[V2.0 TEC Requirement (kWh/wk)]]*52/3</f>
        <v>71.066666666666677</v>
      </c>
      <c r="AO3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1.0548999999999999</v>
      </c>
      <c r="AP397" s="140">
        <f t="array" ref="AP3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397" s="140">
        <f>Table1[[#This Row],[Proposed V3.0 TEC Requirement (kWh/wk)]]+IF(Table1[[#This Row],[Maximum Document Size Width]]&gt;=275,A3_Weekly,0)+IF(AND(ISNUMBER(FIND("WiFi",Table1[[#This Row],[Functional Adders]])),ISERROR(FIND("Ethernet",Table1[[#This Row],[Functional Adders]]))),WiFi_Weekly,0)</f>
        <v>0.72499999999999998</v>
      </c>
      <c r="AR397" s="140" t="b">
        <f>Table1[[#This Row],[Typical Electricity Consumption (TEC) Per Proposed V3.0 Calculations (kWh/wk)]]&lt;=Table1[[#This Row],[Proposed V3.0 TEC Requirement Plus A3 and Wi-Fi Allowances (kWh/wk)]]</f>
        <v>0</v>
      </c>
      <c r="AS397" s="140" t="b">
        <f t="shared" si="8"/>
        <v>0</v>
      </c>
    </row>
    <row r="398" spans="1:45" ht="36" x14ac:dyDescent="0.2">
      <c r="A398" s="131">
        <v>2198742</v>
      </c>
      <c r="B398" s="132" t="s">
        <v>824</v>
      </c>
      <c r="C398" s="132" t="s">
        <v>825</v>
      </c>
      <c r="D398" s="132" t="s">
        <v>826</v>
      </c>
      <c r="E398" s="132" t="s">
        <v>2954</v>
      </c>
      <c r="F398" s="132"/>
      <c r="G398" s="132" t="s">
        <v>1432</v>
      </c>
      <c r="H398" s="132" t="s">
        <v>22</v>
      </c>
      <c r="I398" s="133">
        <v>279</v>
      </c>
      <c r="J398" s="133">
        <v>432</v>
      </c>
      <c r="K398" s="132"/>
      <c r="L398" s="132" t="s">
        <v>32</v>
      </c>
      <c r="M398" s="132" t="s">
        <v>21</v>
      </c>
      <c r="N398" s="133">
        <v>45</v>
      </c>
      <c r="O398" s="132" t="s">
        <v>24</v>
      </c>
      <c r="P398" s="134">
        <v>4.3250000000000002</v>
      </c>
      <c r="Q398" s="135">
        <v>224.9</v>
      </c>
      <c r="R398" s="132" t="s">
        <v>827</v>
      </c>
      <c r="S398" s="136">
        <v>41653</v>
      </c>
      <c r="T398" s="136">
        <v>41624</v>
      </c>
      <c r="U398" s="132" t="s">
        <v>45</v>
      </c>
      <c r="V398" s="132" t="s">
        <v>3569</v>
      </c>
      <c r="W398" s="137">
        <v>60</v>
      </c>
      <c r="X398" s="137">
        <v>7.8</v>
      </c>
      <c r="Y398" s="137">
        <v>35.4</v>
      </c>
      <c r="Z398" s="137">
        <v>34.799999999999997</v>
      </c>
      <c r="AA398" s="137">
        <v>32</v>
      </c>
      <c r="AB398" s="137">
        <v>817.2</v>
      </c>
      <c r="AC398" s="138">
        <v>4.3292000000000002</v>
      </c>
      <c r="AD398" s="137">
        <v>204.3</v>
      </c>
      <c r="AE398" s="137">
        <v>1.3217000000000001</v>
      </c>
      <c r="AF398" s="137">
        <v>68.728400000000008</v>
      </c>
      <c r="AG398" s="139">
        <f>Table1[[#This Row],[Print/Copy Time from Sleep Mode (s)]]-Table1[[#This Row],[Print/Copy Time from Ready State (s)]]</f>
        <v>27.599999999999998</v>
      </c>
      <c r="AH3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398" s="139" t="b">
        <f>IF(Table1[[#This Row],[Recovery Time Requirement (s)]]="No Requirement",TRUE,IF(Table1[[#This Row],[Recovery Time Requirement (s)]]="Default Delay Time Missing","Unknown",Table1[[#This Row],[Recovery Time (s) (Tactive1 - Tactive0)]]&lt;=Table1[[#This Row],[Recovery Time Requirement (s)]]))</f>
        <v>1</v>
      </c>
      <c r="AJ398" s="139" t="b">
        <f>Table1[[#This Row],[Automatic Duplex Output Capable]]&lt;&gt;"Optional"</f>
        <v>1</v>
      </c>
      <c r="AK3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398" s="140" t="str">
        <f t="array" ref="AL3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8" s="140">
        <f t="array" ref="AM3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398" s="140">
        <f>Table1[[#This Row],[V2.0 TEC Requirement (kWh/wk)]]*52/3</f>
        <v>125.66666666666667</v>
      </c>
      <c r="AO3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1.2717000000000001</v>
      </c>
      <c r="AP398" s="140">
        <f t="array" ref="AP3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398" s="140">
        <f>Table1[[#This Row],[Proposed V3.0 TEC Requirement (kWh/wk)]]+IF(Table1[[#This Row],[Maximum Document Size Width]]&gt;=275,A3_Weekly,0)+IF(AND(ISNUMBER(FIND("WiFi",Table1[[#This Row],[Functional Adders]])),ISERROR(FIND("Ethernet",Table1[[#This Row],[Functional Adders]]))),WiFi_Weekly,0)</f>
        <v>0.77600000000000002</v>
      </c>
      <c r="AR398" s="140" t="b">
        <f>Table1[[#This Row],[Typical Electricity Consumption (TEC) Per Proposed V3.0 Calculations (kWh/wk)]]&lt;=Table1[[#This Row],[Proposed V3.0 TEC Requirement Plus A3 and Wi-Fi Allowances (kWh/wk)]]</f>
        <v>0</v>
      </c>
      <c r="AS398" s="140" t="b">
        <f t="shared" si="8"/>
        <v>0</v>
      </c>
    </row>
    <row r="399" spans="1:45" ht="36" x14ac:dyDescent="0.2">
      <c r="A399" s="131">
        <v>2267056</v>
      </c>
      <c r="B399" s="132" t="s">
        <v>824</v>
      </c>
      <c r="C399" s="132" t="s">
        <v>825</v>
      </c>
      <c r="D399" s="132" t="s">
        <v>826</v>
      </c>
      <c r="E399" s="132" t="s">
        <v>848</v>
      </c>
      <c r="F399" s="132"/>
      <c r="G399" s="132" t="s">
        <v>1432</v>
      </c>
      <c r="H399" s="132" t="s">
        <v>22</v>
      </c>
      <c r="I399" s="133">
        <v>279</v>
      </c>
      <c r="J399" s="133">
        <v>432</v>
      </c>
      <c r="K399" s="132"/>
      <c r="L399" s="132" t="s">
        <v>32</v>
      </c>
      <c r="M399" s="132" t="s">
        <v>28</v>
      </c>
      <c r="N399" s="133">
        <v>50</v>
      </c>
      <c r="O399" s="132" t="s">
        <v>24</v>
      </c>
      <c r="P399" s="134">
        <v>2.4300000000000002</v>
      </c>
      <c r="Q399" s="135">
        <v>126.36</v>
      </c>
      <c r="R399" s="132" t="s">
        <v>39</v>
      </c>
      <c r="S399" s="136">
        <v>42583</v>
      </c>
      <c r="T399" s="136">
        <v>42503</v>
      </c>
      <c r="U399" s="132" t="s">
        <v>45</v>
      </c>
      <c r="V399" s="132" t="s">
        <v>849</v>
      </c>
      <c r="W399" s="137">
        <v>10</v>
      </c>
      <c r="X399" s="137">
        <v>4.8</v>
      </c>
      <c r="Y399" s="137">
        <v>22.2</v>
      </c>
      <c r="Z399" s="137">
        <v>19.2</v>
      </c>
      <c r="AA399" s="137">
        <v>32</v>
      </c>
      <c r="AB399" s="137">
        <v>462.79999999999995</v>
      </c>
      <c r="AC399" s="138">
        <v>2.4291999999999994</v>
      </c>
      <c r="AD399" s="137">
        <v>115.69999999999999</v>
      </c>
      <c r="AE399" s="137">
        <v>0.72070000000000001</v>
      </c>
      <c r="AF399" s="137">
        <v>37.476399999999998</v>
      </c>
      <c r="AG399" s="139">
        <f>Table1[[#This Row],[Print/Copy Time from Sleep Mode (s)]]-Table1[[#This Row],[Print/Copy Time from Ready State (s)]]</f>
        <v>17.399999999999999</v>
      </c>
      <c r="AH3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399" s="139" t="b">
        <f>IF(Table1[[#This Row],[Recovery Time Requirement (s)]]="No Requirement",TRUE,IF(Table1[[#This Row],[Recovery Time Requirement (s)]]="Default Delay Time Missing","Unknown",Table1[[#This Row],[Recovery Time (s) (Tactive1 - Tactive0)]]&lt;=Table1[[#This Row],[Recovery Time Requirement (s)]]))</f>
        <v>1</v>
      </c>
      <c r="AJ399" s="139" t="b">
        <f>Table1[[#This Row],[Automatic Duplex Output Capable]]&lt;&gt;"Optional"</f>
        <v>1</v>
      </c>
      <c r="AK3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399" s="140" t="str">
        <f t="array" ref="AL3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399" s="140">
        <f t="array" ref="AM3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399" s="140">
        <f>Table1[[#This Row],[V2.0 TEC Requirement (kWh/wk)]]*52/3</f>
        <v>80.599999999999994</v>
      </c>
      <c r="AO3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0.67069999999999996</v>
      </c>
      <c r="AP399" s="140">
        <f t="array" ref="AP3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399" s="140">
        <f>Table1[[#This Row],[Proposed V3.0 TEC Requirement (kWh/wk)]]+IF(Table1[[#This Row],[Maximum Document Size Width]]&gt;=275,A3_Weekly,0)+IF(AND(ISNUMBER(FIND("WiFi",Table1[[#This Row],[Functional Adders]])),ISERROR(FIND("Ethernet",Table1[[#This Row],[Functional Adders]]))),WiFi_Weekly,0)</f>
        <v>0.79</v>
      </c>
      <c r="AR399" s="140" t="b">
        <f>Table1[[#This Row],[Typical Electricity Consumption (TEC) Per Proposed V3.0 Calculations (kWh/wk)]]&lt;=Table1[[#This Row],[Proposed V3.0 TEC Requirement Plus A3 and Wi-Fi Allowances (kWh/wk)]]</f>
        <v>1</v>
      </c>
      <c r="AS399" s="140" t="b">
        <f t="shared" si="8"/>
        <v>1</v>
      </c>
    </row>
    <row r="400" spans="1:45" ht="36" x14ac:dyDescent="0.2">
      <c r="A400" s="131">
        <v>2266652</v>
      </c>
      <c r="B400" s="132" t="s">
        <v>824</v>
      </c>
      <c r="C400" s="132" t="s">
        <v>825</v>
      </c>
      <c r="D400" s="132" t="s">
        <v>826</v>
      </c>
      <c r="E400" s="132" t="s">
        <v>850</v>
      </c>
      <c r="F400" s="132"/>
      <c r="G400" s="132" t="s">
        <v>1432</v>
      </c>
      <c r="H400" s="132" t="s">
        <v>22</v>
      </c>
      <c r="I400" s="133">
        <v>279</v>
      </c>
      <c r="J400" s="133">
        <v>432</v>
      </c>
      <c r="K400" s="132"/>
      <c r="L400" s="132" t="s">
        <v>32</v>
      </c>
      <c r="M400" s="132" t="s">
        <v>21</v>
      </c>
      <c r="N400" s="133">
        <v>50</v>
      </c>
      <c r="O400" s="132" t="s">
        <v>24</v>
      </c>
      <c r="P400" s="134">
        <v>2.5129999999999999</v>
      </c>
      <c r="Q400" s="135">
        <v>130.67599999999999</v>
      </c>
      <c r="R400" s="132" t="s">
        <v>39</v>
      </c>
      <c r="S400" s="136">
        <v>42583</v>
      </c>
      <c r="T400" s="136">
        <v>42501</v>
      </c>
      <c r="U400" s="132" t="s">
        <v>45</v>
      </c>
      <c r="V400" s="132" t="s">
        <v>851</v>
      </c>
      <c r="W400" s="137">
        <v>10</v>
      </c>
      <c r="X400" s="137">
        <v>33</v>
      </c>
      <c r="Y400" s="137">
        <v>25.8</v>
      </c>
      <c r="Z400" s="137">
        <v>19.8</v>
      </c>
      <c r="AA400" s="137">
        <v>32</v>
      </c>
      <c r="AB400" s="137">
        <v>479.6</v>
      </c>
      <c r="AC400" s="138">
        <v>2.5131999999999999</v>
      </c>
      <c r="AD400" s="137">
        <v>119.9</v>
      </c>
      <c r="AE400" s="137">
        <v>0.74170000000000014</v>
      </c>
      <c r="AF400" s="137">
        <v>38.568400000000004</v>
      </c>
      <c r="AG400" s="139">
        <f>Table1[[#This Row],[Print/Copy Time from Sleep Mode (s)]]-Table1[[#This Row],[Print/Copy Time from Ready State (s)]]</f>
        <v>-7.1999999999999993</v>
      </c>
      <c r="AH4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400" s="139" t="b">
        <f>IF(Table1[[#This Row],[Recovery Time Requirement (s)]]="No Requirement",TRUE,IF(Table1[[#This Row],[Recovery Time Requirement (s)]]="Default Delay Time Missing","Unknown",Table1[[#This Row],[Recovery Time (s) (Tactive1 - Tactive0)]]&lt;=Table1[[#This Row],[Recovery Time Requirement (s)]]))</f>
        <v>1</v>
      </c>
      <c r="AJ400" s="139" t="b">
        <f>Table1[[#This Row],[Automatic Duplex Output Capable]]&lt;&gt;"Optional"</f>
        <v>1</v>
      </c>
      <c r="AK4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00" s="140" t="str">
        <f t="array" ref="AL4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0" s="140">
        <f t="array" ref="AM4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400" s="140">
        <f>Table1[[#This Row],[V2.0 TEC Requirement (kWh/wk)]]*52/3</f>
        <v>143</v>
      </c>
      <c r="AO4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0.69170000000000009</v>
      </c>
      <c r="AP400" s="140">
        <f t="array" ref="AP4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400" s="140">
        <f>Table1[[#This Row],[Proposed V3.0 TEC Requirement (kWh/wk)]]+IF(Table1[[#This Row],[Maximum Document Size Width]]&gt;=275,A3_Weekly,0)+IF(AND(ISNUMBER(FIND("WiFi",Table1[[#This Row],[Functional Adders]])),ISERROR(FIND("Ethernet",Table1[[#This Row],[Functional Adders]]))),WiFi_Weekly,0)</f>
        <v>0.84100000000000008</v>
      </c>
      <c r="AR400" s="140" t="b">
        <f>Table1[[#This Row],[Typical Electricity Consumption (TEC) Per Proposed V3.0 Calculations (kWh/wk)]]&lt;=Table1[[#This Row],[Proposed V3.0 TEC Requirement Plus A3 and Wi-Fi Allowances (kWh/wk)]]</f>
        <v>1</v>
      </c>
      <c r="AS400" s="140" t="b">
        <f t="shared" si="8"/>
        <v>1</v>
      </c>
    </row>
    <row r="401" spans="1:45" ht="36" x14ac:dyDescent="0.2">
      <c r="A401" s="131">
        <v>2198750</v>
      </c>
      <c r="B401" s="132" t="s">
        <v>824</v>
      </c>
      <c r="C401" s="132" t="s">
        <v>825</v>
      </c>
      <c r="D401" s="132" t="s">
        <v>826</v>
      </c>
      <c r="E401" s="132" t="s">
        <v>2955</v>
      </c>
      <c r="F401" s="132"/>
      <c r="G401" s="132" t="s">
        <v>1432</v>
      </c>
      <c r="H401" s="132" t="s">
        <v>22</v>
      </c>
      <c r="I401" s="133">
        <v>279</v>
      </c>
      <c r="J401" s="133">
        <v>432</v>
      </c>
      <c r="K401" s="132"/>
      <c r="L401" s="132" t="s">
        <v>32</v>
      </c>
      <c r="M401" s="132" t="s">
        <v>28</v>
      </c>
      <c r="N401" s="133">
        <v>55</v>
      </c>
      <c r="O401" s="132" t="s">
        <v>24</v>
      </c>
      <c r="P401" s="134">
        <v>4.2709999999999999</v>
      </c>
      <c r="Q401" s="135">
        <v>222.09200000000001</v>
      </c>
      <c r="R401" s="132" t="s">
        <v>827</v>
      </c>
      <c r="S401" s="136">
        <v>41653</v>
      </c>
      <c r="T401" s="136">
        <v>41624</v>
      </c>
      <c r="U401" s="132" t="s">
        <v>45</v>
      </c>
      <c r="V401" s="132" t="s">
        <v>3570</v>
      </c>
      <c r="W401" s="137">
        <v>60</v>
      </c>
      <c r="X401" s="137">
        <v>7.2</v>
      </c>
      <c r="Y401" s="137">
        <v>33.6</v>
      </c>
      <c r="Z401" s="137">
        <v>33.6</v>
      </c>
      <c r="AA401" s="137">
        <v>32</v>
      </c>
      <c r="AB401" s="137">
        <v>807.4</v>
      </c>
      <c r="AC401" s="138">
        <v>4.2673999999999994</v>
      </c>
      <c r="AD401" s="137">
        <v>201.85</v>
      </c>
      <c r="AE401" s="137">
        <v>1.2936500000000002</v>
      </c>
      <c r="AF401" s="137">
        <v>67.269800000000004</v>
      </c>
      <c r="AG401" s="139">
        <f>Table1[[#This Row],[Print/Copy Time from Sleep Mode (s)]]-Table1[[#This Row],[Print/Copy Time from Ready State (s)]]</f>
        <v>26.400000000000002</v>
      </c>
      <c r="AH4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401" s="139" t="b">
        <f>IF(Table1[[#This Row],[Recovery Time Requirement (s)]]="No Requirement",TRUE,IF(Table1[[#This Row],[Recovery Time Requirement (s)]]="Default Delay Time Missing","Unknown",Table1[[#This Row],[Recovery Time (s) (Tactive1 - Tactive0)]]&lt;=Table1[[#This Row],[Recovery Time Requirement (s)]]))</f>
        <v>1</v>
      </c>
      <c r="AJ401" s="139" t="b">
        <f>Table1[[#This Row],[Automatic Duplex Output Capable]]&lt;&gt;"Optional"</f>
        <v>1</v>
      </c>
      <c r="AK4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1" s="140" t="str">
        <f t="array" ref="AL4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1" s="140">
        <f t="array" ref="AM4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401" s="140">
        <f>Table1[[#This Row],[V2.0 TEC Requirement (kWh/wk)]]*52/3</f>
        <v>102.26666666666665</v>
      </c>
      <c r="AO4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1.2436500000000001</v>
      </c>
      <c r="AP401" s="140">
        <f t="array" ref="AP4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401" s="140">
        <f>Table1[[#This Row],[Proposed V3.0 TEC Requirement (kWh/wk)]]+IF(Table1[[#This Row],[Maximum Document Size Width]]&gt;=275,A3_Weekly,0)+IF(AND(ISNUMBER(FIND("WiFi",Table1[[#This Row],[Functional Adders]])),ISERROR(FIND("Ethernet",Table1[[#This Row],[Functional Adders]]))),WiFi_Weekly,0)</f>
        <v>0.85499999999999998</v>
      </c>
      <c r="AR401" s="140" t="b">
        <f>Table1[[#This Row],[Typical Electricity Consumption (TEC) Per Proposed V3.0 Calculations (kWh/wk)]]&lt;=Table1[[#This Row],[Proposed V3.0 TEC Requirement Plus A3 and Wi-Fi Allowances (kWh/wk)]]</f>
        <v>0</v>
      </c>
      <c r="AS401" s="140" t="b">
        <f t="shared" si="8"/>
        <v>0</v>
      </c>
    </row>
    <row r="402" spans="1:45" ht="36" x14ac:dyDescent="0.2">
      <c r="A402" s="131">
        <v>2198744</v>
      </c>
      <c r="B402" s="132" t="s">
        <v>824</v>
      </c>
      <c r="C402" s="132" t="s">
        <v>825</v>
      </c>
      <c r="D402" s="132" t="s">
        <v>826</v>
      </c>
      <c r="E402" s="132" t="s">
        <v>2956</v>
      </c>
      <c r="F402" s="132"/>
      <c r="G402" s="132" t="s">
        <v>1432</v>
      </c>
      <c r="H402" s="132" t="s">
        <v>22</v>
      </c>
      <c r="I402" s="133">
        <v>279</v>
      </c>
      <c r="J402" s="133">
        <v>432</v>
      </c>
      <c r="K402" s="132"/>
      <c r="L402" s="132" t="s">
        <v>32</v>
      </c>
      <c r="M402" s="132" t="s">
        <v>21</v>
      </c>
      <c r="N402" s="133">
        <v>55</v>
      </c>
      <c r="O402" s="132" t="s">
        <v>24</v>
      </c>
      <c r="P402" s="134">
        <v>5.0789999999999997</v>
      </c>
      <c r="Q402" s="135">
        <v>264.108</v>
      </c>
      <c r="R402" s="132" t="s">
        <v>827</v>
      </c>
      <c r="S402" s="136">
        <v>41653</v>
      </c>
      <c r="T402" s="136">
        <v>41624</v>
      </c>
      <c r="U402" s="132" t="s">
        <v>45</v>
      </c>
      <c r="V402" s="132" t="s">
        <v>3571</v>
      </c>
      <c r="W402" s="137">
        <v>60</v>
      </c>
      <c r="X402" s="137">
        <v>8.4</v>
      </c>
      <c r="Y402" s="137">
        <v>36.6</v>
      </c>
      <c r="Z402" s="137">
        <v>36</v>
      </c>
      <c r="AA402" s="137">
        <v>32</v>
      </c>
      <c r="AB402" s="137">
        <v>966.6</v>
      </c>
      <c r="AC402" s="138">
        <v>5.0762</v>
      </c>
      <c r="AD402" s="137">
        <v>241.65</v>
      </c>
      <c r="AE402" s="137">
        <v>1.5084500000000001</v>
      </c>
      <c r="AF402" s="137">
        <v>78.439400000000006</v>
      </c>
      <c r="AG402" s="139">
        <f>Table1[[#This Row],[Print/Copy Time from Sleep Mode (s)]]-Table1[[#This Row],[Print/Copy Time from Ready State (s)]]</f>
        <v>28.200000000000003</v>
      </c>
      <c r="AH4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402" s="139" t="b">
        <f>IF(Table1[[#This Row],[Recovery Time Requirement (s)]]="No Requirement",TRUE,IF(Table1[[#This Row],[Recovery Time Requirement (s)]]="Default Delay Time Missing","Unknown",Table1[[#This Row],[Recovery Time (s) (Tactive1 - Tactive0)]]&lt;=Table1[[#This Row],[Recovery Time Requirement (s)]]))</f>
        <v>1</v>
      </c>
      <c r="AJ402" s="139" t="b">
        <f>Table1[[#This Row],[Automatic Duplex Output Capable]]&lt;&gt;"Optional"</f>
        <v>1</v>
      </c>
      <c r="AK4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2" s="140" t="str">
        <f t="array" ref="AL4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2" s="140">
        <f t="array" ref="AM4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402" s="140">
        <f>Table1[[#This Row],[V2.0 TEC Requirement (kWh/wk)]]*52/3</f>
        <v>160.33333333333334</v>
      </c>
      <c r="AO4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1.45845</v>
      </c>
      <c r="AP402" s="140">
        <f t="array" ref="AP4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402" s="140">
        <f>Table1[[#This Row],[Proposed V3.0 TEC Requirement (kWh/wk)]]+IF(Table1[[#This Row],[Maximum Document Size Width]]&gt;=275,A3_Weekly,0)+IF(AND(ISNUMBER(FIND("WiFi",Table1[[#This Row],[Functional Adders]])),ISERROR(FIND("Ethernet",Table1[[#This Row],[Functional Adders]]))),WiFi_Weekly,0)</f>
        <v>0.90600000000000003</v>
      </c>
      <c r="AR402" s="140" t="b">
        <f>Table1[[#This Row],[Typical Electricity Consumption (TEC) Per Proposed V3.0 Calculations (kWh/wk)]]&lt;=Table1[[#This Row],[Proposed V3.0 TEC Requirement Plus A3 and Wi-Fi Allowances (kWh/wk)]]</f>
        <v>0</v>
      </c>
      <c r="AS402" s="140" t="b">
        <f t="shared" si="8"/>
        <v>0</v>
      </c>
    </row>
    <row r="403" spans="1:45" ht="36" x14ac:dyDescent="0.2">
      <c r="A403" s="131">
        <v>2267058</v>
      </c>
      <c r="B403" s="132" t="s">
        <v>824</v>
      </c>
      <c r="C403" s="132" t="s">
        <v>825</v>
      </c>
      <c r="D403" s="132" t="s">
        <v>826</v>
      </c>
      <c r="E403" s="132" t="s">
        <v>852</v>
      </c>
      <c r="F403" s="132"/>
      <c r="G403" s="132" t="s">
        <v>1432</v>
      </c>
      <c r="H403" s="132" t="s">
        <v>22</v>
      </c>
      <c r="I403" s="133">
        <v>279</v>
      </c>
      <c r="J403" s="133">
        <v>432</v>
      </c>
      <c r="K403" s="132"/>
      <c r="L403" s="132" t="s">
        <v>32</v>
      </c>
      <c r="M403" s="132" t="s">
        <v>28</v>
      </c>
      <c r="N403" s="133">
        <v>60</v>
      </c>
      <c r="O403" s="132" t="s">
        <v>24</v>
      </c>
      <c r="P403" s="134">
        <v>3.0569999999999999</v>
      </c>
      <c r="Q403" s="135">
        <v>158.964</v>
      </c>
      <c r="R403" s="132" t="s">
        <v>39</v>
      </c>
      <c r="S403" s="136">
        <v>42583</v>
      </c>
      <c r="T403" s="136">
        <v>42503</v>
      </c>
      <c r="U403" s="132" t="s">
        <v>45</v>
      </c>
      <c r="V403" s="132" t="s">
        <v>853</v>
      </c>
      <c r="W403" s="137">
        <v>10</v>
      </c>
      <c r="X403" s="137">
        <v>22.8</v>
      </c>
      <c r="Y403" s="137">
        <v>20.399999999999999</v>
      </c>
      <c r="Z403" s="137">
        <v>19.8</v>
      </c>
      <c r="AA403" s="137">
        <v>32</v>
      </c>
      <c r="AB403" s="137">
        <v>590.00000000000011</v>
      </c>
      <c r="AC403" s="138">
        <v>3.0524000000000004</v>
      </c>
      <c r="AD403" s="137">
        <v>147.50000000000003</v>
      </c>
      <c r="AE403" s="137">
        <v>0.86390000000000011</v>
      </c>
      <c r="AF403" s="137">
        <v>44.922800000000009</v>
      </c>
      <c r="AG403" s="139">
        <f>Table1[[#This Row],[Print/Copy Time from Sleep Mode (s)]]-Table1[[#This Row],[Print/Copy Time from Ready State (s)]]</f>
        <v>-2.4000000000000021</v>
      </c>
      <c r="AH4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03" s="139" t="b">
        <f>IF(Table1[[#This Row],[Recovery Time Requirement (s)]]="No Requirement",TRUE,IF(Table1[[#This Row],[Recovery Time Requirement (s)]]="Default Delay Time Missing","Unknown",Table1[[#This Row],[Recovery Time (s) (Tactive1 - Tactive0)]]&lt;=Table1[[#This Row],[Recovery Time Requirement (s)]]))</f>
        <v>1</v>
      </c>
      <c r="AJ403" s="139" t="b">
        <f>Table1[[#This Row],[Automatic Duplex Output Capable]]&lt;&gt;"Optional"</f>
        <v>1</v>
      </c>
      <c r="AK4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03" s="140" t="str">
        <f t="array" ref="AL4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3" s="140">
        <f t="array" ref="AM4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403" s="140">
        <f>Table1[[#This Row],[V2.0 TEC Requirement (kWh/wk)]]*52/3</f>
        <v>123.93333333333332</v>
      </c>
      <c r="AO4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0.81390000000000007</v>
      </c>
      <c r="AP403" s="140">
        <f t="array" ref="AP4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0.86999999999999988</v>
      </c>
      <c r="AQ403" s="140">
        <f>Table1[[#This Row],[Proposed V3.0 TEC Requirement (kWh/wk)]]+IF(Table1[[#This Row],[Maximum Document Size Width]]&gt;=275,A3_Weekly,0)+IF(AND(ISNUMBER(FIND("WiFi",Table1[[#This Row],[Functional Adders]])),ISERROR(FIND("Ethernet",Table1[[#This Row],[Functional Adders]]))),WiFi_Weekly,0)</f>
        <v>0.91999999999999993</v>
      </c>
      <c r="AR403" s="140" t="b">
        <f>Table1[[#This Row],[Typical Electricity Consumption (TEC) Per Proposed V3.0 Calculations (kWh/wk)]]&lt;=Table1[[#This Row],[Proposed V3.0 TEC Requirement Plus A3 and Wi-Fi Allowances (kWh/wk)]]</f>
        <v>1</v>
      </c>
      <c r="AS403" s="140" t="b">
        <f t="shared" si="8"/>
        <v>1</v>
      </c>
    </row>
    <row r="404" spans="1:45" ht="36" x14ac:dyDescent="0.2">
      <c r="A404" s="131">
        <v>2266656</v>
      </c>
      <c r="B404" s="132" t="s">
        <v>824</v>
      </c>
      <c r="C404" s="132" t="s">
        <v>825</v>
      </c>
      <c r="D404" s="132" t="s">
        <v>826</v>
      </c>
      <c r="E404" s="132" t="s">
        <v>854</v>
      </c>
      <c r="F404" s="132"/>
      <c r="G404" s="132" t="s">
        <v>1432</v>
      </c>
      <c r="H404" s="132" t="s">
        <v>22</v>
      </c>
      <c r="I404" s="133">
        <v>279</v>
      </c>
      <c r="J404" s="133">
        <v>432</v>
      </c>
      <c r="K404" s="132"/>
      <c r="L404" s="132" t="s">
        <v>32</v>
      </c>
      <c r="M404" s="132" t="s">
        <v>21</v>
      </c>
      <c r="N404" s="133">
        <v>60</v>
      </c>
      <c r="O404" s="132" t="s">
        <v>24</v>
      </c>
      <c r="P404" s="134">
        <v>3.1850000000000001</v>
      </c>
      <c r="Q404" s="135">
        <v>165.62</v>
      </c>
      <c r="R404" s="132" t="s">
        <v>39</v>
      </c>
      <c r="S404" s="136">
        <v>42583</v>
      </c>
      <c r="T404" s="136">
        <v>42501</v>
      </c>
      <c r="U404" s="132" t="s">
        <v>45</v>
      </c>
      <c r="V404" s="132" t="s">
        <v>855</v>
      </c>
      <c r="W404" s="137">
        <v>10</v>
      </c>
      <c r="X404" s="137">
        <v>24</v>
      </c>
      <c r="Y404" s="137">
        <v>23.4</v>
      </c>
      <c r="Z404" s="137">
        <v>21</v>
      </c>
      <c r="AA404" s="137">
        <v>32</v>
      </c>
      <c r="AB404" s="137">
        <v>614.19999999999993</v>
      </c>
      <c r="AC404" s="138">
        <v>3.1861999999999995</v>
      </c>
      <c r="AD404" s="137">
        <v>153.54999999999998</v>
      </c>
      <c r="AE404" s="137">
        <v>0.90995000000000004</v>
      </c>
      <c r="AF404" s="137">
        <v>47.317399999999999</v>
      </c>
      <c r="AG404" s="139">
        <f>Table1[[#This Row],[Print/Copy Time from Sleep Mode (s)]]-Table1[[#This Row],[Print/Copy Time from Ready State (s)]]</f>
        <v>-0.60000000000000142</v>
      </c>
      <c r="AH4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04" s="139" t="b">
        <f>IF(Table1[[#This Row],[Recovery Time Requirement (s)]]="No Requirement",TRUE,IF(Table1[[#This Row],[Recovery Time Requirement (s)]]="Default Delay Time Missing","Unknown",Table1[[#This Row],[Recovery Time (s) (Tactive1 - Tactive0)]]&lt;=Table1[[#This Row],[Recovery Time Requirement (s)]]))</f>
        <v>1</v>
      </c>
      <c r="AJ404" s="139" t="b">
        <f>Table1[[#This Row],[Automatic Duplex Output Capable]]&lt;&gt;"Optional"</f>
        <v>1</v>
      </c>
      <c r="AK4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04" s="140" t="str">
        <f t="array" ref="AL4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4" s="140">
        <f t="array" ref="AM4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404" s="140">
        <f>Table1[[#This Row],[V2.0 TEC Requirement (kWh/wk)]]*52/3</f>
        <v>177.66666666666666</v>
      </c>
      <c r="AO4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0.85994999999999999</v>
      </c>
      <c r="AP404" s="140">
        <f t="array" ref="AP4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404" s="140">
        <f>Table1[[#This Row],[Proposed V3.0 TEC Requirement (kWh/wk)]]+IF(Table1[[#This Row],[Maximum Document Size Width]]&gt;=275,A3_Weekly,0)+IF(AND(ISNUMBER(FIND("WiFi",Table1[[#This Row],[Functional Adders]])),ISERROR(FIND("Ethernet",Table1[[#This Row],[Functional Adders]]))),WiFi_Weekly,0)</f>
        <v>0.97099999999999997</v>
      </c>
      <c r="AR404" s="140" t="b">
        <f>Table1[[#This Row],[Typical Electricity Consumption (TEC) Per Proposed V3.0 Calculations (kWh/wk)]]&lt;=Table1[[#This Row],[Proposed V3.0 TEC Requirement Plus A3 and Wi-Fi Allowances (kWh/wk)]]</f>
        <v>1</v>
      </c>
      <c r="AS404" s="140" t="b">
        <f t="shared" si="8"/>
        <v>1</v>
      </c>
    </row>
    <row r="405" spans="1:45" ht="36" x14ac:dyDescent="0.2">
      <c r="A405" s="131">
        <v>2198321</v>
      </c>
      <c r="B405" s="132" t="s">
        <v>824</v>
      </c>
      <c r="C405" s="132" t="s">
        <v>825</v>
      </c>
      <c r="D405" s="132" t="s">
        <v>826</v>
      </c>
      <c r="E405" s="132" t="s">
        <v>2957</v>
      </c>
      <c r="F405" s="132"/>
      <c r="G405" s="132" t="s">
        <v>1432</v>
      </c>
      <c r="H405" s="132" t="s">
        <v>22</v>
      </c>
      <c r="I405" s="133">
        <v>279</v>
      </c>
      <c r="J405" s="133">
        <v>432</v>
      </c>
      <c r="K405" s="132"/>
      <c r="L405" s="132" t="s">
        <v>32</v>
      </c>
      <c r="M405" s="132" t="s">
        <v>28</v>
      </c>
      <c r="N405" s="133">
        <v>65</v>
      </c>
      <c r="O405" s="132" t="s">
        <v>24</v>
      </c>
      <c r="P405" s="134">
        <v>6.1109999999999998</v>
      </c>
      <c r="Q405" s="135">
        <v>317.77199999999999</v>
      </c>
      <c r="R405" s="132" t="s">
        <v>827</v>
      </c>
      <c r="S405" s="136">
        <v>41653</v>
      </c>
      <c r="T405" s="136">
        <v>41617</v>
      </c>
      <c r="U405" s="132" t="s">
        <v>45</v>
      </c>
      <c r="V405" s="132" t="s">
        <v>3572</v>
      </c>
      <c r="W405" s="137">
        <v>60</v>
      </c>
      <c r="X405" s="137">
        <v>7.2</v>
      </c>
      <c r="Y405" s="137">
        <v>36</v>
      </c>
      <c r="Z405" s="137">
        <v>31.8</v>
      </c>
      <c r="AA405" s="137">
        <v>32</v>
      </c>
      <c r="AB405" s="137">
        <v>1184</v>
      </c>
      <c r="AC405" s="138">
        <v>6.1120000000000001</v>
      </c>
      <c r="AD405" s="137">
        <v>296</v>
      </c>
      <c r="AE405" s="137">
        <v>1.7170000000000001</v>
      </c>
      <c r="AF405" s="137">
        <v>89.284000000000006</v>
      </c>
      <c r="AG405" s="139">
        <f>Table1[[#This Row],[Print/Copy Time from Sleep Mode (s)]]-Table1[[#This Row],[Print/Copy Time from Ready State (s)]]</f>
        <v>28.8</v>
      </c>
      <c r="AH4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405" s="139" t="b">
        <f>IF(Table1[[#This Row],[Recovery Time Requirement (s)]]="No Requirement",TRUE,IF(Table1[[#This Row],[Recovery Time Requirement (s)]]="Default Delay Time Missing","Unknown",Table1[[#This Row],[Recovery Time (s) (Tactive1 - Tactive0)]]&lt;=Table1[[#This Row],[Recovery Time Requirement (s)]]))</f>
        <v>1</v>
      </c>
      <c r="AJ405" s="139" t="b">
        <f>Table1[[#This Row],[Automatic Duplex Output Capable]]&lt;&gt;"Optional"</f>
        <v>1</v>
      </c>
      <c r="AK4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5" s="140" t="str">
        <f t="array" ref="AL4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5" s="140">
        <f t="array" ref="AM4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405" s="140">
        <f>Table1[[#This Row],[V2.0 TEC Requirement (kWh/wk)]]*52/3</f>
        <v>145.6</v>
      </c>
      <c r="AO4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1.667</v>
      </c>
      <c r="AP405" s="140">
        <f t="array" ref="AP4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405" s="140">
        <f>Table1[[#This Row],[Proposed V3.0 TEC Requirement (kWh/wk)]]+IF(Table1[[#This Row],[Maximum Document Size Width]]&gt;=275,A3_Weekly,0)+IF(AND(ISNUMBER(FIND("WiFi",Table1[[#This Row],[Functional Adders]])),ISERROR(FIND("Ethernet",Table1[[#This Row],[Functional Adders]]))),WiFi_Weekly,0)</f>
        <v>1.077</v>
      </c>
      <c r="AR405" s="140" t="b">
        <f>Table1[[#This Row],[Typical Electricity Consumption (TEC) Per Proposed V3.0 Calculations (kWh/wk)]]&lt;=Table1[[#This Row],[Proposed V3.0 TEC Requirement Plus A3 and Wi-Fi Allowances (kWh/wk)]]</f>
        <v>0</v>
      </c>
      <c r="AS405" s="140" t="b">
        <f t="shared" si="8"/>
        <v>0</v>
      </c>
    </row>
    <row r="406" spans="1:45" ht="36" x14ac:dyDescent="0.2">
      <c r="A406" s="131">
        <v>2198317</v>
      </c>
      <c r="B406" s="132" t="s">
        <v>824</v>
      </c>
      <c r="C406" s="132" t="s">
        <v>825</v>
      </c>
      <c r="D406" s="132" t="s">
        <v>826</v>
      </c>
      <c r="E406" s="132" t="s">
        <v>2958</v>
      </c>
      <c r="F406" s="132"/>
      <c r="G406" s="132" t="s">
        <v>1432</v>
      </c>
      <c r="H406" s="132" t="s">
        <v>22</v>
      </c>
      <c r="I406" s="133">
        <v>279</v>
      </c>
      <c r="J406" s="133">
        <v>432</v>
      </c>
      <c r="K406" s="132"/>
      <c r="L406" s="132" t="s">
        <v>32</v>
      </c>
      <c r="M406" s="132" t="s">
        <v>21</v>
      </c>
      <c r="N406" s="133">
        <v>65</v>
      </c>
      <c r="O406" s="132" t="s">
        <v>24</v>
      </c>
      <c r="P406" s="134">
        <v>6.96</v>
      </c>
      <c r="Q406" s="135">
        <v>361.92</v>
      </c>
      <c r="R406" s="132" t="s">
        <v>827</v>
      </c>
      <c r="S406" s="136">
        <v>41653</v>
      </c>
      <c r="T406" s="136">
        <v>41618</v>
      </c>
      <c r="U406" s="132" t="s">
        <v>45</v>
      </c>
      <c r="V406" s="132" t="s">
        <v>3573</v>
      </c>
      <c r="W406" s="137">
        <v>60</v>
      </c>
      <c r="X406" s="137">
        <v>8.4</v>
      </c>
      <c r="Y406" s="137">
        <v>75.599999999999994</v>
      </c>
      <c r="Z406" s="137">
        <v>40.799999999999997</v>
      </c>
      <c r="AA406" s="137">
        <v>32</v>
      </c>
      <c r="AB406" s="137">
        <v>1352.5999999999997</v>
      </c>
      <c r="AC406" s="138">
        <v>6.9549999999999983</v>
      </c>
      <c r="AD406" s="137">
        <v>338.14999999999992</v>
      </c>
      <c r="AE406" s="137">
        <v>1.9277499999999996</v>
      </c>
      <c r="AF406" s="137">
        <v>100.24299999999998</v>
      </c>
      <c r="AG406" s="139">
        <f>Table1[[#This Row],[Print/Copy Time from Sleep Mode (s)]]-Table1[[#This Row],[Print/Copy Time from Ready State (s)]]</f>
        <v>67.199999999999989</v>
      </c>
      <c r="AH4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406" s="139" t="b">
        <f>IF(Table1[[#This Row],[Recovery Time Requirement (s)]]="No Requirement",TRUE,IF(Table1[[#This Row],[Recovery Time Requirement (s)]]="Default Delay Time Missing","Unknown",Table1[[#This Row],[Recovery Time (s) (Tactive1 - Tactive0)]]&lt;=Table1[[#This Row],[Recovery Time Requirement (s)]]))</f>
        <v>0</v>
      </c>
      <c r="AJ406" s="139" t="b">
        <f>Table1[[#This Row],[Automatic Duplex Output Capable]]&lt;&gt;"Optional"</f>
        <v>1</v>
      </c>
      <c r="AK4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6" s="140" t="str">
        <f t="array" ref="AL4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6" s="140">
        <f t="array" ref="AM4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406" s="140">
        <f>Table1[[#This Row],[V2.0 TEC Requirement (kWh/wk)]]*52/3</f>
        <v>195</v>
      </c>
      <c r="AO4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1.8777499999999996</v>
      </c>
      <c r="AP406" s="140">
        <f t="array" ref="AP4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406" s="140">
        <f>Table1[[#This Row],[Proposed V3.0 TEC Requirement (kWh/wk)]]+IF(Table1[[#This Row],[Maximum Document Size Width]]&gt;=275,A3_Weekly,0)+IF(AND(ISNUMBER(FIND("WiFi",Table1[[#This Row],[Functional Adders]])),ISERROR(FIND("Ethernet",Table1[[#This Row],[Functional Adders]]))),WiFi_Weekly,0)</f>
        <v>1.208</v>
      </c>
      <c r="AR406" s="140" t="b">
        <f>Table1[[#This Row],[Typical Electricity Consumption (TEC) Per Proposed V3.0 Calculations (kWh/wk)]]&lt;=Table1[[#This Row],[Proposed V3.0 TEC Requirement Plus A3 and Wi-Fi Allowances (kWh/wk)]]</f>
        <v>0</v>
      </c>
      <c r="AS406" s="140" t="b">
        <f t="shared" si="8"/>
        <v>0</v>
      </c>
    </row>
    <row r="407" spans="1:45" ht="36" x14ac:dyDescent="0.2">
      <c r="A407" s="131">
        <v>2275482</v>
      </c>
      <c r="B407" s="132" t="s">
        <v>824</v>
      </c>
      <c r="C407" s="132" t="s">
        <v>825</v>
      </c>
      <c r="D407" s="132" t="s">
        <v>826</v>
      </c>
      <c r="E407" s="132" t="s">
        <v>856</v>
      </c>
      <c r="F407" s="132"/>
      <c r="G407" s="132" t="s">
        <v>1432</v>
      </c>
      <c r="H407" s="132" t="s">
        <v>22</v>
      </c>
      <c r="I407" s="133">
        <v>279</v>
      </c>
      <c r="J407" s="133">
        <v>432</v>
      </c>
      <c r="K407" s="132"/>
      <c r="L407" s="132" t="s">
        <v>32</v>
      </c>
      <c r="M407" s="132" t="s">
        <v>28</v>
      </c>
      <c r="N407" s="133">
        <v>70</v>
      </c>
      <c r="O407" s="132" t="s">
        <v>24</v>
      </c>
      <c r="P407" s="134">
        <v>4.7290000000000001</v>
      </c>
      <c r="Q407" s="135">
        <v>245.90799999999999</v>
      </c>
      <c r="R407" s="132" t="s">
        <v>39</v>
      </c>
      <c r="S407" s="136">
        <v>42675</v>
      </c>
      <c r="T407" s="136">
        <v>42598</v>
      </c>
      <c r="U407" s="132" t="s">
        <v>45</v>
      </c>
      <c r="V407" s="132" t="s">
        <v>857</v>
      </c>
      <c r="W407" s="137">
        <v>60</v>
      </c>
      <c r="X407" s="137">
        <v>10.199999999999999</v>
      </c>
      <c r="Y407" s="137">
        <v>22.2</v>
      </c>
      <c r="Z407" s="137">
        <v>22.2</v>
      </c>
      <c r="AA407" s="137">
        <v>32</v>
      </c>
      <c r="AB407" s="137">
        <v>924.00000000000011</v>
      </c>
      <c r="AC407" s="138">
        <v>4.7223999999999995</v>
      </c>
      <c r="AD407" s="137">
        <v>231.00000000000003</v>
      </c>
      <c r="AE407" s="137">
        <v>1.2814000000000001</v>
      </c>
      <c r="AF407" s="137">
        <v>66.632800000000003</v>
      </c>
      <c r="AG407" s="139">
        <f>Table1[[#This Row],[Print/Copy Time from Sleep Mode (s)]]-Table1[[#This Row],[Print/Copy Time from Ready State (s)]]</f>
        <v>12</v>
      </c>
      <c r="AH4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407" s="139" t="b">
        <f>IF(Table1[[#This Row],[Recovery Time Requirement (s)]]="No Requirement",TRUE,IF(Table1[[#This Row],[Recovery Time Requirement (s)]]="Default Delay Time Missing","Unknown",Table1[[#This Row],[Recovery Time (s) (Tactive1 - Tactive0)]]&lt;=Table1[[#This Row],[Recovery Time Requirement (s)]]))</f>
        <v>1</v>
      </c>
      <c r="AJ407" s="139" t="b">
        <f>Table1[[#This Row],[Automatic Duplex Output Capable]]&lt;&gt;"Optional"</f>
        <v>1</v>
      </c>
      <c r="AK4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7" s="140" t="str">
        <f t="array" ref="AL4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7" s="140">
        <f t="array" ref="AM4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9.65</v>
      </c>
      <c r="AN407" s="140">
        <f>Table1[[#This Row],[V2.0 TEC Requirement (kWh/wk)]]*52/3</f>
        <v>167.26666666666668</v>
      </c>
      <c r="AO4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1.2314000000000001</v>
      </c>
      <c r="AP407" s="140">
        <f t="array" ref="AP4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1.2070000000000001</v>
      </c>
      <c r="AQ407" s="140">
        <f>Table1[[#This Row],[Proposed V3.0 TEC Requirement (kWh/wk)]]+IF(Table1[[#This Row],[Maximum Document Size Width]]&gt;=275,A3_Weekly,0)+IF(AND(ISNUMBER(FIND("WiFi",Table1[[#This Row],[Functional Adders]])),ISERROR(FIND("Ethernet",Table1[[#This Row],[Functional Adders]]))),WiFi_Weekly,0)</f>
        <v>1.2570000000000001</v>
      </c>
      <c r="AR407" s="140" t="b">
        <f>Table1[[#This Row],[Typical Electricity Consumption (TEC) Per Proposed V3.0 Calculations (kWh/wk)]]&lt;=Table1[[#This Row],[Proposed V3.0 TEC Requirement Plus A3 and Wi-Fi Allowances (kWh/wk)]]</f>
        <v>0</v>
      </c>
      <c r="AS407" s="140" t="b">
        <f t="shared" si="8"/>
        <v>0</v>
      </c>
    </row>
    <row r="408" spans="1:45" ht="36" x14ac:dyDescent="0.2">
      <c r="A408" s="131">
        <v>2275477</v>
      </c>
      <c r="B408" s="132" t="s">
        <v>824</v>
      </c>
      <c r="C408" s="132" t="s">
        <v>825</v>
      </c>
      <c r="D408" s="132" t="s">
        <v>826</v>
      </c>
      <c r="E408" s="132" t="s">
        <v>858</v>
      </c>
      <c r="F408" s="132"/>
      <c r="G408" s="132" t="s">
        <v>1432</v>
      </c>
      <c r="H408" s="132" t="s">
        <v>22</v>
      </c>
      <c r="I408" s="133">
        <v>279</v>
      </c>
      <c r="J408" s="133">
        <v>432</v>
      </c>
      <c r="K408" s="132"/>
      <c r="L408" s="132" t="s">
        <v>32</v>
      </c>
      <c r="M408" s="132" t="s">
        <v>21</v>
      </c>
      <c r="N408" s="133">
        <v>70</v>
      </c>
      <c r="O408" s="132" t="s">
        <v>24</v>
      </c>
      <c r="P408" s="134">
        <v>5.093</v>
      </c>
      <c r="Q408" s="135">
        <v>264.83600000000001</v>
      </c>
      <c r="R408" s="132" t="s">
        <v>39</v>
      </c>
      <c r="S408" s="136">
        <v>42675</v>
      </c>
      <c r="T408" s="136">
        <v>42598</v>
      </c>
      <c r="U408" s="132" t="s">
        <v>45</v>
      </c>
      <c r="V408" s="132" t="s">
        <v>859</v>
      </c>
      <c r="W408" s="137">
        <v>60</v>
      </c>
      <c r="X408" s="137">
        <v>13.2</v>
      </c>
      <c r="Y408" s="137">
        <v>19.8</v>
      </c>
      <c r="Z408" s="137">
        <v>18</v>
      </c>
      <c r="AA408" s="137">
        <v>32</v>
      </c>
      <c r="AB408" s="137">
        <v>996.2</v>
      </c>
      <c r="AC408" s="138">
        <v>5.0961999999999996</v>
      </c>
      <c r="AD408" s="137">
        <v>249.05</v>
      </c>
      <c r="AE408" s="137">
        <v>1.3874500000000001</v>
      </c>
      <c r="AF408" s="137">
        <v>72.147400000000005</v>
      </c>
      <c r="AG408" s="139">
        <f>Table1[[#This Row],[Print/Copy Time from Sleep Mode (s)]]-Table1[[#This Row],[Print/Copy Time from Ready State (s)]]</f>
        <v>6.6000000000000014</v>
      </c>
      <c r="AH4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408" s="139" t="b">
        <f>IF(Table1[[#This Row],[Recovery Time Requirement (s)]]="No Requirement",TRUE,IF(Table1[[#This Row],[Recovery Time Requirement (s)]]="Default Delay Time Missing","Unknown",Table1[[#This Row],[Recovery Time (s) (Tactive1 - Tactive0)]]&lt;=Table1[[#This Row],[Recovery Time Requirement (s)]]))</f>
        <v>1</v>
      </c>
      <c r="AJ408" s="139" t="b">
        <f>Table1[[#This Row],[Automatic Duplex Output Capable]]&lt;&gt;"Optional"</f>
        <v>1</v>
      </c>
      <c r="AK4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8" s="140" t="str">
        <f t="array" ref="AL4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8" s="140">
        <f t="array" ref="AM4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408" s="140">
        <f>Table1[[#This Row],[V2.0 TEC Requirement (kWh/wk)]]*52/3</f>
        <v>212.33333333333334</v>
      </c>
      <c r="AO4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1.33745</v>
      </c>
      <c r="AP408" s="140">
        <f t="array" ref="AP4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408" s="140">
        <f>Table1[[#This Row],[Proposed V3.0 TEC Requirement (kWh/wk)]]+IF(Table1[[#This Row],[Maximum Document Size Width]]&gt;=275,A3_Weekly,0)+IF(AND(ISNUMBER(FIND("WiFi",Table1[[#This Row],[Functional Adders]])),ISERROR(FIND("Ethernet",Table1[[#This Row],[Functional Adders]]))),WiFi_Weekly,0)</f>
        <v>1.4879999999999998</v>
      </c>
      <c r="AR408" s="140" t="b">
        <f>Table1[[#This Row],[Typical Electricity Consumption (TEC) Per Proposed V3.0 Calculations (kWh/wk)]]&lt;=Table1[[#This Row],[Proposed V3.0 TEC Requirement Plus A3 and Wi-Fi Allowances (kWh/wk)]]</f>
        <v>1</v>
      </c>
      <c r="AS408" s="140" t="b">
        <f t="shared" si="8"/>
        <v>0</v>
      </c>
    </row>
    <row r="409" spans="1:45" ht="36" x14ac:dyDescent="0.2">
      <c r="A409" s="131">
        <v>2198319</v>
      </c>
      <c r="B409" s="132" t="s">
        <v>824</v>
      </c>
      <c r="C409" s="132" t="s">
        <v>825</v>
      </c>
      <c r="D409" s="132" t="s">
        <v>826</v>
      </c>
      <c r="E409" s="132" t="s">
        <v>2959</v>
      </c>
      <c r="F409" s="132"/>
      <c r="G409" s="132" t="s">
        <v>1432</v>
      </c>
      <c r="H409" s="132" t="s">
        <v>22</v>
      </c>
      <c r="I409" s="133">
        <v>279</v>
      </c>
      <c r="J409" s="133">
        <v>432</v>
      </c>
      <c r="K409" s="132"/>
      <c r="L409" s="132" t="s">
        <v>32</v>
      </c>
      <c r="M409" s="132" t="s">
        <v>21</v>
      </c>
      <c r="N409" s="133">
        <v>75</v>
      </c>
      <c r="O409" s="132" t="s">
        <v>24</v>
      </c>
      <c r="P409" s="134">
        <v>8.0399999999999991</v>
      </c>
      <c r="Q409" s="135">
        <v>418.08</v>
      </c>
      <c r="R409" s="132" t="s">
        <v>827</v>
      </c>
      <c r="S409" s="136">
        <v>41653</v>
      </c>
      <c r="T409" s="136">
        <v>41618</v>
      </c>
      <c r="U409" s="132" t="s">
        <v>45</v>
      </c>
      <c r="V409" s="132" t="s">
        <v>3574</v>
      </c>
      <c r="W409" s="137">
        <v>60</v>
      </c>
      <c r="X409" s="137">
        <v>7.2</v>
      </c>
      <c r="Y409" s="137">
        <v>78</v>
      </c>
      <c r="Z409" s="137">
        <v>41.4</v>
      </c>
      <c r="AA409" s="137">
        <v>32</v>
      </c>
      <c r="AB409" s="137">
        <v>1569.8</v>
      </c>
      <c r="AC409" s="138">
        <v>8.0410000000000004</v>
      </c>
      <c r="AD409" s="137">
        <v>392.45</v>
      </c>
      <c r="AE409" s="137">
        <v>2.1992500000000001</v>
      </c>
      <c r="AF409" s="137">
        <v>114.361</v>
      </c>
      <c r="AG409" s="139">
        <f>Table1[[#This Row],[Print/Copy Time from Sleep Mode (s)]]-Table1[[#This Row],[Print/Copy Time from Ready State (s)]]</f>
        <v>70.8</v>
      </c>
      <c r="AH4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53.25</v>
      </c>
      <c r="AI409" s="139" t="b">
        <f>IF(Table1[[#This Row],[Recovery Time Requirement (s)]]="No Requirement",TRUE,IF(Table1[[#This Row],[Recovery Time Requirement (s)]]="Default Delay Time Missing","Unknown",Table1[[#This Row],[Recovery Time (s) (Tactive1 - Tactive0)]]&lt;=Table1[[#This Row],[Recovery Time Requirement (s)]]))</f>
        <v>0</v>
      </c>
      <c r="AJ409" s="139" t="b">
        <f>Table1[[#This Row],[Automatic Duplex Output Capable]]&lt;&gt;"Optional"</f>
        <v>1</v>
      </c>
      <c r="AK4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09" s="140" t="str">
        <f t="array" ref="AL4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09" s="140">
        <f t="array" ref="AM4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409" s="140">
        <f>Table1[[#This Row],[V2.0 TEC Requirement (kWh/wk)]]*52/3</f>
        <v>273.00000000000006</v>
      </c>
      <c r="AO4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2.1492500000000003</v>
      </c>
      <c r="AP409" s="140">
        <f t="array" ref="AP4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409" s="140">
        <f>Table1[[#This Row],[Proposed V3.0 TEC Requirement (kWh/wk)]]+IF(Table1[[#This Row],[Maximum Document Size Width]]&gt;=275,A3_Weekly,0)+IF(AND(ISNUMBER(FIND("WiFi",Table1[[#This Row],[Functional Adders]])),ISERROR(FIND("Ethernet",Table1[[#This Row],[Functional Adders]]))),WiFi_Weekly,0)</f>
        <v>1.768</v>
      </c>
      <c r="AR409" s="140" t="b">
        <f>Table1[[#This Row],[Typical Electricity Consumption (TEC) Per Proposed V3.0 Calculations (kWh/wk)]]&lt;=Table1[[#This Row],[Proposed V3.0 TEC Requirement Plus A3 and Wi-Fi Allowances (kWh/wk)]]</f>
        <v>0</v>
      </c>
      <c r="AS409" s="140" t="b">
        <f t="shared" si="8"/>
        <v>0</v>
      </c>
    </row>
    <row r="410" spans="1:45" ht="36" x14ac:dyDescent="0.2">
      <c r="A410" s="131">
        <v>2198323</v>
      </c>
      <c r="B410" s="132" t="s">
        <v>824</v>
      </c>
      <c r="C410" s="132" t="s">
        <v>825</v>
      </c>
      <c r="D410" s="132" t="s">
        <v>826</v>
      </c>
      <c r="E410" s="132" t="s">
        <v>2960</v>
      </c>
      <c r="F410" s="132"/>
      <c r="G410" s="132" t="s">
        <v>1432</v>
      </c>
      <c r="H410" s="132" t="s">
        <v>22</v>
      </c>
      <c r="I410" s="133">
        <v>279</v>
      </c>
      <c r="J410" s="133">
        <v>432</v>
      </c>
      <c r="K410" s="132"/>
      <c r="L410" s="132" t="s">
        <v>32</v>
      </c>
      <c r="M410" s="132" t="s">
        <v>28</v>
      </c>
      <c r="N410" s="133">
        <v>80</v>
      </c>
      <c r="O410" s="132" t="s">
        <v>24</v>
      </c>
      <c r="P410" s="134">
        <v>8.2170000000000005</v>
      </c>
      <c r="Q410" s="135">
        <v>427.28399999999999</v>
      </c>
      <c r="R410" s="132" t="s">
        <v>827</v>
      </c>
      <c r="S410" s="136">
        <v>41653</v>
      </c>
      <c r="T410" s="136">
        <v>41617</v>
      </c>
      <c r="U410" s="132" t="s">
        <v>45</v>
      </c>
      <c r="V410" s="132" t="s">
        <v>3575</v>
      </c>
      <c r="W410" s="137">
        <v>60</v>
      </c>
      <c r="X410" s="137">
        <v>6</v>
      </c>
      <c r="Y410" s="137">
        <v>49.8</v>
      </c>
      <c r="Z410" s="137">
        <v>33.6</v>
      </c>
      <c r="AA410" s="137">
        <v>32</v>
      </c>
      <c r="AB410" s="137">
        <v>1604.7999999999997</v>
      </c>
      <c r="AC410" s="138">
        <v>8.2159999999999975</v>
      </c>
      <c r="AD410" s="137">
        <v>401.19999999999993</v>
      </c>
      <c r="AE410" s="137">
        <v>2.2429999999999994</v>
      </c>
      <c r="AF410" s="137">
        <v>116.63599999999997</v>
      </c>
      <c r="AG410" s="139">
        <f>Table1[[#This Row],[Print/Copy Time from Sleep Mode (s)]]-Table1[[#This Row],[Print/Copy Time from Ready State (s)]]</f>
        <v>43.8</v>
      </c>
      <c r="AH4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410" s="139" t="b">
        <f>IF(Table1[[#This Row],[Recovery Time Requirement (s)]]="No Requirement",TRUE,IF(Table1[[#This Row],[Recovery Time Requirement (s)]]="Default Delay Time Missing","Unknown",Table1[[#This Row],[Recovery Time (s) (Tactive1 - Tactive0)]]&lt;=Table1[[#This Row],[Recovery Time Requirement (s)]]))</f>
        <v>1</v>
      </c>
      <c r="AJ410" s="139" t="b">
        <f>Table1[[#This Row],[Automatic Duplex Output Capable]]&lt;&gt;"Optional"</f>
        <v>1</v>
      </c>
      <c r="AK4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10" s="140" t="str">
        <f t="array" ref="AL4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0" s="140">
        <f t="array" ref="AM4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410" s="140">
        <f>Table1[[#This Row],[V2.0 TEC Requirement (kWh/wk)]]*52/3</f>
        <v>210.60000000000002</v>
      </c>
      <c r="AO4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2.1929999999999996</v>
      </c>
      <c r="AP410" s="140">
        <f t="array" ref="AP4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1.5669999999999999</v>
      </c>
      <c r="AQ410" s="140">
        <f>Table1[[#This Row],[Proposed V3.0 TEC Requirement (kWh/wk)]]+IF(Table1[[#This Row],[Maximum Document Size Width]]&gt;=275,A3_Weekly,0)+IF(AND(ISNUMBER(FIND("WiFi",Table1[[#This Row],[Functional Adders]])),ISERROR(FIND("Ethernet",Table1[[#This Row],[Functional Adders]]))),WiFi_Weekly,0)</f>
        <v>1.617</v>
      </c>
      <c r="AR410" s="140" t="b">
        <f>Table1[[#This Row],[Typical Electricity Consumption (TEC) Per Proposed V3.0 Calculations (kWh/wk)]]&lt;=Table1[[#This Row],[Proposed V3.0 TEC Requirement Plus A3 and Wi-Fi Allowances (kWh/wk)]]</f>
        <v>0</v>
      </c>
      <c r="AS410" s="140" t="b">
        <f t="shared" si="8"/>
        <v>0</v>
      </c>
    </row>
    <row r="411" spans="1:45" ht="36" x14ac:dyDescent="0.2">
      <c r="A411" s="131">
        <v>2275486</v>
      </c>
      <c r="B411" s="132" t="s">
        <v>824</v>
      </c>
      <c r="C411" s="132" t="s">
        <v>825</v>
      </c>
      <c r="D411" s="132" t="s">
        <v>826</v>
      </c>
      <c r="E411" s="132" t="s">
        <v>860</v>
      </c>
      <c r="F411" s="132"/>
      <c r="G411" s="132" t="s">
        <v>1432</v>
      </c>
      <c r="H411" s="132" t="s">
        <v>22</v>
      </c>
      <c r="I411" s="133">
        <v>279</v>
      </c>
      <c r="J411" s="133">
        <v>432</v>
      </c>
      <c r="K411" s="132"/>
      <c r="L411" s="132" t="s">
        <v>32</v>
      </c>
      <c r="M411" s="132" t="s">
        <v>28</v>
      </c>
      <c r="N411" s="133">
        <v>80</v>
      </c>
      <c r="O411" s="132" t="s">
        <v>24</v>
      </c>
      <c r="P411" s="134">
        <v>5.7229999999999999</v>
      </c>
      <c r="Q411" s="135">
        <v>297.596</v>
      </c>
      <c r="R411" s="132" t="s">
        <v>39</v>
      </c>
      <c r="S411" s="136">
        <v>42675</v>
      </c>
      <c r="T411" s="136">
        <v>42598</v>
      </c>
      <c r="U411" s="132" t="s">
        <v>45</v>
      </c>
      <c r="V411" s="132" t="s">
        <v>861</v>
      </c>
      <c r="W411" s="137">
        <v>60</v>
      </c>
      <c r="X411" s="137">
        <v>15.6</v>
      </c>
      <c r="Y411" s="137">
        <v>24</v>
      </c>
      <c r="Z411" s="137">
        <v>19.8</v>
      </c>
      <c r="AA411" s="137">
        <v>32</v>
      </c>
      <c r="AB411" s="137">
        <v>1124.0000000000002</v>
      </c>
      <c r="AC411" s="138">
        <v>5.7224000000000004</v>
      </c>
      <c r="AD411" s="137">
        <v>281.00000000000006</v>
      </c>
      <c r="AE411" s="137">
        <v>1.5314000000000005</v>
      </c>
      <c r="AF411" s="137">
        <v>79.632800000000032</v>
      </c>
      <c r="AG411" s="139">
        <f>Table1[[#This Row],[Print/Copy Time from Sleep Mode (s)]]-Table1[[#This Row],[Print/Copy Time from Ready State (s)]]</f>
        <v>8.4</v>
      </c>
      <c r="AH4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411" s="139" t="b">
        <f>IF(Table1[[#This Row],[Recovery Time Requirement (s)]]="No Requirement",TRUE,IF(Table1[[#This Row],[Recovery Time Requirement (s)]]="Default Delay Time Missing","Unknown",Table1[[#This Row],[Recovery Time (s) (Tactive1 - Tactive0)]]&lt;=Table1[[#This Row],[Recovery Time Requirement (s)]]))</f>
        <v>1</v>
      </c>
      <c r="AJ411" s="139" t="b">
        <f>Table1[[#This Row],[Automatic Duplex Output Capable]]&lt;&gt;"Optional"</f>
        <v>1</v>
      </c>
      <c r="AK4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11" s="140" t="str">
        <f t="array" ref="AL4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1" s="140">
        <f t="array" ref="AM4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12.15</v>
      </c>
      <c r="AN411" s="140">
        <f>Table1[[#This Row],[V2.0 TEC Requirement (kWh/wk)]]*52/3</f>
        <v>210.60000000000002</v>
      </c>
      <c r="AO4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1.4814000000000005</v>
      </c>
      <c r="AP411" s="140">
        <f t="array" ref="AP4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1.5669999999999999</v>
      </c>
      <c r="AQ411" s="140">
        <f>Table1[[#This Row],[Proposed V3.0 TEC Requirement (kWh/wk)]]+IF(Table1[[#This Row],[Maximum Document Size Width]]&gt;=275,A3_Weekly,0)+IF(AND(ISNUMBER(FIND("WiFi",Table1[[#This Row],[Functional Adders]])),ISERROR(FIND("Ethernet",Table1[[#This Row],[Functional Adders]]))),WiFi_Weekly,0)</f>
        <v>1.617</v>
      </c>
      <c r="AR411" s="140" t="b">
        <f>Table1[[#This Row],[Typical Electricity Consumption (TEC) Per Proposed V3.0 Calculations (kWh/wk)]]&lt;=Table1[[#This Row],[Proposed V3.0 TEC Requirement Plus A3 and Wi-Fi Allowances (kWh/wk)]]</f>
        <v>1</v>
      </c>
      <c r="AS411" s="140" t="b">
        <f t="shared" si="8"/>
        <v>0</v>
      </c>
    </row>
    <row r="412" spans="1:45" ht="36" x14ac:dyDescent="0.2">
      <c r="A412" s="131">
        <v>2275479</v>
      </c>
      <c r="B412" s="132" t="s">
        <v>824</v>
      </c>
      <c r="C412" s="132" t="s">
        <v>825</v>
      </c>
      <c r="D412" s="132" t="s">
        <v>826</v>
      </c>
      <c r="E412" s="132" t="s">
        <v>862</v>
      </c>
      <c r="F412" s="132"/>
      <c r="G412" s="132" t="s">
        <v>1432</v>
      </c>
      <c r="H412" s="132" t="s">
        <v>22</v>
      </c>
      <c r="I412" s="133">
        <v>279</v>
      </c>
      <c r="J412" s="133">
        <v>432</v>
      </c>
      <c r="K412" s="132"/>
      <c r="L412" s="132" t="s">
        <v>32</v>
      </c>
      <c r="M412" s="132" t="s">
        <v>21</v>
      </c>
      <c r="N412" s="133">
        <v>80</v>
      </c>
      <c r="O412" s="132" t="s">
        <v>24</v>
      </c>
      <c r="P412" s="134">
        <v>6.3220000000000001</v>
      </c>
      <c r="Q412" s="135">
        <v>328.74400000000003</v>
      </c>
      <c r="R412" s="132" t="s">
        <v>39</v>
      </c>
      <c r="S412" s="136">
        <v>42675</v>
      </c>
      <c r="T412" s="136">
        <v>42598</v>
      </c>
      <c r="U412" s="132" t="s">
        <v>45</v>
      </c>
      <c r="V412" s="132" t="s">
        <v>863</v>
      </c>
      <c r="W412" s="137">
        <v>60</v>
      </c>
      <c r="X412" s="137">
        <v>9.6</v>
      </c>
      <c r="Y412" s="137">
        <v>22.2</v>
      </c>
      <c r="Z412" s="137">
        <v>21</v>
      </c>
      <c r="AA412" s="137">
        <v>32</v>
      </c>
      <c r="AB412" s="137">
        <v>1242.2</v>
      </c>
      <c r="AC412" s="138">
        <v>6.3262000000000009</v>
      </c>
      <c r="AD412" s="137">
        <v>310.55</v>
      </c>
      <c r="AE412" s="137">
        <v>1.69495</v>
      </c>
      <c r="AF412" s="137">
        <v>88.1374</v>
      </c>
      <c r="AG412" s="139">
        <f>Table1[[#This Row],[Print/Copy Time from Sleep Mode (s)]]-Table1[[#This Row],[Print/Copy Time from Ready State (s)]]</f>
        <v>12.6</v>
      </c>
      <c r="AH4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412" s="139" t="b">
        <f>IF(Table1[[#This Row],[Recovery Time Requirement (s)]]="No Requirement",TRUE,IF(Table1[[#This Row],[Recovery Time Requirement (s)]]="Default Delay Time Missing","Unknown",Table1[[#This Row],[Recovery Time (s) (Tactive1 - Tactive0)]]&lt;=Table1[[#This Row],[Recovery Time Requirement (s)]]))</f>
        <v>1</v>
      </c>
      <c r="AJ412" s="139" t="b">
        <f>Table1[[#This Row],[Automatic Duplex Output Capable]]&lt;&gt;"Optional"</f>
        <v>1</v>
      </c>
      <c r="AK4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12" s="140" t="str">
        <f t="array" ref="AL4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2" s="140">
        <f t="array" ref="AM4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412" s="140">
        <f>Table1[[#This Row],[V2.0 TEC Requirement (kWh/wk)]]*52/3</f>
        <v>333.66666666666674</v>
      </c>
      <c r="AO4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1.6449499999999999</v>
      </c>
      <c r="AP412" s="140">
        <f t="array" ref="AP4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412" s="140">
        <f>Table1[[#This Row],[Proposed V3.0 TEC Requirement (kWh/wk)]]+IF(Table1[[#This Row],[Maximum Document Size Width]]&gt;=275,A3_Weekly,0)+IF(AND(ISNUMBER(FIND("WiFi",Table1[[#This Row],[Functional Adders]])),ISERROR(FIND("Ethernet",Table1[[#This Row],[Functional Adders]]))),WiFi_Weekly,0)</f>
        <v>2.048</v>
      </c>
      <c r="AR412" s="140" t="b">
        <f>Table1[[#This Row],[Typical Electricity Consumption (TEC) Per Proposed V3.0 Calculations (kWh/wk)]]&lt;=Table1[[#This Row],[Proposed V3.0 TEC Requirement Plus A3 and Wi-Fi Allowances (kWh/wk)]]</f>
        <v>1</v>
      </c>
      <c r="AS412" s="140" t="b">
        <f t="shared" si="8"/>
        <v>0</v>
      </c>
    </row>
    <row r="413" spans="1:45" ht="36" x14ac:dyDescent="0.2">
      <c r="A413" s="131">
        <v>2308699</v>
      </c>
      <c r="B413" s="132" t="s">
        <v>824</v>
      </c>
      <c r="C413" s="132" t="s">
        <v>825</v>
      </c>
      <c r="D413" s="132" t="s">
        <v>826</v>
      </c>
      <c r="E413" s="132" t="s">
        <v>2961</v>
      </c>
      <c r="F413" s="132"/>
      <c r="G413" s="132" t="s">
        <v>1432</v>
      </c>
      <c r="H413" s="132" t="s">
        <v>22</v>
      </c>
      <c r="I413" s="133">
        <v>279</v>
      </c>
      <c r="J413" s="133">
        <v>432</v>
      </c>
      <c r="K413" s="132"/>
      <c r="L413" s="132" t="s">
        <v>32</v>
      </c>
      <c r="M413" s="132" t="s">
        <v>28</v>
      </c>
      <c r="N413" s="133">
        <v>90</v>
      </c>
      <c r="O413" s="132" t="s">
        <v>24</v>
      </c>
      <c r="P413" s="134">
        <v>7.1379999999999999</v>
      </c>
      <c r="Q413" s="135">
        <v>371.17599999999999</v>
      </c>
      <c r="R413" s="132" t="s">
        <v>39</v>
      </c>
      <c r="S413" s="136">
        <v>43158</v>
      </c>
      <c r="T413" s="136">
        <v>43103</v>
      </c>
      <c r="U413" s="132" t="s">
        <v>45</v>
      </c>
      <c r="V413" s="132" t="s">
        <v>3576</v>
      </c>
      <c r="W413" s="137">
        <v>60</v>
      </c>
      <c r="X413" s="137">
        <v>13.2</v>
      </c>
      <c r="Y413" s="137">
        <v>24</v>
      </c>
      <c r="Z413" s="137">
        <v>22.2</v>
      </c>
      <c r="AA413" s="137">
        <v>32</v>
      </c>
      <c r="AB413" s="137">
        <v>1405.8</v>
      </c>
      <c r="AC413" s="138">
        <v>7.1441999999999997</v>
      </c>
      <c r="AD413" s="137">
        <v>351.45</v>
      </c>
      <c r="AE413" s="137">
        <v>1.8994500000000001</v>
      </c>
      <c r="AF413" s="137">
        <v>98.7714</v>
      </c>
      <c r="AG413" s="139">
        <f>Table1[[#This Row],[Print/Copy Time from Sleep Mode (s)]]-Table1[[#This Row],[Print/Copy Time from Ready State (s)]]</f>
        <v>10.8</v>
      </c>
      <c r="AH4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413" s="139" t="b">
        <f>IF(Table1[[#This Row],[Recovery Time Requirement (s)]]="No Requirement",TRUE,IF(Table1[[#This Row],[Recovery Time Requirement (s)]]="Default Delay Time Missing","Unknown",Table1[[#This Row],[Recovery Time (s) (Tactive1 - Tactive0)]]&lt;=Table1[[#This Row],[Recovery Time Requirement (s)]]))</f>
        <v>1</v>
      </c>
      <c r="AJ413" s="139" t="b">
        <f>Table1[[#This Row],[Automatic Duplex Output Capable]]&lt;&gt;"Optional"</f>
        <v>1</v>
      </c>
      <c r="AK4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413" s="140" t="str">
        <f t="array" ref="AL4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3" s="140">
        <f t="array" ref="AM4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18.150000000000002</v>
      </c>
      <c r="AN413" s="140">
        <f>Table1[[#This Row],[V2.0 TEC Requirement (kWh/wk)]]*52/3</f>
        <v>314.60000000000002</v>
      </c>
      <c r="AO4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1.84945</v>
      </c>
      <c r="AP413" s="140">
        <f t="array" ref="AP4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2.3859999999999992</v>
      </c>
      <c r="AQ413" s="140">
        <f>Table1[[#This Row],[Proposed V3.0 TEC Requirement (kWh/wk)]]+IF(Table1[[#This Row],[Maximum Document Size Width]]&gt;=275,A3_Weekly,0)+IF(AND(ISNUMBER(FIND("WiFi",Table1[[#This Row],[Functional Adders]])),ISERROR(FIND("Ethernet",Table1[[#This Row],[Functional Adders]]))),WiFi_Weekly,0)</f>
        <v>2.4359999999999991</v>
      </c>
      <c r="AR413" s="140" t="b">
        <f>Table1[[#This Row],[Typical Electricity Consumption (TEC) Per Proposed V3.0 Calculations (kWh/wk)]]&lt;=Table1[[#This Row],[Proposed V3.0 TEC Requirement Plus A3 and Wi-Fi Allowances (kWh/wk)]]</f>
        <v>1</v>
      </c>
      <c r="AS413" s="140" t="b">
        <f t="shared" si="8"/>
        <v>0</v>
      </c>
    </row>
    <row r="414" spans="1:45" ht="36" x14ac:dyDescent="0.2">
      <c r="A414" s="131">
        <v>2198733</v>
      </c>
      <c r="B414" s="132" t="s">
        <v>824</v>
      </c>
      <c r="C414" s="132" t="s">
        <v>864</v>
      </c>
      <c r="D414" s="132" t="s">
        <v>865</v>
      </c>
      <c r="E414" s="132" t="s">
        <v>2962</v>
      </c>
      <c r="F414" s="132"/>
      <c r="G414" s="132" t="s">
        <v>29</v>
      </c>
      <c r="H414" s="132" t="s">
        <v>22</v>
      </c>
      <c r="I414" s="133">
        <v>210</v>
      </c>
      <c r="J414" s="133">
        <v>279</v>
      </c>
      <c r="K414" s="132"/>
      <c r="L414" s="132" t="s">
        <v>32</v>
      </c>
      <c r="M414" s="132" t="s">
        <v>28</v>
      </c>
      <c r="N414" s="133">
        <v>42</v>
      </c>
      <c r="O414" s="132" t="s">
        <v>24</v>
      </c>
      <c r="P414" s="134">
        <v>2.1459999999999999</v>
      </c>
      <c r="Q414" s="135">
        <v>111.592</v>
      </c>
      <c r="R414" s="132" t="s">
        <v>2963</v>
      </c>
      <c r="S414" s="136">
        <v>41640</v>
      </c>
      <c r="T414" s="136">
        <v>41624</v>
      </c>
      <c r="U414" s="132" t="s">
        <v>45</v>
      </c>
      <c r="V414" s="132" t="s">
        <v>3577</v>
      </c>
      <c r="W414" s="137">
        <v>1</v>
      </c>
      <c r="X414" s="137">
        <v>10.8</v>
      </c>
      <c r="Y414" s="137">
        <v>40.200000000000003</v>
      </c>
      <c r="Z414" s="137">
        <v>36</v>
      </c>
      <c r="AA414" s="137">
        <v>32</v>
      </c>
      <c r="AB414" s="137">
        <v>363.8</v>
      </c>
      <c r="AC414" s="138">
        <v>2.1518000000000002</v>
      </c>
      <c r="AD414" s="137">
        <v>90.95</v>
      </c>
      <c r="AE414" s="137">
        <v>0.86554999999999993</v>
      </c>
      <c r="AF414" s="137">
        <v>45.008599999999994</v>
      </c>
      <c r="AG414" s="139">
        <f>Table1[[#This Row],[Print/Copy Time from Sleep Mode (s)]]-Table1[[#This Row],[Print/Copy Time from Ready State (s)]]</f>
        <v>29.400000000000002</v>
      </c>
      <c r="AH4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14" s="139" t="b">
        <f>IF(Table1[[#This Row],[Recovery Time Requirement (s)]]="No Requirement",TRUE,IF(Table1[[#This Row],[Recovery Time Requirement (s)]]="Default Delay Time Missing","Unknown",Table1[[#This Row],[Recovery Time (s) (Tactive1 - Tactive0)]]&lt;=Table1[[#This Row],[Recovery Time Requirement (s)]]))</f>
        <v>0</v>
      </c>
      <c r="AJ414" s="139" t="b">
        <f>Table1[[#This Row],[Automatic Duplex Output Capable]]&lt;&gt;"Optional"</f>
        <v>1</v>
      </c>
      <c r="AK4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4" s="140" t="str">
        <f t="array" ref="AL4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14" s="140">
        <f t="array" ref="AM4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414" s="140">
        <f>Table1[[#This Row],[V2.0 TEC Requirement (kWh/wk)]]*52/3</f>
        <v>50.613333333333337</v>
      </c>
      <c r="AO4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0.86554999999999993</v>
      </c>
      <c r="AP414" s="140">
        <f t="array" ref="AP4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414" s="140">
        <f>Table1[[#This Row],[Proposed V3.0 TEC Requirement (kWh/wk)]]+IF(Table1[[#This Row],[Maximum Document Size Width]]&gt;=275,A3_Weekly,0)+IF(AND(ISNUMBER(FIND("WiFi",Table1[[#This Row],[Functional Adders]])),ISERROR(FIND("Ethernet",Table1[[#This Row],[Functional Adders]]))),WiFi_Weekly,0)</f>
        <v>0.60399999999999987</v>
      </c>
      <c r="AR414" s="140" t="b">
        <f>Table1[[#This Row],[Typical Electricity Consumption (TEC) Per Proposed V3.0 Calculations (kWh/wk)]]&lt;=Table1[[#This Row],[Proposed V3.0 TEC Requirement Plus A3 and Wi-Fi Allowances (kWh/wk)]]</f>
        <v>0</v>
      </c>
      <c r="AS414" s="140" t="b">
        <f t="shared" si="8"/>
        <v>0</v>
      </c>
    </row>
    <row r="415" spans="1:45" ht="36" x14ac:dyDescent="0.2">
      <c r="A415" s="131">
        <v>2198734</v>
      </c>
      <c r="B415" s="132" t="s">
        <v>824</v>
      </c>
      <c r="C415" s="132" t="s">
        <v>864</v>
      </c>
      <c r="D415" s="132" t="s">
        <v>865</v>
      </c>
      <c r="E415" s="132" t="s">
        <v>2964</v>
      </c>
      <c r="F415" s="132"/>
      <c r="G415" s="132" t="s">
        <v>29</v>
      </c>
      <c r="H415" s="132" t="s">
        <v>22</v>
      </c>
      <c r="I415" s="133">
        <v>210</v>
      </c>
      <c r="J415" s="133">
        <v>279</v>
      </c>
      <c r="K415" s="132"/>
      <c r="L415" s="132" t="s">
        <v>32</v>
      </c>
      <c r="M415" s="132" t="s">
        <v>28</v>
      </c>
      <c r="N415" s="133">
        <v>47</v>
      </c>
      <c r="O415" s="132" t="s">
        <v>24</v>
      </c>
      <c r="P415" s="134">
        <v>2.7589999999999999</v>
      </c>
      <c r="Q415" s="135">
        <v>143.46799999999999</v>
      </c>
      <c r="R415" s="132" t="s">
        <v>2963</v>
      </c>
      <c r="S415" s="136">
        <v>41640</v>
      </c>
      <c r="T415" s="136">
        <v>41624</v>
      </c>
      <c r="U415" s="132" t="s">
        <v>45</v>
      </c>
      <c r="V415" s="132" t="s">
        <v>3578</v>
      </c>
      <c r="W415" s="137">
        <v>1</v>
      </c>
      <c r="X415" s="137">
        <v>13.8</v>
      </c>
      <c r="Y415" s="137">
        <v>25.8</v>
      </c>
      <c r="Z415" s="137">
        <v>25.2</v>
      </c>
      <c r="AA415" s="137">
        <v>32</v>
      </c>
      <c r="AB415" s="137">
        <v>482.8</v>
      </c>
      <c r="AC415" s="138">
        <v>2.7595999999999998</v>
      </c>
      <c r="AD415" s="137">
        <v>120.7</v>
      </c>
      <c r="AE415" s="137">
        <v>1.0301000000000002</v>
      </c>
      <c r="AF415" s="137">
        <v>53.565200000000011</v>
      </c>
      <c r="AG415" s="139">
        <f>Table1[[#This Row],[Print/Copy Time from Sleep Mode (s)]]-Table1[[#This Row],[Print/Copy Time from Ready State (s)]]</f>
        <v>12</v>
      </c>
      <c r="AH4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415" s="139" t="b">
        <f>IF(Table1[[#This Row],[Recovery Time Requirement (s)]]="No Requirement",TRUE,IF(Table1[[#This Row],[Recovery Time Requirement (s)]]="Default Delay Time Missing","Unknown",Table1[[#This Row],[Recovery Time (s) (Tactive1 - Tactive0)]]&lt;=Table1[[#This Row],[Recovery Time Requirement (s)]]))</f>
        <v>1</v>
      </c>
      <c r="AJ415" s="139" t="b">
        <f>Table1[[#This Row],[Automatic Duplex Output Capable]]&lt;&gt;"Optional"</f>
        <v>1</v>
      </c>
      <c r="AK4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5" s="140" t="str">
        <f t="array" ref="AL4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15" s="140">
        <f t="array" ref="AM4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415" s="140">
        <f>Table1[[#This Row],[V2.0 TEC Requirement (kWh/wk)]]*52/3</f>
        <v>64.48</v>
      </c>
      <c r="AO4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1.0301000000000002</v>
      </c>
      <c r="AP415" s="140">
        <f t="array" ref="AP4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415" s="140">
        <f>Table1[[#This Row],[Proposed V3.0 TEC Requirement (kWh/wk)]]+IF(Table1[[#This Row],[Maximum Document Size Width]]&gt;=275,A3_Weekly,0)+IF(AND(ISNUMBER(FIND("WiFi",Table1[[#This Row],[Functional Adders]])),ISERROR(FIND("Ethernet",Table1[[#This Row],[Functional Adders]]))),WiFi_Weekly,0)</f>
        <v>0.71399999999999997</v>
      </c>
      <c r="AR415" s="140" t="b">
        <f>Table1[[#This Row],[Typical Electricity Consumption (TEC) Per Proposed V3.0 Calculations (kWh/wk)]]&lt;=Table1[[#This Row],[Proposed V3.0 TEC Requirement Plus A3 and Wi-Fi Allowances (kWh/wk)]]</f>
        <v>0</v>
      </c>
      <c r="AS415" s="140" t="b">
        <f t="shared" si="8"/>
        <v>0</v>
      </c>
    </row>
    <row r="416" spans="1:45" ht="36" x14ac:dyDescent="0.2">
      <c r="A416" s="131">
        <v>2198735</v>
      </c>
      <c r="B416" s="132" t="s">
        <v>824</v>
      </c>
      <c r="C416" s="132" t="s">
        <v>864</v>
      </c>
      <c r="D416" s="132" t="s">
        <v>865</v>
      </c>
      <c r="E416" s="132" t="s">
        <v>2965</v>
      </c>
      <c r="F416" s="132"/>
      <c r="G416" s="132" t="s">
        <v>29</v>
      </c>
      <c r="H416" s="132" t="s">
        <v>22</v>
      </c>
      <c r="I416" s="133">
        <v>210</v>
      </c>
      <c r="J416" s="133">
        <v>279</v>
      </c>
      <c r="K416" s="132"/>
      <c r="L416" s="132" t="s">
        <v>32</v>
      </c>
      <c r="M416" s="132" t="s">
        <v>28</v>
      </c>
      <c r="N416" s="133">
        <v>52</v>
      </c>
      <c r="O416" s="132" t="s">
        <v>24</v>
      </c>
      <c r="P416" s="134">
        <v>3.1309999999999998</v>
      </c>
      <c r="Q416" s="135">
        <v>162.81200000000001</v>
      </c>
      <c r="R416" s="132" t="s">
        <v>2963</v>
      </c>
      <c r="S416" s="136">
        <v>41640</v>
      </c>
      <c r="T416" s="136">
        <v>41624</v>
      </c>
      <c r="U416" s="132" t="s">
        <v>45</v>
      </c>
      <c r="V416" s="132" t="s">
        <v>3579</v>
      </c>
      <c r="W416" s="137">
        <v>1</v>
      </c>
      <c r="X416" s="137">
        <v>16.2</v>
      </c>
      <c r="Y416" s="137">
        <v>27</v>
      </c>
      <c r="Z416" s="137">
        <v>25.2</v>
      </c>
      <c r="AA416" s="137">
        <v>32</v>
      </c>
      <c r="AB416" s="137">
        <v>558.79999999999995</v>
      </c>
      <c r="AC416" s="138">
        <v>3.1268000000000002</v>
      </c>
      <c r="AD416" s="137">
        <v>139.69999999999999</v>
      </c>
      <c r="AE416" s="137">
        <v>1.1093</v>
      </c>
      <c r="AF416" s="137">
        <v>57.683599999999998</v>
      </c>
      <c r="AG416" s="139">
        <f>Table1[[#This Row],[Print/Copy Time from Sleep Mode (s)]]-Table1[[#This Row],[Print/Copy Time from Ready State (s)]]</f>
        <v>10.8</v>
      </c>
      <c r="AH4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416" s="139" t="b">
        <f>IF(Table1[[#This Row],[Recovery Time Requirement (s)]]="No Requirement",TRUE,IF(Table1[[#This Row],[Recovery Time Requirement (s)]]="Default Delay Time Missing","Unknown",Table1[[#This Row],[Recovery Time (s) (Tactive1 - Tactive0)]]&lt;=Table1[[#This Row],[Recovery Time Requirement (s)]]))</f>
        <v>1</v>
      </c>
      <c r="AJ416" s="139" t="b">
        <f>Table1[[#This Row],[Automatic Duplex Output Capable]]&lt;&gt;"Optional"</f>
        <v>1</v>
      </c>
      <c r="AK4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6" s="140" t="str">
        <f t="array" ref="AL4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16" s="140">
        <f t="array" ref="AM4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4.5200000000000005</v>
      </c>
      <c r="AN416" s="140">
        <f>Table1[[#This Row],[V2.0 TEC Requirement (kWh/wk)]]*52/3</f>
        <v>78.346666666666678</v>
      </c>
      <c r="AO4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1.1093</v>
      </c>
      <c r="AP416" s="140">
        <f t="array" ref="AP4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416" s="140">
        <f>Table1[[#This Row],[Proposed V3.0 TEC Requirement (kWh/wk)]]+IF(Table1[[#This Row],[Maximum Document Size Width]]&gt;=275,A3_Weekly,0)+IF(AND(ISNUMBER(FIND("WiFi",Table1[[#This Row],[Functional Adders]])),ISERROR(FIND("Ethernet",Table1[[#This Row],[Functional Adders]]))),WiFi_Weekly,0)</f>
        <v>0.82399999999999984</v>
      </c>
      <c r="AR416" s="140" t="b">
        <f>Table1[[#This Row],[Typical Electricity Consumption (TEC) Per Proposed V3.0 Calculations (kWh/wk)]]&lt;=Table1[[#This Row],[Proposed V3.0 TEC Requirement Plus A3 and Wi-Fi Allowances (kWh/wk)]]</f>
        <v>0</v>
      </c>
      <c r="AS416" s="140" t="b">
        <f t="shared" si="8"/>
        <v>0</v>
      </c>
    </row>
    <row r="417" spans="1:45" ht="36" x14ac:dyDescent="0.2">
      <c r="A417" s="131">
        <v>2198736</v>
      </c>
      <c r="B417" s="132" t="s">
        <v>824</v>
      </c>
      <c r="C417" s="132" t="s">
        <v>864</v>
      </c>
      <c r="D417" s="132" t="s">
        <v>865</v>
      </c>
      <c r="E417" s="132" t="s">
        <v>2966</v>
      </c>
      <c r="F417" s="132"/>
      <c r="G417" s="132" t="s">
        <v>29</v>
      </c>
      <c r="H417" s="132" t="s">
        <v>22</v>
      </c>
      <c r="I417" s="133">
        <v>210</v>
      </c>
      <c r="J417" s="133">
        <v>279</v>
      </c>
      <c r="K417" s="132"/>
      <c r="L417" s="132" t="s">
        <v>32</v>
      </c>
      <c r="M417" s="132" t="s">
        <v>28</v>
      </c>
      <c r="N417" s="133">
        <v>62</v>
      </c>
      <c r="O417" s="132" t="s">
        <v>24</v>
      </c>
      <c r="P417" s="134">
        <v>3.5640000000000001</v>
      </c>
      <c r="Q417" s="135">
        <v>185.328</v>
      </c>
      <c r="R417" s="132" t="s">
        <v>2963</v>
      </c>
      <c r="S417" s="136">
        <v>41640</v>
      </c>
      <c r="T417" s="136">
        <v>41624</v>
      </c>
      <c r="U417" s="132" t="s">
        <v>45</v>
      </c>
      <c r="V417" s="132" t="s">
        <v>3580</v>
      </c>
      <c r="W417" s="137">
        <v>1</v>
      </c>
      <c r="X417" s="137">
        <v>14.4</v>
      </c>
      <c r="Y417" s="137">
        <v>33.6</v>
      </c>
      <c r="Z417" s="137">
        <v>27</v>
      </c>
      <c r="AA417" s="137">
        <v>32</v>
      </c>
      <c r="AB417" s="137">
        <v>645.4</v>
      </c>
      <c r="AC417" s="138">
        <v>3.5598000000000001</v>
      </c>
      <c r="AD417" s="137">
        <v>161.35</v>
      </c>
      <c r="AE417" s="137">
        <v>1.2175499999999999</v>
      </c>
      <c r="AF417" s="137">
        <v>63.312599999999996</v>
      </c>
      <c r="AG417" s="139">
        <f>Table1[[#This Row],[Print/Copy Time from Sleep Mode (s)]]-Table1[[#This Row],[Print/Copy Time from Ready State (s)]]</f>
        <v>19.200000000000003</v>
      </c>
      <c r="AH4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17" s="139" t="b">
        <f>IF(Table1[[#This Row],[Recovery Time Requirement (s)]]="No Requirement",TRUE,IF(Table1[[#This Row],[Recovery Time Requirement (s)]]="Default Delay Time Missing","Unknown",Table1[[#This Row],[Recovery Time (s) (Tactive1 - Tactive0)]]&lt;=Table1[[#This Row],[Recovery Time Requirement (s)]]))</f>
        <v>1</v>
      </c>
      <c r="AJ417" s="139" t="b">
        <f>Table1[[#This Row],[Automatic Duplex Output Capable]]&lt;&gt;"Optional"</f>
        <v>1</v>
      </c>
      <c r="AK4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7" s="140" t="str">
        <f t="array" ref="AL4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17" s="140">
        <f t="array" ref="AM4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6.12</v>
      </c>
      <c r="AN417" s="140">
        <f>Table1[[#This Row],[V2.0 TEC Requirement (kWh/wk)]]*52/3</f>
        <v>106.08</v>
      </c>
      <c r="AO4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1.2175499999999999</v>
      </c>
      <c r="AP417" s="140">
        <f t="array" ref="AP4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1.0720000000000001</v>
      </c>
      <c r="AQ417" s="140">
        <f>Table1[[#This Row],[Proposed V3.0 TEC Requirement (kWh/wk)]]+IF(Table1[[#This Row],[Maximum Document Size Width]]&gt;=275,A3_Weekly,0)+IF(AND(ISNUMBER(FIND("WiFi",Table1[[#This Row],[Functional Adders]])),ISERROR(FIND("Ethernet",Table1[[#This Row],[Functional Adders]]))),WiFi_Weekly,0)</f>
        <v>1.0720000000000001</v>
      </c>
      <c r="AR417" s="140" t="b">
        <f>Table1[[#This Row],[Typical Electricity Consumption (TEC) Per Proposed V3.0 Calculations (kWh/wk)]]&lt;=Table1[[#This Row],[Proposed V3.0 TEC Requirement Plus A3 and Wi-Fi Allowances (kWh/wk)]]</f>
        <v>0</v>
      </c>
      <c r="AS417" s="140" t="b">
        <f t="shared" si="8"/>
        <v>0</v>
      </c>
    </row>
    <row r="418" spans="1:45" ht="36" x14ac:dyDescent="0.2">
      <c r="A418" s="131">
        <v>2198315</v>
      </c>
      <c r="B418" s="132" t="s">
        <v>824</v>
      </c>
      <c r="C418" s="132" t="s">
        <v>864</v>
      </c>
      <c r="D418" s="132" t="s">
        <v>826</v>
      </c>
      <c r="E418" s="132" t="s">
        <v>2967</v>
      </c>
      <c r="F418" s="132"/>
      <c r="G418" s="132" t="s">
        <v>1432</v>
      </c>
      <c r="H418" s="132" t="s">
        <v>22</v>
      </c>
      <c r="I418" s="133">
        <v>279</v>
      </c>
      <c r="J418" s="133">
        <v>432</v>
      </c>
      <c r="K418" s="132"/>
      <c r="L418" s="132" t="s">
        <v>32</v>
      </c>
      <c r="M418" s="132" t="s">
        <v>28</v>
      </c>
      <c r="N418" s="133">
        <v>25</v>
      </c>
      <c r="O418" s="132" t="s">
        <v>24</v>
      </c>
      <c r="P418" s="134">
        <v>1.6379999999999999</v>
      </c>
      <c r="Q418" s="135">
        <v>85.176000000000002</v>
      </c>
      <c r="R418" s="132" t="s">
        <v>827</v>
      </c>
      <c r="S418" s="136">
        <v>41653</v>
      </c>
      <c r="T418" s="136">
        <v>41618</v>
      </c>
      <c r="U418" s="132" t="s">
        <v>45</v>
      </c>
      <c r="V418" s="132" t="s">
        <v>3581</v>
      </c>
      <c r="W418" s="137">
        <v>1</v>
      </c>
      <c r="X418" s="137">
        <v>9.6</v>
      </c>
      <c r="Y418" s="137">
        <v>36.6</v>
      </c>
      <c r="Z418" s="137">
        <v>35.4</v>
      </c>
      <c r="AA418" s="137">
        <v>25</v>
      </c>
      <c r="AB418" s="137">
        <v>294.70000000000005</v>
      </c>
      <c r="AC418" s="138">
        <v>1.6376000000000002</v>
      </c>
      <c r="AD418" s="137">
        <v>73.675000000000011</v>
      </c>
      <c r="AE418" s="137">
        <v>0.56059999999999999</v>
      </c>
      <c r="AF418" s="137">
        <v>29.151199999999999</v>
      </c>
      <c r="AG418" s="139">
        <f>Table1[[#This Row],[Print/Copy Time from Sleep Mode (s)]]-Table1[[#This Row],[Print/Copy Time from Ready State (s)]]</f>
        <v>27</v>
      </c>
      <c r="AH4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418" s="139" t="b">
        <f>IF(Table1[[#This Row],[Recovery Time Requirement (s)]]="No Requirement",TRUE,IF(Table1[[#This Row],[Recovery Time Requirement (s)]]="Default Delay Time Missing","Unknown",Table1[[#This Row],[Recovery Time (s) (Tactive1 - Tactive0)]]&lt;=Table1[[#This Row],[Recovery Time Requirement (s)]]))</f>
        <v>0</v>
      </c>
      <c r="AJ418" s="139" t="b">
        <f>Table1[[#This Row],[Automatic Duplex Output Capable]]&lt;&gt;"Optional"</f>
        <v>1</v>
      </c>
      <c r="AK4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8" s="140" t="str">
        <f t="array" ref="AL4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8" s="140">
        <f t="array" ref="AM4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418" s="140">
        <f>Table1[[#This Row],[V2.0 TEC Requirement (kWh/wk)]]*52/3</f>
        <v>36.4</v>
      </c>
      <c r="AO4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0.51059999999999994</v>
      </c>
      <c r="AP418" s="140">
        <f t="array" ref="AP4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418" s="140">
        <f>Table1[[#This Row],[Proposed V3.0 TEC Requirement (kWh/wk)]]+IF(Table1[[#This Row],[Maximum Document Size Width]]&gt;=275,A3_Weekly,0)+IF(AND(ISNUMBER(FIND("WiFi",Table1[[#This Row],[Functional Adders]])),ISERROR(FIND("Ethernet",Table1[[#This Row],[Functional Adders]]))),WiFi_Weekly,0)</f>
        <v>0.38499999999999995</v>
      </c>
      <c r="AR418" s="140" t="b">
        <f>Table1[[#This Row],[Typical Electricity Consumption (TEC) Per Proposed V3.0 Calculations (kWh/wk)]]&lt;=Table1[[#This Row],[Proposed V3.0 TEC Requirement Plus A3 and Wi-Fi Allowances (kWh/wk)]]</f>
        <v>0</v>
      </c>
      <c r="AS418" s="140" t="b">
        <f t="shared" si="8"/>
        <v>0</v>
      </c>
    </row>
    <row r="419" spans="1:45" ht="36" x14ac:dyDescent="0.2">
      <c r="A419" s="131">
        <v>2198314</v>
      </c>
      <c r="B419" s="132" t="s">
        <v>824</v>
      </c>
      <c r="C419" s="132" t="s">
        <v>864</v>
      </c>
      <c r="D419" s="132" t="s">
        <v>826</v>
      </c>
      <c r="E419" s="132" t="s">
        <v>2968</v>
      </c>
      <c r="F419" s="132"/>
      <c r="G419" s="132" t="s">
        <v>1432</v>
      </c>
      <c r="H419" s="132" t="s">
        <v>22</v>
      </c>
      <c r="I419" s="133">
        <v>279</v>
      </c>
      <c r="J419" s="133">
        <v>432</v>
      </c>
      <c r="K419" s="132"/>
      <c r="L419" s="132" t="s">
        <v>32</v>
      </c>
      <c r="M419" s="132" t="s">
        <v>28</v>
      </c>
      <c r="N419" s="133">
        <v>30</v>
      </c>
      <c r="O419" s="132" t="s">
        <v>24</v>
      </c>
      <c r="P419" s="134">
        <v>2.0489999999999999</v>
      </c>
      <c r="Q419" s="135">
        <v>106.548</v>
      </c>
      <c r="R419" s="132" t="s">
        <v>827</v>
      </c>
      <c r="S419" s="136">
        <v>41653</v>
      </c>
      <c r="T419" s="136">
        <v>41618</v>
      </c>
      <c r="U419" s="132" t="s">
        <v>45</v>
      </c>
      <c r="V419" s="132" t="s">
        <v>3582</v>
      </c>
      <c r="W419" s="137">
        <v>1</v>
      </c>
      <c r="X419" s="137">
        <v>9.6</v>
      </c>
      <c r="Y419" s="137">
        <v>36</v>
      </c>
      <c r="Z419" s="137">
        <v>35.4</v>
      </c>
      <c r="AA419" s="137">
        <v>30</v>
      </c>
      <c r="AB419" s="137">
        <v>378.33333333333331</v>
      </c>
      <c r="AC419" s="138">
        <v>2.0482666666666662</v>
      </c>
      <c r="AD419" s="137">
        <v>94.583333333333329</v>
      </c>
      <c r="AE419" s="137">
        <v>0.66326666666666667</v>
      </c>
      <c r="AF419" s="137">
        <v>34.489866666666664</v>
      </c>
      <c r="AG419" s="139">
        <f>Table1[[#This Row],[Print/Copy Time from Sleep Mode (s)]]-Table1[[#This Row],[Print/Copy Time from Ready State (s)]]</f>
        <v>26.4</v>
      </c>
      <c r="AH4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419" s="139" t="b">
        <f>IF(Table1[[#This Row],[Recovery Time Requirement (s)]]="No Requirement",TRUE,IF(Table1[[#This Row],[Recovery Time Requirement (s)]]="Default Delay Time Missing","Unknown",Table1[[#This Row],[Recovery Time (s) (Tactive1 - Tactive0)]]&lt;=Table1[[#This Row],[Recovery Time Requirement (s)]]))</f>
        <v>0</v>
      </c>
      <c r="AJ419" s="139" t="b">
        <f>Table1[[#This Row],[Automatic Duplex Output Capable]]&lt;&gt;"Optional"</f>
        <v>1</v>
      </c>
      <c r="AK4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19" s="140" t="str">
        <f t="array" ref="AL4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19" s="140">
        <f t="array" ref="AM4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419" s="140">
        <f>Table1[[#This Row],[V2.0 TEC Requirement (kWh/wk)]]*52/3</f>
        <v>42.466666666666661</v>
      </c>
      <c r="AO4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0.61326666666666663</v>
      </c>
      <c r="AP419" s="140">
        <f t="array" ref="AP4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419" s="140">
        <f>Table1[[#This Row],[Proposed V3.0 TEC Requirement (kWh/wk)]]+IF(Table1[[#This Row],[Maximum Document Size Width]]&gt;=275,A3_Weekly,0)+IF(AND(ISNUMBER(FIND("WiFi",Table1[[#This Row],[Functional Adders]])),ISERROR(FIND("Ethernet",Table1[[#This Row],[Functional Adders]]))),WiFi_Weekly,0)</f>
        <v>0.47499999999999992</v>
      </c>
      <c r="AR419" s="140" t="b">
        <f>Table1[[#This Row],[Typical Electricity Consumption (TEC) Per Proposed V3.0 Calculations (kWh/wk)]]&lt;=Table1[[#This Row],[Proposed V3.0 TEC Requirement Plus A3 and Wi-Fi Allowances (kWh/wk)]]</f>
        <v>0</v>
      </c>
      <c r="AS419" s="140" t="b">
        <f t="shared" si="8"/>
        <v>0</v>
      </c>
    </row>
    <row r="420" spans="1:45" ht="36" x14ac:dyDescent="0.2">
      <c r="A420" s="131">
        <v>2198730</v>
      </c>
      <c r="B420" s="132" t="s">
        <v>824</v>
      </c>
      <c r="C420" s="132" t="s">
        <v>864</v>
      </c>
      <c r="D420" s="132" t="s">
        <v>826</v>
      </c>
      <c r="E420" s="132" t="s">
        <v>2969</v>
      </c>
      <c r="F420" s="132"/>
      <c r="G420" s="132" t="s">
        <v>1432</v>
      </c>
      <c r="H420" s="132" t="s">
        <v>22</v>
      </c>
      <c r="I420" s="133">
        <v>279</v>
      </c>
      <c r="J420" s="133">
        <v>432</v>
      </c>
      <c r="K420" s="132"/>
      <c r="L420" s="132" t="s">
        <v>32</v>
      </c>
      <c r="M420" s="132" t="s">
        <v>21</v>
      </c>
      <c r="N420" s="133">
        <v>20</v>
      </c>
      <c r="O420" s="132" t="s">
        <v>24</v>
      </c>
      <c r="P420" s="134">
        <v>1.593</v>
      </c>
      <c r="Q420" s="135">
        <v>82.835999999999999</v>
      </c>
      <c r="R420" s="132" t="s">
        <v>827</v>
      </c>
      <c r="S420" s="136">
        <v>41640</v>
      </c>
      <c r="T420" s="136">
        <v>41624</v>
      </c>
      <c r="U420" s="132" t="s">
        <v>45</v>
      </c>
      <c r="V420" s="132" t="s">
        <v>3583</v>
      </c>
      <c r="W420" s="137">
        <v>20</v>
      </c>
      <c r="X420" s="137">
        <v>15.6</v>
      </c>
      <c r="Y420" s="137">
        <v>54</v>
      </c>
      <c r="Z420" s="137">
        <v>49.8</v>
      </c>
      <c r="AA420" s="137">
        <v>20</v>
      </c>
      <c r="AB420" s="137">
        <v>282.39999999999998</v>
      </c>
      <c r="AC420" s="138">
        <v>1.5978999999999999</v>
      </c>
      <c r="AD420" s="137">
        <v>70.599999999999994</v>
      </c>
      <c r="AE420" s="137">
        <v>0.56327499999999997</v>
      </c>
      <c r="AF420" s="137">
        <v>29.290299999999998</v>
      </c>
      <c r="AG420" s="139">
        <f>Table1[[#This Row],[Print/Copy Time from Sleep Mode (s)]]-Table1[[#This Row],[Print/Copy Time from Ready State (s)]]</f>
        <v>38.4</v>
      </c>
      <c r="AH4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25.2</v>
      </c>
      <c r="AI420" s="139" t="b">
        <f>IF(Table1[[#This Row],[Recovery Time Requirement (s)]]="No Requirement",TRUE,IF(Table1[[#This Row],[Recovery Time Requirement (s)]]="Default Delay Time Missing","Unknown",Table1[[#This Row],[Recovery Time (s) (Tactive1 - Tactive0)]]&lt;=Table1[[#This Row],[Recovery Time Requirement (s)]]))</f>
        <v>0</v>
      </c>
      <c r="AJ420" s="139" t="b">
        <f>Table1[[#This Row],[Automatic Duplex Output Capable]]&lt;&gt;"Optional"</f>
        <v>1</v>
      </c>
      <c r="AK4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0" s="140" t="str">
        <f t="array" ref="AL4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0" s="140">
        <f t="array" ref="AM4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420" s="140">
        <f>Table1[[#This Row],[V2.0 TEC Requirement (kWh/wk)]]*52/3</f>
        <v>51.133333333333326</v>
      </c>
      <c r="AO4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0.51327499999999993</v>
      </c>
      <c r="AP420" s="140">
        <f t="array" ref="AP4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420" s="140">
        <f>Table1[[#This Row],[Proposed V3.0 TEC Requirement (kWh/wk)]]+IF(Table1[[#This Row],[Maximum Document Size Width]]&gt;=275,A3_Weekly,0)+IF(AND(ISNUMBER(FIND("WiFi",Table1[[#This Row],[Functional Adders]])),ISERROR(FIND("Ethernet",Table1[[#This Row],[Functional Adders]]))),WiFi_Weekly,0)</f>
        <v>0.30399999999999999</v>
      </c>
      <c r="AR420" s="140" t="b">
        <f>Table1[[#This Row],[Typical Electricity Consumption (TEC) Per Proposed V3.0 Calculations (kWh/wk)]]&lt;=Table1[[#This Row],[Proposed V3.0 TEC Requirement Plus A3 and Wi-Fi Allowances (kWh/wk)]]</f>
        <v>0</v>
      </c>
      <c r="AS420" s="140" t="b">
        <f t="shared" si="8"/>
        <v>0</v>
      </c>
    </row>
    <row r="421" spans="1:45" ht="36" x14ac:dyDescent="0.2">
      <c r="A421" s="131">
        <v>2198731</v>
      </c>
      <c r="B421" s="132" t="s">
        <v>824</v>
      </c>
      <c r="C421" s="132" t="s">
        <v>864</v>
      </c>
      <c r="D421" s="132" t="s">
        <v>826</v>
      </c>
      <c r="E421" s="132" t="s">
        <v>2970</v>
      </c>
      <c r="F421" s="132"/>
      <c r="G421" s="132" t="s">
        <v>1432</v>
      </c>
      <c r="H421" s="132" t="s">
        <v>22</v>
      </c>
      <c r="I421" s="133">
        <v>279</v>
      </c>
      <c r="J421" s="133">
        <v>432</v>
      </c>
      <c r="K421" s="132"/>
      <c r="L421" s="132" t="s">
        <v>32</v>
      </c>
      <c r="M421" s="132" t="s">
        <v>21</v>
      </c>
      <c r="N421" s="133">
        <v>25</v>
      </c>
      <c r="O421" s="132" t="s">
        <v>24</v>
      </c>
      <c r="P421" s="134">
        <v>2.0179999999999998</v>
      </c>
      <c r="Q421" s="135">
        <v>104.93600000000001</v>
      </c>
      <c r="R421" s="132" t="s">
        <v>827</v>
      </c>
      <c r="S421" s="136">
        <v>41640</v>
      </c>
      <c r="T421" s="136">
        <v>41624</v>
      </c>
      <c r="U421" s="132" t="s">
        <v>45</v>
      </c>
      <c r="V421" s="132" t="s">
        <v>3584</v>
      </c>
      <c r="W421" s="137">
        <v>30</v>
      </c>
      <c r="X421" s="137">
        <v>15.6</v>
      </c>
      <c r="Y421" s="137">
        <v>54</v>
      </c>
      <c r="Z421" s="137">
        <v>49.8</v>
      </c>
      <c r="AA421" s="137">
        <v>25</v>
      </c>
      <c r="AB421" s="137">
        <v>368.93333333333328</v>
      </c>
      <c r="AC421" s="138">
        <v>2.0224416666666665</v>
      </c>
      <c r="AD421" s="137">
        <v>92.23333333333332</v>
      </c>
      <c r="AE421" s="137">
        <v>0.66941041666666656</v>
      </c>
      <c r="AF421" s="137">
        <v>34.809341666666661</v>
      </c>
      <c r="AG421" s="139">
        <f>Table1[[#This Row],[Print/Copy Time from Sleep Mode (s)]]-Table1[[#This Row],[Print/Copy Time from Ready State (s)]]</f>
        <v>38.4</v>
      </c>
      <c r="AH4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421" s="139" t="b">
        <f>IF(Table1[[#This Row],[Recovery Time Requirement (s)]]="No Requirement",TRUE,IF(Table1[[#This Row],[Recovery Time Requirement (s)]]="Default Delay Time Missing","Unknown",Table1[[#This Row],[Recovery Time (s) (Tactive1 - Tactive0)]]&lt;=Table1[[#This Row],[Recovery Time Requirement (s)]]))</f>
        <v>0</v>
      </c>
      <c r="AJ421" s="139" t="b">
        <f>Table1[[#This Row],[Automatic Duplex Output Capable]]&lt;&gt;"Optional"</f>
        <v>1</v>
      </c>
      <c r="AK4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1" s="140" t="str">
        <f t="array" ref="AL4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1" s="140">
        <f t="array" ref="AM4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421" s="140">
        <f>Table1[[#This Row],[V2.0 TEC Requirement (kWh/wk)]]*52/3</f>
        <v>62.4</v>
      </c>
      <c r="AO4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0.61941041666666652</v>
      </c>
      <c r="AP421" s="140">
        <f t="array" ref="AP4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421" s="140">
        <f>Table1[[#This Row],[Proposed V3.0 TEC Requirement (kWh/wk)]]+IF(Table1[[#This Row],[Maximum Document Size Width]]&gt;=275,A3_Weekly,0)+IF(AND(ISNUMBER(FIND("WiFi",Table1[[#This Row],[Functional Adders]])),ISERROR(FIND("Ethernet",Table1[[#This Row],[Functional Adders]]))),WiFi_Weekly,0)</f>
        <v>0.38800000000000001</v>
      </c>
      <c r="AR421" s="140" t="b">
        <f>Table1[[#This Row],[Typical Electricity Consumption (TEC) Per Proposed V3.0 Calculations (kWh/wk)]]&lt;=Table1[[#This Row],[Proposed V3.0 TEC Requirement Plus A3 and Wi-Fi Allowances (kWh/wk)]]</f>
        <v>0</v>
      </c>
      <c r="AS421" s="140" t="b">
        <f t="shared" si="8"/>
        <v>0</v>
      </c>
    </row>
    <row r="422" spans="1:45" ht="36" x14ac:dyDescent="0.2">
      <c r="A422" s="131">
        <v>2192864</v>
      </c>
      <c r="B422" s="132" t="s">
        <v>824</v>
      </c>
      <c r="C422" s="132" t="s">
        <v>864</v>
      </c>
      <c r="D422" s="132" t="s">
        <v>826</v>
      </c>
      <c r="E422" s="132" t="s">
        <v>2971</v>
      </c>
      <c r="F422" s="132"/>
      <c r="G422" s="132" t="s">
        <v>1432</v>
      </c>
      <c r="H422" s="132" t="s">
        <v>22</v>
      </c>
      <c r="I422" s="133">
        <v>216</v>
      </c>
      <c r="J422" s="133">
        <v>279</v>
      </c>
      <c r="K422" s="132"/>
      <c r="L422" s="132" t="s">
        <v>32</v>
      </c>
      <c r="M422" s="132" t="s">
        <v>28</v>
      </c>
      <c r="N422" s="133">
        <v>37</v>
      </c>
      <c r="O422" s="132" t="s">
        <v>24</v>
      </c>
      <c r="P422" s="134">
        <v>1.9</v>
      </c>
      <c r="Q422" s="135">
        <v>98.8</v>
      </c>
      <c r="R422" s="132" t="s">
        <v>2972</v>
      </c>
      <c r="S422" s="136">
        <v>41653</v>
      </c>
      <c r="T422" s="136">
        <v>41569</v>
      </c>
      <c r="U422" s="132" t="s">
        <v>45</v>
      </c>
      <c r="V422" s="132" t="s">
        <v>3585</v>
      </c>
      <c r="W422" s="137">
        <v>1</v>
      </c>
      <c r="X422" s="137">
        <v>12.6</v>
      </c>
      <c r="Y422" s="137">
        <v>21</v>
      </c>
      <c r="Z422" s="137">
        <v>17.399999999999999</v>
      </c>
      <c r="AA422" s="137">
        <v>32</v>
      </c>
      <c r="AB422" s="137">
        <v>309.2</v>
      </c>
      <c r="AC422" s="138">
        <v>1.9044000000000001</v>
      </c>
      <c r="AD422" s="137">
        <v>77.3</v>
      </c>
      <c r="AE422" s="137">
        <v>0.82889999999999986</v>
      </c>
      <c r="AF422" s="137">
        <v>43.102799999999995</v>
      </c>
      <c r="AG422" s="139">
        <f>Table1[[#This Row],[Print/Copy Time from Sleep Mode (s)]]-Table1[[#This Row],[Print/Copy Time from Ready State (s)]]</f>
        <v>8.4</v>
      </c>
      <c r="AH4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22" s="139" t="b">
        <f>IF(Table1[[#This Row],[Recovery Time Requirement (s)]]="No Requirement",TRUE,IF(Table1[[#This Row],[Recovery Time Requirement (s)]]="Default Delay Time Missing","Unknown",Table1[[#This Row],[Recovery Time (s) (Tactive1 - Tactive0)]]&lt;=Table1[[#This Row],[Recovery Time Requirement (s)]]))</f>
        <v>1</v>
      </c>
      <c r="AJ422" s="139" t="b">
        <f>Table1[[#This Row],[Automatic Duplex Output Capable]]&lt;&gt;"Optional"</f>
        <v>1</v>
      </c>
      <c r="AK4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2" s="140" t="str">
        <f t="array" ref="AL4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2" s="140">
        <f t="array" ref="AM4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422" s="140">
        <f>Table1[[#This Row],[V2.0 TEC Requirement (kWh/wk)]]*52/3</f>
        <v>50.613333333333344</v>
      </c>
      <c r="AO4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0.82889999999999986</v>
      </c>
      <c r="AP422" s="140">
        <f t="array" ref="AP4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422" s="140">
        <f>Table1[[#This Row],[Proposed V3.0 TEC Requirement (kWh/wk)]]+IF(Table1[[#This Row],[Maximum Document Size Width]]&gt;=275,A3_Weekly,0)+IF(AND(ISNUMBER(FIND("WiFi",Table1[[#This Row],[Functional Adders]])),ISERROR(FIND("Ethernet",Table1[[#This Row],[Functional Adders]]))),WiFi_Weekly,0)</f>
        <v>0.55099999999999993</v>
      </c>
      <c r="AR422" s="140" t="b">
        <f>Table1[[#This Row],[Typical Electricity Consumption (TEC) Per Proposed V3.0 Calculations (kWh/wk)]]&lt;=Table1[[#This Row],[Proposed V3.0 TEC Requirement Plus A3 and Wi-Fi Allowances (kWh/wk)]]</f>
        <v>0</v>
      </c>
      <c r="AS422" s="140" t="b">
        <f t="shared" si="8"/>
        <v>0</v>
      </c>
    </row>
    <row r="423" spans="1:45" ht="36" x14ac:dyDescent="0.2">
      <c r="A423" s="131">
        <v>2272425</v>
      </c>
      <c r="B423" s="132" t="s">
        <v>824</v>
      </c>
      <c r="C423" s="132" t="s">
        <v>864</v>
      </c>
      <c r="D423" s="132" t="s">
        <v>826</v>
      </c>
      <c r="E423" s="132" t="s">
        <v>866</v>
      </c>
      <c r="F423" s="141"/>
      <c r="G423" s="132" t="s">
        <v>1432</v>
      </c>
      <c r="H423" s="132" t="s">
        <v>22</v>
      </c>
      <c r="I423" s="133">
        <v>216</v>
      </c>
      <c r="J423" s="133">
        <v>356</v>
      </c>
      <c r="K423" s="132"/>
      <c r="L423" s="132" t="s">
        <v>32</v>
      </c>
      <c r="M423" s="132" t="s">
        <v>28</v>
      </c>
      <c r="N423" s="133">
        <v>42</v>
      </c>
      <c r="O423" s="132" t="s">
        <v>24</v>
      </c>
      <c r="P423" s="134">
        <v>1.7430000000000001</v>
      </c>
      <c r="Q423" s="135">
        <v>90.635999999999996</v>
      </c>
      <c r="R423" s="132" t="s">
        <v>39</v>
      </c>
      <c r="S423" s="136">
        <v>42675</v>
      </c>
      <c r="T423" s="136">
        <v>42564</v>
      </c>
      <c r="U423" s="132" t="s">
        <v>45</v>
      </c>
      <c r="V423" s="132" t="s">
        <v>867</v>
      </c>
      <c r="W423" s="137">
        <v>1</v>
      </c>
      <c r="X423" s="137">
        <v>17.399999999999999</v>
      </c>
      <c r="Y423" s="137">
        <v>16.2</v>
      </c>
      <c r="Z423" s="137">
        <v>15.6</v>
      </c>
      <c r="AA423" s="137">
        <v>32</v>
      </c>
      <c r="AB423" s="137">
        <v>329.8</v>
      </c>
      <c r="AC423" s="138">
        <v>1.7385999999999999</v>
      </c>
      <c r="AD423" s="137">
        <v>82.45</v>
      </c>
      <c r="AE423" s="137">
        <v>0.52285000000000004</v>
      </c>
      <c r="AF423" s="137">
        <v>27.188200000000002</v>
      </c>
      <c r="AG423" s="139">
        <f>Table1[[#This Row],[Print/Copy Time from Sleep Mode (s)]]-Table1[[#This Row],[Print/Copy Time from Ready State (s)]]</f>
        <v>-1.1999999999999993</v>
      </c>
      <c r="AH4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3" s="139" t="b">
        <f>IF(Table1[[#This Row],[Recovery Time Requirement (s)]]="No Requirement",TRUE,IF(Table1[[#This Row],[Recovery Time Requirement (s)]]="Default Delay Time Missing","Unknown",Table1[[#This Row],[Recovery Time (s) (Tactive1 - Tactive0)]]&lt;=Table1[[#This Row],[Recovery Time Requirement (s)]]))</f>
        <v>1</v>
      </c>
      <c r="AJ423" s="139" t="b">
        <f>Table1[[#This Row],[Automatic Duplex Output Capable]]&lt;&gt;"Optional"</f>
        <v>1</v>
      </c>
      <c r="AK4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3" s="140" t="str">
        <f t="array" ref="AL4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3" s="140">
        <f t="array" ref="AM4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3" s="140">
        <f>Table1[[#This Row],[V2.0 TEC Requirement (kWh/wk)]]*52/3</f>
        <v>60.146666666666668</v>
      </c>
      <c r="AO4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0.52285000000000004</v>
      </c>
      <c r="AP423" s="140">
        <f t="array" ref="AP4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3" s="140">
        <f>Table1[[#This Row],[Proposed V3.0 TEC Requirement (kWh/wk)]]+IF(Table1[[#This Row],[Maximum Document Size Width]]&gt;=275,A3_Weekly,0)+IF(AND(ISNUMBER(FIND("WiFi",Table1[[#This Row],[Functional Adders]])),ISERROR(FIND("Ethernet",Table1[[#This Row],[Functional Adders]]))),WiFi_Weekly,0)</f>
        <v>0.6359999999999999</v>
      </c>
      <c r="AR423" s="140" t="b">
        <f>Table1[[#This Row],[Typical Electricity Consumption (TEC) Per Proposed V3.0 Calculations (kWh/wk)]]&lt;=Table1[[#This Row],[Proposed V3.0 TEC Requirement Plus A3 and Wi-Fi Allowances (kWh/wk)]]</f>
        <v>1</v>
      </c>
      <c r="AS423" s="140" t="b">
        <f t="shared" si="8"/>
        <v>1</v>
      </c>
    </row>
    <row r="424" spans="1:45" ht="36" x14ac:dyDescent="0.2">
      <c r="A424" s="131">
        <v>2192865</v>
      </c>
      <c r="B424" s="132" t="s">
        <v>824</v>
      </c>
      <c r="C424" s="132" t="s">
        <v>864</v>
      </c>
      <c r="D424" s="132" t="s">
        <v>826</v>
      </c>
      <c r="E424" s="132" t="s">
        <v>2973</v>
      </c>
      <c r="F424" s="132"/>
      <c r="G424" s="132" t="s">
        <v>1432</v>
      </c>
      <c r="H424" s="132" t="s">
        <v>22</v>
      </c>
      <c r="I424" s="133">
        <v>216</v>
      </c>
      <c r="J424" s="133">
        <v>279</v>
      </c>
      <c r="K424" s="132"/>
      <c r="L424" s="132" t="s">
        <v>32</v>
      </c>
      <c r="M424" s="132" t="s">
        <v>28</v>
      </c>
      <c r="N424" s="133">
        <v>37</v>
      </c>
      <c r="O424" s="132" t="s">
        <v>24</v>
      </c>
      <c r="P424" s="134">
        <v>2.0379999999999998</v>
      </c>
      <c r="Q424" s="135">
        <v>105.976</v>
      </c>
      <c r="R424" s="132" t="s">
        <v>2972</v>
      </c>
      <c r="S424" s="136">
        <v>41653</v>
      </c>
      <c r="T424" s="136">
        <v>41569</v>
      </c>
      <c r="U424" s="132" t="s">
        <v>45</v>
      </c>
      <c r="V424" s="132" t="s">
        <v>3586</v>
      </c>
      <c r="W424" s="137">
        <v>1</v>
      </c>
      <c r="X424" s="137">
        <v>12.6</v>
      </c>
      <c r="Y424" s="137">
        <v>21.6</v>
      </c>
      <c r="Z424" s="137">
        <v>18.600000000000001</v>
      </c>
      <c r="AA424" s="137">
        <v>32</v>
      </c>
      <c r="AB424" s="137">
        <v>335</v>
      </c>
      <c r="AC424" s="138">
        <v>2.0462000000000002</v>
      </c>
      <c r="AD424" s="137">
        <v>83.75</v>
      </c>
      <c r="AE424" s="137">
        <v>0.87695000000000001</v>
      </c>
      <c r="AF424" s="137">
        <v>45.601399999999998</v>
      </c>
      <c r="AG424" s="139">
        <f>Table1[[#This Row],[Print/Copy Time from Sleep Mode (s)]]-Table1[[#This Row],[Print/Copy Time from Ready State (s)]]</f>
        <v>9.0000000000000018</v>
      </c>
      <c r="AH4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24" s="139" t="b">
        <f>IF(Table1[[#This Row],[Recovery Time Requirement (s)]]="No Requirement",TRUE,IF(Table1[[#This Row],[Recovery Time Requirement (s)]]="Default Delay Time Missing","Unknown",Table1[[#This Row],[Recovery Time (s) (Tactive1 - Tactive0)]]&lt;=Table1[[#This Row],[Recovery Time Requirement (s)]]))</f>
        <v>1</v>
      </c>
      <c r="AJ424" s="139" t="b">
        <f>Table1[[#This Row],[Automatic Duplex Output Capable]]&lt;&gt;"Optional"</f>
        <v>1</v>
      </c>
      <c r="AK4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4" s="140" t="str">
        <f t="array" ref="AL4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4" s="140">
        <f t="array" ref="AM4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424" s="140">
        <f>Table1[[#This Row],[V2.0 TEC Requirement (kWh/wk)]]*52/3</f>
        <v>50.613333333333344</v>
      </c>
      <c r="AO4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0.87695000000000001</v>
      </c>
      <c r="AP424" s="140">
        <f t="array" ref="AP4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424" s="140">
        <f>Table1[[#This Row],[Proposed V3.0 TEC Requirement (kWh/wk)]]+IF(Table1[[#This Row],[Maximum Document Size Width]]&gt;=275,A3_Weekly,0)+IF(AND(ISNUMBER(FIND("WiFi",Table1[[#This Row],[Functional Adders]])),ISERROR(FIND("Ethernet",Table1[[#This Row],[Functional Adders]]))),WiFi_Weekly,0)</f>
        <v>0.55099999999999993</v>
      </c>
      <c r="AR424" s="140" t="b">
        <f>Table1[[#This Row],[Typical Electricity Consumption (TEC) Per Proposed V3.0 Calculations (kWh/wk)]]&lt;=Table1[[#This Row],[Proposed V3.0 TEC Requirement Plus A3 and Wi-Fi Allowances (kWh/wk)]]</f>
        <v>0</v>
      </c>
      <c r="AS424" s="140" t="b">
        <f t="shared" si="8"/>
        <v>0</v>
      </c>
    </row>
    <row r="425" spans="1:45" ht="36" x14ac:dyDescent="0.2">
      <c r="A425" s="131">
        <v>2272424</v>
      </c>
      <c r="B425" s="132" t="s">
        <v>824</v>
      </c>
      <c r="C425" s="132" t="s">
        <v>864</v>
      </c>
      <c r="D425" s="132" t="s">
        <v>826</v>
      </c>
      <c r="E425" s="132" t="s">
        <v>868</v>
      </c>
      <c r="F425" s="132"/>
      <c r="G425" s="132" t="s">
        <v>1432</v>
      </c>
      <c r="H425" s="132" t="s">
        <v>22</v>
      </c>
      <c r="I425" s="133">
        <v>216</v>
      </c>
      <c r="J425" s="133">
        <v>356</v>
      </c>
      <c r="K425" s="132"/>
      <c r="L425" s="132" t="s">
        <v>32</v>
      </c>
      <c r="M425" s="132" t="s">
        <v>28</v>
      </c>
      <c r="N425" s="133">
        <v>42</v>
      </c>
      <c r="O425" s="132" t="s">
        <v>24</v>
      </c>
      <c r="P425" s="134">
        <v>1.677</v>
      </c>
      <c r="Q425" s="135">
        <v>87.203999999999994</v>
      </c>
      <c r="R425" s="132" t="s">
        <v>39</v>
      </c>
      <c r="S425" s="136">
        <v>42675</v>
      </c>
      <c r="T425" s="136">
        <v>42564</v>
      </c>
      <c r="U425" s="132" t="s">
        <v>45</v>
      </c>
      <c r="V425" s="132" t="s">
        <v>869</v>
      </c>
      <c r="W425" s="137">
        <v>1</v>
      </c>
      <c r="X425" s="137">
        <v>17.399999999999999</v>
      </c>
      <c r="Y425" s="137">
        <v>16.8</v>
      </c>
      <c r="Z425" s="137">
        <v>16.8</v>
      </c>
      <c r="AA425" s="137">
        <v>32</v>
      </c>
      <c r="AB425" s="137">
        <v>315</v>
      </c>
      <c r="AC425" s="138">
        <v>1.6774</v>
      </c>
      <c r="AD425" s="137">
        <v>78.75</v>
      </c>
      <c r="AE425" s="137">
        <v>0.52015</v>
      </c>
      <c r="AF425" s="137">
        <v>27.047799999999999</v>
      </c>
      <c r="AG425" s="139">
        <f>Table1[[#This Row],[Print/Copy Time from Sleep Mode (s)]]-Table1[[#This Row],[Print/Copy Time from Ready State (s)]]</f>
        <v>-0.59999999999999787</v>
      </c>
      <c r="AH4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5" s="139" t="b">
        <f>IF(Table1[[#This Row],[Recovery Time Requirement (s)]]="No Requirement",TRUE,IF(Table1[[#This Row],[Recovery Time Requirement (s)]]="Default Delay Time Missing","Unknown",Table1[[#This Row],[Recovery Time (s) (Tactive1 - Tactive0)]]&lt;=Table1[[#This Row],[Recovery Time Requirement (s)]]))</f>
        <v>1</v>
      </c>
      <c r="AJ425" s="139" t="b">
        <f>Table1[[#This Row],[Automatic Duplex Output Capable]]&lt;&gt;"Optional"</f>
        <v>1</v>
      </c>
      <c r="AK4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5" s="140" t="str">
        <f t="array" ref="AL4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5" s="140">
        <f t="array" ref="AM4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5" s="140">
        <f>Table1[[#This Row],[V2.0 TEC Requirement (kWh/wk)]]*52/3</f>
        <v>60.146666666666668</v>
      </c>
      <c r="AO4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0.52015</v>
      </c>
      <c r="AP425" s="140">
        <f t="array" ref="AP4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5" s="140">
        <f>Table1[[#This Row],[Proposed V3.0 TEC Requirement (kWh/wk)]]+IF(Table1[[#This Row],[Maximum Document Size Width]]&gt;=275,A3_Weekly,0)+IF(AND(ISNUMBER(FIND("WiFi",Table1[[#This Row],[Functional Adders]])),ISERROR(FIND("Ethernet",Table1[[#This Row],[Functional Adders]]))),WiFi_Weekly,0)</f>
        <v>0.6359999999999999</v>
      </c>
      <c r="AR425" s="140" t="b">
        <f>Table1[[#This Row],[Typical Electricity Consumption (TEC) Per Proposed V3.0 Calculations (kWh/wk)]]&lt;=Table1[[#This Row],[Proposed V3.0 TEC Requirement Plus A3 and Wi-Fi Allowances (kWh/wk)]]</f>
        <v>1</v>
      </c>
      <c r="AS425" s="140" t="b">
        <f t="shared" si="8"/>
        <v>1</v>
      </c>
    </row>
    <row r="426" spans="1:45" ht="36" x14ac:dyDescent="0.2">
      <c r="A426" s="131">
        <v>2272426</v>
      </c>
      <c r="B426" s="132" t="s">
        <v>824</v>
      </c>
      <c r="C426" s="132" t="s">
        <v>864</v>
      </c>
      <c r="D426" s="132" t="s">
        <v>826</v>
      </c>
      <c r="E426" s="132" t="s">
        <v>870</v>
      </c>
      <c r="F426" s="141"/>
      <c r="G426" s="132" t="s">
        <v>1432</v>
      </c>
      <c r="H426" s="132" t="s">
        <v>22</v>
      </c>
      <c r="I426" s="133">
        <v>216</v>
      </c>
      <c r="J426" s="133">
        <v>356</v>
      </c>
      <c r="K426" s="132"/>
      <c r="L426" s="132" t="s">
        <v>32</v>
      </c>
      <c r="M426" s="132" t="s">
        <v>28</v>
      </c>
      <c r="N426" s="133">
        <v>42</v>
      </c>
      <c r="O426" s="132" t="s">
        <v>24</v>
      </c>
      <c r="P426" s="134">
        <v>1.51</v>
      </c>
      <c r="Q426" s="135">
        <v>78.52</v>
      </c>
      <c r="R426" s="132" t="s">
        <v>39</v>
      </c>
      <c r="S426" s="136">
        <v>42675</v>
      </c>
      <c r="T426" s="136">
        <v>42564</v>
      </c>
      <c r="U426" s="132" t="s">
        <v>45</v>
      </c>
      <c r="V426" s="132" t="s">
        <v>871</v>
      </c>
      <c r="W426" s="137">
        <v>1</v>
      </c>
      <c r="X426" s="137">
        <v>15.6</v>
      </c>
      <c r="Y426" s="137">
        <v>19.2</v>
      </c>
      <c r="Z426" s="137">
        <v>17.399999999999999</v>
      </c>
      <c r="AA426" s="137">
        <v>32</v>
      </c>
      <c r="AB426" s="137">
        <v>277.8</v>
      </c>
      <c r="AC426" s="138">
        <v>1.5169999999999999</v>
      </c>
      <c r="AD426" s="137">
        <v>69.45</v>
      </c>
      <c r="AE426" s="137">
        <v>0.50524999999999998</v>
      </c>
      <c r="AF426" s="137">
        <v>26.273</v>
      </c>
      <c r="AG426" s="139">
        <f>Table1[[#This Row],[Print/Copy Time from Sleep Mode (s)]]-Table1[[#This Row],[Print/Copy Time from Ready State (s)]]</f>
        <v>3.5999999999999996</v>
      </c>
      <c r="AH4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6" s="139" t="b">
        <f>IF(Table1[[#This Row],[Recovery Time Requirement (s)]]="No Requirement",TRUE,IF(Table1[[#This Row],[Recovery Time Requirement (s)]]="Default Delay Time Missing","Unknown",Table1[[#This Row],[Recovery Time (s) (Tactive1 - Tactive0)]]&lt;=Table1[[#This Row],[Recovery Time Requirement (s)]]))</f>
        <v>1</v>
      </c>
      <c r="AJ426" s="139" t="b">
        <f>Table1[[#This Row],[Automatic Duplex Output Capable]]&lt;&gt;"Optional"</f>
        <v>1</v>
      </c>
      <c r="AK4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6" s="140" t="str">
        <f t="array" ref="AL4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6" s="140">
        <f t="array" ref="AM4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6" s="140">
        <f>Table1[[#This Row],[V2.0 TEC Requirement (kWh/wk)]]*52/3</f>
        <v>60.146666666666668</v>
      </c>
      <c r="AO4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0.50524999999999998</v>
      </c>
      <c r="AP426" s="140">
        <f t="array" ref="AP4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6" s="140">
        <f>Table1[[#This Row],[Proposed V3.0 TEC Requirement (kWh/wk)]]+IF(Table1[[#This Row],[Maximum Document Size Width]]&gt;=275,A3_Weekly,0)+IF(AND(ISNUMBER(FIND("WiFi",Table1[[#This Row],[Functional Adders]])),ISERROR(FIND("Ethernet",Table1[[#This Row],[Functional Adders]]))),WiFi_Weekly,0)</f>
        <v>0.6359999999999999</v>
      </c>
      <c r="AR426" s="140" t="b">
        <f>Table1[[#This Row],[Typical Electricity Consumption (TEC) Per Proposed V3.0 Calculations (kWh/wk)]]&lt;=Table1[[#This Row],[Proposed V3.0 TEC Requirement Plus A3 and Wi-Fi Allowances (kWh/wk)]]</f>
        <v>1</v>
      </c>
      <c r="AS426" s="140" t="b">
        <f t="shared" si="8"/>
        <v>1</v>
      </c>
    </row>
    <row r="427" spans="1:45" ht="36" x14ac:dyDescent="0.2">
      <c r="A427" s="131">
        <v>2272423</v>
      </c>
      <c r="B427" s="132" t="s">
        <v>824</v>
      </c>
      <c r="C427" s="132" t="s">
        <v>864</v>
      </c>
      <c r="D427" s="132" t="s">
        <v>826</v>
      </c>
      <c r="E427" s="132" t="s">
        <v>872</v>
      </c>
      <c r="F427" s="141"/>
      <c r="G427" s="132" t="s">
        <v>1432</v>
      </c>
      <c r="H427" s="132" t="s">
        <v>22</v>
      </c>
      <c r="I427" s="133">
        <v>216</v>
      </c>
      <c r="J427" s="133">
        <v>356</v>
      </c>
      <c r="K427" s="132"/>
      <c r="L427" s="132" t="s">
        <v>32</v>
      </c>
      <c r="M427" s="132" t="s">
        <v>28</v>
      </c>
      <c r="N427" s="133">
        <v>42</v>
      </c>
      <c r="O427" s="132" t="s">
        <v>24</v>
      </c>
      <c r="P427" s="134">
        <v>1.7250000000000001</v>
      </c>
      <c r="Q427" s="135">
        <v>89.7</v>
      </c>
      <c r="R427" s="132" t="s">
        <v>39</v>
      </c>
      <c r="S427" s="136">
        <v>42675</v>
      </c>
      <c r="T427" s="136">
        <v>42564</v>
      </c>
      <c r="U427" s="132" t="s">
        <v>45</v>
      </c>
      <c r="V427" s="132" t="s">
        <v>873</v>
      </c>
      <c r="W427" s="137">
        <v>1</v>
      </c>
      <c r="X427" s="137">
        <v>19.8</v>
      </c>
      <c r="Y427" s="137">
        <v>18.600000000000001</v>
      </c>
      <c r="Z427" s="137">
        <v>18</v>
      </c>
      <c r="AA427" s="137">
        <v>32</v>
      </c>
      <c r="AB427" s="137">
        <v>321.39999999999998</v>
      </c>
      <c r="AC427" s="138">
        <v>1.7221999999999997</v>
      </c>
      <c r="AD427" s="137">
        <v>80.349999999999994</v>
      </c>
      <c r="AE427" s="137">
        <v>0.54394999999999993</v>
      </c>
      <c r="AF427" s="137">
        <v>28.285399999999996</v>
      </c>
      <c r="AG427" s="139">
        <f>Table1[[#This Row],[Print/Copy Time from Sleep Mode (s)]]-Table1[[#This Row],[Print/Copy Time from Ready State (s)]]</f>
        <v>-1.1999999999999993</v>
      </c>
      <c r="AH4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7" s="139" t="b">
        <f>IF(Table1[[#This Row],[Recovery Time Requirement (s)]]="No Requirement",TRUE,IF(Table1[[#This Row],[Recovery Time Requirement (s)]]="Default Delay Time Missing","Unknown",Table1[[#This Row],[Recovery Time (s) (Tactive1 - Tactive0)]]&lt;=Table1[[#This Row],[Recovery Time Requirement (s)]]))</f>
        <v>1</v>
      </c>
      <c r="AJ427" s="139" t="b">
        <f>Table1[[#This Row],[Automatic Duplex Output Capable]]&lt;&gt;"Optional"</f>
        <v>1</v>
      </c>
      <c r="AK4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7" s="140" t="str">
        <f t="array" ref="AL4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7" s="140">
        <f t="array" ref="AM4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7" s="140">
        <f>Table1[[#This Row],[V2.0 TEC Requirement (kWh/wk)]]*52/3</f>
        <v>60.146666666666668</v>
      </c>
      <c r="AO4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0.54394999999999993</v>
      </c>
      <c r="AP427" s="140">
        <f t="array" ref="AP4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7" s="140">
        <f>Table1[[#This Row],[Proposed V3.0 TEC Requirement (kWh/wk)]]+IF(Table1[[#This Row],[Maximum Document Size Width]]&gt;=275,A3_Weekly,0)+IF(AND(ISNUMBER(FIND("WiFi",Table1[[#This Row],[Functional Adders]])),ISERROR(FIND("Ethernet",Table1[[#This Row],[Functional Adders]]))),WiFi_Weekly,0)</f>
        <v>0.6359999999999999</v>
      </c>
      <c r="AR427" s="140" t="b">
        <f>Table1[[#This Row],[Typical Electricity Consumption (TEC) Per Proposed V3.0 Calculations (kWh/wk)]]&lt;=Table1[[#This Row],[Proposed V3.0 TEC Requirement Plus A3 and Wi-Fi Allowances (kWh/wk)]]</f>
        <v>1</v>
      </c>
      <c r="AS427" s="140" t="b">
        <f t="shared" si="8"/>
        <v>1</v>
      </c>
    </row>
    <row r="428" spans="1:45" ht="36" x14ac:dyDescent="0.2">
      <c r="A428" s="131">
        <v>2197400</v>
      </c>
      <c r="B428" s="132" t="s">
        <v>824</v>
      </c>
      <c r="C428" s="132" t="s">
        <v>864</v>
      </c>
      <c r="D428" s="132" t="s">
        <v>826</v>
      </c>
      <c r="E428" s="132" t="s">
        <v>2974</v>
      </c>
      <c r="F428" s="132"/>
      <c r="G428" s="132" t="s">
        <v>1432</v>
      </c>
      <c r="H428" s="132" t="s">
        <v>22</v>
      </c>
      <c r="I428" s="133">
        <v>216</v>
      </c>
      <c r="J428" s="133">
        <v>279</v>
      </c>
      <c r="K428" s="132"/>
      <c r="L428" s="132" t="s">
        <v>32</v>
      </c>
      <c r="M428" s="132" t="s">
        <v>28</v>
      </c>
      <c r="N428" s="133">
        <v>42</v>
      </c>
      <c r="O428" s="132" t="s">
        <v>24</v>
      </c>
      <c r="P428" s="134">
        <v>2.33</v>
      </c>
      <c r="Q428" s="135">
        <v>121.16</v>
      </c>
      <c r="R428" s="132" t="s">
        <v>827</v>
      </c>
      <c r="S428" s="136">
        <v>41653</v>
      </c>
      <c r="T428" s="136">
        <v>41604</v>
      </c>
      <c r="U428" s="132" t="s">
        <v>45</v>
      </c>
      <c r="V428" s="132" t="s">
        <v>3587</v>
      </c>
      <c r="W428" s="137">
        <v>1</v>
      </c>
      <c r="X428" s="137">
        <v>12</v>
      </c>
      <c r="Y428" s="137">
        <v>28.2</v>
      </c>
      <c r="Z428" s="137">
        <v>24</v>
      </c>
      <c r="AA428" s="137">
        <v>32</v>
      </c>
      <c r="AB428" s="137">
        <v>390.8</v>
      </c>
      <c r="AC428" s="138">
        <v>2.3251999999999997</v>
      </c>
      <c r="AD428" s="137">
        <v>97.7</v>
      </c>
      <c r="AE428" s="137">
        <v>0.9467000000000001</v>
      </c>
      <c r="AF428" s="137">
        <v>49.228400000000008</v>
      </c>
      <c r="AG428" s="139">
        <f>Table1[[#This Row],[Print/Copy Time from Sleep Mode (s)]]-Table1[[#This Row],[Print/Copy Time from Ready State (s)]]</f>
        <v>16.2</v>
      </c>
      <c r="AH4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8" s="139" t="b">
        <f>IF(Table1[[#This Row],[Recovery Time Requirement (s)]]="No Requirement",TRUE,IF(Table1[[#This Row],[Recovery Time Requirement (s)]]="Default Delay Time Missing","Unknown",Table1[[#This Row],[Recovery Time (s) (Tactive1 - Tactive0)]]&lt;=Table1[[#This Row],[Recovery Time Requirement (s)]]))</f>
        <v>1</v>
      </c>
      <c r="AJ428" s="139" t="b">
        <f>Table1[[#This Row],[Automatic Duplex Output Capable]]&lt;&gt;"Optional"</f>
        <v>1</v>
      </c>
      <c r="AK4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8" s="140" t="str">
        <f t="array" ref="AL4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8" s="140">
        <f t="array" ref="AM4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8" s="140">
        <f>Table1[[#This Row],[V2.0 TEC Requirement (kWh/wk)]]*52/3</f>
        <v>60.146666666666668</v>
      </c>
      <c r="AO4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0.9467000000000001</v>
      </c>
      <c r="AP428" s="140">
        <f t="array" ref="AP4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8" s="140">
        <f>Table1[[#This Row],[Proposed V3.0 TEC Requirement (kWh/wk)]]+IF(Table1[[#This Row],[Maximum Document Size Width]]&gt;=275,A3_Weekly,0)+IF(AND(ISNUMBER(FIND("WiFi",Table1[[#This Row],[Functional Adders]])),ISERROR(FIND("Ethernet",Table1[[#This Row],[Functional Adders]]))),WiFi_Weekly,0)</f>
        <v>0.6359999999999999</v>
      </c>
      <c r="AR428" s="140" t="b">
        <f>Table1[[#This Row],[Typical Electricity Consumption (TEC) Per Proposed V3.0 Calculations (kWh/wk)]]&lt;=Table1[[#This Row],[Proposed V3.0 TEC Requirement Plus A3 and Wi-Fi Allowances (kWh/wk)]]</f>
        <v>0</v>
      </c>
      <c r="AS428" s="140" t="b">
        <f t="shared" si="8"/>
        <v>0</v>
      </c>
    </row>
    <row r="429" spans="1:45" ht="36" x14ac:dyDescent="0.2">
      <c r="A429" s="131">
        <v>2197399</v>
      </c>
      <c r="B429" s="132" t="s">
        <v>824</v>
      </c>
      <c r="C429" s="132" t="s">
        <v>864</v>
      </c>
      <c r="D429" s="132" t="s">
        <v>826</v>
      </c>
      <c r="E429" s="132" t="s">
        <v>2975</v>
      </c>
      <c r="F429" s="141"/>
      <c r="G429" s="132" t="s">
        <v>1432</v>
      </c>
      <c r="H429" s="132" t="s">
        <v>22</v>
      </c>
      <c r="I429" s="133">
        <v>216</v>
      </c>
      <c r="J429" s="133">
        <v>279</v>
      </c>
      <c r="K429" s="132"/>
      <c r="L429" s="132" t="s">
        <v>32</v>
      </c>
      <c r="M429" s="132" t="s">
        <v>28</v>
      </c>
      <c r="N429" s="133">
        <v>42</v>
      </c>
      <c r="O429" s="132" t="s">
        <v>24</v>
      </c>
      <c r="P429" s="134">
        <v>2.3340000000000001</v>
      </c>
      <c r="Q429" s="135">
        <v>121.36799999999999</v>
      </c>
      <c r="R429" s="132" t="s">
        <v>827</v>
      </c>
      <c r="S429" s="136">
        <v>41653</v>
      </c>
      <c r="T429" s="136">
        <v>41604</v>
      </c>
      <c r="U429" s="132" t="s">
        <v>45</v>
      </c>
      <c r="V429" s="132" t="s">
        <v>3588</v>
      </c>
      <c r="W429" s="137">
        <v>15</v>
      </c>
      <c r="X429" s="137">
        <v>12</v>
      </c>
      <c r="Y429" s="137">
        <v>28.2</v>
      </c>
      <c r="Z429" s="137">
        <v>24</v>
      </c>
      <c r="AA429" s="137">
        <v>32</v>
      </c>
      <c r="AB429" s="137">
        <v>392.8</v>
      </c>
      <c r="AC429" s="138">
        <v>2.3351999999999999</v>
      </c>
      <c r="AD429" s="137">
        <v>98.2</v>
      </c>
      <c r="AE429" s="137">
        <v>0.94920000000000004</v>
      </c>
      <c r="AF429" s="137">
        <v>49.358400000000003</v>
      </c>
      <c r="AG429" s="139">
        <f>Table1[[#This Row],[Print/Copy Time from Sleep Mode (s)]]-Table1[[#This Row],[Print/Copy Time from Ready State (s)]]</f>
        <v>16.2</v>
      </c>
      <c r="AH4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29" s="139" t="b">
        <f>IF(Table1[[#This Row],[Recovery Time Requirement (s)]]="No Requirement",TRUE,IF(Table1[[#This Row],[Recovery Time Requirement (s)]]="Default Delay Time Missing","Unknown",Table1[[#This Row],[Recovery Time (s) (Tactive1 - Tactive0)]]&lt;=Table1[[#This Row],[Recovery Time Requirement (s)]]))</f>
        <v>1</v>
      </c>
      <c r="AJ429" s="139" t="b">
        <f>Table1[[#This Row],[Automatic Duplex Output Capable]]&lt;&gt;"Optional"</f>
        <v>1</v>
      </c>
      <c r="AK4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29" s="140" t="str">
        <f t="array" ref="AL4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29" s="140">
        <f t="array" ref="AM4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429" s="140">
        <f>Table1[[#This Row],[V2.0 TEC Requirement (kWh/wk)]]*52/3</f>
        <v>60.146666666666668</v>
      </c>
      <c r="AO4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0.94920000000000004</v>
      </c>
      <c r="AP429" s="140">
        <f t="array" ref="AP4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429" s="140">
        <f>Table1[[#This Row],[Proposed V3.0 TEC Requirement (kWh/wk)]]+IF(Table1[[#This Row],[Maximum Document Size Width]]&gt;=275,A3_Weekly,0)+IF(AND(ISNUMBER(FIND("WiFi",Table1[[#This Row],[Functional Adders]])),ISERROR(FIND("Ethernet",Table1[[#This Row],[Functional Adders]]))),WiFi_Weekly,0)</f>
        <v>0.6359999999999999</v>
      </c>
      <c r="AR429" s="140" t="b">
        <f>Table1[[#This Row],[Typical Electricity Consumption (TEC) Per Proposed V3.0 Calculations (kWh/wk)]]&lt;=Table1[[#This Row],[Proposed V3.0 TEC Requirement Plus A3 and Wi-Fi Allowances (kWh/wk)]]</f>
        <v>0</v>
      </c>
      <c r="AS429" s="140" t="b">
        <f t="shared" si="8"/>
        <v>0</v>
      </c>
    </row>
    <row r="430" spans="1:45" ht="36" x14ac:dyDescent="0.2">
      <c r="A430" s="131">
        <v>2197398</v>
      </c>
      <c r="B430" s="132" t="s">
        <v>824</v>
      </c>
      <c r="C430" s="132" t="s">
        <v>864</v>
      </c>
      <c r="D430" s="132" t="s">
        <v>826</v>
      </c>
      <c r="E430" s="132" t="s">
        <v>2976</v>
      </c>
      <c r="F430" s="132"/>
      <c r="G430" s="132" t="s">
        <v>1432</v>
      </c>
      <c r="H430" s="132" t="s">
        <v>22</v>
      </c>
      <c r="I430" s="133">
        <v>216</v>
      </c>
      <c r="J430" s="133">
        <v>279</v>
      </c>
      <c r="K430" s="132"/>
      <c r="L430" s="132" t="s">
        <v>32</v>
      </c>
      <c r="M430" s="132" t="s">
        <v>28</v>
      </c>
      <c r="N430" s="133">
        <v>52</v>
      </c>
      <c r="O430" s="132" t="s">
        <v>24</v>
      </c>
      <c r="P430" s="134">
        <v>3.1269999999999998</v>
      </c>
      <c r="Q430" s="135">
        <v>162.60400000000001</v>
      </c>
      <c r="R430" s="132" t="s">
        <v>827</v>
      </c>
      <c r="S430" s="136">
        <v>41653</v>
      </c>
      <c r="T430" s="136">
        <v>41604</v>
      </c>
      <c r="U430" s="132" t="s">
        <v>45</v>
      </c>
      <c r="V430" s="132" t="s">
        <v>3589</v>
      </c>
      <c r="W430" s="137">
        <v>1</v>
      </c>
      <c r="X430" s="137">
        <v>9.6</v>
      </c>
      <c r="Y430" s="137">
        <v>27</v>
      </c>
      <c r="Z430" s="137">
        <v>25.2</v>
      </c>
      <c r="AA430" s="137">
        <v>32</v>
      </c>
      <c r="AB430" s="137">
        <v>543.19999999999993</v>
      </c>
      <c r="AC430" s="138">
        <v>3.1255999999999999</v>
      </c>
      <c r="AD430" s="137">
        <v>135.79999999999998</v>
      </c>
      <c r="AE430" s="137">
        <v>1.1845999999999999</v>
      </c>
      <c r="AF430" s="137">
        <v>61.599199999999996</v>
      </c>
      <c r="AG430" s="139">
        <f>Table1[[#This Row],[Print/Copy Time from Sleep Mode (s)]]-Table1[[#This Row],[Print/Copy Time from Ready State (s)]]</f>
        <v>17.399999999999999</v>
      </c>
      <c r="AH4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430" s="139" t="b">
        <f>IF(Table1[[#This Row],[Recovery Time Requirement (s)]]="No Requirement",TRUE,IF(Table1[[#This Row],[Recovery Time Requirement (s)]]="Default Delay Time Missing","Unknown",Table1[[#This Row],[Recovery Time (s) (Tactive1 - Tactive0)]]&lt;=Table1[[#This Row],[Recovery Time Requirement (s)]]))</f>
        <v>1</v>
      </c>
      <c r="AJ430" s="139" t="b">
        <f>Table1[[#This Row],[Automatic Duplex Output Capable]]&lt;&gt;"Optional"</f>
        <v>1</v>
      </c>
      <c r="AK4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0" s="140" t="str">
        <f t="array" ref="AL4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0" s="140">
        <f t="array" ref="AM4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430" s="140">
        <f>Table1[[#This Row],[V2.0 TEC Requirement (kWh/wk)]]*52/3</f>
        <v>84.066666666666663</v>
      </c>
      <c r="AO4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1.1845999999999999</v>
      </c>
      <c r="AP430" s="140">
        <f t="array" ref="AP4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0.7659999999999999</v>
      </c>
      <c r="AQ430" s="140">
        <f>Table1[[#This Row],[Proposed V3.0 TEC Requirement (kWh/wk)]]+IF(Table1[[#This Row],[Maximum Document Size Width]]&gt;=275,A3_Weekly,0)+IF(AND(ISNUMBER(FIND("WiFi",Table1[[#This Row],[Functional Adders]])),ISERROR(FIND("Ethernet",Table1[[#This Row],[Functional Adders]]))),WiFi_Weekly,0)</f>
        <v>0.7659999999999999</v>
      </c>
      <c r="AR430" s="140" t="b">
        <f>Table1[[#This Row],[Typical Electricity Consumption (TEC) Per Proposed V3.0 Calculations (kWh/wk)]]&lt;=Table1[[#This Row],[Proposed V3.0 TEC Requirement Plus A3 and Wi-Fi Allowances (kWh/wk)]]</f>
        <v>0</v>
      </c>
      <c r="AS430" s="140" t="b">
        <f t="shared" si="8"/>
        <v>0</v>
      </c>
    </row>
    <row r="431" spans="1:45" ht="36" x14ac:dyDescent="0.2">
      <c r="A431" s="131">
        <v>2197401</v>
      </c>
      <c r="B431" s="132" t="s">
        <v>824</v>
      </c>
      <c r="C431" s="132" t="s">
        <v>864</v>
      </c>
      <c r="D431" s="132" t="s">
        <v>826</v>
      </c>
      <c r="E431" s="132" t="s">
        <v>2977</v>
      </c>
      <c r="F431" s="141"/>
      <c r="G431" s="132" t="s">
        <v>1432</v>
      </c>
      <c r="H431" s="132" t="s">
        <v>22</v>
      </c>
      <c r="I431" s="133">
        <v>216</v>
      </c>
      <c r="J431" s="133">
        <v>279</v>
      </c>
      <c r="K431" s="132"/>
      <c r="L431" s="132" t="s">
        <v>32</v>
      </c>
      <c r="M431" s="132" t="s">
        <v>28</v>
      </c>
      <c r="N431" s="133">
        <v>62</v>
      </c>
      <c r="O431" s="132" t="s">
        <v>24</v>
      </c>
      <c r="P431" s="134">
        <v>3.7749999999999999</v>
      </c>
      <c r="Q431" s="135">
        <v>196.3</v>
      </c>
      <c r="R431" s="132" t="s">
        <v>827</v>
      </c>
      <c r="S431" s="136">
        <v>41653</v>
      </c>
      <c r="T431" s="136">
        <v>41604</v>
      </c>
      <c r="U431" s="132" t="s">
        <v>45</v>
      </c>
      <c r="V431" s="132" t="s">
        <v>3590</v>
      </c>
      <c r="W431" s="137">
        <v>1</v>
      </c>
      <c r="X431" s="137">
        <v>12</v>
      </c>
      <c r="Y431" s="137">
        <v>31.8</v>
      </c>
      <c r="Z431" s="137">
        <v>28.2</v>
      </c>
      <c r="AA431" s="137">
        <v>32</v>
      </c>
      <c r="AB431" s="137">
        <v>672.39999999999986</v>
      </c>
      <c r="AC431" s="138">
        <v>3.7715999999999994</v>
      </c>
      <c r="AD431" s="137">
        <v>168.09999999999997</v>
      </c>
      <c r="AE431" s="137">
        <v>1.3460999999999999</v>
      </c>
      <c r="AF431" s="137">
        <v>69.997199999999992</v>
      </c>
      <c r="AG431" s="139">
        <f>Table1[[#This Row],[Print/Copy Time from Sleep Mode (s)]]-Table1[[#This Row],[Print/Copy Time from Ready State (s)]]</f>
        <v>19.8</v>
      </c>
      <c r="AH4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31" s="139" t="b">
        <f>IF(Table1[[#This Row],[Recovery Time Requirement (s)]]="No Requirement",TRUE,IF(Table1[[#This Row],[Recovery Time Requirement (s)]]="Default Delay Time Missing","Unknown",Table1[[#This Row],[Recovery Time (s) (Tactive1 - Tactive0)]]&lt;=Table1[[#This Row],[Recovery Time Requirement (s)]]))</f>
        <v>1</v>
      </c>
      <c r="AJ431" s="139" t="b">
        <f>Table1[[#This Row],[Automatic Duplex Output Capable]]&lt;&gt;"Optional"</f>
        <v>1</v>
      </c>
      <c r="AK4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1" s="140" t="str">
        <f t="array" ref="AL4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1" s="140">
        <f t="array" ref="AM4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7.35</v>
      </c>
      <c r="AN431" s="140">
        <f>Table1[[#This Row],[V2.0 TEC Requirement (kWh/wk)]]*52/3</f>
        <v>127.39999999999999</v>
      </c>
      <c r="AO4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1.3460999999999999</v>
      </c>
      <c r="AP431" s="140">
        <f t="array" ref="AP4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0.91899999999999982</v>
      </c>
      <c r="AQ431" s="140">
        <f>Table1[[#This Row],[Proposed V3.0 TEC Requirement (kWh/wk)]]+IF(Table1[[#This Row],[Maximum Document Size Width]]&gt;=275,A3_Weekly,0)+IF(AND(ISNUMBER(FIND("WiFi",Table1[[#This Row],[Functional Adders]])),ISERROR(FIND("Ethernet",Table1[[#This Row],[Functional Adders]]))),WiFi_Weekly,0)</f>
        <v>0.91899999999999982</v>
      </c>
      <c r="AR431" s="140" t="b">
        <f>Table1[[#This Row],[Typical Electricity Consumption (TEC) Per Proposed V3.0 Calculations (kWh/wk)]]&lt;=Table1[[#This Row],[Proposed V3.0 TEC Requirement Plus A3 and Wi-Fi Allowances (kWh/wk)]]</f>
        <v>0</v>
      </c>
      <c r="AS431" s="140" t="b">
        <f t="shared" si="8"/>
        <v>0</v>
      </c>
    </row>
    <row r="432" spans="1:45" ht="36" x14ac:dyDescent="0.2">
      <c r="A432" s="131">
        <v>2307693</v>
      </c>
      <c r="B432" s="132" t="s">
        <v>824</v>
      </c>
      <c r="C432" s="132" t="s">
        <v>864</v>
      </c>
      <c r="D432" s="132" t="s">
        <v>826</v>
      </c>
      <c r="E432" s="132" t="s">
        <v>2978</v>
      </c>
      <c r="F432" s="141"/>
      <c r="G432" s="132" t="s">
        <v>1432</v>
      </c>
      <c r="H432" s="132" t="s">
        <v>22</v>
      </c>
      <c r="I432" s="133">
        <v>210</v>
      </c>
      <c r="J432" s="133">
        <v>279</v>
      </c>
      <c r="K432" s="132"/>
      <c r="L432" s="132" t="s">
        <v>32</v>
      </c>
      <c r="M432" s="132" t="s">
        <v>28</v>
      </c>
      <c r="N432" s="133">
        <v>57</v>
      </c>
      <c r="O432" s="132" t="s">
        <v>24</v>
      </c>
      <c r="P432" s="134">
        <v>3.1960000000000002</v>
      </c>
      <c r="Q432" s="135">
        <v>166.19200000000001</v>
      </c>
      <c r="R432" s="132" t="s">
        <v>39</v>
      </c>
      <c r="S432" s="136">
        <v>43160</v>
      </c>
      <c r="T432" s="136">
        <v>43081</v>
      </c>
      <c r="U432" s="132" t="s">
        <v>45</v>
      </c>
      <c r="V432" s="132" t="s">
        <v>3591</v>
      </c>
      <c r="W432" s="137">
        <v>1</v>
      </c>
      <c r="X432" s="137">
        <v>15</v>
      </c>
      <c r="Y432" s="137">
        <v>35.4</v>
      </c>
      <c r="Z432" s="137">
        <v>28.8</v>
      </c>
      <c r="AA432" s="137">
        <v>32</v>
      </c>
      <c r="AB432" s="137">
        <v>622.99999999999989</v>
      </c>
      <c r="AC432" s="138">
        <v>3.1917999999999997</v>
      </c>
      <c r="AD432" s="137">
        <v>155.74999999999997</v>
      </c>
      <c r="AE432" s="137">
        <v>0.87354999999999972</v>
      </c>
      <c r="AF432" s="137">
        <v>45.424599999999984</v>
      </c>
      <c r="AG432" s="139">
        <f>Table1[[#This Row],[Print/Copy Time from Sleep Mode (s)]]-Table1[[#This Row],[Print/Copy Time from Ready State (s)]]</f>
        <v>20.399999999999999</v>
      </c>
      <c r="AH4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28.939999999999998</v>
      </c>
      <c r="AI432" s="139" t="b">
        <f>IF(Table1[[#This Row],[Recovery Time Requirement (s)]]="No Requirement",TRUE,IF(Table1[[#This Row],[Recovery Time Requirement (s)]]="Default Delay Time Missing","Unknown",Table1[[#This Row],[Recovery Time (s) (Tactive1 - Tactive0)]]&lt;=Table1[[#This Row],[Recovery Time Requirement (s)]]))</f>
        <v>1</v>
      </c>
      <c r="AJ432" s="139" t="b">
        <f>Table1[[#This Row],[Automatic Duplex Output Capable]]&lt;&gt;"Optional"</f>
        <v>1</v>
      </c>
      <c r="AK4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2" s="140" t="str">
        <f t="array" ref="AL4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2" s="140">
        <f t="array" ref="AM4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v>
      </c>
      <c r="AN432" s="140">
        <f>Table1[[#This Row],[V2.0 TEC Requirement (kWh/wk)]]*52/3</f>
        <v>105.73333333333333</v>
      </c>
      <c r="AO4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0.87354999999999972</v>
      </c>
      <c r="AP432" s="140">
        <f t="array" ref="AP4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0.83099999999999996</v>
      </c>
      <c r="AQ432" s="140">
        <f>Table1[[#This Row],[Proposed V3.0 TEC Requirement (kWh/wk)]]+IF(Table1[[#This Row],[Maximum Document Size Width]]&gt;=275,A3_Weekly,0)+IF(AND(ISNUMBER(FIND("WiFi",Table1[[#This Row],[Functional Adders]])),ISERROR(FIND("Ethernet",Table1[[#This Row],[Functional Adders]]))),WiFi_Weekly,0)</f>
        <v>0.83099999999999996</v>
      </c>
      <c r="AR432" s="140" t="b">
        <f>Table1[[#This Row],[Typical Electricity Consumption (TEC) Per Proposed V3.0 Calculations (kWh/wk)]]&lt;=Table1[[#This Row],[Proposed V3.0 TEC Requirement Plus A3 and Wi-Fi Allowances (kWh/wk)]]</f>
        <v>0</v>
      </c>
      <c r="AS432" s="140" t="b">
        <f t="shared" si="8"/>
        <v>0</v>
      </c>
    </row>
    <row r="433" spans="1:45" ht="36" x14ac:dyDescent="0.2">
      <c r="A433" s="131">
        <v>2307694</v>
      </c>
      <c r="B433" s="132" t="s">
        <v>824</v>
      </c>
      <c r="C433" s="132" t="s">
        <v>864</v>
      </c>
      <c r="D433" s="132" t="s">
        <v>826</v>
      </c>
      <c r="E433" s="132" t="s">
        <v>2979</v>
      </c>
      <c r="F433" s="132"/>
      <c r="G433" s="132" t="s">
        <v>1432</v>
      </c>
      <c r="H433" s="132" t="s">
        <v>22</v>
      </c>
      <c r="I433" s="133">
        <v>210</v>
      </c>
      <c r="J433" s="133">
        <v>279</v>
      </c>
      <c r="K433" s="132"/>
      <c r="L433" s="132" t="s">
        <v>32</v>
      </c>
      <c r="M433" s="132" t="s">
        <v>28</v>
      </c>
      <c r="N433" s="133">
        <v>62</v>
      </c>
      <c r="O433" s="132" t="s">
        <v>24</v>
      </c>
      <c r="P433" s="134">
        <v>3.3690000000000002</v>
      </c>
      <c r="Q433" s="135">
        <v>175.18799999999999</v>
      </c>
      <c r="R433" s="132" t="s">
        <v>39</v>
      </c>
      <c r="S433" s="136">
        <v>43160</v>
      </c>
      <c r="T433" s="136">
        <v>43081</v>
      </c>
      <c r="U433" s="132" t="s">
        <v>45</v>
      </c>
      <c r="V433" s="132" t="s">
        <v>3592</v>
      </c>
      <c r="W433" s="137">
        <v>1</v>
      </c>
      <c r="X433" s="137">
        <v>12.6</v>
      </c>
      <c r="Y433" s="137">
        <v>35.4</v>
      </c>
      <c r="Z433" s="137">
        <v>28.2</v>
      </c>
      <c r="AA433" s="137">
        <v>32</v>
      </c>
      <c r="AB433" s="137">
        <v>657.79999999999984</v>
      </c>
      <c r="AC433" s="138">
        <v>3.3657999999999992</v>
      </c>
      <c r="AD433" s="137">
        <v>164.44999999999996</v>
      </c>
      <c r="AE433" s="137">
        <v>0.9170499999999997</v>
      </c>
      <c r="AF433" s="137">
        <v>47.686599999999984</v>
      </c>
      <c r="AG433" s="139">
        <f>Table1[[#This Row],[Print/Copy Time from Sleep Mode (s)]]-Table1[[#This Row],[Print/Copy Time from Ready State (s)]]</f>
        <v>22.799999999999997</v>
      </c>
      <c r="AH4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33" s="139" t="b">
        <f>IF(Table1[[#This Row],[Recovery Time Requirement (s)]]="No Requirement",TRUE,IF(Table1[[#This Row],[Recovery Time Requirement (s)]]="Default Delay Time Missing","Unknown",Table1[[#This Row],[Recovery Time (s) (Tactive1 - Tactive0)]]&lt;=Table1[[#This Row],[Recovery Time Requirement (s)]]))</f>
        <v>1</v>
      </c>
      <c r="AJ433" s="139" t="b">
        <f>Table1[[#This Row],[Automatic Duplex Output Capable]]&lt;&gt;"Optional"</f>
        <v>1</v>
      </c>
      <c r="AK4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3" s="140" t="str">
        <f t="array" ref="AL4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3" s="140">
        <f t="array" ref="AM4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7.35</v>
      </c>
      <c r="AN433" s="140">
        <f>Table1[[#This Row],[V2.0 TEC Requirement (kWh/wk)]]*52/3</f>
        <v>127.39999999999999</v>
      </c>
      <c r="AO4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0.9170499999999997</v>
      </c>
      <c r="AP433" s="140">
        <f t="array" ref="AP4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0.91899999999999982</v>
      </c>
      <c r="AQ433" s="140">
        <f>Table1[[#This Row],[Proposed V3.0 TEC Requirement (kWh/wk)]]+IF(Table1[[#This Row],[Maximum Document Size Width]]&gt;=275,A3_Weekly,0)+IF(AND(ISNUMBER(FIND("WiFi",Table1[[#This Row],[Functional Adders]])),ISERROR(FIND("Ethernet",Table1[[#This Row],[Functional Adders]]))),WiFi_Weekly,0)</f>
        <v>0.91899999999999982</v>
      </c>
      <c r="AR433" s="140" t="b">
        <f>Table1[[#This Row],[Typical Electricity Consumption (TEC) Per Proposed V3.0 Calculations (kWh/wk)]]&lt;=Table1[[#This Row],[Proposed V3.0 TEC Requirement Plus A3 and Wi-Fi Allowances (kWh/wk)]]</f>
        <v>1</v>
      </c>
      <c r="AS433" s="140" t="b">
        <f t="shared" si="8"/>
        <v>1</v>
      </c>
    </row>
    <row r="434" spans="1:45" ht="36" x14ac:dyDescent="0.2">
      <c r="A434" s="131">
        <v>2300995</v>
      </c>
      <c r="B434" s="132" t="s">
        <v>824</v>
      </c>
      <c r="C434" s="132" t="s">
        <v>864</v>
      </c>
      <c r="D434" s="132" t="s">
        <v>826</v>
      </c>
      <c r="E434" s="132" t="s">
        <v>874</v>
      </c>
      <c r="F434" s="132"/>
      <c r="G434" s="132" t="s">
        <v>1432</v>
      </c>
      <c r="H434" s="132" t="s">
        <v>22</v>
      </c>
      <c r="I434" s="133">
        <v>216</v>
      </c>
      <c r="J434" s="133">
        <v>356</v>
      </c>
      <c r="K434" s="132"/>
      <c r="L434" s="132" t="s">
        <v>32</v>
      </c>
      <c r="M434" s="132" t="s">
        <v>28</v>
      </c>
      <c r="N434" s="133">
        <v>25</v>
      </c>
      <c r="O434" s="132" t="s">
        <v>24</v>
      </c>
      <c r="P434" s="134">
        <v>1.0029999999999999</v>
      </c>
      <c r="Q434" s="135">
        <v>52.155999999999999</v>
      </c>
      <c r="R434" s="132" t="s">
        <v>39</v>
      </c>
      <c r="S434" s="136">
        <v>43040</v>
      </c>
      <c r="T434" s="136">
        <v>42943</v>
      </c>
      <c r="U434" s="132" t="s">
        <v>45</v>
      </c>
      <c r="V434" s="132" t="s">
        <v>875</v>
      </c>
      <c r="W434" s="137">
        <v>1</v>
      </c>
      <c r="X434" s="137">
        <v>13.8</v>
      </c>
      <c r="Y434" s="137">
        <v>18.600000000000001</v>
      </c>
      <c r="Z434" s="137">
        <v>16.8</v>
      </c>
      <c r="AA434" s="137">
        <v>25</v>
      </c>
      <c r="AB434" s="137">
        <v>184.66666666666666</v>
      </c>
      <c r="AC434" s="138">
        <v>1.0053833333333333</v>
      </c>
      <c r="AD434" s="137">
        <v>46.166666666666664</v>
      </c>
      <c r="AE434" s="137">
        <v>0.32694583333333332</v>
      </c>
      <c r="AF434" s="137">
        <v>17.001183333333334</v>
      </c>
      <c r="AG434" s="139">
        <f>Table1[[#This Row],[Print/Copy Time from Sleep Mode (s)]]-Table1[[#This Row],[Print/Copy Time from Ready State (s)]]</f>
        <v>4.8000000000000007</v>
      </c>
      <c r="AH4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434" s="139" t="b">
        <f>IF(Table1[[#This Row],[Recovery Time Requirement (s)]]="No Requirement",TRUE,IF(Table1[[#This Row],[Recovery Time Requirement (s)]]="Default Delay Time Missing","Unknown",Table1[[#This Row],[Recovery Time (s) (Tactive1 - Tactive0)]]&lt;=Table1[[#This Row],[Recovery Time Requirement (s)]]))</f>
        <v>1</v>
      </c>
      <c r="AJ434" s="139" t="b">
        <f>Table1[[#This Row],[Automatic Duplex Output Capable]]&lt;&gt;"Optional"</f>
        <v>1</v>
      </c>
      <c r="AK4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4" s="140" t="str">
        <f t="array" ref="AL4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4" s="140">
        <f t="array" ref="AM4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1.8000000000000003</v>
      </c>
      <c r="AN434" s="140">
        <f>Table1[[#This Row],[V2.0 TEC Requirement (kWh/wk)]]*52/3</f>
        <v>31.200000000000003</v>
      </c>
      <c r="AO4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0.32694583333333332</v>
      </c>
      <c r="AP434" s="140">
        <f t="array" ref="AP4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434" s="140">
        <f>Table1[[#This Row],[Proposed V3.0 TEC Requirement (kWh/wk)]]+IF(Table1[[#This Row],[Maximum Document Size Width]]&gt;=275,A3_Weekly,0)+IF(AND(ISNUMBER(FIND("WiFi",Table1[[#This Row],[Functional Adders]])),ISERROR(FIND("Ethernet",Table1[[#This Row],[Functional Adders]]))),WiFi_Weekly,0)</f>
        <v>0.33499999999999996</v>
      </c>
      <c r="AR434" s="140" t="b">
        <f>Table1[[#This Row],[Typical Electricity Consumption (TEC) Per Proposed V3.0 Calculations (kWh/wk)]]&lt;=Table1[[#This Row],[Proposed V3.0 TEC Requirement Plus A3 and Wi-Fi Allowances (kWh/wk)]]</f>
        <v>1</v>
      </c>
      <c r="AS434" s="140" t="b">
        <f t="shared" si="8"/>
        <v>1</v>
      </c>
    </row>
    <row r="435" spans="1:45" ht="36" x14ac:dyDescent="0.2">
      <c r="A435" s="131">
        <v>2300997</v>
      </c>
      <c r="B435" s="132" t="s">
        <v>824</v>
      </c>
      <c r="C435" s="132" t="s">
        <v>864</v>
      </c>
      <c r="D435" s="132" t="s">
        <v>826</v>
      </c>
      <c r="E435" s="132" t="s">
        <v>876</v>
      </c>
      <c r="F435" s="132"/>
      <c r="G435" s="132" t="s">
        <v>1432</v>
      </c>
      <c r="H435" s="132" t="s">
        <v>22</v>
      </c>
      <c r="I435" s="133">
        <v>216</v>
      </c>
      <c r="J435" s="133">
        <v>356</v>
      </c>
      <c r="K435" s="132"/>
      <c r="L435" s="132" t="s">
        <v>32</v>
      </c>
      <c r="M435" s="132" t="s">
        <v>28</v>
      </c>
      <c r="N435" s="133">
        <v>32</v>
      </c>
      <c r="O435" s="132" t="s">
        <v>24</v>
      </c>
      <c r="P435" s="134">
        <v>1.4530000000000001</v>
      </c>
      <c r="Q435" s="135">
        <v>75.555999999999997</v>
      </c>
      <c r="R435" s="132" t="s">
        <v>39</v>
      </c>
      <c r="S435" s="136">
        <v>43040</v>
      </c>
      <c r="T435" s="136">
        <v>42943</v>
      </c>
      <c r="U435" s="132" t="s">
        <v>45</v>
      </c>
      <c r="V435" s="132" t="s">
        <v>877</v>
      </c>
      <c r="W435" s="137">
        <v>1</v>
      </c>
      <c r="X435" s="137">
        <v>7.8</v>
      </c>
      <c r="Y435" s="137">
        <v>18</v>
      </c>
      <c r="Z435" s="137">
        <v>17.399999999999999</v>
      </c>
      <c r="AA435" s="137">
        <v>32</v>
      </c>
      <c r="AB435" s="137">
        <v>276.79999999999995</v>
      </c>
      <c r="AC435" s="138">
        <v>1.4479999999999997</v>
      </c>
      <c r="AD435" s="137">
        <v>69.199999999999989</v>
      </c>
      <c r="AE435" s="137">
        <v>0.42499999999999993</v>
      </c>
      <c r="AF435" s="137">
        <v>22.099999999999998</v>
      </c>
      <c r="AG435" s="139">
        <f>Table1[[#This Row],[Print/Copy Time from Sleep Mode (s)]]-Table1[[#This Row],[Print/Copy Time from Ready State (s)]]</f>
        <v>10.199999999999999</v>
      </c>
      <c r="AH4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35" s="139" t="b">
        <f>IF(Table1[[#This Row],[Recovery Time Requirement (s)]]="No Requirement",TRUE,IF(Table1[[#This Row],[Recovery Time Requirement (s)]]="Default Delay Time Missing","Unknown",Table1[[#This Row],[Recovery Time (s) (Tactive1 - Tactive0)]]&lt;=Table1[[#This Row],[Recovery Time Requirement (s)]]))</f>
        <v>1</v>
      </c>
      <c r="AJ435" s="139" t="b">
        <f>Table1[[#This Row],[Automatic Duplex Output Capable]]&lt;&gt;"Optional"</f>
        <v>1</v>
      </c>
      <c r="AK4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5" s="140" t="str">
        <f t="array" ref="AL4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5" s="140">
        <f t="array" ref="AM4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2.37</v>
      </c>
      <c r="AN435" s="140">
        <f>Table1[[#This Row],[V2.0 TEC Requirement (kWh/wk)]]*52/3</f>
        <v>41.080000000000005</v>
      </c>
      <c r="AO4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0.42499999999999993</v>
      </c>
      <c r="AP435" s="140">
        <f t="array" ref="AP4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0.46099999999999997</v>
      </c>
      <c r="AQ435" s="140">
        <f>Table1[[#This Row],[Proposed V3.0 TEC Requirement (kWh/wk)]]+IF(Table1[[#This Row],[Maximum Document Size Width]]&gt;=275,A3_Weekly,0)+IF(AND(ISNUMBER(FIND("WiFi",Table1[[#This Row],[Functional Adders]])),ISERROR(FIND("Ethernet",Table1[[#This Row],[Functional Adders]]))),WiFi_Weekly,0)</f>
        <v>0.46099999999999997</v>
      </c>
      <c r="AR435" s="140" t="b">
        <f>Table1[[#This Row],[Typical Electricity Consumption (TEC) Per Proposed V3.0 Calculations (kWh/wk)]]&lt;=Table1[[#This Row],[Proposed V3.0 TEC Requirement Plus A3 and Wi-Fi Allowances (kWh/wk)]]</f>
        <v>1</v>
      </c>
      <c r="AS435" s="140" t="b">
        <f t="shared" si="8"/>
        <v>1</v>
      </c>
    </row>
    <row r="436" spans="1:45" ht="36" x14ac:dyDescent="0.2">
      <c r="A436" s="131">
        <v>2265569</v>
      </c>
      <c r="B436" s="132" t="s">
        <v>824</v>
      </c>
      <c r="C436" s="132" t="s">
        <v>864</v>
      </c>
      <c r="D436" s="132" t="s">
        <v>826</v>
      </c>
      <c r="E436" s="132" t="s">
        <v>878</v>
      </c>
      <c r="F436" s="132"/>
      <c r="G436" s="132" t="s">
        <v>1432</v>
      </c>
      <c r="H436" s="132" t="s">
        <v>22</v>
      </c>
      <c r="I436" s="133">
        <v>216</v>
      </c>
      <c r="J436" s="133">
        <v>356</v>
      </c>
      <c r="K436" s="132"/>
      <c r="L436" s="132" t="s">
        <v>32</v>
      </c>
      <c r="M436" s="132" t="s">
        <v>21</v>
      </c>
      <c r="N436" s="133">
        <v>22</v>
      </c>
      <c r="O436" s="132" t="s">
        <v>24</v>
      </c>
      <c r="P436" s="134">
        <v>0.81200000000000006</v>
      </c>
      <c r="Q436" s="135">
        <v>42.223999999999997</v>
      </c>
      <c r="R436" s="132" t="s">
        <v>39</v>
      </c>
      <c r="S436" s="136">
        <v>42552</v>
      </c>
      <c r="T436" s="136">
        <v>42488</v>
      </c>
      <c r="U436" s="132" t="s">
        <v>45</v>
      </c>
      <c r="V436" s="132" t="s">
        <v>879</v>
      </c>
      <c r="W436" s="137">
        <v>1</v>
      </c>
      <c r="X436" s="137">
        <v>14.4</v>
      </c>
      <c r="Y436" s="137">
        <v>21.6</v>
      </c>
      <c r="Z436" s="137">
        <v>21</v>
      </c>
      <c r="AA436" s="137">
        <v>22</v>
      </c>
      <c r="AB436" s="137">
        <v>138.73333333333332</v>
      </c>
      <c r="AC436" s="138">
        <v>0.8060666666666666</v>
      </c>
      <c r="AD436" s="137">
        <v>34.68333333333333</v>
      </c>
      <c r="AE436" s="137">
        <v>0.30231666666666662</v>
      </c>
      <c r="AF436" s="137">
        <v>15.720466666666665</v>
      </c>
      <c r="AG436" s="139">
        <f>Table1[[#This Row],[Print/Copy Time from Sleep Mode (s)]]-Table1[[#This Row],[Print/Copy Time from Ready State (s)]]</f>
        <v>7.2000000000000011</v>
      </c>
      <c r="AH4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436" s="139" t="b">
        <f>IF(Table1[[#This Row],[Recovery Time Requirement (s)]]="No Requirement",TRUE,IF(Table1[[#This Row],[Recovery Time Requirement (s)]]="Default Delay Time Missing","Unknown",Table1[[#This Row],[Recovery Time (s) (Tactive1 - Tactive0)]]&lt;=Table1[[#This Row],[Recovery Time Requirement (s)]]))</f>
        <v>1</v>
      </c>
      <c r="AJ436" s="139" t="b">
        <f>Table1[[#This Row],[Automatic Duplex Output Capable]]&lt;&gt;"Optional"</f>
        <v>1</v>
      </c>
      <c r="AK4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6" s="140" t="str">
        <f t="array" ref="AL4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6" s="140">
        <f t="array" ref="AM4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2.91</v>
      </c>
      <c r="AN436" s="140">
        <f>Table1[[#This Row],[V2.0 TEC Requirement (kWh/wk)]]*52/3</f>
        <v>50.44</v>
      </c>
      <c r="AO4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0.30231666666666662</v>
      </c>
      <c r="AP436" s="140">
        <f t="array" ref="AP4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436" s="140">
        <f>Table1[[#This Row],[Proposed V3.0 TEC Requirement (kWh/wk)]]+IF(Table1[[#This Row],[Maximum Document Size Width]]&gt;=275,A3_Weekly,0)+IF(AND(ISNUMBER(FIND("WiFi",Table1[[#This Row],[Functional Adders]])),ISERROR(FIND("Ethernet",Table1[[#This Row],[Functional Adders]]))),WiFi_Weekly,0)</f>
        <v>0.27500000000000002</v>
      </c>
      <c r="AR436" s="140" t="b">
        <f>Table1[[#This Row],[Typical Electricity Consumption (TEC) Per Proposed V3.0 Calculations (kWh/wk)]]&lt;=Table1[[#This Row],[Proposed V3.0 TEC Requirement Plus A3 and Wi-Fi Allowances (kWh/wk)]]</f>
        <v>0</v>
      </c>
      <c r="AS436" s="140" t="b">
        <f t="shared" si="8"/>
        <v>0</v>
      </c>
    </row>
    <row r="437" spans="1:45" ht="36" x14ac:dyDescent="0.2">
      <c r="A437" s="131">
        <v>2265567</v>
      </c>
      <c r="B437" s="132" t="s">
        <v>824</v>
      </c>
      <c r="C437" s="132" t="s">
        <v>864</v>
      </c>
      <c r="D437" s="132" t="s">
        <v>826</v>
      </c>
      <c r="E437" s="132" t="s">
        <v>880</v>
      </c>
      <c r="F437" s="132"/>
      <c r="G437" s="132" t="s">
        <v>1432</v>
      </c>
      <c r="H437" s="132" t="s">
        <v>22</v>
      </c>
      <c r="I437" s="133">
        <v>216</v>
      </c>
      <c r="J437" s="133">
        <v>356</v>
      </c>
      <c r="K437" s="132"/>
      <c r="L437" s="132" t="s">
        <v>32</v>
      </c>
      <c r="M437" s="132" t="s">
        <v>21</v>
      </c>
      <c r="N437" s="133">
        <v>27</v>
      </c>
      <c r="O437" s="132" t="s">
        <v>24</v>
      </c>
      <c r="P437" s="134">
        <v>1.0389999999999999</v>
      </c>
      <c r="Q437" s="135">
        <v>54.027999999999999</v>
      </c>
      <c r="R437" s="132" t="s">
        <v>39</v>
      </c>
      <c r="S437" s="136">
        <v>42552</v>
      </c>
      <c r="T437" s="136">
        <v>42487</v>
      </c>
      <c r="U437" s="132" t="s">
        <v>45</v>
      </c>
      <c r="V437" s="132" t="s">
        <v>881</v>
      </c>
      <c r="W437" s="137">
        <v>1</v>
      </c>
      <c r="X437" s="137">
        <v>19.2</v>
      </c>
      <c r="Y437" s="137">
        <v>21</v>
      </c>
      <c r="Z437" s="137">
        <v>19.8</v>
      </c>
      <c r="AA437" s="137">
        <v>27</v>
      </c>
      <c r="AB437" s="137">
        <v>185.63333333333335</v>
      </c>
      <c r="AC437" s="138">
        <v>1.0355666666666667</v>
      </c>
      <c r="AD437" s="137">
        <v>46.408333333333339</v>
      </c>
      <c r="AE437" s="137">
        <v>0.35969166666666674</v>
      </c>
      <c r="AF437" s="137">
        <v>18.70396666666667</v>
      </c>
      <c r="AG437" s="139">
        <f>Table1[[#This Row],[Print/Copy Time from Sleep Mode (s)]]-Table1[[#This Row],[Print/Copy Time from Ready State (s)]]</f>
        <v>1.8000000000000007</v>
      </c>
      <c r="AH4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437" s="139" t="b">
        <f>IF(Table1[[#This Row],[Recovery Time Requirement (s)]]="No Requirement",TRUE,IF(Table1[[#This Row],[Recovery Time Requirement (s)]]="Default Delay Time Missing","Unknown",Table1[[#This Row],[Recovery Time (s) (Tactive1 - Tactive0)]]&lt;=Table1[[#This Row],[Recovery Time Requirement (s)]]))</f>
        <v>1</v>
      </c>
      <c r="AJ437" s="139" t="b">
        <f>Table1[[#This Row],[Automatic Duplex Output Capable]]&lt;&gt;"Optional"</f>
        <v>1</v>
      </c>
      <c r="AK4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7" s="140" t="str">
        <f t="array" ref="AL4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7" s="140">
        <f t="array" ref="AM4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3.56</v>
      </c>
      <c r="AN437" s="140">
        <f>Table1[[#This Row],[V2.0 TEC Requirement (kWh/wk)]]*52/3</f>
        <v>61.706666666666671</v>
      </c>
      <c r="AO4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0.35969166666666674</v>
      </c>
      <c r="AP437" s="140">
        <f t="array" ref="AP4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0.38000000000000006</v>
      </c>
      <c r="AQ437" s="140">
        <f>Table1[[#This Row],[Proposed V3.0 TEC Requirement (kWh/wk)]]+IF(Table1[[#This Row],[Maximum Document Size Width]]&gt;=275,A3_Weekly,0)+IF(AND(ISNUMBER(FIND("WiFi",Table1[[#This Row],[Functional Adders]])),ISERROR(FIND("Ethernet",Table1[[#This Row],[Functional Adders]]))),WiFi_Weekly,0)</f>
        <v>0.38000000000000006</v>
      </c>
      <c r="AR437" s="140" t="b">
        <f>Table1[[#This Row],[Typical Electricity Consumption (TEC) Per Proposed V3.0 Calculations (kWh/wk)]]&lt;=Table1[[#This Row],[Proposed V3.0 TEC Requirement Plus A3 and Wi-Fi Allowances (kWh/wk)]]</f>
        <v>1</v>
      </c>
      <c r="AS437" s="140" t="b">
        <f t="shared" si="8"/>
        <v>1</v>
      </c>
    </row>
    <row r="438" spans="1:45" ht="36" x14ac:dyDescent="0.2">
      <c r="A438" s="131">
        <v>2197679</v>
      </c>
      <c r="B438" s="132" t="s">
        <v>824</v>
      </c>
      <c r="C438" s="132" t="s">
        <v>864</v>
      </c>
      <c r="D438" s="132" t="s">
        <v>826</v>
      </c>
      <c r="E438" s="132" t="s">
        <v>2980</v>
      </c>
      <c r="F438" s="132"/>
      <c r="G438" s="132" t="s">
        <v>1432</v>
      </c>
      <c r="H438" s="132" t="s">
        <v>22</v>
      </c>
      <c r="I438" s="133">
        <v>210</v>
      </c>
      <c r="J438" s="133">
        <v>279</v>
      </c>
      <c r="K438" s="132"/>
      <c r="L438" s="132" t="s">
        <v>32</v>
      </c>
      <c r="M438" s="132" t="s">
        <v>21</v>
      </c>
      <c r="N438" s="133">
        <v>28</v>
      </c>
      <c r="O438" s="132" t="s">
        <v>24</v>
      </c>
      <c r="P438" s="134">
        <v>2.6030000000000002</v>
      </c>
      <c r="Q438" s="135">
        <v>135.35599999999999</v>
      </c>
      <c r="R438" s="132" t="s">
        <v>827</v>
      </c>
      <c r="S438" s="136">
        <v>41653</v>
      </c>
      <c r="T438" s="136">
        <v>41611</v>
      </c>
      <c r="U438" s="132" t="s">
        <v>45</v>
      </c>
      <c r="V438" s="132" t="s">
        <v>3593</v>
      </c>
      <c r="W438" s="137">
        <v>15</v>
      </c>
      <c r="X438" s="137">
        <v>16.2</v>
      </c>
      <c r="Y438" s="137">
        <v>36</v>
      </c>
      <c r="Z438" s="137">
        <v>22.8</v>
      </c>
      <c r="AA438" s="137">
        <v>28</v>
      </c>
      <c r="AB438" s="137">
        <v>443.86666666666662</v>
      </c>
      <c r="AC438" s="138">
        <v>2.6076079999999999</v>
      </c>
      <c r="AD438" s="137">
        <v>110.96666666666665</v>
      </c>
      <c r="AE438" s="137">
        <v>1.0192330000000001</v>
      </c>
      <c r="AF438" s="137">
        <v>53.000116000000006</v>
      </c>
      <c r="AG438" s="139">
        <f>Table1[[#This Row],[Print/Copy Time from Sleep Mode (s)]]-Table1[[#This Row],[Print/Copy Time from Ready State (s)]]</f>
        <v>19.8</v>
      </c>
      <c r="AH4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438" s="139" t="b">
        <f>IF(Table1[[#This Row],[Recovery Time Requirement (s)]]="No Requirement",TRUE,IF(Table1[[#This Row],[Recovery Time Requirement (s)]]="Default Delay Time Missing","Unknown",Table1[[#This Row],[Recovery Time (s) (Tactive1 - Tactive0)]]&lt;=Table1[[#This Row],[Recovery Time Requirement (s)]]))</f>
        <v>1</v>
      </c>
      <c r="AJ438" s="139" t="b">
        <f>Table1[[#This Row],[Automatic Duplex Output Capable]]&lt;&gt;"Optional"</f>
        <v>1</v>
      </c>
      <c r="AK4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8" s="140" t="str">
        <f t="array" ref="AL4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8" s="140">
        <f t="array" ref="AM4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438" s="140">
        <f>Table1[[#This Row],[V2.0 TEC Requirement (kWh/wk)]]*52/3</f>
        <v>63.96</v>
      </c>
      <c r="AO4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1.0192330000000001</v>
      </c>
      <c r="AP438" s="140">
        <f t="array" ref="AP4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438" s="140">
        <f>Table1[[#This Row],[Proposed V3.0 TEC Requirement (kWh/wk)]]+IF(Table1[[#This Row],[Maximum Document Size Width]]&gt;=275,A3_Weekly,0)+IF(AND(ISNUMBER(FIND("WiFi",Table1[[#This Row],[Functional Adders]])),ISERROR(FIND("Ethernet",Table1[[#This Row],[Functional Adders]]))),WiFi_Weekly,0)</f>
        <v>0.40100000000000008</v>
      </c>
      <c r="AR438" s="140" t="b">
        <f>Table1[[#This Row],[Typical Electricity Consumption (TEC) Per Proposed V3.0 Calculations (kWh/wk)]]&lt;=Table1[[#This Row],[Proposed V3.0 TEC Requirement Plus A3 and Wi-Fi Allowances (kWh/wk)]]</f>
        <v>0</v>
      </c>
      <c r="AS438" s="140" t="b">
        <f t="shared" si="8"/>
        <v>0</v>
      </c>
    </row>
    <row r="439" spans="1:45" ht="36" x14ac:dyDescent="0.2">
      <c r="A439" s="131">
        <v>2230867</v>
      </c>
      <c r="B439" s="132" t="s">
        <v>824</v>
      </c>
      <c r="C439" s="132" t="s">
        <v>864</v>
      </c>
      <c r="D439" s="132" t="s">
        <v>826</v>
      </c>
      <c r="E439" s="132" t="s">
        <v>882</v>
      </c>
      <c r="F439" s="132"/>
      <c r="G439" s="132" t="s">
        <v>1432</v>
      </c>
      <c r="H439" s="132" t="s">
        <v>22</v>
      </c>
      <c r="I439" s="133">
        <v>216</v>
      </c>
      <c r="J439" s="133">
        <v>279</v>
      </c>
      <c r="K439" s="132"/>
      <c r="L439" s="132" t="s">
        <v>32</v>
      </c>
      <c r="M439" s="132" t="s">
        <v>21</v>
      </c>
      <c r="N439" s="133">
        <v>32</v>
      </c>
      <c r="O439" s="132" t="s">
        <v>24</v>
      </c>
      <c r="P439" s="134">
        <v>1.88</v>
      </c>
      <c r="Q439" s="135">
        <v>97.76</v>
      </c>
      <c r="R439" s="132" t="s">
        <v>827</v>
      </c>
      <c r="S439" s="136">
        <v>42095</v>
      </c>
      <c r="T439" s="136">
        <v>42016</v>
      </c>
      <c r="U439" s="132" t="s">
        <v>45</v>
      </c>
      <c r="V439" s="132" t="s">
        <v>883</v>
      </c>
      <c r="W439" s="137">
        <v>1</v>
      </c>
      <c r="X439" s="137">
        <v>8.4</v>
      </c>
      <c r="Y439" s="137">
        <v>24</v>
      </c>
      <c r="Z439" s="137">
        <v>29.4</v>
      </c>
      <c r="AA439" s="137">
        <v>32</v>
      </c>
      <c r="AB439" s="137">
        <v>313.8</v>
      </c>
      <c r="AC439" s="138">
        <v>1.8762000000000001</v>
      </c>
      <c r="AD439" s="137">
        <v>78.45</v>
      </c>
      <c r="AE439" s="137">
        <v>0.77145000000000008</v>
      </c>
      <c r="AF439" s="137">
        <v>40.115400000000001</v>
      </c>
      <c r="AG439" s="139">
        <f>Table1[[#This Row],[Print/Copy Time from Sleep Mode (s)]]-Table1[[#This Row],[Print/Copy Time from Ready State (s)]]</f>
        <v>15.6</v>
      </c>
      <c r="AH4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39" s="139" t="b">
        <f>IF(Table1[[#This Row],[Recovery Time Requirement (s)]]="No Requirement",TRUE,IF(Table1[[#This Row],[Recovery Time Requirement (s)]]="Default Delay Time Missing","Unknown",Table1[[#This Row],[Recovery Time (s) (Tactive1 - Tactive0)]]&lt;=Table1[[#This Row],[Recovery Time Requirement (s)]]))</f>
        <v>1</v>
      </c>
      <c r="AJ439" s="139" t="b">
        <f>Table1[[#This Row],[Automatic Duplex Output Capable]]&lt;&gt;"Optional"</f>
        <v>1</v>
      </c>
      <c r="AK4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39" s="140" t="str">
        <f t="array" ref="AL4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39" s="140">
        <f t="array" ref="AM4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439" s="140">
        <f>Table1[[#This Row],[V2.0 TEC Requirement (kWh/wk)]]*52/3</f>
        <v>75.400000000000006</v>
      </c>
      <c r="AO4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0.77145000000000008</v>
      </c>
      <c r="AP439" s="140">
        <f t="array" ref="AP4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439" s="140">
        <f>Table1[[#This Row],[Proposed V3.0 TEC Requirement (kWh/wk)]]+IF(Table1[[#This Row],[Maximum Document Size Width]]&gt;=275,A3_Weekly,0)+IF(AND(ISNUMBER(FIND("WiFi",Table1[[#This Row],[Functional Adders]])),ISERROR(FIND("Ethernet",Table1[[#This Row],[Functional Adders]]))),WiFi_Weekly,0)</f>
        <v>0.48500000000000004</v>
      </c>
      <c r="AR439" s="140" t="b">
        <f>Table1[[#This Row],[Typical Electricity Consumption (TEC) Per Proposed V3.0 Calculations (kWh/wk)]]&lt;=Table1[[#This Row],[Proposed V3.0 TEC Requirement Plus A3 and Wi-Fi Allowances (kWh/wk)]]</f>
        <v>0</v>
      </c>
      <c r="AS439" s="140" t="b">
        <f t="shared" si="8"/>
        <v>0</v>
      </c>
    </row>
    <row r="440" spans="1:45" ht="36" x14ac:dyDescent="0.2">
      <c r="A440" s="131">
        <v>2230843</v>
      </c>
      <c r="B440" s="132" t="s">
        <v>824</v>
      </c>
      <c r="C440" s="132" t="s">
        <v>864</v>
      </c>
      <c r="D440" s="132" t="s">
        <v>826</v>
      </c>
      <c r="E440" s="132" t="s">
        <v>884</v>
      </c>
      <c r="F440" s="132"/>
      <c r="G440" s="132" t="s">
        <v>1432</v>
      </c>
      <c r="H440" s="132" t="s">
        <v>22</v>
      </c>
      <c r="I440" s="133">
        <v>216</v>
      </c>
      <c r="J440" s="133">
        <v>279</v>
      </c>
      <c r="K440" s="132"/>
      <c r="L440" s="132" t="s">
        <v>32</v>
      </c>
      <c r="M440" s="132" t="s">
        <v>21</v>
      </c>
      <c r="N440" s="133">
        <v>37</v>
      </c>
      <c r="O440" s="132" t="s">
        <v>24</v>
      </c>
      <c r="P440" s="134">
        <v>2.1480000000000001</v>
      </c>
      <c r="Q440" s="135">
        <v>111.696</v>
      </c>
      <c r="R440" s="132" t="s">
        <v>827</v>
      </c>
      <c r="S440" s="136">
        <v>42095</v>
      </c>
      <c r="T440" s="136">
        <v>42016</v>
      </c>
      <c r="U440" s="132" t="s">
        <v>45</v>
      </c>
      <c r="V440" s="132" t="s">
        <v>885</v>
      </c>
      <c r="W440" s="137">
        <v>1</v>
      </c>
      <c r="X440" s="137">
        <v>7.8</v>
      </c>
      <c r="Y440" s="137">
        <v>26.4</v>
      </c>
      <c r="Z440" s="137">
        <v>20.399999999999999</v>
      </c>
      <c r="AA440" s="137">
        <v>32</v>
      </c>
      <c r="AB440" s="137">
        <v>367.2</v>
      </c>
      <c r="AC440" s="138">
        <v>2.1431999999999998</v>
      </c>
      <c r="AD440" s="137">
        <v>91.8</v>
      </c>
      <c r="AE440" s="137">
        <v>0.83820000000000006</v>
      </c>
      <c r="AF440" s="137">
        <v>43.586400000000005</v>
      </c>
      <c r="AG440" s="139">
        <f>Table1[[#This Row],[Print/Copy Time from Sleep Mode (s)]]-Table1[[#This Row],[Print/Copy Time from Ready State (s)]]</f>
        <v>18.599999999999998</v>
      </c>
      <c r="AH4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40" s="139" t="b">
        <f>IF(Table1[[#This Row],[Recovery Time Requirement (s)]]="No Requirement",TRUE,IF(Table1[[#This Row],[Recovery Time Requirement (s)]]="Default Delay Time Missing","Unknown",Table1[[#This Row],[Recovery Time (s) (Tactive1 - Tactive0)]]&lt;=Table1[[#This Row],[Recovery Time Requirement (s)]]))</f>
        <v>1</v>
      </c>
      <c r="AJ440" s="139" t="b">
        <f>Table1[[#This Row],[Automatic Duplex Output Capable]]&lt;&gt;"Optional"</f>
        <v>1</v>
      </c>
      <c r="AK4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0" s="140" t="str">
        <f t="array" ref="AL4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0" s="140">
        <f t="array" ref="AM4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5.3500000000000005</v>
      </c>
      <c r="AN440" s="140">
        <f>Table1[[#This Row],[V2.0 TEC Requirement (kWh/wk)]]*52/3</f>
        <v>92.733333333333348</v>
      </c>
      <c r="AO4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0.83820000000000006</v>
      </c>
      <c r="AP440" s="140">
        <f t="array" ref="AP4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440" s="140">
        <f>Table1[[#This Row],[Proposed V3.0 TEC Requirement (kWh/wk)]]+IF(Table1[[#This Row],[Maximum Document Size Width]]&gt;=275,A3_Weekly,0)+IF(AND(ISNUMBER(FIND("WiFi",Table1[[#This Row],[Functional Adders]])),ISERROR(FIND("Ethernet",Table1[[#This Row],[Functional Adders]]))),WiFi_Weekly,0)</f>
        <v>0.59000000000000008</v>
      </c>
      <c r="AR440" s="140" t="b">
        <f>Table1[[#This Row],[Typical Electricity Consumption (TEC) Per Proposed V3.0 Calculations (kWh/wk)]]&lt;=Table1[[#This Row],[Proposed V3.0 TEC Requirement Plus A3 and Wi-Fi Allowances (kWh/wk)]]</f>
        <v>0</v>
      </c>
      <c r="AS440" s="140" t="b">
        <f t="shared" si="8"/>
        <v>0</v>
      </c>
    </row>
    <row r="441" spans="1:45" ht="36" x14ac:dyDescent="0.2">
      <c r="A441" s="131">
        <v>2305991</v>
      </c>
      <c r="B441" s="132" t="s">
        <v>824</v>
      </c>
      <c r="C441" s="132" t="s">
        <v>864</v>
      </c>
      <c r="D441" s="132" t="s">
        <v>826</v>
      </c>
      <c r="E441" s="132" t="s">
        <v>2981</v>
      </c>
      <c r="F441" s="132"/>
      <c r="G441" s="132" t="s">
        <v>1432</v>
      </c>
      <c r="H441" s="132" t="s">
        <v>22</v>
      </c>
      <c r="I441" s="133">
        <v>216</v>
      </c>
      <c r="J441" s="133">
        <v>356</v>
      </c>
      <c r="K441" s="132"/>
      <c r="L441" s="132" t="s">
        <v>32</v>
      </c>
      <c r="M441" s="132" t="s">
        <v>21</v>
      </c>
      <c r="N441" s="133">
        <v>37</v>
      </c>
      <c r="O441" s="132" t="s">
        <v>24</v>
      </c>
      <c r="P441" s="134">
        <v>1.704</v>
      </c>
      <c r="Q441" s="135">
        <v>88.608000000000004</v>
      </c>
      <c r="R441" s="132" t="s">
        <v>39</v>
      </c>
      <c r="S441" s="136">
        <v>43221</v>
      </c>
      <c r="T441" s="136">
        <v>43041</v>
      </c>
      <c r="U441" s="132" t="s">
        <v>45</v>
      </c>
      <c r="V441" s="132" t="s">
        <v>3594</v>
      </c>
      <c r="W441" s="137">
        <v>1</v>
      </c>
      <c r="X441" s="137">
        <v>11.4</v>
      </c>
      <c r="Y441" s="137">
        <v>23.4</v>
      </c>
      <c r="Z441" s="137">
        <v>21</v>
      </c>
      <c r="AA441" s="137">
        <v>32</v>
      </c>
      <c r="AB441" s="137">
        <v>324.20000000000005</v>
      </c>
      <c r="AC441" s="138">
        <v>1.6978000000000004</v>
      </c>
      <c r="AD441" s="137">
        <v>81.050000000000011</v>
      </c>
      <c r="AE441" s="137">
        <v>0.50005000000000011</v>
      </c>
      <c r="AF441" s="137">
        <v>26.002600000000005</v>
      </c>
      <c r="AG441" s="139">
        <f>Table1[[#This Row],[Print/Copy Time from Sleep Mode (s)]]-Table1[[#This Row],[Print/Copy Time from Ready State (s)]]</f>
        <v>11.999999999999998</v>
      </c>
      <c r="AH4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41" s="139" t="b">
        <f>IF(Table1[[#This Row],[Recovery Time Requirement (s)]]="No Requirement",TRUE,IF(Table1[[#This Row],[Recovery Time Requirement (s)]]="Default Delay Time Missing","Unknown",Table1[[#This Row],[Recovery Time (s) (Tactive1 - Tactive0)]]&lt;=Table1[[#This Row],[Recovery Time Requirement (s)]]))</f>
        <v>1</v>
      </c>
      <c r="AJ441" s="139" t="b">
        <f>Table1[[#This Row],[Automatic Duplex Output Capable]]&lt;&gt;"Optional"</f>
        <v>1</v>
      </c>
      <c r="AK4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1" s="140" t="str">
        <f t="array" ref="AL4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1" s="140">
        <f t="array" ref="AM4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5.3500000000000005</v>
      </c>
      <c r="AN441" s="140">
        <f>Table1[[#This Row],[V2.0 TEC Requirement (kWh/wk)]]*52/3</f>
        <v>92.733333333333348</v>
      </c>
      <c r="AO4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0.50005000000000011</v>
      </c>
      <c r="AP441" s="140">
        <f t="array" ref="AP4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441" s="140">
        <f>Table1[[#This Row],[Proposed V3.0 TEC Requirement (kWh/wk)]]+IF(Table1[[#This Row],[Maximum Document Size Width]]&gt;=275,A3_Weekly,0)+IF(AND(ISNUMBER(FIND("WiFi",Table1[[#This Row],[Functional Adders]])),ISERROR(FIND("Ethernet",Table1[[#This Row],[Functional Adders]]))),WiFi_Weekly,0)</f>
        <v>0.59000000000000008</v>
      </c>
      <c r="AR441" s="140" t="b">
        <f>Table1[[#This Row],[Typical Electricity Consumption (TEC) Per Proposed V3.0 Calculations (kWh/wk)]]&lt;=Table1[[#This Row],[Proposed V3.0 TEC Requirement Plus A3 and Wi-Fi Allowances (kWh/wk)]]</f>
        <v>1</v>
      </c>
      <c r="AS441" s="140" t="b">
        <f t="shared" si="8"/>
        <v>1</v>
      </c>
    </row>
    <row r="442" spans="1:45" ht="36" x14ac:dyDescent="0.2">
      <c r="A442" s="131">
        <v>2194013</v>
      </c>
      <c r="B442" s="132" t="s">
        <v>824</v>
      </c>
      <c r="C442" s="132" t="s">
        <v>864</v>
      </c>
      <c r="D442" s="132" t="s">
        <v>826</v>
      </c>
      <c r="E442" s="132" t="s">
        <v>2982</v>
      </c>
      <c r="F442" s="132"/>
      <c r="G442" s="132" t="s">
        <v>1432</v>
      </c>
      <c r="H442" s="132" t="s">
        <v>22</v>
      </c>
      <c r="I442" s="133">
        <v>216</v>
      </c>
      <c r="J442" s="133">
        <v>279</v>
      </c>
      <c r="K442" s="132"/>
      <c r="L442" s="132" t="s">
        <v>32</v>
      </c>
      <c r="M442" s="132" t="s">
        <v>21</v>
      </c>
      <c r="N442" s="133">
        <v>28</v>
      </c>
      <c r="O442" s="132" t="s">
        <v>24</v>
      </c>
      <c r="P442" s="134">
        <v>2.5819999999999999</v>
      </c>
      <c r="Q442" s="135">
        <v>134.26400000000001</v>
      </c>
      <c r="R442" s="132" t="s">
        <v>827</v>
      </c>
      <c r="S442" s="136">
        <v>41653</v>
      </c>
      <c r="T442" s="136">
        <v>41584</v>
      </c>
      <c r="U442" s="132" t="s">
        <v>45</v>
      </c>
      <c r="V442" s="132" t="s">
        <v>3595</v>
      </c>
      <c r="W442" s="137">
        <v>15</v>
      </c>
      <c r="X442" s="137">
        <v>21</v>
      </c>
      <c r="Y442" s="137">
        <v>37.799999999999997</v>
      </c>
      <c r="Z442" s="137">
        <v>33</v>
      </c>
      <c r="AA442" s="137">
        <v>28</v>
      </c>
      <c r="AB442" s="137">
        <v>445.20000000000005</v>
      </c>
      <c r="AC442" s="138">
        <v>2.5866860000000003</v>
      </c>
      <c r="AD442" s="137">
        <v>111.30000000000001</v>
      </c>
      <c r="AE442" s="137">
        <v>0.98806100000000008</v>
      </c>
      <c r="AF442" s="137">
        <v>51.379172000000004</v>
      </c>
      <c r="AG442" s="139">
        <f>Table1[[#This Row],[Print/Copy Time from Sleep Mode (s)]]-Table1[[#This Row],[Print/Copy Time from Ready State (s)]]</f>
        <v>16.799999999999997</v>
      </c>
      <c r="AH4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442" s="139" t="b">
        <f>IF(Table1[[#This Row],[Recovery Time Requirement (s)]]="No Requirement",TRUE,IF(Table1[[#This Row],[Recovery Time Requirement (s)]]="Default Delay Time Missing","Unknown",Table1[[#This Row],[Recovery Time (s) (Tactive1 - Tactive0)]]&lt;=Table1[[#This Row],[Recovery Time Requirement (s)]]))</f>
        <v>1</v>
      </c>
      <c r="AJ442" s="139" t="b">
        <f>Table1[[#This Row],[Automatic Duplex Output Capable]]&lt;&gt;"Optional"</f>
        <v>1</v>
      </c>
      <c r="AK4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2" s="140" t="str">
        <f t="array" ref="AL4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2" s="140">
        <f t="array" ref="AM4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442" s="140">
        <f>Table1[[#This Row],[V2.0 TEC Requirement (kWh/wk)]]*52/3</f>
        <v>63.96</v>
      </c>
      <c r="AO4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0.98806100000000008</v>
      </c>
      <c r="AP442" s="140">
        <f t="array" ref="AP4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442" s="140">
        <f>Table1[[#This Row],[Proposed V3.0 TEC Requirement (kWh/wk)]]+IF(Table1[[#This Row],[Maximum Document Size Width]]&gt;=275,A3_Weekly,0)+IF(AND(ISNUMBER(FIND("WiFi",Table1[[#This Row],[Functional Adders]])),ISERROR(FIND("Ethernet",Table1[[#This Row],[Functional Adders]]))),WiFi_Weekly,0)</f>
        <v>0.40100000000000008</v>
      </c>
      <c r="AR442" s="140" t="b">
        <f>Table1[[#This Row],[Typical Electricity Consumption (TEC) Per Proposed V3.0 Calculations (kWh/wk)]]&lt;=Table1[[#This Row],[Proposed V3.0 TEC Requirement Plus A3 and Wi-Fi Allowances (kWh/wk)]]</f>
        <v>0</v>
      </c>
      <c r="AS442" s="140" t="b">
        <f t="shared" si="8"/>
        <v>0</v>
      </c>
    </row>
    <row r="443" spans="1:45" ht="36" x14ac:dyDescent="0.2">
      <c r="A443" s="131">
        <v>2197680</v>
      </c>
      <c r="B443" s="132" t="s">
        <v>824</v>
      </c>
      <c r="C443" s="132" t="s">
        <v>864</v>
      </c>
      <c r="D443" s="132" t="s">
        <v>826</v>
      </c>
      <c r="E443" s="132" t="s">
        <v>2983</v>
      </c>
      <c r="F443" s="132"/>
      <c r="G443" s="132" t="s">
        <v>1432</v>
      </c>
      <c r="H443" s="132" t="s">
        <v>22</v>
      </c>
      <c r="I443" s="133">
        <v>210</v>
      </c>
      <c r="J443" s="133">
        <v>279</v>
      </c>
      <c r="K443" s="132"/>
      <c r="L443" s="132" t="s">
        <v>32</v>
      </c>
      <c r="M443" s="132" t="s">
        <v>21</v>
      </c>
      <c r="N443" s="133">
        <v>28</v>
      </c>
      <c r="O443" s="132" t="s">
        <v>24</v>
      </c>
      <c r="P443" s="134">
        <v>2.609</v>
      </c>
      <c r="Q443" s="135">
        <v>135.66800000000001</v>
      </c>
      <c r="R443" s="132" t="s">
        <v>827</v>
      </c>
      <c r="S443" s="136">
        <v>41653</v>
      </c>
      <c r="T443" s="136">
        <v>41611</v>
      </c>
      <c r="U443" s="132" t="s">
        <v>45</v>
      </c>
      <c r="V443" s="132" t="s">
        <v>3596</v>
      </c>
      <c r="W443" s="137">
        <v>15</v>
      </c>
      <c r="X443" s="137">
        <v>16.2</v>
      </c>
      <c r="Y443" s="137">
        <v>36</v>
      </c>
      <c r="Z443" s="137">
        <v>22.8</v>
      </c>
      <c r="AA443" s="137">
        <v>28</v>
      </c>
      <c r="AB443" s="137">
        <v>444.73333333333329</v>
      </c>
      <c r="AC443" s="138">
        <v>2.6119413333333328</v>
      </c>
      <c r="AD443" s="137">
        <v>111.18333333333332</v>
      </c>
      <c r="AE443" s="137">
        <v>1.0203163333333332</v>
      </c>
      <c r="AF443" s="137">
        <v>53.056449333333326</v>
      </c>
      <c r="AG443" s="139">
        <f>Table1[[#This Row],[Print/Copy Time from Sleep Mode (s)]]-Table1[[#This Row],[Print/Copy Time from Ready State (s)]]</f>
        <v>19.8</v>
      </c>
      <c r="AH4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29.28</v>
      </c>
      <c r="AI443" s="139" t="b">
        <f>IF(Table1[[#This Row],[Recovery Time Requirement (s)]]="No Requirement",TRUE,IF(Table1[[#This Row],[Recovery Time Requirement (s)]]="Default Delay Time Missing","Unknown",Table1[[#This Row],[Recovery Time (s) (Tactive1 - Tactive0)]]&lt;=Table1[[#This Row],[Recovery Time Requirement (s)]]))</f>
        <v>1</v>
      </c>
      <c r="AJ443" s="139" t="b">
        <f>Table1[[#This Row],[Automatic Duplex Output Capable]]&lt;&gt;"Optional"</f>
        <v>1</v>
      </c>
      <c r="AK4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3" s="140" t="str">
        <f t="array" ref="AL4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3" s="140">
        <f t="array" ref="AM4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443" s="140">
        <f>Table1[[#This Row],[V2.0 TEC Requirement (kWh/wk)]]*52/3</f>
        <v>63.96</v>
      </c>
      <c r="AO4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1.0203163333333332</v>
      </c>
      <c r="AP443" s="140">
        <f t="array" ref="AP4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443" s="140">
        <f>Table1[[#This Row],[Proposed V3.0 TEC Requirement (kWh/wk)]]+IF(Table1[[#This Row],[Maximum Document Size Width]]&gt;=275,A3_Weekly,0)+IF(AND(ISNUMBER(FIND("WiFi",Table1[[#This Row],[Functional Adders]])),ISERROR(FIND("Ethernet",Table1[[#This Row],[Functional Adders]]))),WiFi_Weekly,0)</f>
        <v>0.40100000000000008</v>
      </c>
      <c r="AR443" s="140" t="b">
        <f>Table1[[#This Row],[Typical Electricity Consumption (TEC) Per Proposed V3.0 Calculations (kWh/wk)]]&lt;=Table1[[#This Row],[Proposed V3.0 TEC Requirement Plus A3 and Wi-Fi Allowances (kWh/wk)]]</f>
        <v>0</v>
      </c>
      <c r="AS443" s="140" t="b">
        <f t="shared" si="8"/>
        <v>0</v>
      </c>
    </row>
    <row r="444" spans="1:45" ht="36" x14ac:dyDescent="0.2">
      <c r="A444" s="131">
        <v>2305990</v>
      </c>
      <c r="B444" s="132" t="s">
        <v>824</v>
      </c>
      <c r="C444" s="132" t="s">
        <v>864</v>
      </c>
      <c r="D444" s="132" t="s">
        <v>826</v>
      </c>
      <c r="E444" s="132" t="s">
        <v>2984</v>
      </c>
      <c r="F444" s="132"/>
      <c r="G444" s="132" t="s">
        <v>1432</v>
      </c>
      <c r="H444" s="132" t="s">
        <v>22</v>
      </c>
      <c r="I444" s="133">
        <v>216</v>
      </c>
      <c r="J444" s="133">
        <v>356</v>
      </c>
      <c r="K444" s="132"/>
      <c r="L444" s="132" t="s">
        <v>32</v>
      </c>
      <c r="M444" s="132" t="s">
        <v>21</v>
      </c>
      <c r="N444" s="133">
        <v>32</v>
      </c>
      <c r="O444" s="132" t="s">
        <v>24</v>
      </c>
      <c r="P444" s="134">
        <v>1.4730000000000001</v>
      </c>
      <c r="Q444" s="135">
        <v>76.596000000000004</v>
      </c>
      <c r="R444" s="132" t="s">
        <v>39</v>
      </c>
      <c r="S444" s="136">
        <v>43221</v>
      </c>
      <c r="T444" s="136">
        <v>43041</v>
      </c>
      <c r="U444" s="132" t="s">
        <v>45</v>
      </c>
      <c r="V444" s="132" t="s">
        <v>3597</v>
      </c>
      <c r="W444" s="137">
        <v>1</v>
      </c>
      <c r="X444" s="137">
        <v>8.4</v>
      </c>
      <c r="Y444" s="137">
        <v>23.4</v>
      </c>
      <c r="Z444" s="137">
        <v>21.6</v>
      </c>
      <c r="AA444" s="137">
        <v>32</v>
      </c>
      <c r="AB444" s="137">
        <v>277.8</v>
      </c>
      <c r="AC444" s="138">
        <v>1.4785999999999999</v>
      </c>
      <c r="AD444" s="137">
        <v>69.45</v>
      </c>
      <c r="AE444" s="137">
        <v>0.45785000000000003</v>
      </c>
      <c r="AF444" s="137">
        <v>23.808200000000003</v>
      </c>
      <c r="AG444" s="139">
        <f>Table1[[#This Row],[Print/Copy Time from Sleep Mode (s)]]-Table1[[#This Row],[Print/Copy Time from Ready State (s)]]</f>
        <v>14.999999999999998</v>
      </c>
      <c r="AH4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44" s="139" t="b">
        <f>IF(Table1[[#This Row],[Recovery Time Requirement (s)]]="No Requirement",TRUE,IF(Table1[[#This Row],[Recovery Time Requirement (s)]]="Default Delay Time Missing","Unknown",Table1[[#This Row],[Recovery Time (s) (Tactive1 - Tactive0)]]&lt;=Table1[[#This Row],[Recovery Time Requirement (s)]]))</f>
        <v>1</v>
      </c>
      <c r="AJ444" s="139" t="b">
        <f>Table1[[#This Row],[Automatic Duplex Output Capable]]&lt;&gt;"Optional"</f>
        <v>1</v>
      </c>
      <c r="AK4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4" s="140" t="str">
        <f t="array" ref="AL4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4" s="140">
        <f t="array" ref="AM4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444" s="140">
        <f>Table1[[#This Row],[V2.0 TEC Requirement (kWh/wk)]]*52/3</f>
        <v>75.400000000000006</v>
      </c>
      <c r="AO4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0.45785000000000003</v>
      </c>
      <c r="AP444" s="140">
        <f t="array" ref="AP4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444" s="140">
        <f>Table1[[#This Row],[Proposed V3.0 TEC Requirement (kWh/wk)]]+IF(Table1[[#This Row],[Maximum Document Size Width]]&gt;=275,A3_Weekly,0)+IF(AND(ISNUMBER(FIND("WiFi",Table1[[#This Row],[Functional Adders]])),ISERROR(FIND("Ethernet",Table1[[#This Row],[Functional Adders]]))),WiFi_Weekly,0)</f>
        <v>0.48500000000000004</v>
      </c>
      <c r="AR444" s="140" t="b">
        <f>Table1[[#This Row],[Typical Electricity Consumption (TEC) Per Proposed V3.0 Calculations (kWh/wk)]]&lt;=Table1[[#This Row],[Proposed V3.0 TEC Requirement Plus A3 and Wi-Fi Allowances (kWh/wk)]]</f>
        <v>1</v>
      </c>
      <c r="AS444" s="140" t="b">
        <f t="shared" si="8"/>
        <v>1</v>
      </c>
    </row>
    <row r="445" spans="1:45" ht="36" x14ac:dyDescent="0.2">
      <c r="A445" s="131">
        <v>2301183</v>
      </c>
      <c r="B445" s="132" t="s">
        <v>824</v>
      </c>
      <c r="C445" s="132" t="s">
        <v>864</v>
      </c>
      <c r="D445" s="132" t="s">
        <v>826</v>
      </c>
      <c r="E445" s="132" t="s">
        <v>886</v>
      </c>
      <c r="F445" s="132"/>
      <c r="G445" s="132" t="s">
        <v>1432</v>
      </c>
      <c r="H445" s="132" t="s">
        <v>22</v>
      </c>
      <c r="I445" s="133">
        <v>216</v>
      </c>
      <c r="J445" s="133">
        <v>356</v>
      </c>
      <c r="K445" s="132"/>
      <c r="L445" s="132" t="s">
        <v>32</v>
      </c>
      <c r="M445" s="132" t="s">
        <v>21</v>
      </c>
      <c r="N445" s="133">
        <v>24</v>
      </c>
      <c r="O445" s="132" t="s">
        <v>24</v>
      </c>
      <c r="P445" s="134">
        <v>1.077</v>
      </c>
      <c r="Q445" s="135">
        <v>56.003999999999998</v>
      </c>
      <c r="R445" s="132" t="s">
        <v>39</v>
      </c>
      <c r="S445" s="136">
        <v>43040</v>
      </c>
      <c r="T445" s="136">
        <v>42948</v>
      </c>
      <c r="U445" s="132" t="s">
        <v>45</v>
      </c>
      <c r="V445" s="132" t="s">
        <v>887</v>
      </c>
      <c r="W445" s="137">
        <v>1</v>
      </c>
      <c r="X445" s="137">
        <v>13.8</v>
      </c>
      <c r="Y445" s="137">
        <v>18.600000000000001</v>
      </c>
      <c r="Z445" s="137">
        <v>18</v>
      </c>
      <c r="AA445" s="137">
        <v>24</v>
      </c>
      <c r="AB445" s="137">
        <v>202.46666666666664</v>
      </c>
      <c r="AC445" s="138">
        <v>1.0813333333333333</v>
      </c>
      <c r="AD445" s="137">
        <v>50.61666666666666</v>
      </c>
      <c r="AE445" s="137">
        <v>0.33333333333333331</v>
      </c>
      <c r="AF445" s="137">
        <v>17.333333333333332</v>
      </c>
      <c r="AG445" s="139">
        <f>Table1[[#This Row],[Print/Copy Time from Sleep Mode (s)]]-Table1[[#This Row],[Print/Copy Time from Ready State (s)]]</f>
        <v>4.8000000000000007</v>
      </c>
      <c r="AH4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445" s="139" t="b">
        <f>IF(Table1[[#This Row],[Recovery Time Requirement (s)]]="No Requirement",TRUE,IF(Table1[[#This Row],[Recovery Time Requirement (s)]]="Default Delay Time Missing","Unknown",Table1[[#This Row],[Recovery Time (s) (Tactive1 - Tactive0)]]&lt;=Table1[[#This Row],[Recovery Time Requirement (s)]]))</f>
        <v>1</v>
      </c>
      <c r="AJ445" s="139" t="b">
        <f>Table1[[#This Row],[Automatic Duplex Output Capable]]&lt;&gt;"Optional"</f>
        <v>1</v>
      </c>
      <c r="AK4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5" s="140" t="str">
        <f t="array" ref="AL4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5" s="140">
        <f t="array" ref="AM4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3.17</v>
      </c>
      <c r="AN445" s="140">
        <f>Table1[[#This Row],[V2.0 TEC Requirement (kWh/wk)]]*52/3</f>
        <v>54.946666666666665</v>
      </c>
      <c r="AO4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0.33333333333333331</v>
      </c>
      <c r="AP445" s="140">
        <f t="array" ref="AP4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0.317</v>
      </c>
      <c r="AQ445" s="140">
        <f>Table1[[#This Row],[Proposed V3.0 TEC Requirement (kWh/wk)]]+IF(Table1[[#This Row],[Maximum Document Size Width]]&gt;=275,A3_Weekly,0)+IF(AND(ISNUMBER(FIND("WiFi",Table1[[#This Row],[Functional Adders]])),ISERROR(FIND("Ethernet",Table1[[#This Row],[Functional Adders]]))),WiFi_Weekly,0)</f>
        <v>0.317</v>
      </c>
      <c r="AR445" s="140" t="b">
        <f>Table1[[#This Row],[Typical Electricity Consumption (TEC) Per Proposed V3.0 Calculations (kWh/wk)]]&lt;=Table1[[#This Row],[Proposed V3.0 TEC Requirement Plus A3 and Wi-Fi Allowances (kWh/wk)]]</f>
        <v>0</v>
      </c>
      <c r="AS445" s="140" t="b">
        <f t="shared" si="8"/>
        <v>0</v>
      </c>
    </row>
    <row r="446" spans="1:45" ht="36" x14ac:dyDescent="0.2">
      <c r="A446" s="131">
        <v>2301185</v>
      </c>
      <c r="B446" s="132" t="s">
        <v>824</v>
      </c>
      <c r="C446" s="132" t="s">
        <v>864</v>
      </c>
      <c r="D446" s="132" t="s">
        <v>826</v>
      </c>
      <c r="E446" s="132" t="s">
        <v>888</v>
      </c>
      <c r="F446" s="132"/>
      <c r="G446" s="132" t="s">
        <v>1432</v>
      </c>
      <c r="H446" s="132" t="s">
        <v>22</v>
      </c>
      <c r="I446" s="133">
        <v>216</v>
      </c>
      <c r="J446" s="133">
        <v>356</v>
      </c>
      <c r="K446" s="132"/>
      <c r="L446" s="132" t="s">
        <v>32</v>
      </c>
      <c r="M446" s="132" t="s">
        <v>21</v>
      </c>
      <c r="N446" s="133">
        <v>30</v>
      </c>
      <c r="O446" s="132" t="s">
        <v>24</v>
      </c>
      <c r="P446" s="134">
        <v>1.387</v>
      </c>
      <c r="Q446" s="135">
        <v>72.123999999999995</v>
      </c>
      <c r="R446" s="132" t="s">
        <v>39</v>
      </c>
      <c r="S446" s="136">
        <v>43040</v>
      </c>
      <c r="T446" s="136">
        <v>42948</v>
      </c>
      <c r="U446" s="132" t="s">
        <v>45</v>
      </c>
      <c r="V446" s="132" t="s">
        <v>889</v>
      </c>
      <c r="W446" s="137">
        <v>1</v>
      </c>
      <c r="X446" s="137">
        <v>16.2</v>
      </c>
      <c r="Y446" s="137">
        <v>17.399999999999999</v>
      </c>
      <c r="Z446" s="137">
        <v>16.8</v>
      </c>
      <c r="AA446" s="137">
        <v>30</v>
      </c>
      <c r="AB446" s="137">
        <v>263.73333333333341</v>
      </c>
      <c r="AC446" s="138">
        <v>1.3839166666666669</v>
      </c>
      <c r="AD446" s="137">
        <v>65.933333333333351</v>
      </c>
      <c r="AE446" s="137">
        <v>0.40897916666666673</v>
      </c>
      <c r="AF446" s="137">
        <v>21.26691666666667</v>
      </c>
      <c r="AG446" s="139">
        <f>Table1[[#This Row],[Print/Copy Time from Sleep Mode (s)]]-Table1[[#This Row],[Print/Copy Time from Ready State (s)]]</f>
        <v>1.1999999999999993</v>
      </c>
      <c r="AH4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446" s="139" t="b">
        <f>IF(Table1[[#This Row],[Recovery Time Requirement (s)]]="No Requirement",TRUE,IF(Table1[[#This Row],[Recovery Time Requirement (s)]]="Default Delay Time Missing","Unknown",Table1[[#This Row],[Recovery Time (s) (Tactive1 - Tactive0)]]&lt;=Table1[[#This Row],[Recovery Time Requirement (s)]]))</f>
        <v>1</v>
      </c>
      <c r="AJ446" s="139" t="b">
        <f>Table1[[#This Row],[Automatic Duplex Output Capable]]&lt;&gt;"Optional"</f>
        <v>1</v>
      </c>
      <c r="AK4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6" s="140" t="str">
        <f t="array" ref="AL4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46" s="140">
        <f t="array" ref="AM4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446" s="140">
        <f>Table1[[#This Row],[V2.0 TEC Requirement (kWh/wk)]]*52/3</f>
        <v>68.466666666666669</v>
      </c>
      <c r="AO4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0.40897916666666673</v>
      </c>
      <c r="AP446" s="140">
        <f t="array" ref="AP4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446" s="140">
        <f>Table1[[#This Row],[Proposed V3.0 TEC Requirement (kWh/wk)]]+IF(Table1[[#This Row],[Maximum Document Size Width]]&gt;=275,A3_Weekly,0)+IF(AND(ISNUMBER(FIND("WiFi",Table1[[#This Row],[Functional Adders]])),ISERROR(FIND("Ethernet",Table1[[#This Row],[Functional Adders]]))),WiFi_Weekly,0)</f>
        <v>0.443</v>
      </c>
      <c r="AR446" s="140" t="b">
        <f>Table1[[#This Row],[Typical Electricity Consumption (TEC) Per Proposed V3.0 Calculations (kWh/wk)]]&lt;=Table1[[#This Row],[Proposed V3.0 TEC Requirement Plus A3 and Wi-Fi Allowances (kWh/wk)]]</f>
        <v>1</v>
      </c>
      <c r="AS446" s="140" t="b">
        <f t="shared" si="8"/>
        <v>1</v>
      </c>
    </row>
    <row r="447" spans="1:45" ht="36" x14ac:dyDescent="0.2">
      <c r="A447" s="131">
        <v>2194010</v>
      </c>
      <c r="B447" s="132" t="s">
        <v>824</v>
      </c>
      <c r="C447" s="132" t="s">
        <v>864</v>
      </c>
      <c r="D447" s="132" t="s">
        <v>865</v>
      </c>
      <c r="E447" s="132" t="s">
        <v>2985</v>
      </c>
      <c r="F447" s="132"/>
      <c r="G447" s="132" t="s">
        <v>29</v>
      </c>
      <c r="H447" s="132" t="s">
        <v>22</v>
      </c>
      <c r="I447" s="133">
        <v>210</v>
      </c>
      <c r="J447" s="133">
        <v>279</v>
      </c>
      <c r="K447" s="132"/>
      <c r="L447" s="132" t="s">
        <v>32</v>
      </c>
      <c r="M447" s="132" t="s">
        <v>28</v>
      </c>
      <c r="N447" s="133">
        <v>37</v>
      </c>
      <c r="O447" s="132" t="s">
        <v>24</v>
      </c>
      <c r="P447" s="134">
        <v>1.9510000000000001</v>
      </c>
      <c r="Q447" s="135">
        <v>101.452</v>
      </c>
      <c r="R447" s="132" t="s">
        <v>2963</v>
      </c>
      <c r="S447" s="136">
        <v>41653</v>
      </c>
      <c r="T447" s="136">
        <v>41584</v>
      </c>
      <c r="U447" s="132" t="s">
        <v>45</v>
      </c>
      <c r="V447" s="132" t="s">
        <v>3598</v>
      </c>
      <c r="W447" s="137">
        <v>1</v>
      </c>
      <c r="X447" s="137">
        <v>13.8</v>
      </c>
      <c r="Y447" s="137">
        <v>19.2</v>
      </c>
      <c r="Z447" s="137">
        <v>17.399999999999999</v>
      </c>
      <c r="AA447" s="137">
        <v>32</v>
      </c>
      <c r="AB447" s="137">
        <v>316.2</v>
      </c>
      <c r="AC447" s="138">
        <v>1.9521999999999997</v>
      </c>
      <c r="AD447" s="137">
        <v>79.05</v>
      </c>
      <c r="AE447" s="137">
        <v>0.85345000000000004</v>
      </c>
      <c r="AF447" s="137">
        <v>44.379400000000004</v>
      </c>
      <c r="AG447" s="139">
        <f>Table1[[#This Row],[Print/Copy Time from Sleep Mode (s)]]-Table1[[#This Row],[Print/Copy Time from Ready State (s)]]</f>
        <v>5.3999999999999986</v>
      </c>
      <c r="AH4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47" s="139" t="b">
        <f>IF(Table1[[#This Row],[Recovery Time Requirement (s)]]="No Requirement",TRUE,IF(Table1[[#This Row],[Recovery Time Requirement (s)]]="Default Delay Time Missing","Unknown",Table1[[#This Row],[Recovery Time (s) (Tactive1 - Tactive0)]]&lt;=Table1[[#This Row],[Recovery Time Requirement (s)]]))</f>
        <v>1</v>
      </c>
      <c r="AJ447" s="139" t="b">
        <f>Table1[[#This Row],[Automatic Duplex Output Capable]]&lt;&gt;"Optional"</f>
        <v>1</v>
      </c>
      <c r="AK4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7" s="140" t="str">
        <f t="array" ref="AL4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47" s="140">
        <f t="array" ref="AM4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447" s="140">
        <f>Table1[[#This Row],[V2.0 TEC Requirement (kWh/wk)]]*52/3</f>
        <v>39.346666666666671</v>
      </c>
      <c r="AO4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0.85345000000000004</v>
      </c>
      <c r="AP447" s="140">
        <f t="array" ref="AP4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447" s="140">
        <f>Table1[[#This Row],[Proposed V3.0 TEC Requirement (kWh/wk)]]+IF(Table1[[#This Row],[Maximum Document Size Width]]&gt;=275,A3_Weekly,0)+IF(AND(ISNUMBER(FIND("WiFi",Table1[[#This Row],[Functional Adders]])),ISERROR(FIND("Ethernet",Table1[[#This Row],[Functional Adders]]))),WiFi_Weekly,0)</f>
        <v>0.51400000000000001</v>
      </c>
      <c r="AR447" s="140" t="b">
        <f>Table1[[#This Row],[Typical Electricity Consumption (TEC) Per Proposed V3.0 Calculations (kWh/wk)]]&lt;=Table1[[#This Row],[Proposed V3.0 TEC Requirement Plus A3 and Wi-Fi Allowances (kWh/wk)]]</f>
        <v>0</v>
      </c>
      <c r="AS447" s="140" t="b">
        <f t="shared" si="8"/>
        <v>0</v>
      </c>
    </row>
    <row r="448" spans="1:45" ht="36" x14ac:dyDescent="0.2">
      <c r="A448" s="131">
        <v>2272427</v>
      </c>
      <c r="B448" s="132" t="s">
        <v>824</v>
      </c>
      <c r="C448" s="132" t="s">
        <v>864</v>
      </c>
      <c r="D448" s="132" t="s">
        <v>865</v>
      </c>
      <c r="E448" s="132" t="s">
        <v>890</v>
      </c>
      <c r="F448" s="132"/>
      <c r="G448" s="132" t="s">
        <v>29</v>
      </c>
      <c r="H448" s="132" t="s">
        <v>22</v>
      </c>
      <c r="I448" s="133">
        <v>216</v>
      </c>
      <c r="J448" s="133">
        <v>356</v>
      </c>
      <c r="K448" s="132"/>
      <c r="L448" s="132" t="s">
        <v>32</v>
      </c>
      <c r="M448" s="132" t="s">
        <v>28</v>
      </c>
      <c r="N448" s="133">
        <v>42</v>
      </c>
      <c r="O448" s="132" t="s">
        <v>24</v>
      </c>
      <c r="P448" s="134">
        <v>1.6359999999999999</v>
      </c>
      <c r="Q448" s="135">
        <v>85.072000000000003</v>
      </c>
      <c r="R448" s="132" t="s">
        <v>39</v>
      </c>
      <c r="S448" s="136">
        <v>42736</v>
      </c>
      <c r="T448" s="136">
        <v>42564</v>
      </c>
      <c r="U448" s="132" t="s">
        <v>45</v>
      </c>
      <c r="V448" s="132" t="s">
        <v>891</v>
      </c>
      <c r="W448" s="137">
        <v>1</v>
      </c>
      <c r="X448" s="137">
        <v>14.4</v>
      </c>
      <c r="Y448" s="137">
        <v>15.6</v>
      </c>
      <c r="Z448" s="137">
        <v>15</v>
      </c>
      <c r="AA448" s="137">
        <v>32</v>
      </c>
      <c r="AB448" s="137">
        <v>307.2</v>
      </c>
      <c r="AC448" s="138">
        <v>1.6384000000000001</v>
      </c>
      <c r="AD448" s="137">
        <v>76.8</v>
      </c>
      <c r="AE448" s="137">
        <v>0.51039999999999996</v>
      </c>
      <c r="AF448" s="137">
        <v>26.540799999999997</v>
      </c>
      <c r="AG448" s="139">
        <f>Table1[[#This Row],[Print/Copy Time from Sleep Mode (s)]]-Table1[[#This Row],[Print/Copy Time from Ready State (s)]]</f>
        <v>1.1999999999999993</v>
      </c>
      <c r="AH4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48" s="139" t="b">
        <f>IF(Table1[[#This Row],[Recovery Time Requirement (s)]]="No Requirement",TRUE,IF(Table1[[#This Row],[Recovery Time Requirement (s)]]="Default Delay Time Missing","Unknown",Table1[[#This Row],[Recovery Time (s) (Tactive1 - Tactive0)]]&lt;=Table1[[#This Row],[Recovery Time Requirement (s)]]))</f>
        <v>1</v>
      </c>
      <c r="AJ448" s="139" t="b">
        <f>Table1[[#This Row],[Automatic Duplex Output Capable]]&lt;&gt;"Optional"</f>
        <v>1</v>
      </c>
      <c r="AK4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8" s="140" t="str">
        <f t="array" ref="AL4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48" s="140">
        <f t="array" ref="AM4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448" s="140">
        <f>Table1[[#This Row],[V2.0 TEC Requirement (kWh/wk)]]*52/3</f>
        <v>50.613333333333337</v>
      </c>
      <c r="AO4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0.51039999999999996</v>
      </c>
      <c r="AP448" s="140">
        <f t="array" ref="AP4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448" s="140">
        <f>Table1[[#This Row],[Proposed V3.0 TEC Requirement (kWh/wk)]]+IF(Table1[[#This Row],[Maximum Document Size Width]]&gt;=275,A3_Weekly,0)+IF(AND(ISNUMBER(FIND("WiFi",Table1[[#This Row],[Functional Adders]])),ISERROR(FIND("Ethernet",Table1[[#This Row],[Functional Adders]]))),WiFi_Weekly,0)</f>
        <v>0.60399999999999987</v>
      </c>
      <c r="AR448" s="140" t="b">
        <f>Table1[[#This Row],[Typical Electricity Consumption (TEC) Per Proposed V3.0 Calculations (kWh/wk)]]&lt;=Table1[[#This Row],[Proposed V3.0 TEC Requirement Plus A3 and Wi-Fi Allowances (kWh/wk)]]</f>
        <v>1</v>
      </c>
      <c r="AS448" s="140" t="b">
        <f t="shared" si="8"/>
        <v>1</v>
      </c>
    </row>
    <row r="449" spans="1:45" ht="36" x14ac:dyDescent="0.2">
      <c r="A449" s="131">
        <v>2194012</v>
      </c>
      <c r="B449" s="132" t="s">
        <v>824</v>
      </c>
      <c r="C449" s="132" t="s">
        <v>864</v>
      </c>
      <c r="D449" s="132" t="s">
        <v>865</v>
      </c>
      <c r="E449" s="132" t="s">
        <v>2986</v>
      </c>
      <c r="F449" s="132"/>
      <c r="G449" s="132" t="s">
        <v>29</v>
      </c>
      <c r="H449" s="132" t="s">
        <v>22</v>
      </c>
      <c r="I449" s="133">
        <v>210</v>
      </c>
      <c r="J449" s="133">
        <v>279</v>
      </c>
      <c r="K449" s="132"/>
      <c r="L449" s="132" t="s">
        <v>32</v>
      </c>
      <c r="M449" s="132" t="s">
        <v>28</v>
      </c>
      <c r="N449" s="133">
        <v>37</v>
      </c>
      <c r="O449" s="132" t="s">
        <v>24</v>
      </c>
      <c r="P449" s="134">
        <v>2.0659999999999998</v>
      </c>
      <c r="Q449" s="135">
        <v>107.432</v>
      </c>
      <c r="R449" s="132" t="s">
        <v>39</v>
      </c>
      <c r="S449" s="136">
        <v>41653</v>
      </c>
      <c r="T449" s="136">
        <v>41584</v>
      </c>
      <c r="U449" s="132" t="s">
        <v>45</v>
      </c>
      <c r="V449" s="132" t="s">
        <v>3599</v>
      </c>
      <c r="W449" s="137">
        <v>1</v>
      </c>
      <c r="X449" s="137">
        <v>9</v>
      </c>
      <c r="Y449" s="137">
        <v>33.6</v>
      </c>
      <c r="Z449" s="137">
        <v>33.6</v>
      </c>
      <c r="AA449" s="137">
        <v>32</v>
      </c>
      <c r="AB449" s="137">
        <v>345.00000000000006</v>
      </c>
      <c r="AC449" s="138">
        <v>2.0706000000000002</v>
      </c>
      <c r="AD449" s="137">
        <v>86.250000000000014</v>
      </c>
      <c r="AE449" s="137">
        <v>0.85785000000000022</v>
      </c>
      <c r="AF449" s="137">
        <v>44.608200000000011</v>
      </c>
      <c r="AG449" s="139">
        <f>Table1[[#This Row],[Print/Copy Time from Sleep Mode (s)]]-Table1[[#This Row],[Print/Copy Time from Ready State (s)]]</f>
        <v>24.6</v>
      </c>
      <c r="AH4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49" s="139" t="b">
        <f>IF(Table1[[#This Row],[Recovery Time Requirement (s)]]="No Requirement",TRUE,IF(Table1[[#This Row],[Recovery Time Requirement (s)]]="Default Delay Time Missing","Unknown",Table1[[#This Row],[Recovery Time (s) (Tactive1 - Tactive0)]]&lt;=Table1[[#This Row],[Recovery Time Requirement (s)]]))</f>
        <v>0</v>
      </c>
      <c r="AJ449" s="139" t="b">
        <f>Table1[[#This Row],[Automatic Duplex Output Capable]]&lt;&gt;"Optional"</f>
        <v>1</v>
      </c>
      <c r="AK4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49" s="140" t="str">
        <f t="array" ref="AL4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49" s="140">
        <f t="array" ref="AM4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449" s="140">
        <f>Table1[[#This Row],[V2.0 TEC Requirement (kWh/wk)]]*52/3</f>
        <v>39.346666666666671</v>
      </c>
      <c r="AO4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0.85785000000000022</v>
      </c>
      <c r="AP449" s="140">
        <f t="array" ref="AP4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449" s="140">
        <f>Table1[[#This Row],[Proposed V3.0 TEC Requirement (kWh/wk)]]+IF(Table1[[#This Row],[Maximum Document Size Width]]&gt;=275,A3_Weekly,0)+IF(AND(ISNUMBER(FIND("WiFi",Table1[[#This Row],[Functional Adders]])),ISERROR(FIND("Ethernet",Table1[[#This Row],[Functional Adders]]))),WiFi_Weekly,0)</f>
        <v>0.51400000000000001</v>
      </c>
      <c r="AR449" s="140" t="b">
        <f>Table1[[#This Row],[Typical Electricity Consumption (TEC) Per Proposed V3.0 Calculations (kWh/wk)]]&lt;=Table1[[#This Row],[Proposed V3.0 TEC Requirement Plus A3 and Wi-Fi Allowances (kWh/wk)]]</f>
        <v>0</v>
      </c>
      <c r="AS449" s="140" t="b">
        <f t="shared" si="8"/>
        <v>0</v>
      </c>
    </row>
    <row r="450" spans="1:45" ht="36" x14ac:dyDescent="0.2">
      <c r="A450" s="131">
        <v>2272428</v>
      </c>
      <c r="B450" s="132" t="s">
        <v>824</v>
      </c>
      <c r="C450" s="132" t="s">
        <v>864</v>
      </c>
      <c r="D450" s="132" t="s">
        <v>865</v>
      </c>
      <c r="E450" s="132" t="s">
        <v>892</v>
      </c>
      <c r="F450" s="132"/>
      <c r="G450" s="132" t="s">
        <v>29</v>
      </c>
      <c r="H450" s="132" t="s">
        <v>22</v>
      </c>
      <c r="I450" s="133">
        <v>216</v>
      </c>
      <c r="J450" s="133">
        <v>356</v>
      </c>
      <c r="K450" s="132"/>
      <c r="L450" s="132" t="s">
        <v>32</v>
      </c>
      <c r="M450" s="132" t="s">
        <v>28</v>
      </c>
      <c r="N450" s="133">
        <v>37</v>
      </c>
      <c r="O450" s="132" t="s">
        <v>24</v>
      </c>
      <c r="P450" s="134">
        <v>1.456</v>
      </c>
      <c r="Q450" s="135">
        <v>75.712000000000003</v>
      </c>
      <c r="R450" s="132" t="s">
        <v>39</v>
      </c>
      <c r="S450" s="136">
        <v>42736</v>
      </c>
      <c r="T450" s="136">
        <v>42564</v>
      </c>
      <c r="U450" s="132" t="s">
        <v>45</v>
      </c>
      <c r="V450" s="132" t="s">
        <v>893</v>
      </c>
      <c r="W450" s="137">
        <v>1</v>
      </c>
      <c r="X450" s="137">
        <v>15.6</v>
      </c>
      <c r="Y450" s="137">
        <v>17.399999999999999</v>
      </c>
      <c r="Z450" s="137">
        <v>16.8</v>
      </c>
      <c r="AA450" s="137">
        <v>32</v>
      </c>
      <c r="AB450" s="137">
        <v>271.60000000000002</v>
      </c>
      <c r="AC450" s="138">
        <v>1.4604000000000004</v>
      </c>
      <c r="AD450" s="137">
        <v>67.900000000000006</v>
      </c>
      <c r="AE450" s="137">
        <v>0.46589999999999998</v>
      </c>
      <c r="AF450" s="137">
        <v>24.226799999999997</v>
      </c>
      <c r="AG450" s="139">
        <f>Table1[[#This Row],[Print/Copy Time from Sleep Mode (s)]]-Table1[[#This Row],[Print/Copy Time from Ready State (s)]]</f>
        <v>1.7999999999999989</v>
      </c>
      <c r="AH4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50" s="139" t="b">
        <f>IF(Table1[[#This Row],[Recovery Time Requirement (s)]]="No Requirement",TRUE,IF(Table1[[#This Row],[Recovery Time Requirement (s)]]="Default Delay Time Missing","Unknown",Table1[[#This Row],[Recovery Time (s) (Tactive1 - Tactive0)]]&lt;=Table1[[#This Row],[Recovery Time Requirement (s)]]))</f>
        <v>1</v>
      </c>
      <c r="AJ450" s="139" t="b">
        <f>Table1[[#This Row],[Automatic Duplex Output Capable]]&lt;&gt;"Optional"</f>
        <v>1</v>
      </c>
      <c r="AK4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0" s="140" t="str">
        <f t="array" ref="AL4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0" s="140">
        <f t="array" ref="AM4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450" s="140">
        <f>Table1[[#This Row],[V2.0 TEC Requirement (kWh/wk)]]*52/3</f>
        <v>39.346666666666671</v>
      </c>
      <c r="AO4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0.46589999999999998</v>
      </c>
      <c r="AP450" s="140">
        <f t="array" ref="AP4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450" s="140">
        <f>Table1[[#This Row],[Proposed V3.0 TEC Requirement (kWh/wk)]]+IF(Table1[[#This Row],[Maximum Document Size Width]]&gt;=275,A3_Weekly,0)+IF(AND(ISNUMBER(FIND("WiFi",Table1[[#This Row],[Functional Adders]])),ISERROR(FIND("Ethernet",Table1[[#This Row],[Functional Adders]]))),WiFi_Weekly,0)</f>
        <v>0.51400000000000001</v>
      </c>
      <c r="AR450" s="140" t="b">
        <f>Table1[[#This Row],[Typical Electricity Consumption (TEC) Per Proposed V3.0 Calculations (kWh/wk)]]&lt;=Table1[[#This Row],[Proposed V3.0 TEC Requirement Plus A3 and Wi-Fi Allowances (kWh/wk)]]</f>
        <v>1</v>
      </c>
      <c r="AS450" s="140" t="b">
        <f t="shared" ref="AS450:AS513" si="9">AND(AI450,AJ450,AK450,AR450)</f>
        <v>1</v>
      </c>
    </row>
    <row r="451" spans="1:45" ht="36" x14ac:dyDescent="0.2">
      <c r="A451" s="131">
        <v>2275469</v>
      </c>
      <c r="B451" s="132" t="s">
        <v>824</v>
      </c>
      <c r="C451" s="132" t="s">
        <v>864</v>
      </c>
      <c r="D451" s="132" t="s">
        <v>865</v>
      </c>
      <c r="E451" s="132" t="s">
        <v>894</v>
      </c>
      <c r="F451" s="132"/>
      <c r="G451" s="132" t="s">
        <v>29</v>
      </c>
      <c r="H451" s="132" t="s">
        <v>22</v>
      </c>
      <c r="I451" s="133">
        <v>210</v>
      </c>
      <c r="J451" s="133">
        <v>279</v>
      </c>
      <c r="K451" s="132"/>
      <c r="L451" s="132" t="s">
        <v>32</v>
      </c>
      <c r="M451" s="132" t="s">
        <v>28</v>
      </c>
      <c r="N451" s="133">
        <v>47</v>
      </c>
      <c r="O451" s="132" t="s">
        <v>24</v>
      </c>
      <c r="P451" s="134">
        <v>2.5019999999999998</v>
      </c>
      <c r="Q451" s="135">
        <v>130.10400000000001</v>
      </c>
      <c r="R451" s="132" t="s">
        <v>39</v>
      </c>
      <c r="S451" s="136">
        <v>42705</v>
      </c>
      <c r="T451" s="136">
        <v>42598</v>
      </c>
      <c r="U451" s="132" t="s">
        <v>45</v>
      </c>
      <c r="V451" s="132" t="s">
        <v>895</v>
      </c>
      <c r="W451" s="137">
        <v>1</v>
      </c>
      <c r="X451" s="137">
        <v>10.8</v>
      </c>
      <c r="Y451" s="137">
        <v>27.6</v>
      </c>
      <c r="Z451" s="137">
        <v>25.8</v>
      </c>
      <c r="AA451" s="137">
        <v>32</v>
      </c>
      <c r="AB451" s="137">
        <v>484.6</v>
      </c>
      <c r="AC451" s="138">
        <v>2.4998</v>
      </c>
      <c r="AD451" s="137">
        <v>121.15</v>
      </c>
      <c r="AE451" s="137">
        <v>0.70055000000000001</v>
      </c>
      <c r="AF451" s="137">
        <v>36.428600000000003</v>
      </c>
      <c r="AG451" s="139">
        <f>Table1[[#This Row],[Print/Copy Time from Sleep Mode (s)]]-Table1[[#This Row],[Print/Copy Time from Ready State (s)]]</f>
        <v>16.8</v>
      </c>
      <c r="AH4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451" s="139" t="b">
        <f>IF(Table1[[#This Row],[Recovery Time Requirement (s)]]="No Requirement",TRUE,IF(Table1[[#This Row],[Recovery Time Requirement (s)]]="Default Delay Time Missing","Unknown",Table1[[#This Row],[Recovery Time (s) (Tactive1 - Tactive0)]]&lt;=Table1[[#This Row],[Recovery Time Requirement (s)]]))</f>
        <v>1</v>
      </c>
      <c r="AJ451" s="139" t="b">
        <f>Table1[[#This Row],[Automatic Duplex Output Capable]]&lt;&gt;"Optional"</f>
        <v>1</v>
      </c>
      <c r="AK4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1" s="140" t="str">
        <f t="array" ref="AL4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1" s="140">
        <f t="array" ref="AM4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451" s="140">
        <f>Table1[[#This Row],[V2.0 TEC Requirement (kWh/wk)]]*52/3</f>
        <v>64.48</v>
      </c>
      <c r="AO4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0.70055000000000001</v>
      </c>
      <c r="AP451" s="140">
        <f t="array" ref="AP4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451" s="140">
        <f>Table1[[#This Row],[Proposed V3.0 TEC Requirement (kWh/wk)]]+IF(Table1[[#This Row],[Maximum Document Size Width]]&gt;=275,A3_Weekly,0)+IF(AND(ISNUMBER(FIND("WiFi",Table1[[#This Row],[Functional Adders]])),ISERROR(FIND("Ethernet",Table1[[#This Row],[Functional Adders]]))),WiFi_Weekly,0)</f>
        <v>0.71399999999999997</v>
      </c>
      <c r="AR451" s="140" t="b">
        <f>Table1[[#This Row],[Typical Electricity Consumption (TEC) Per Proposed V3.0 Calculations (kWh/wk)]]&lt;=Table1[[#This Row],[Proposed V3.0 TEC Requirement Plus A3 and Wi-Fi Allowances (kWh/wk)]]</f>
        <v>1</v>
      </c>
      <c r="AS451" s="140" t="b">
        <f t="shared" si="9"/>
        <v>1</v>
      </c>
    </row>
    <row r="452" spans="1:45" ht="36" x14ac:dyDescent="0.2">
      <c r="A452" s="131">
        <v>2275471</v>
      </c>
      <c r="B452" s="132" t="s">
        <v>824</v>
      </c>
      <c r="C452" s="132" t="s">
        <v>864</v>
      </c>
      <c r="D452" s="132" t="s">
        <v>865</v>
      </c>
      <c r="E452" s="132" t="s">
        <v>896</v>
      </c>
      <c r="F452" s="132"/>
      <c r="G452" s="132" t="s">
        <v>29</v>
      </c>
      <c r="H452" s="132" t="s">
        <v>22</v>
      </c>
      <c r="I452" s="133">
        <v>210</v>
      </c>
      <c r="J452" s="133">
        <v>279</v>
      </c>
      <c r="K452" s="132"/>
      <c r="L452" s="132" t="s">
        <v>32</v>
      </c>
      <c r="M452" s="132" t="s">
        <v>28</v>
      </c>
      <c r="N452" s="133">
        <v>52</v>
      </c>
      <c r="O452" s="132" t="s">
        <v>24</v>
      </c>
      <c r="P452" s="134">
        <v>2.806</v>
      </c>
      <c r="Q452" s="135">
        <v>145.91200000000001</v>
      </c>
      <c r="R452" s="132" t="s">
        <v>39</v>
      </c>
      <c r="S452" s="136">
        <v>42705</v>
      </c>
      <c r="T452" s="136">
        <v>42598</v>
      </c>
      <c r="U452" s="132" t="s">
        <v>45</v>
      </c>
      <c r="V452" s="132" t="s">
        <v>897</v>
      </c>
      <c r="W452" s="137">
        <v>1</v>
      </c>
      <c r="X452" s="137">
        <v>13.2</v>
      </c>
      <c r="Y452" s="137">
        <v>31.2</v>
      </c>
      <c r="Z452" s="137">
        <v>21</v>
      </c>
      <c r="AA452" s="137">
        <v>32</v>
      </c>
      <c r="AB452" s="137">
        <v>546.20000000000005</v>
      </c>
      <c r="AC452" s="138">
        <v>2.8078000000000007</v>
      </c>
      <c r="AD452" s="137">
        <v>136.55000000000001</v>
      </c>
      <c r="AE452" s="137">
        <v>0.77754999999999996</v>
      </c>
      <c r="AF452" s="137">
        <v>40.432600000000001</v>
      </c>
      <c r="AG452" s="139">
        <f>Table1[[#This Row],[Print/Copy Time from Sleep Mode (s)]]-Table1[[#This Row],[Print/Copy Time from Ready State (s)]]</f>
        <v>18</v>
      </c>
      <c r="AH4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452" s="139" t="b">
        <f>IF(Table1[[#This Row],[Recovery Time Requirement (s)]]="No Requirement",TRUE,IF(Table1[[#This Row],[Recovery Time Requirement (s)]]="Default Delay Time Missing","Unknown",Table1[[#This Row],[Recovery Time (s) (Tactive1 - Tactive0)]]&lt;=Table1[[#This Row],[Recovery Time Requirement (s)]]))</f>
        <v>1</v>
      </c>
      <c r="AJ452" s="139" t="b">
        <f>Table1[[#This Row],[Automatic Duplex Output Capable]]&lt;&gt;"Optional"</f>
        <v>1</v>
      </c>
      <c r="AK4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2" s="140" t="str">
        <f t="array" ref="AL4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2" s="140">
        <f t="array" ref="AM4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4.5200000000000005</v>
      </c>
      <c r="AN452" s="140">
        <f>Table1[[#This Row],[V2.0 TEC Requirement (kWh/wk)]]*52/3</f>
        <v>78.346666666666678</v>
      </c>
      <c r="AO4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0.77754999999999996</v>
      </c>
      <c r="AP452" s="140">
        <f t="array" ref="AP4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452" s="140">
        <f>Table1[[#This Row],[Proposed V3.0 TEC Requirement (kWh/wk)]]+IF(Table1[[#This Row],[Maximum Document Size Width]]&gt;=275,A3_Weekly,0)+IF(AND(ISNUMBER(FIND("WiFi",Table1[[#This Row],[Functional Adders]])),ISERROR(FIND("Ethernet",Table1[[#This Row],[Functional Adders]]))),WiFi_Weekly,0)</f>
        <v>0.82399999999999984</v>
      </c>
      <c r="AR452" s="140" t="b">
        <f>Table1[[#This Row],[Typical Electricity Consumption (TEC) Per Proposed V3.0 Calculations (kWh/wk)]]&lt;=Table1[[#This Row],[Proposed V3.0 TEC Requirement Plus A3 and Wi-Fi Allowances (kWh/wk)]]</f>
        <v>1</v>
      </c>
      <c r="AS452" s="140" t="b">
        <f t="shared" si="9"/>
        <v>1</v>
      </c>
    </row>
    <row r="453" spans="1:45" ht="36" x14ac:dyDescent="0.2">
      <c r="A453" s="131">
        <v>2275473</v>
      </c>
      <c r="B453" s="132" t="s">
        <v>824</v>
      </c>
      <c r="C453" s="132" t="s">
        <v>864</v>
      </c>
      <c r="D453" s="132" t="s">
        <v>865</v>
      </c>
      <c r="E453" s="132" t="s">
        <v>898</v>
      </c>
      <c r="F453" s="132"/>
      <c r="G453" s="132" t="s">
        <v>29</v>
      </c>
      <c r="H453" s="132" t="s">
        <v>22</v>
      </c>
      <c r="I453" s="133">
        <v>210</v>
      </c>
      <c r="J453" s="133">
        <v>279</v>
      </c>
      <c r="K453" s="132"/>
      <c r="L453" s="132" t="s">
        <v>32</v>
      </c>
      <c r="M453" s="132" t="s">
        <v>28</v>
      </c>
      <c r="N453" s="133">
        <v>57</v>
      </c>
      <c r="O453" s="132" t="s">
        <v>24</v>
      </c>
      <c r="P453" s="134">
        <v>3.1619999999999999</v>
      </c>
      <c r="Q453" s="135">
        <v>164.42400000000001</v>
      </c>
      <c r="R453" s="132" t="s">
        <v>39</v>
      </c>
      <c r="S453" s="136">
        <v>42705</v>
      </c>
      <c r="T453" s="136">
        <v>42598</v>
      </c>
      <c r="U453" s="132" t="s">
        <v>45</v>
      </c>
      <c r="V453" s="132" t="s">
        <v>899</v>
      </c>
      <c r="W453" s="137">
        <v>1</v>
      </c>
      <c r="X453" s="137">
        <v>12.6</v>
      </c>
      <c r="Y453" s="137">
        <v>36</v>
      </c>
      <c r="Z453" s="137">
        <v>28.8</v>
      </c>
      <c r="AA453" s="137">
        <v>32</v>
      </c>
      <c r="AB453" s="137">
        <v>617.40000000000009</v>
      </c>
      <c r="AC453" s="138">
        <v>3.1638000000000006</v>
      </c>
      <c r="AD453" s="137">
        <v>154.35000000000002</v>
      </c>
      <c r="AE453" s="137">
        <v>0.86654999999999993</v>
      </c>
      <c r="AF453" s="137">
        <v>45.060599999999994</v>
      </c>
      <c r="AG453" s="139">
        <f>Table1[[#This Row],[Print/Copy Time from Sleep Mode (s)]]-Table1[[#This Row],[Print/Copy Time from Ready State (s)]]</f>
        <v>23.4</v>
      </c>
      <c r="AH4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28.939999999999998</v>
      </c>
      <c r="AI453" s="139" t="b">
        <f>IF(Table1[[#This Row],[Recovery Time Requirement (s)]]="No Requirement",TRUE,IF(Table1[[#This Row],[Recovery Time Requirement (s)]]="Default Delay Time Missing","Unknown",Table1[[#This Row],[Recovery Time (s) (Tactive1 - Tactive0)]]&lt;=Table1[[#This Row],[Recovery Time Requirement (s)]]))</f>
        <v>1</v>
      </c>
      <c r="AJ453" s="139" t="b">
        <f>Table1[[#This Row],[Automatic Duplex Output Capable]]&lt;&gt;"Optional"</f>
        <v>1</v>
      </c>
      <c r="AK4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3" s="140" t="str">
        <f t="array" ref="AL4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3" s="140">
        <f t="array" ref="AM4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5.3200000000000012</v>
      </c>
      <c r="AN453" s="140">
        <f>Table1[[#This Row],[V2.0 TEC Requirement (kWh/wk)]]*52/3</f>
        <v>92.213333333333352</v>
      </c>
      <c r="AO4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0.86654999999999993</v>
      </c>
      <c r="AP453" s="140">
        <f t="array" ref="AP4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0.93399999999999994</v>
      </c>
      <c r="AQ453" s="140">
        <f>Table1[[#This Row],[Proposed V3.0 TEC Requirement (kWh/wk)]]+IF(Table1[[#This Row],[Maximum Document Size Width]]&gt;=275,A3_Weekly,0)+IF(AND(ISNUMBER(FIND("WiFi",Table1[[#This Row],[Functional Adders]])),ISERROR(FIND("Ethernet",Table1[[#This Row],[Functional Adders]]))),WiFi_Weekly,0)</f>
        <v>0.93399999999999994</v>
      </c>
      <c r="AR453" s="140" t="b">
        <f>Table1[[#This Row],[Typical Electricity Consumption (TEC) Per Proposed V3.0 Calculations (kWh/wk)]]&lt;=Table1[[#This Row],[Proposed V3.0 TEC Requirement Plus A3 and Wi-Fi Allowances (kWh/wk)]]</f>
        <v>1</v>
      </c>
      <c r="AS453" s="140" t="b">
        <f t="shared" si="9"/>
        <v>1</v>
      </c>
    </row>
    <row r="454" spans="1:45" ht="36" x14ac:dyDescent="0.2">
      <c r="A454" s="131">
        <v>2275474</v>
      </c>
      <c r="B454" s="132" t="s">
        <v>824</v>
      </c>
      <c r="C454" s="132" t="s">
        <v>864</v>
      </c>
      <c r="D454" s="132" t="s">
        <v>865</v>
      </c>
      <c r="E454" s="132" t="s">
        <v>900</v>
      </c>
      <c r="F454" s="132"/>
      <c r="G454" s="132" t="s">
        <v>29</v>
      </c>
      <c r="H454" s="132" t="s">
        <v>22</v>
      </c>
      <c r="I454" s="133">
        <v>210</v>
      </c>
      <c r="J454" s="133">
        <v>279</v>
      </c>
      <c r="K454" s="132"/>
      <c r="L454" s="132" t="s">
        <v>32</v>
      </c>
      <c r="M454" s="132" t="s">
        <v>28</v>
      </c>
      <c r="N454" s="133">
        <v>62</v>
      </c>
      <c r="O454" s="132" t="s">
        <v>24</v>
      </c>
      <c r="P454" s="134">
        <v>3.4279999999999999</v>
      </c>
      <c r="Q454" s="135">
        <v>178.256</v>
      </c>
      <c r="R454" s="132" t="s">
        <v>39</v>
      </c>
      <c r="S454" s="136">
        <v>42705</v>
      </c>
      <c r="T454" s="136">
        <v>42598</v>
      </c>
      <c r="U454" s="132" t="s">
        <v>45</v>
      </c>
      <c r="V454" s="132" t="s">
        <v>901</v>
      </c>
      <c r="W454" s="137">
        <v>1</v>
      </c>
      <c r="X454" s="137">
        <v>10.199999999999999</v>
      </c>
      <c r="Y454" s="137">
        <v>36.6</v>
      </c>
      <c r="Z454" s="137">
        <v>29.4</v>
      </c>
      <c r="AA454" s="137">
        <v>32</v>
      </c>
      <c r="AB454" s="137">
        <v>668.8</v>
      </c>
      <c r="AC454" s="138">
        <v>3.4208000000000003</v>
      </c>
      <c r="AD454" s="137">
        <v>167.2</v>
      </c>
      <c r="AE454" s="137">
        <v>0.93079999999999985</v>
      </c>
      <c r="AF454" s="137">
        <v>48.401599999999995</v>
      </c>
      <c r="AG454" s="139">
        <f>Table1[[#This Row],[Print/Copy Time from Sleep Mode (s)]]-Table1[[#This Row],[Print/Copy Time from Ready State (s)]]</f>
        <v>26.400000000000002</v>
      </c>
      <c r="AH4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54" s="139" t="b">
        <f>IF(Table1[[#This Row],[Recovery Time Requirement (s)]]="No Requirement",TRUE,IF(Table1[[#This Row],[Recovery Time Requirement (s)]]="Default Delay Time Missing","Unknown",Table1[[#This Row],[Recovery Time (s) (Tactive1 - Tactive0)]]&lt;=Table1[[#This Row],[Recovery Time Requirement (s)]]))</f>
        <v>1</v>
      </c>
      <c r="AJ454" s="139" t="b">
        <f>Table1[[#This Row],[Automatic Duplex Output Capable]]&lt;&gt;"Optional"</f>
        <v>1</v>
      </c>
      <c r="AK4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4" s="140" t="str">
        <f t="array" ref="AL4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4" s="140">
        <f t="array" ref="AM4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6.12</v>
      </c>
      <c r="AN454" s="140">
        <f>Table1[[#This Row],[V2.0 TEC Requirement (kWh/wk)]]*52/3</f>
        <v>106.08</v>
      </c>
      <c r="AO4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0.93079999999999985</v>
      </c>
      <c r="AP454" s="140">
        <f t="array" ref="AP4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1.0720000000000001</v>
      </c>
      <c r="AQ454" s="140">
        <f>Table1[[#This Row],[Proposed V3.0 TEC Requirement (kWh/wk)]]+IF(Table1[[#This Row],[Maximum Document Size Width]]&gt;=275,A3_Weekly,0)+IF(AND(ISNUMBER(FIND("WiFi",Table1[[#This Row],[Functional Adders]])),ISERROR(FIND("Ethernet",Table1[[#This Row],[Functional Adders]]))),WiFi_Weekly,0)</f>
        <v>1.0720000000000001</v>
      </c>
      <c r="AR454" s="140" t="b">
        <f>Table1[[#This Row],[Typical Electricity Consumption (TEC) Per Proposed V3.0 Calculations (kWh/wk)]]&lt;=Table1[[#This Row],[Proposed V3.0 TEC Requirement Plus A3 and Wi-Fi Allowances (kWh/wk)]]</f>
        <v>1</v>
      </c>
      <c r="AS454" s="140" t="b">
        <f t="shared" si="9"/>
        <v>1</v>
      </c>
    </row>
    <row r="455" spans="1:45" ht="36" x14ac:dyDescent="0.2">
      <c r="A455" s="131">
        <v>2265566</v>
      </c>
      <c r="B455" s="132" t="s">
        <v>824</v>
      </c>
      <c r="C455" s="132" t="s">
        <v>864</v>
      </c>
      <c r="D455" s="132" t="s">
        <v>865</v>
      </c>
      <c r="E455" s="132" t="s">
        <v>902</v>
      </c>
      <c r="F455" s="132"/>
      <c r="G455" s="132" t="s">
        <v>29</v>
      </c>
      <c r="H455" s="132" t="s">
        <v>22</v>
      </c>
      <c r="I455" s="133">
        <v>216</v>
      </c>
      <c r="J455" s="133">
        <v>356</v>
      </c>
      <c r="K455" s="132"/>
      <c r="L455" s="132" t="s">
        <v>32</v>
      </c>
      <c r="M455" s="132" t="s">
        <v>21</v>
      </c>
      <c r="N455" s="133">
        <v>22</v>
      </c>
      <c r="O455" s="132" t="s">
        <v>24</v>
      </c>
      <c r="P455" s="134">
        <v>0.76300000000000001</v>
      </c>
      <c r="Q455" s="135">
        <v>39.676000000000002</v>
      </c>
      <c r="R455" s="132" t="s">
        <v>39</v>
      </c>
      <c r="S455" s="136">
        <v>42552</v>
      </c>
      <c r="T455" s="136">
        <v>42487</v>
      </c>
      <c r="U455" s="132" t="s">
        <v>45</v>
      </c>
      <c r="V455" s="132" t="s">
        <v>903</v>
      </c>
      <c r="W455" s="137">
        <v>1</v>
      </c>
      <c r="X455" s="137">
        <v>36.6</v>
      </c>
      <c r="Y455" s="137">
        <v>21.6</v>
      </c>
      <c r="Z455" s="137">
        <v>19.8</v>
      </c>
      <c r="AA455" s="137">
        <v>22</v>
      </c>
      <c r="AB455" s="137">
        <v>133.86666666666667</v>
      </c>
      <c r="AC455" s="138">
        <v>0.76768333333333327</v>
      </c>
      <c r="AD455" s="137">
        <v>33.466666666666669</v>
      </c>
      <c r="AE455" s="137">
        <v>0.28012083333333332</v>
      </c>
      <c r="AF455" s="137">
        <v>14.566283333333333</v>
      </c>
      <c r="AG455" s="139">
        <f>Table1[[#This Row],[Print/Copy Time from Sleep Mode (s)]]-Table1[[#This Row],[Print/Copy Time from Ready State (s)]]</f>
        <v>-15</v>
      </c>
      <c r="AH4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455" s="139" t="b">
        <f>IF(Table1[[#This Row],[Recovery Time Requirement (s)]]="No Requirement",TRUE,IF(Table1[[#This Row],[Recovery Time Requirement (s)]]="Default Delay Time Missing","Unknown",Table1[[#This Row],[Recovery Time (s) (Tactive1 - Tactive0)]]&lt;=Table1[[#This Row],[Recovery Time Requirement (s)]]))</f>
        <v>1</v>
      </c>
      <c r="AJ455" s="139" t="b">
        <f>Table1[[#This Row],[Automatic Duplex Output Capable]]&lt;&gt;"Optional"</f>
        <v>1</v>
      </c>
      <c r="AK4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5" s="140" t="str">
        <f t="array" ref="AL4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5" s="140">
        <f t="array" ref="AM4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2.65</v>
      </c>
      <c r="AN455" s="140">
        <f>Table1[[#This Row],[V2.0 TEC Requirement (kWh/wk)]]*52/3</f>
        <v>45.93333333333333</v>
      </c>
      <c r="AO4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0.28012083333333332</v>
      </c>
      <c r="AP455" s="140">
        <f t="array" ref="AP4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0.30699999999999994</v>
      </c>
      <c r="AQ455" s="140">
        <f>Table1[[#This Row],[Proposed V3.0 TEC Requirement (kWh/wk)]]+IF(Table1[[#This Row],[Maximum Document Size Width]]&gt;=275,A3_Weekly,0)+IF(AND(ISNUMBER(FIND("WiFi",Table1[[#This Row],[Functional Adders]])),ISERROR(FIND("Ethernet",Table1[[#This Row],[Functional Adders]]))),WiFi_Weekly,0)</f>
        <v>0.30699999999999994</v>
      </c>
      <c r="AR455" s="140" t="b">
        <f>Table1[[#This Row],[Typical Electricity Consumption (TEC) Per Proposed V3.0 Calculations (kWh/wk)]]&lt;=Table1[[#This Row],[Proposed V3.0 TEC Requirement Plus A3 and Wi-Fi Allowances (kWh/wk)]]</f>
        <v>1</v>
      </c>
      <c r="AS455" s="140" t="b">
        <f t="shared" si="9"/>
        <v>1</v>
      </c>
    </row>
    <row r="456" spans="1:45" ht="36" x14ac:dyDescent="0.2">
      <c r="A456" s="131">
        <v>2265568</v>
      </c>
      <c r="B456" s="132" t="s">
        <v>824</v>
      </c>
      <c r="C456" s="132" t="s">
        <v>864</v>
      </c>
      <c r="D456" s="132" t="s">
        <v>865</v>
      </c>
      <c r="E456" s="132" t="s">
        <v>904</v>
      </c>
      <c r="F456" s="132"/>
      <c r="G456" s="132" t="s">
        <v>29</v>
      </c>
      <c r="H456" s="132" t="s">
        <v>22</v>
      </c>
      <c r="I456" s="133">
        <v>216</v>
      </c>
      <c r="J456" s="133">
        <v>356</v>
      </c>
      <c r="K456" s="132"/>
      <c r="L456" s="132" t="s">
        <v>32</v>
      </c>
      <c r="M456" s="132" t="s">
        <v>21</v>
      </c>
      <c r="N456" s="133">
        <v>27</v>
      </c>
      <c r="O456" s="132" t="s">
        <v>24</v>
      </c>
      <c r="P456" s="134">
        <v>0.99399999999999999</v>
      </c>
      <c r="Q456" s="135">
        <v>51.688000000000002</v>
      </c>
      <c r="R456" s="132" t="s">
        <v>39</v>
      </c>
      <c r="S456" s="136">
        <v>42552</v>
      </c>
      <c r="T456" s="136">
        <v>42488</v>
      </c>
      <c r="U456" s="132" t="s">
        <v>45</v>
      </c>
      <c r="V456" s="132" t="s">
        <v>905</v>
      </c>
      <c r="W456" s="137">
        <v>1</v>
      </c>
      <c r="X456" s="137">
        <v>15.6</v>
      </c>
      <c r="Y456" s="137">
        <v>20.399999999999999</v>
      </c>
      <c r="Z456" s="137">
        <v>18.600000000000001</v>
      </c>
      <c r="AA456" s="137">
        <v>27</v>
      </c>
      <c r="AB456" s="137">
        <v>179.4</v>
      </c>
      <c r="AC456" s="138">
        <v>0.99097500000000005</v>
      </c>
      <c r="AD456" s="137">
        <v>44.85</v>
      </c>
      <c r="AE456" s="137">
        <v>0.33594375000000004</v>
      </c>
      <c r="AF456" s="137">
        <v>17.469075000000004</v>
      </c>
      <c r="AG456" s="139">
        <f>Table1[[#This Row],[Print/Copy Time from Sleep Mode (s)]]-Table1[[#This Row],[Print/Copy Time from Ready State (s)]]</f>
        <v>4.7999999999999989</v>
      </c>
      <c r="AH4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16.34</v>
      </c>
      <c r="AI456" s="139" t="b">
        <f>IF(Table1[[#This Row],[Recovery Time Requirement (s)]]="No Requirement",TRUE,IF(Table1[[#This Row],[Recovery Time Requirement (s)]]="Default Delay Time Missing","Unknown",Table1[[#This Row],[Recovery Time (s) (Tactive1 - Tactive0)]]&lt;=Table1[[#This Row],[Recovery Time Requirement (s)]]))</f>
        <v>1</v>
      </c>
      <c r="AJ456" s="139" t="b">
        <f>Table1[[#This Row],[Automatic Duplex Output Capable]]&lt;&gt;"Optional"</f>
        <v>1</v>
      </c>
      <c r="AK4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6" s="140" t="str">
        <f t="array" ref="AL4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6" s="140">
        <f t="array" ref="AM4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v>
      </c>
      <c r="AN456" s="140">
        <f>Table1[[#This Row],[V2.0 TEC Requirement (kWh/wk)]]*52/3</f>
        <v>58.93333333333333</v>
      </c>
      <c r="AO4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0.33594375000000004</v>
      </c>
      <c r="AP456" s="140">
        <f t="array" ref="AP4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0.46699999999999997</v>
      </c>
      <c r="AQ456" s="140">
        <f>Table1[[#This Row],[Proposed V3.0 TEC Requirement (kWh/wk)]]+IF(Table1[[#This Row],[Maximum Document Size Width]]&gt;=275,A3_Weekly,0)+IF(AND(ISNUMBER(FIND("WiFi",Table1[[#This Row],[Functional Adders]])),ISERROR(FIND("Ethernet",Table1[[#This Row],[Functional Adders]]))),WiFi_Weekly,0)</f>
        <v>0.46699999999999997</v>
      </c>
      <c r="AR456" s="140" t="b">
        <f>Table1[[#This Row],[Typical Electricity Consumption (TEC) Per Proposed V3.0 Calculations (kWh/wk)]]&lt;=Table1[[#This Row],[Proposed V3.0 TEC Requirement Plus A3 and Wi-Fi Allowances (kWh/wk)]]</f>
        <v>1</v>
      </c>
      <c r="AS456" s="140" t="b">
        <f t="shared" si="9"/>
        <v>1</v>
      </c>
    </row>
    <row r="457" spans="1:45" ht="36" x14ac:dyDescent="0.2">
      <c r="A457" s="131">
        <v>2192860</v>
      </c>
      <c r="B457" s="132" t="s">
        <v>824</v>
      </c>
      <c r="C457" s="132" t="s">
        <v>864</v>
      </c>
      <c r="D457" s="132" t="s">
        <v>865</v>
      </c>
      <c r="E457" s="132" t="s">
        <v>2987</v>
      </c>
      <c r="F457" s="132"/>
      <c r="G457" s="132" t="s">
        <v>29</v>
      </c>
      <c r="H457" s="132" t="s">
        <v>22</v>
      </c>
      <c r="I457" s="133">
        <v>279</v>
      </c>
      <c r="J457" s="133">
        <v>432</v>
      </c>
      <c r="K457" s="132"/>
      <c r="L457" s="132" t="s">
        <v>32</v>
      </c>
      <c r="M457" s="132" t="s">
        <v>21</v>
      </c>
      <c r="N457" s="133">
        <v>23</v>
      </c>
      <c r="O457" s="132" t="s">
        <v>24</v>
      </c>
      <c r="P457" s="134">
        <v>1.8089999999999999</v>
      </c>
      <c r="Q457" s="135">
        <v>94.067999999999998</v>
      </c>
      <c r="R457" s="132" t="s">
        <v>39</v>
      </c>
      <c r="S457" s="136">
        <v>41653</v>
      </c>
      <c r="T457" s="136">
        <v>41569</v>
      </c>
      <c r="U457" s="132" t="s">
        <v>45</v>
      </c>
      <c r="V457" s="132" t="s">
        <v>3600</v>
      </c>
      <c r="W457" s="137">
        <v>15</v>
      </c>
      <c r="X457" s="137">
        <v>13.8</v>
      </c>
      <c r="Y457" s="137">
        <v>25.2</v>
      </c>
      <c r="Z457" s="137">
        <v>22.8</v>
      </c>
      <c r="AA457" s="137">
        <v>23</v>
      </c>
      <c r="AB457" s="137">
        <v>274.89999999999998</v>
      </c>
      <c r="AC457" s="138">
        <v>1.8061749999999996</v>
      </c>
      <c r="AD457" s="137">
        <v>68.724999999999994</v>
      </c>
      <c r="AE457" s="137">
        <v>0.84214374999999997</v>
      </c>
      <c r="AF457" s="137">
        <v>43.791474999999998</v>
      </c>
      <c r="AG457" s="139">
        <f>Table1[[#This Row],[Print/Copy Time from Sleep Mode (s)]]-Table1[[#This Row],[Print/Copy Time from Ready State (s)]]</f>
        <v>11.399999999999999</v>
      </c>
      <c r="AH4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26.73</v>
      </c>
      <c r="AI457" s="139" t="b">
        <f>IF(Table1[[#This Row],[Recovery Time Requirement (s)]]="No Requirement",TRUE,IF(Table1[[#This Row],[Recovery Time Requirement (s)]]="Default Delay Time Missing","Unknown",Table1[[#This Row],[Recovery Time (s) (Tactive1 - Tactive0)]]&lt;=Table1[[#This Row],[Recovery Time Requirement (s)]]))</f>
        <v>1</v>
      </c>
      <c r="AJ457" s="139" t="b">
        <f>Table1[[#This Row],[Automatic Duplex Output Capable]]&lt;&gt;"Optional"</f>
        <v>1</v>
      </c>
      <c r="AK4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7" s="140" t="str">
        <f t="array" ref="AL4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7" s="140">
        <f t="array" ref="AM4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3.0999999999999996</v>
      </c>
      <c r="AN457" s="140">
        <f>Table1[[#This Row],[V2.0 TEC Requirement (kWh/wk)]]*52/3</f>
        <v>53.733333333333327</v>
      </c>
      <c r="AO4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0.79214374999999992</v>
      </c>
      <c r="AP457" s="140">
        <f t="array" ref="AP4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0.33899999999999997</v>
      </c>
      <c r="AQ457" s="140">
        <f>Table1[[#This Row],[Proposed V3.0 TEC Requirement (kWh/wk)]]+IF(Table1[[#This Row],[Maximum Document Size Width]]&gt;=275,A3_Weekly,0)+IF(AND(ISNUMBER(FIND("WiFi",Table1[[#This Row],[Functional Adders]])),ISERROR(FIND("Ethernet",Table1[[#This Row],[Functional Adders]]))),WiFi_Weekly,0)</f>
        <v>0.38899999999999996</v>
      </c>
      <c r="AR457" s="140" t="b">
        <f>Table1[[#This Row],[Typical Electricity Consumption (TEC) Per Proposed V3.0 Calculations (kWh/wk)]]&lt;=Table1[[#This Row],[Proposed V3.0 TEC Requirement Plus A3 and Wi-Fi Allowances (kWh/wk)]]</f>
        <v>0</v>
      </c>
      <c r="AS457" s="140" t="b">
        <f t="shared" si="9"/>
        <v>0</v>
      </c>
    </row>
    <row r="458" spans="1:45" ht="36" x14ac:dyDescent="0.2">
      <c r="A458" s="131">
        <v>2192850</v>
      </c>
      <c r="B458" s="132" t="s">
        <v>824</v>
      </c>
      <c r="C458" s="132" t="s">
        <v>864</v>
      </c>
      <c r="D458" s="132" t="s">
        <v>865</v>
      </c>
      <c r="E458" s="132" t="s">
        <v>2988</v>
      </c>
      <c r="F458" s="132"/>
      <c r="G458" s="132" t="s">
        <v>29</v>
      </c>
      <c r="H458" s="132" t="s">
        <v>22</v>
      </c>
      <c r="I458" s="133">
        <v>279</v>
      </c>
      <c r="J458" s="133">
        <v>432</v>
      </c>
      <c r="K458" s="132"/>
      <c r="L458" s="132" t="s">
        <v>32</v>
      </c>
      <c r="M458" s="132" t="s">
        <v>21</v>
      </c>
      <c r="N458" s="133">
        <v>23</v>
      </c>
      <c r="O458" s="132" t="s">
        <v>24</v>
      </c>
      <c r="P458" s="134">
        <v>2.2730000000000001</v>
      </c>
      <c r="Q458" s="135">
        <v>118.196</v>
      </c>
      <c r="R458" s="132" t="s">
        <v>39</v>
      </c>
      <c r="S458" s="136">
        <v>41653</v>
      </c>
      <c r="T458" s="136">
        <v>41565</v>
      </c>
      <c r="U458" s="132" t="s">
        <v>45</v>
      </c>
      <c r="V458" s="132" t="s">
        <v>3601</v>
      </c>
      <c r="W458" s="137">
        <v>15</v>
      </c>
      <c r="X458" s="137">
        <v>14.4</v>
      </c>
      <c r="Y458" s="137">
        <v>28.8</v>
      </c>
      <c r="Z458" s="137">
        <v>24</v>
      </c>
      <c r="AA458" s="137">
        <v>23</v>
      </c>
      <c r="AB458" s="137">
        <v>308.8</v>
      </c>
      <c r="AC458" s="138">
        <v>1.9617500000000001</v>
      </c>
      <c r="AD458" s="137">
        <v>77.2</v>
      </c>
      <c r="AE458" s="137">
        <v>0.86843749999999997</v>
      </c>
      <c r="AF458" s="137">
        <v>45.158749999999998</v>
      </c>
      <c r="AG458" s="139">
        <f>Table1[[#This Row],[Print/Copy Time from Sleep Mode (s)]]-Table1[[#This Row],[Print/Copy Time from Ready State (s)]]</f>
        <v>14.4</v>
      </c>
      <c r="AH4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26.73</v>
      </c>
      <c r="AI458" s="139" t="b">
        <f>IF(Table1[[#This Row],[Recovery Time Requirement (s)]]="No Requirement",TRUE,IF(Table1[[#This Row],[Recovery Time Requirement (s)]]="Default Delay Time Missing","Unknown",Table1[[#This Row],[Recovery Time (s) (Tactive1 - Tactive0)]]&lt;=Table1[[#This Row],[Recovery Time Requirement (s)]]))</f>
        <v>1</v>
      </c>
      <c r="AJ458" s="139" t="b">
        <f>Table1[[#This Row],[Automatic Duplex Output Capable]]&lt;&gt;"Optional"</f>
        <v>1</v>
      </c>
      <c r="AK4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8" s="140" t="str">
        <f t="array" ref="AL4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8" s="140">
        <f t="array" ref="AM4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3.0999999999999996</v>
      </c>
      <c r="AN458" s="140">
        <f>Table1[[#This Row],[V2.0 TEC Requirement (kWh/wk)]]*52/3</f>
        <v>53.733333333333327</v>
      </c>
      <c r="AO4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0.81843749999999993</v>
      </c>
      <c r="AP458" s="140">
        <f t="array" ref="AP4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0.33899999999999997</v>
      </c>
      <c r="AQ458" s="140">
        <f>Table1[[#This Row],[Proposed V3.0 TEC Requirement (kWh/wk)]]+IF(Table1[[#This Row],[Maximum Document Size Width]]&gt;=275,A3_Weekly,0)+IF(AND(ISNUMBER(FIND("WiFi",Table1[[#This Row],[Functional Adders]])),ISERROR(FIND("Ethernet",Table1[[#This Row],[Functional Adders]]))),WiFi_Weekly,0)</f>
        <v>0.38899999999999996</v>
      </c>
      <c r="AR458" s="140" t="b">
        <f>Table1[[#This Row],[Typical Electricity Consumption (TEC) Per Proposed V3.0 Calculations (kWh/wk)]]&lt;=Table1[[#This Row],[Proposed V3.0 TEC Requirement Plus A3 and Wi-Fi Allowances (kWh/wk)]]</f>
        <v>0</v>
      </c>
      <c r="AS458" s="140" t="b">
        <f t="shared" si="9"/>
        <v>0</v>
      </c>
    </row>
    <row r="459" spans="1:45" ht="36" x14ac:dyDescent="0.2">
      <c r="A459" s="131">
        <v>2192861</v>
      </c>
      <c r="B459" s="132" t="s">
        <v>824</v>
      </c>
      <c r="C459" s="132" t="s">
        <v>864</v>
      </c>
      <c r="D459" s="132" t="s">
        <v>865</v>
      </c>
      <c r="E459" s="132" t="s">
        <v>2989</v>
      </c>
      <c r="F459" s="132"/>
      <c r="G459" s="132" t="s">
        <v>29</v>
      </c>
      <c r="H459" s="132" t="s">
        <v>22</v>
      </c>
      <c r="I459" s="133">
        <v>279</v>
      </c>
      <c r="J459" s="133">
        <v>432</v>
      </c>
      <c r="K459" s="132"/>
      <c r="L459" s="132" t="s">
        <v>32</v>
      </c>
      <c r="M459" s="132" t="s">
        <v>21</v>
      </c>
      <c r="N459" s="133">
        <v>32</v>
      </c>
      <c r="O459" s="132" t="s">
        <v>24</v>
      </c>
      <c r="P459" s="134">
        <v>2.9390000000000001</v>
      </c>
      <c r="Q459" s="135">
        <v>152.828</v>
      </c>
      <c r="R459" s="132" t="s">
        <v>39</v>
      </c>
      <c r="S459" s="136">
        <v>41653</v>
      </c>
      <c r="T459" s="136">
        <v>41569</v>
      </c>
      <c r="U459" s="132" t="s">
        <v>45</v>
      </c>
      <c r="V459" s="132" t="s">
        <v>3602</v>
      </c>
      <c r="W459" s="137">
        <v>15</v>
      </c>
      <c r="X459" s="137">
        <v>12</v>
      </c>
      <c r="Y459" s="137">
        <v>29.4</v>
      </c>
      <c r="Z459" s="137">
        <v>26.4</v>
      </c>
      <c r="AA459" s="137">
        <v>32</v>
      </c>
      <c r="AB459" s="137">
        <v>492.4</v>
      </c>
      <c r="AC459" s="138">
        <v>2.9356</v>
      </c>
      <c r="AD459" s="137">
        <v>123.1</v>
      </c>
      <c r="AE459" s="137">
        <v>1.2000999999999999</v>
      </c>
      <c r="AF459" s="137">
        <v>62.405199999999994</v>
      </c>
      <c r="AG459" s="139">
        <f>Table1[[#This Row],[Print/Copy Time from Sleep Mode (s)]]-Table1[[#This Row],[Print/Copy Time from Ready State (s)]]</f>
        <v>17.399999999999999</v>
      </c>
      <c r="AH4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459" s="139" t="b">
        <f>IF(Table1[[#This Row],[Recovery Time Requirement (s)]]="No Requirement",TRUE,IF(Table1[[#This Row],[Recovery Time Requirement (s)]]="Default Delay Time Missing","Unknown",Table1[[#This Row],[Recovery Time (s) (Tactive1 - Tactive0)]]&lt;=Table1[[#This Row],[Recovery Time Requirement (s)]]))</f>
        <v>1</v>
      </c>
      <c r="AJ459" s="139" t="b">
        <f>Table1[[#This Row],[Automatic Duplex Output Capable]]&lt;&gt;"Optional"</f>
        <v>1</v>
      </c>
      <c r="AK4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59" s="140" t="str">
        <f t="array" ref="AL4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59" s="140">
        <f t="array" ref="AM4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4.55</v>
      </c>
      <c r="AN459" s="140">
        <f>Table1[[#This Row],[V2.0 TEC Requirement (kWh/wk)]]*52/3</f>
        <v>78.86666666666666</v>
      </c>
      <c r="AO4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1.1500999999999999</v>
      </c>
      <c r="AP459" s="140">
        <f t="array" ref="AP4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459" s="140">
        <f>Table1[[#This Row],[Proposed V3.0 TEC Requirement (kWh/wk)]]+IF(Table1[[#This Row],[Maximum Document Size Width]]&gt;=275,A3_Weekly,0)+IF(AND(ISNUMBER(FIND("WiFi",Table1[[#This Row],[Functional Adders]])),ISERROR(FIND("Ethernet",Table1[[#This Row],[Functional Adders]]))),WiFi_Weekly,0)</f>
        <v>0.67700000000000005</v>
      </c>
      <c r="AR459" s="140" t="b">
        <f>Table1[[#This Row],[Typical Electricity Consumption (TEC) Per Proposed V3.0 Calculations (kWh/wk)]]&lt;=Table1[[#This Row],[Proposed V3.0 TEC Requirement Plus A3 and Wi-Fi Allowances (kWh/wk)]]</f>
        <v>0</v>
      </c>
      <c r="AS459" s="140" t="b">
        <f t="shared" si="9"/>
        <v>0</v>
      </c>
    </row>
    <row r="460" spans="1:45" ht="36" x14ac:dyDescent="0.2">
      <c r="A460" s="131">
        <v>2230866</v>
      </c>
      <c r="B460" s="132" t="s">
        <v>824</v>
      </c>
      <c r="C460" s="132" t="s">
        <v>864</v>
      </c>
      <c r="D460" s="132" t="s">
        <v>865</v>
      </c>
      <c r="E460" s="132" t="s">
        <v>906</v>
      </c>
      <c r="F460" s="132"/>
      <c r="G460" s="132" t="s">
        <v>29</v>
      </c>
      <c r="H460" s="132" t="s">
        <v>22</v>
      </c>
      <c r="I460" s="133">
        <v>216</v>
      </c>
      <c r="J460" s="133">
        <v>356</v>
      </c>
      <c r="K460" s="132"/>
      <c r="L460" s="132" t="s">
        <v>32</v>
      </c>
      <c r="M460" s="132" t="s">
        <v>21</v>
      </c>
      <c r="N460" s="133">
        <v>37</v>
      </c>
      <c r="O460" s="132" t="s">
        <v>24</v>
      </c>
      <c r="P460" s="134">
        <v>2.17</v>
      </c>
      <c r="Q460" s="135">
        <v>112.84</v>
      </c>
      <c r="R460" s="132" t="s">
        <v>39</v>
      </c>
      <c r="S460" s="136">
        <v>42095</v>
      </c>
      <c r="T460" s="136">
        <v>42016</v>
      </c>
      <c r="U460" s="132" t="s">
        <v>45</v>
      </c>
      <c r="V460" s="132" t="s">
        <v>907</v>
      </c>
      <c r="W460" s="137">
        <v>1</v>
      </c>
      <c r="X460" s="137">
        <v>8.4</v>
      </c>
      <c r="Y460" s="137">
        <v>24</v>
      </c>
      <c r="Z460" s="137">
        <v>21</v>
      </c>
      <c r="AA460" s="137">
        <v>32</v>
      </c>
      <c r="AB460" s="137">
        <v>374</v>
      </c>
      <c r="AC460" s="138">
        <v>2.1644000000000001</v>
      </c>
      <c r="AD460" s="137">
        <v>93.5</v>
      </c>
      <c r="AE460" s="137">
        <v>0.83089999999999997</v>
      </c>
      <c r="AF460" s="137">
        <v>43.206800000000001</v>
      </c>
      <c r="AG460" s="139">
        <f>Table1[[#This Row],[Print/Copy Time from Sleep Mode (s)]]-Table1[[#This Row],[Print/Copy Time from Ready State (s)]]</f>
        <v>15.6</v>
      </c>
      <c r="AH4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60" s="139" t="b">
        <f>IF(Table1[[#This Row],[Recovery Time Requirement (s)]]="No Requirement",TRUE,IF(Table1[[#This Row],[Recovery Time Requirement (s)]]="Default Delay Time Missing","Unknown",Table1[[#This Row],[Recovery Time (s) (Tactive1 - Tactive0)]]&lt;=Table1[[#This Row],[Recovery Time Requirement (s)]]))</f>
        <v>1</v>
      </c>
      <c r="AJ460" s="139" t="b">
        <f>Table1[[#This Row],[Automatic Duplex Output Capable]]&lt;&gt;"Optional"</f>
        <v>1</v>
      </c>
      <c r="AK4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0" s="140" t="str">
        <f t="array" ref="AL4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0" s="140">
        <f t="array" ref="AM4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60" s="140">
        <f>Table1[[#This Row],[V2.0 TEC Requirement (kWh/wk)]]*52/3</f>
        <v>91</v>
      </c>
      <c r="AO4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0.83089999999999997</v>
      </c>
      <c r="AP460" s="140">
        <f t="array" ref="AP4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460" s="140">
        <f>Table1[[#This Row],[Proposed V3.0 TEC Requirement (kWh/wk)]]+IF(Table1[[#This Row],[Maximum Document Size Width]]&gt;=275,A3_Weekly,0)+IF(AND(ISNUMBER(FIND("WiFi",Table1[[#This Row],[Functional Adders]])),ISERROR(FIND("Ethernet",Table1[[#This Row],[Functional Adders]]))),WiFi_Weekly,0)</f>
        <v>0.78699999999999992</v>
      </c>
      <c r="AR460" s="140" t="b">
        <f>Table1[[#This Row],[Typical Electricity Consumption (TEC) Per Proposed V3.0 Calculations (kWh/wk)]]&lt;=Table1[[#This Row],[Proposed V3.0 TEC Requirement Plus A3 and Wi-Fi Allowances (kWh/wk)]]</f>
        <v>0</v>
      </c>
      <c r="AS460" s="140" t="b">
        <f t="shared" si="9"/>
        <v>0</v>
      </c>
    </row>
    <row r="461" spans="1:45" ht="36" x14ac:dyDescent="0.2">
      <c r="A461" s="131">
        <v>2230705</v>
      </c>
      <c r="B461" s="132" t="s">
        <v>824</v>
      </c>
      <c r="C461" s="132" t="s">
        <v>864</v>
      </c>
      <c r="D461" s="132" t="s">
        <v>865</v>
      </c>
      <c r="E461" s="132" t="s">
        <v>908</v>
      </c>
      <c r="F461" s="132"/>
      <c r="G461" s="132" t="s">
        <v>29</v>
      </c>
      <c r="H461" s="132" t="s">
        <v>22</v>
      </c>
      <c r="I461" s="133">
        <v>216</v>
      </c>
      <c r="J461" s="133">
        <v>356</v>
      </c>
      <c r="K461" s="132"/>
      <c r="L461" s="132" t="s">
        <v>32</v>
      </c>
      <c r="M461" s="132" t="s">
        <v>21</v>
      </c>
      <c r="N461" s="133">
        <v>32</v>
      </c>
      <c r="O461" s="132" t="s">
        <v>24</v>
      </c>
      <c r="P461" s="134">
        <v>1.85</v>
      </c>
      <c r="Q461" s="135">
        <v>96.2</v>
      </c>
      <c r="R461" s="132" t="s">
        <v>39</v>
      </c>
      <c r="S461" s="136">
        <v>42095</v>
      </c>
      <c r="T461" s="136">
        <v>42011</v>
      </c>
      <c r="U461" s="132" t="s">
        <v>45</v>
      </c>
      <c r="V461" s="132" t="s">
        <v>909</v>
      </c>
      <c r="W461" s="137">
        <v>1</v>
      </c>
      <c r="X461" s="137">
        <v>9.6</v>
      </c>
      <c r="Y461" s="137">
        <v>26.4</v>
      </c>
      <c r="Z461" s="137">
        <v>22.8</v>
      </c>
      <c r="AA461" s="137">
        <v>32</v>
      </c>
      <c r="AB461" s="137">
        <v>309.19999999999993</v>
      </c>
      <c r="AC461" s="138">
        <v>1.8403999999999998</v>
      </c>
      <c r="AD461" s="137">
        <v>77.299999999999983</v>
      </c>
      <c r="AE461" s="137">
        <v>0.7498999999999999</v>
      </c>
      <c r="AF461" s="137">
        <v>38.994799999999998</v>
      </c>
      <c r="AG461" s="139">
        <f>Table1[[#This Row],[Print/Copy Time from Sleep Mode (s)]]-Table1[[#This Row],[Print/Copy Time from Ready State (s)]]</f>
        <v>16.799999999999997</v>
      </c>
      <c r="AH4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61" s="139" t="b">
        <f>IF(Table1[[#This Row],[Recovery Time Requirement (s)]]="No Requirement",TRUE,IF(Table1[[#This Row],[Recovery Time Requirement (s)]]="Default Delay Time Missing","Unknown",Table1[[#This Row],[Recovery Time (s) (Tactive1 - Tactive0)]]&lt;=Table1[[#This Row],[Recovery Time Requirement (s)]]))</f>
        <v>1</v>
      </c>
      <c r="AJ461" s="139" t="b">
        <f>Table1[[#This Row],[Automatic Duplex Output Capable]]&lt;&gt;"Optional"</f>
        <v>1</v>
      </c>
      <c r="AK4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1" s="140" t="str">
        <f t="array" ref="AL4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1" s="140">
        <f t="array" ref="AM4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461" s="140">
        <f>Table1[[#This Row],[V2.0 TEC Requirement (kWh/wk)]]*52/3</f>
        <v>73.666666666666671</v>
      </c>
      <c r="AO4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0.7498999999999999</v>
      </c>
      <c r="AP461" s="140">
        <f t="array" ref="AP4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461" s="140">
        <f>Table1[[#This Row],[Proposed V3.0 TEC Requirement (kWh/wk)]]+IF(Table1[[#This Row],[Maximum Document Size Width]]&gt;=275,A3_Weekly,0)+IF(AND(ISNUMBER(FIND("WiFi",Table1[[#This Row],[Functional Adders]])),ISERROR(FIND("Ethernet",Table1[[#This Row],[Functional Adders]]))),WiFi_Weekly,0)</f>
        <v>0.627</v>
      </c>
      <c r="AR461" s="140" t="b">
        <f>Table1[[#This Row],[Typical Electricity Consumption (TEC) Per Proposed V3.0 Calculations (kWh/wk)]]&lt;=Table1[[#This Row],[Proposed V3.0 TEC Requirement Plus A3 and Wi-Fi Allowances (kWh/wk)]]</f>
        <v>0</v>
      </c>
      <c r="AS461" s="140" t="b">
        <f t="shared" si="9"/>
        <v>0</v>
      </c>
    </row>
    <row r="462" spans="1:45" ht="36" x14ac:dyDescent="0.2">
      <c r="A462" s="131">
        <v>2305987</v>
      </c>
      <c r="B462" s="132" t="s">
        <v>824</v>
      </c>
      <c r="C462" s="132" t="s">
        <v>864</v>
      </c>
      <c r="D462" s="132" t="s">
        <v>865</v>
      </c>
      <c r="E462" s="132" t="s">
        <v>2990</v>
      </c>
      <c r="F462" s="132"/>
      <c r="G462" s="132" t="s">
        <v>29</v>
      </c>
      <c r="H462" s="132" t="s">
        <v>22</v>
      </c>
      <c r="I462" s="133">
        <v>216</v>
      </c>
      <c r="J462" s="133">
        <v>356</v>
      </c>
      <c r="K462" s="132"/>
      <c r="L462" s="132" t="s">
        <v>32</v>
      </c>
      <c r="M462" s="132" t="s">
        <v>21</v>
      </c>
      <c r="N462" s="133">
        <v>32</v>
      </c>
      <c r="O462" s="132" t="s">
        <v>24</v>
      </c>
      <c r="P462" s="134">
        <v>1.5</v>
      </c>
      <c r="Q462" s="135">
        <v>78</v>
      </c>
      <c r="R462" s="132" t="s">
        <v>39</v>
      </c>
      <c r="S462" s="136">
        <v>43221</v>
      </c>
      <c r="T462" s="136">
        <v>43041</v>
      </c>
      <c r="U462" s="132" t="s">
        <v>45</v>
      </c>
      <c r="V462" s="132" t="s">
        <v>3603</v>
      </c>
      <c r="W462" s="137">
        <v>1</v>
      </c>
      <c r="X462" s="137">
        <v>11.4</v>
      </c>
      <c r="Y462" s="137">
        <v>24.6</v>
      </c>
      <c r="Z462" s="137">
        <v>23.4</v>
      </c>
      <c r="AA462" s="137">
        <v>32</v>
      </c>
      <c r="AB462" s="137">
        <v>285.39999999999992</v>
      </c>
      <c r="AC462" s="138">
        <v>1.5037999999999998</v>
      </c>
      <c r="AD462" s="137">
        <v>71.34999999999998</v>
      </c>
      <c r="AE462" s="137">
        <v>0.4515499999999999</v>
      </c>
      <c r="AF462" s="137">
        <v>23.480599999999995</v>
      </c>
      <c r="AG462" s="139">
        <f>Table1[[#This Row],[Print/Copy Time from Sleep Mode (s)]]-Table1[[#This Row],[Print/Copy Time from Ready State (s)]]</f>
        <v>13.200000000000001</v>
      </c>
      <c r="AH4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18.439999999999998</v>
      </c>
      <c r="AI462" s="139" t="b">
        <f>IF(Table1[[#This Row],[Recovery Time Requirement (s)]]="No Requirement",TRUE,IF(Table1[[#This Row],[Recovery Time Requirement (s)]]="Default Delay Time Missing","Unknown",Table1[[#This Row],[Recovery Time (s) (Tactive1 - Tactive0)]]&lt;=Table1[[#This Row],[Recovery Time Requirement (s)]]))</f>
        <v>1</v>
      </c>
      <c r="AJ462" s="139" t="b">
        <f>Table1[[#This Row],[Automatic Duplex Output Capable]]&lt;&gt;"Optional"</f>
        <v>1</v>
      </c>
      <c r="AK4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2" s="140" t="str">
        <f t="array" ref="AL4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2" s="140">
        <f t="array" ref="AM4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462" s="140">
        <f>Table1[[#This Row],[V2.0 TEC Requirement (kWh/wk)]]*52/3</f>
        <v>73.666666666666671</v>
      </c>
      <c r="AO4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0.4515499999999999</v>
      </c>
      <c r="AP462" s="140">
        <f t="array" ref="AP4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462" s="140">
        <f>Table1[[#This Row],[Proposed V3.0 TEC Requirement (kWh/wk)]]+IF(Table1[[#This Row],[Maximum Document Size Width]]&gt;=275,A3_Weekly,0)+IF(AND(ISNUMBER(FIND("WiFi",Table1[[#This Row],[Functional Adders]])),ISERROR(FIND("Ethernet",Table1[[#This Row],[Functional Adders]]))),WiFi_Weekly,0)</f>
        <v>0.627</v>
      </c>
      <c r="AR462" s="140" t="b">
        <f>Table1[[#This Row],[Typical Electricity Consumption (TEC) Per Proposed V3.0 Calculations (kWh/wk)]]&lt;=Table1[[#This Row],[Proposed V3.0 TEC Requirement Plus A3 and Wi-Fi Allowances (kWh/wk)]]</f>
        <v>1</v>
      </c>
      <c r="AS462" s="140" t="b">
        <f t="shared" si="9"/>
        <v>1</v>
      </c>
    </row>
    <row r="463" spans="1:45" ht="36" x14ac:dyDescent="0.2">
      <c r="A463" s="131">
        <v>2305988</v>
      </c>
      <c r="B463" s="132" t="s">
        <v>824</v>
      </c>
      <c r="C463" s="132" t="s">
        <v>864</v>
      </c>
      <c r="D463" s="132" t="s">
        <v>865</v>
      </c>
      <c r="E463" s="132" t="s">
        <v>2991</v>
      </c>
      <c r="F463" s="132"/>
      <c r="G463" s="132" t="s">
        <v>29</v>
      </c>
      <c r="H463" s="132" t="s">
        <v>22</v>
      </c>
      <c r="I463" s="133">
        <v>216</v>
      </c>
      <c r="J463" s="133">
        <v>356</v>
      </c>
      <c r="K463" s="132"/>
      <c r="L463" s="132" t="s">
        <v>32</v>
      </c>
      <c r="M463" s="132" t="s">
        <v>21</v>
      </c>
      <c r="N463" s="133">
        <v>37</v>
      </c>
      <c r="O463" s="132" t="s">
        <v>24</v>
      </c>
      <c r="P463" s="134">
        <v>1.7789999999999999</v>
      </c>
      <c r="Q463" s="135">
        <v>92.507999999999996</v>
      </c>
      <c r="R463" s="132" t="s">
        <v>39</v>
      </c>
      <c r="S463" s="136">
        <v>43221</v>
      </c>
      <c r="T463" s="136">
        <v>43041</v>
      </c>
      <c r="U463" s="132" t="s">
        <v>45</v>
      </c>
      <c r="V463" s="132" t="s">
        <v>3604</v>
      </c>
      <c r="W463" s="137">
        <v>1</v>
      </c>
      <c r="X463" s="137">
        <v>11.4</v>
      </c>
      <c r="Y463" s="137">
        <v>25.2</v>
      </c>
      <c r="Z463" s="137">
        <v>23.4</v>
      </c>
      <c r="AA463" s="137">
        <v>32</v>
      </c>
      <c r="AB463" s="137">
        <v>339.4</v>
      </c>
      <c r="AC463" s="138">
        <v>1.7865999999999997</v>
      </c>
      <c r="AD463" s="137">
        <v>84.85</v>
      </c>
      <c r="AE463" s="137">
        <v>0.53485000000000005</v>
      </c>
      <c r="AF463" s="137">
        <v>27.812200000000004</v>
      </c>
      <c r="AG463" s="139">
        <f>Table1[[#This Row],[Print/Copy Time from Sleep Mode (s)]]-Table1[[#This Row],[Print/Copy Time from Ready State (s)]]</f>
        <v>13.799999999999999</v>
      </c>
      <c r="AH4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63" s="139" t="b">
        <f>IF(Table1[[#This Row],[Recovery Time Requirement (s)]]="No Requirement",TRUE,IF(Table1[[#This Row],[Recovery Time Requirement (s)]]="Default Delay Time Missing","Unknown",Table1[[#This Row],[Recovery Time (s) (Tactive1 - Tactive0)]]&lt;=Table1[[#This Row],[Recovery Time Requirement (s)]]))</f>
        <v>1</v>
      </c>
      <c r="AJ463" s="139" t="b">
        <f>Table1[[#This Row],[Automatic Duplex Output Capable]]&lt;&gt;"Optional"</f>
        <v>1</v>
      </c>
      <c r="AK4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3" s="140" t="str">
        <f t="array" ref="AL4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3" s="140">
        <f t="array" ref="AM4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63" s="140">
        <f>Table1[[#This Row],[V2.0 TEC Requirement (kWh/wk)]]*52/3</f>
        <v>91</v>
      </c>
      <c r="AO4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0.53485000000000005</v>
      </c>
      <c r="AP463" s="140">
        <f t="array" ref="AP4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463" s="140">
        <f>Table1[[#This Row],[Proposed V3.0 TEC Requirement (kWh/wk)]]+IF(Table1[[#This Row],[Maximum Document Size Width]]&gt;=275,A3_Weekly,0)+IF(AND(ISNUMBER(FIND("WiFi",Table1[[#This Row],[Functional Adders]])),ISERROR(FIND("Ethernet",Table1[[#This Row],[Functional Adders]]))),WiFi_Weekly,0)</f>
        <v>0.78699999999999992</v>
      </c>
      <c r="AR463" s="140" t="b">
        <f>Table1[[#This Row],[Typical Electricity Consumption (TEC) Per Proposed V3.0 Calculations (kWh/wk)]]&lt;=Table1[[#This Row],[Proposed V3.0 TEC Requirement Plus A3 and Wi-Fi Allowances (kWh/wk)]]</f>
        <v>1</v>
      </c>
      <c r="AS463" s="140" t="b">
        <f t="shared" si="9"/>
        <v>1</v>
      </c>
    </row>
    <row r="464" spans="1:45" ht="36" x14ac:dyDescent="0.2">
      <c r="A464" s="131">
        <v>2194014</v>
      </c>
      <c r="B464" s="132" t="s">
        <v>824</v>
      </c>
      <c r="C464" s="132" t="s">
        <v>864</v>
      </c>
      <c r="D464" s="132" t="s">
        <v>865</v>
      </c>
      <c r="E464" s="132" t="s">
        <v>2992</v>
      </c>
      <c r="F464" s="132"/>
      <c r="G464" s="132" t="s">
        <v>29</v>
      </c>
      <c r="H464" s="132" t="s">
        <v>22</v>
      </c>
      <c r="I464" s="133">
        <v>210</v>
      </c>
      <c r="J464" s="133">
        <v>279</v>
      </c>
      <c r="K464" s="132"/>
      <c r="L464" s="132" t="s">
        <v>32</v>
      </c>
      <c r="M464" s="132" t="s">
        <v>21</v>
      </c>
      <c r="N464" s="133">
        <v>37</v>
      </c>
      <c r="O464" s="132" t="s">
        <v>24</v>
      </c>
      <c r="P464" s="134">
        <v>3.6890000000000001</v>
      </c>
      <c r="Q464" s="135">
        <v>191.828</v>
      </c>
      <c r="R464" s="132" t="s">
        <v>2993</v>
      </c>
      <c r="S464" s="136">
        <v>41653</v>
      </c>
      <c r="T464" s="136">
        <v>41584</v>
      </c>
      <c r="U464" s="132" t="s">
        <v>45</v>
      </c>
      <c r="V464" s="132" t="s">
        <v>3605</v>
      </c>
      <c r="W464" s="137">
        <v>15</v>
      </c>
      <c r="X464" s="137">
        <v>22.8</v>
      </c>
      <c r="Y464" s="137">
        <v>67.8</v>
      </c>
      <c r="Z464" s="137">
        <v>53.4</v>
      </c>
      <c r="AA464" s="137">
        <v>32</v>
      </c>
      <c r="AB464" s="137">
        <v>634.4</v>
      </c>
      <c r="AC464" s="138">
        <v>3.6840000000000002</v>
      </c>
      <c r="AD464" s="137">
        <v>158.6</v>
      </c>
      <c r="AE464" s="137">
        <v>1.425</v>
      </c>
      <c r="AF464" s="137">
        <v>74.100000000000009</v>
      </c>
      <c r="AG464" s="139">
        <f>Table1[[#This Row],[Print/Copy Time from Sleep Mode (s)]]-Table1[[#This Row],[Print/Copy Time from Ready State (s)]]</f>
        <v>45</v>
      </c>
      <c r="AH4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33.870000000000005</v>
      </c>
      <c r="AI464" s="139" t="b">
        <f>IF(Table1[[#This Row],[Recovery Time Requirement (s)]]="No Requirement",TRUE,IF(Table1[[#This Row],[Recovery Time Requirement (s)]]="Default Delay Time Missing","Unknown",Table1[[#This Row],[Recovery Time (s) (Tactive1 - Tactive0)]]&lt;=Table1[[#This Row],[Recovery Time Requirement (s)]]))</f>
        <v>0</v>
      </c>
      <c r="AJ464" s="139" t="b">
        <f>Table1[[#This Row],[Automatic Duplex Output Capable]]&lt;&gt;"Optional"</f>
        <v>1</v>
      </c>
      <c r="AK4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4" s="140" t="str">
        <f t="array" ref="AL4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4" s="140">
        <f t="array" ref="AM4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64" s="140">
        <f>Table1[[#This Row],[V2.0 TEC Requirement (kWh/wk)]]*52/3</f>
        <v>91</v>
      </c>
      <c r="AO4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1.425</v>
      </c>
      <c r="AP464" s="140">
        <f t="array" ref="AP4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464" s="140">
        <f>Table1[[#This Row],[Proposed V3.0 TEC Requirement (kWh/wk)]]+IF(Table1[[#This Row],[Maximum Document Size Width]]&gt;=275,A3_Weekly,0)+IF(AND(ISNUMBER(FIND("WiFi",Table1[[#This Row],[Functional Adders]])),ISERROR(FIND("Ethernet",Table1[[#This Row],[Functional Adders]]))),WiFi_Weekly,0)</f>
        <v>0.78699999999999992</v>
      </c>
      <c r="AR464" s="140" t="b">
        <f>Table1[[#This Row],[Typical Electricity Consumption (TEC) Per Proposed V3.0 Calculations (kWh/wk)]]&lt;=Table1[[#This Row],[Proposed V3.0 TEC Requirement Plus A3 and Wi-Fi Allowances (kWh/wk)]]</f>
        <v>0</v>
      </c>
      <c r="AS464" s="140" t="b">
        <f t="shared" si="9"/>
        <v>0</v>
      </c>
    </row>
    <row r="465" spans="1:45" ht="36" x14ac:dyDescent="0.2">
      <c r="A465" s="131">
        <v>2234321</v>
      </c>
      <c r="B465" s="132" t="s">
        <v>824</v>
      </c>
      <c r="C465" s="132" t="s">
        <v>864</v>
      </c>
      <c r="D465" s="132" t="s">
        <v>910</v>
      </c>
      <c r="E465" s="132" t="s">
        <v>910</v>
      </c>
      <c r="F465" s="132"/>
      <c r="G465" s="132" t="s">
        <v>29</v>
      </c>
      <c r="H465" s="132" t="s">
        <v>22</v>
      </c>
      <c r="I465" s="133">
        <v>216</v>
      </c>
      <c r="J465" s="133">
        <v>356</v>
      </c>
      <c r="K465" s="132"/>
      <c r="L465" s="132" t="s">
        <v>32</v>
      </c>
      <c r="M465" s="132" t="s">
        <v>21</v>
      </c>
      <c r="N465" s="133">
        <v>42</v>
      </c>
      <c r="O465" s="132" t="s">
        <v>24</v>
      </c>
      <c r="P465" s="134">
        <v>2.5819999999999999</v>
      </c>
      <c r="Q465" s="135">
        <v>134.26400000000001</v>
      </c>
      <c r="R465" s="132" t="s">
        <v>39</v>
      </c>
      <c r="S465" s="136">
        <v>42125</v>
      </c>
      <c r="T465" s="136">
        <v>42068</v>
      </c>
      <c r="U465" s="132" t="s">
        <v>45</v>
      </c>
      <c r="V465" s="132" t="s">
        <v>911</v>
      </c>
      <c r="W465" s="137">
        <v>1</v>
      </c>
      <c r="X465" s="137">
        <v>7.2</v>
      </c>
      <c r="Y465" s="137">
        <v>24</v>
      </c>
      <c r="Z465" s="137">
        <v>24.6</v>
      </c>
      <c r="AA465" s="137">
        <v>32</v>
      </c>
      <c r="AB465" s="137">
        <v>455.2</v>
      </c>
      <c r="AC465" s="138">
        <v>2.5831999999999997</v>
      </c>
      <c r="AD465" s="137">
        <v>113.8</v>
      </c>
      <c r="AE465" s="137">
        <v>0.94820000000000004</v>
      </c>
      <c r="AF465" s="137">
        <v>49.306400000000004</v>
      </c>
      <c r="AG465" s="139">
        <f>Table1[[#This Row],[Print/Copy Time from Sleep Mode (s)]]-Table1[[#This Row],[Print/Copy Time from Ready State (s)]]</f>
        <v>16.8</v>
      </c>
      <c r="AH4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65" s="139" t="b">
        <f>IF(Table1[[#This Row],[Recovery Time Requirement (s)]]="No Requirement",TRUE,IF(Table1[[#This Row],[Recovery Time Requirement (s)]]="Default Delay Time Missing","Unknown",Table1[[#This Row],[Recovery Time (s) (Tactive1 - Tactive0)]]&lt;=Table1[[#This Row],[Recovery Time Requirement (s)]]))</f>
        <v>1</v>
      </c>
      <c r="AJ465" s="139" t="b">
        <f>Table1[[#This Row],[Automatic Duplex Output Capable]]&lt;&gt;"Optional"</f>
        <v>1</v>
      </c>
      <c r="AK4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5" s="140" t="str">
        <f t="array" ref="AL4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5" s="140">
        <f t="array" ref="AM4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465" s="140">
        <f>Table1[[#This Row],[V2.0 TEC Requirement (kWh/wk)]]*52/3</f>
        <v>108.33333333333333</v>
      </c>
      <c r="AO4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0.94820000000000004</v>
      </c>
      <c r="AP465" s="140">
        <f t="array" ref="AP4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0.91699999999999993</v>
      </c>
      <c r="AQ465" s="140">
        <f>Table1[[#This Row],[Proposed V3.0 TEC Requirement (kWh/wk)]]+IF(Table1[[#This Row],[Maximum Document Size Width]]&gt;=275,A3_Weekly,0)+IF(AND(ISNUMBER(FIND("WiFi",Table1[[#This Row],[Functional Adders]])),ISERROR(FIND("Ethernet",Table1[[#This Row],[Functional Adders]]))),WiFi_Weekly,0)</f>
        <v>0.91699999999999993</v>
      </c>
      <c r="AR465" s="140" t="b">
        <f>Table1[[#This Row],[Typical Electricity Consumption (TEC) Per Proposed V3.0 Calculations (kWh/wk)]]&lt;=Table1[[#This Row],[Proposed V3.0 TEC Requirement Plus A3 and Wi-Fi Allowances (kWh/wk)]]</f>
        <v>0</v>
      </c>
      <c r="AS465" s="140" t="b">
        <f t="shared" si="9"/>
        <v>0</v>
      </c>
    </row>
    <row r="466" spans="1:45" ht="36" x14ac:dyDescent="0.2">
      <c r="A466" s="131">
        <v>2305989</v>
      </c>
      <c r="B466" s="132" t="s">
        <v>824</v>
      </c>
      <c r="C466" s="132" t="s">
        <v>864</v>
      </c>
      <c r="D466" s="132" t="s">
        <v>865</v>
      </c>
      <c r="E466" s="132" t="s">
        <v>2994</v>
      </c>
      <c r="F466" s="132"/>
      <c r="G466" s="132" t="s">
        <v>29</v>
      </c>
      <c r="H466" s="132" t="s">
        <v>22</v>
      </c>
      <c r="I466" s="133">
        <v>216</v>
      </c>
      <c r="J466" s="133">
        <v>356</v>
      </c>
      <c r="K466" s="132"/>
      <c r="L466" s="132" t="s">
        <v>32</v>
      </c>
      <c r="M466" s="132" t="s">
        <v>21</v>
      </c>
      <c r="N466" s="133">
        <v>42</v>
      </c>
      <c r="O466" s="132" t="s">
        <v>24</v>
      </c>
      <c r="P466" s="134">
        <v>2.024</v>
      </c>
      <c r="Q466" s="135">
        <v>105.248</v>
      </c>
      <c r="R466" s="132" t="s">
        <v>39</v>
      </c>
      <c r="S466" s="136">
        <v>43221</v>
      </c>
      <c r="T466" s="136">
        <v>43041</v>
      </c>
      <c r="U466" s="132" t="s">
        <v>45</v>
      </c>
      <c r="V466" s="132" t="s">
        <v>3606</v>
      </c>
      <c r="W466" s="137">
        <v>1</v>
      </c>
      <c r="X466" s="137">
        <v>9</v>
      </c>
      <c r="Y466" s="137">
        <v>25.2</v>
      </c>
      <c r="Z466" s="137">
        <v>22.8</v>
      </c>
      <c r="AA466" s="137">
        <v>32</v>
      </c>
      <c r="AB466" s="137">
        <v>389.2</v>
      </c>
      <c r="AC466" s="138">
        <v>2.0228000000000002</v>
      </c>
      <c r="AD466" s="137">
        <v>97.3</v>
      </c>
      <c r="AE466" s="137">
        <v>0.58129999999999993</v>
      </c>
      <c r="AF466" s="137">
        <v>30.227599999999995</v>
      </c>
      <c r="AG466" s="139">
        <f>Table1[[#This Row],[Print/Copy Time from Sleep Mode (s)]]-Table1[[#This Row],[Print/Copy Time from Ready State (s)]]</f>
        <v>16.2</v>
      </c>
      <c r="AH4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66" s="139" t="b">
        <f>IF(Table1[[#This Row],[Recovery Time Requirement (s)]]="No Requirement",TRUE,IF(Table1[[#This Row],[Recovery Time Requirement (s)]]="Default Delay Time Missing","Unknown",Table1[[#This Row],[Recovery Time (s) (Tactive1 - Tactive0)]]&lt;=Table1[[#This Row],[Recovery Time Requirement (s)]]))</f>
        <v>1</v>
      </c>
      <c r="AJ466" s="139" t="b">
        <f>Table1[[#This Row],[Automatic Duplex Output Capable]]&lt;&gt;"Optional"</f>
        <v>1</v>
      </c>
      <c r="AK4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6" s="140" t="str">
        <f t="array" ref="AL4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6" s="140">
        <f t="array" ref="AM4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466" s="140">
        <f>Table1[[#This Row],[V2.0 TEC Requirement (kWh/wk)]]*52/3</f>
        <v>108.33333333333333</v>
      </c>
      <c r="AO4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0.58129999999999993</v>
      </c>
      <c r="AP466" s="140">
        <f t="array" ref="AP4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0.91699999999999993</v>
      </c>
      <c r="AQ466" s="140">
        <f>Table1[[#This Row],[Proposed V3.0 TEC Requirement (kWh/wk)]]+IF(Table1[[#This Row],[Maximum Document Size Width]]&gt;=275,A3_Weekly,0)+IF(AND(ISNUMBER(FIND("WiFi",Table1[[#This Row],[Functional Adders]])),ISERROR(FIND("Ethernet",Table1[[#This Row],[Functional Adders]]))),WiFi_Weekly,0)</f>
        <v>0.91699999999999993</v>
      </c>
      <c r="AR466" s="140" t="b">
        <f>Table1[[#This Row],[Typical Electricity Consumption (TEC) Per Proposed V3.0 Calculations (kWh/wk)]]&lt;=Table1[[#This Row],[Proposed V3.0 TEC Requirement Plus A3 and Wi-Fi Allowances (kWh/wk)]]</f>
        <v>1</v>
      </c>
      <c r="AS466" s="140" t="b">
        <f t="shared" si="9"/>
        <v>1</v>
      </c>
    </row>
    <row r="467" spans="1:45" ht="36" x14ac:dyDescent="0.2">
      <c r="A467" s="131">
        <v>2292842</v>
      </c>
      <c r="B467" s="132" t="s">
        <v>824</v>
      </c>
      <c r="C467" s="132" t="s">
        <v>864</v>
      </c>
      <c r="D467" s="132" t="s">
        <v>865</v>
      </c>
      <c r="E467" s="132" t="s">
        <v>912</v>
      </c>
      <c r="F467" s="132"/>
      <c r="G467" s="132" t="s">
        <v>29</v>
      </c>
      <c r="H467" s="132" t="s">
        <v>22</v>
      </c>
      <c r="I467" s="133">
        <v>279</v>
      </c>
      <c r="J467" s="133">
        <v>432</v>
      </c>
      <c r="K467" s="132"/>
      <c r="L467" s="132" t="s">
        <v>32</v>
      </c>
      <c r="M467" s="132" t="s">
        <v>21</v>
      </c>
      <c r="N467" s="133">
        <v>60</v>
      </c>
      <c r="O467" s="132" t="s">
        <v>24</v>
      </c>
      <c r="P467" s="134">
        <v>3.26</v>
      </c>
      <c r="Q467" s="135">
        <v>169.52</v>
      </c>
      <c r="R467" s="132" t="s">
        <v>39</v>
      </c>
      <c r="S467" s="136">
        <v>42887</v>
      </c>
      <c r="T467" s="136">
        <v>42815</v>
      </c>
      <c r="U467" s="132" t="s">
        <v>45</v>
      </c>
      <c r="V467" s="132" t="s">
        <v>913</v>
      </c>
      <c r="W467" s="137">
        <v>10</v>
      </c>
      <c r="X467" s="137">
        <v>15.6</v>
      </c>
      <c r="Y467" s="137">
        <v>25.2</v>
      </c>
      <c r="Z467" s="137">
        <v>25.2</v>
      </c>
      <c r="AA467" s="137">
        <v>32</v>
      </c>
      <c r="AB467" s="137">
        <v>630.60000000000014</v>
      </c>
      <c r="AC467" s="138">
        <v>3.2554000000000007</v>
      </c>
      <c r="AD467" s="137">
        <v>157.65000000000003</v>
      </c>
      <c r="AE467" s="137">
        <v>0.91465000000000007</v>
      </c>
      <c r="AF467" s="137">
        <v>47.561800000000005</v>
      </c>
      <c r="AG467" s="139">
        <f>Table1[[#This Row],[Print/Copy Time from Sleep Mode (s)]]-Table1[[#This Row],[Print/Copy Time from Ready State (s)]]</f>
        <v>9.6</v>
      </c>
      <c r="AH4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67" s="139" t="b">
        <f>IF(Table1[[#This Row],[Recovery Time Requirement (s)]]="No Requirement",TRUE,IF(Table1[[#This Row],[Recovery Time Requirement (s)]]="Default Delay Time Missing","Unknown",Table1[[#This Row],[Recovery Time (s) (Tactive1 - Tactive0)]]&lt;=Table1[[#This Row],[Recovery Time Requirement (s)]]))</f>
        <v>1</v>
      </c>
      <c r="AJ467" s="139" t="b">
        <f>Table1[[#This Row],[Automatic Duplex Output Capable]]&lt;&gt;"Optional"</f>
        <v>1</v>
      </c>
      <c r="AK4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7" s="140" t="str">
        <f t="array" ref="AL4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7" s="140">
        <f t="array" ref="AM4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10.15</v>
      </c>
      <c r="AN467" s="140">
        <f>Table1[[#This Row],[V2.0 TEC Requirement (kWh/wk)]]*52/3</f>
        <v>175.93333333333337</v>
      </c>
      <c r="AO4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0.86465000000000003</v>
      </c>
      <c r="AP467" s="140">
        <f t="array" ref="AP4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0.95299999999999996</v>
      </c>
      <c r="AQ467" s="140">
        <f>Table1[[#This Row],[Proposed V3.0 TEC Requirement (kWh/wk)]]+IF(Table1[[#This Row],[Maximum Document Size Width]]&gt;=275,A3_Weekly,0)+IF(AND(ISNUMBER(FIND("WiFi",Table1[[#This Row],[Functional Adders]])),ISERROR(FIND("Ethernet",Table1[[#This Row],[Functional Adders]]))),WiFi_Weekly,0)</f>
        <v>1.0029999999999999</v>
      </c>
      <c r="AR467" s="140" t="b">
        <f>Table1[[#This Row],[Typical Electricity Consumption (TEC) Per Proposed V3.0 Calculations (kWh/wk)]]&lt;=Table1[[#This Row],[Proposed V3.0 TEC Requirement Plus A3 and Wi-Fi Allowances (kWh/wk)]]</f>
        <v>1</v>
      </c>
      <c r="AS467" s="140" t="b">
        <f t="shared" si="9"/>
        <v>1</v>
      </c>
    </row>
    <row r="468" spans="1:45" ht="36" x14ac:dyDescent="0.2">
      <c r="A468" s="131">
        <v>2199927</v>
      </c>
      <c r="B468" s="132" t="s">
        <v>824</v>
      </c>
      <c r="C468" s="132" t="s">
        <v>864</v>
      </c>
      <c r="D468" s="132" t="s">
        <v>865</v>
      </c>
      <c r="E468" s="132" t="s">
        <v>2995</v>
      </c>
      <c r="F468" s="132"/>
      <c r="G468" s="132" t="s">
        <v>29</v>
      </c>
      <c r="H468" s="132" t="s">
        <v>22</v>
      </c>
      <c r="I468" s="133">
        <v>279</v>
      </c>
      <c r="J468" s="133">
        <v>432</v>
      </c>
      <c r="K468" s="132"/>
      <c r="L468" s="132" t="s">
        <v>32</v>
      </c>
      <c r="M468" s="132" t="s">
        <v>28</v>
      </c>
      <c r="N468" s="133">
        <v>51</v>
      </c>
      <c r="O468" s="132" t="s">
        <v>24</v>
      </c>
      <c r="P468" s="134">
        <v>4.2300000000000004</v>
      </c>
      <c r="Q468" s="135">
        <v>219.96</v>
      </c>
      <c r="R468" s="132" t="s">
        <v>2996</v>
      </c>
      <c r="S468" s="136">
        <v>41690</v>
      </c>
      <c r="T468" s="136">
        <v>41646</v>
      </c>
      <c r="U468" s="132" t="s">
        <v>45</v>
      </c>
      <c r="V468" s="132" t="s">
        <v>3607</v>
      </c>
      <c r="W468" s="137">
        <v>1</v>
      </c>
      <c r="X468" s="137">
        <v>12</v>
      </c>
      <c r="Y468" s="137">
        <v>53.4</v>
      </c>
      <c r="Z468" s="137">
        <v>11.4</v>
      </c>
      <c r="AA468" s="137">
        <v>32</v>
      </c>
      <c r="AB468" s="137">
        <v>742.79999999999984</v>
      </c>
      <c r="AC468" s="138">
        <v>4.2259999999999991</v>
      </c>
      <c r="AD468" s="137">
        <v>185.69999999999996</v>
      </c>
      <c r="AE468" s="137">
        <v>1.5604999999999996</v>
      </c>
      <c r="AF468" s="137">
        <v>81.145999999999972</v>
      </c>
      <c r="AG468" s="139">
        <f>Table1[[#This Row],[Print/Copy Time from Sleep Mode (s)]]-Table1[[#This Row],[Print/Copy Time from Ready State (s)]]</f>
        <v>41.4</v>
      </c>
      <c r="AH4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26.419999999999998</v>
      </c>
      <c r="AI468" s="139" t="b">
        <f>IF(Table1[[#This Row],[Recovery Time Requirement (s)]]="No Requirement",TRUE,IF(Table1[[#This Row],[Recovery Time Requirement (s)]]="Default Delay Time Missing","Unknown",Table1[[#This Row],[Recovery Time (s) (Tactive1 - Tactive0)]]&lt;=Table1[[#This Row],[Recovery Time Requirement (s)]]))</f>
        <v>0</v>
      </c>
      <c r="AJ468" s="139" t="b">
        <f>Table1[[#This Row],[Automatic Duplex Output Capable]]&lt;&gt;"Optional"</f>
        <v>1</v>
      </c>
      <c r="AK4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8" s="140" t="str">
        <f t="array" ref="AL4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68" s="140">
        <f t="array" ref="AM4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4.66</v>
      </c>
      <c r="AN468" s="140">
        <f>Table1[[#This Row],[V2.0 TEC Requirement (kWh/wk)]]*52/3</f>
        <v>80.773333333333326</v>
      </c>
      <c r="AO4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1.5104999999999995</v>
      </c>
      <c r="AP468" s="140">
        <f t="array" ref="AP4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0.80199999999999982</v>
      </c>
      <c r="AQ468" s="140">
        <f>Table1[[#This Row],[Proposed V3.0 TEC Requirement (kWh/wk)]]+IF(Table1[[#This Row],[Maximum Document Size Width]]&gt;=275,A3_Weekly,0)+IF(AND(ISNUMBER(FIND("WiFi",Table1[[#This Row],[Functional Adders]])),ISERROR(FIND("Ethernet",Table1[[#This Row],[Functional Adders]]))),WiFi_Weekly,0)</f>
        <v>0.85199999999999987</v>
      </c>
      <c r="AR468" s="140" t="b">
        <f>Table1[[#This Row],[Typical Electricity Consumption (TEC) Per Proposed V3.0 Calculations (kWh/wk)]]&lt;=Table1[[#This Row],[Proposed V3.0 TEC Requirement Plus A3 and Wi-Fi Allowances (kWh/wk)]]</f>
        <v>0</v>
      </c>
      <c r="AS468" s="140" t="b">
        <f t="shared" si="9"/>
        <v>0</v>
      </c>
    </row>
    <row r="469" spans="1:45" ht="36" x14ac:dyDescent="0.2">
      <c r="A469" s="131">
        <v>2198732</v>
      </c>
      <c r="B469" s="132" t="s">
        <v>824</v>
      </c>
      <c r="C469" s="132" t="s">
        <v>864</v>
      </c>
      <c r="D469" s="132" t="s">
        <v>826</v>
      </c>
      <c r="E469" s="132" t="s">
        <v>2997</v>
      </c>
      <c r="F469" s="132"/>
      <c r="G469" s="132" t="s">
        <v>1432</v>
      </c>
      <c r="H469" s="132" t="s">
        <v>22</v>
      </c>
      <c r="I469" s="133">
        <v>210</v>
      </c>
      <c r="J469" s="133">
        <v>279</v>
      </c>
      <c r="K469" s="132"/>
      <c r="L469" s="132" t="s">
        <v>32</v>
      </c>
      <c r="M469" s="132" t="s">
        <v>21</v>
      </c>
      <c r="N469" s="133">
        <v>28</v>
      </c>
      <c r="O469" s="132" t="s">
        <v>24</v>
      </c>
      <c r="P469" s="134">
        <v>3.4369999999999998</v>
      </c>
      <c r="Q469" s="135">
        <v>178.72399999999999</v>
      </c>
      <c r="R469" s="132" t="s">
        <v>827</v>
      </c>
      <c r="S469" s="136">
        <v>41640</v>
      </c>
      <c r="T469" s="136">
        <v>41624</v>
      </c>
      <c r="U469" s="132" t="s">
        <v>45</v>
      </c>
      <c r="V469" s="132" t="s">
        <v>3608</v>
      </c>
      <c r="W469" s="137">
        <v>1</v>
      </c>
      <c r="X469" s="137">
        <v>10.8</v>
      </c>
      <c r="Y469" s="137">
        <v>27.6</v>
      </c>
      <c r="Z469" s="137">
        <v>24</v>
      </c>
      <c r="AA469" s="137">
        <v>28</v>
      </c>
      <c r="AB469" s="137">
        <v>369.46666666666664</v>
      </c>
      <c r="AC469" s="138">
        <v>3.4300333333333328</v>
      </c>
      <c r="AD469" s="137">
        <v>92.36666666666666</v>
      </c>
      <c r="AE469" s="137">
        <v>2.3569083333333336</v>
      </c>
      <c r="AF469" s="137">
        <v>122.55923333333335</v>
      </c>
      <c r="AG469" s="139">
        <f>Table1[[#This Row],[Print/Copy Time from Sleep Mode (s)]]-Table1[[#This Row],[Print/Copy Time from Ready State (s)]]</f>
        <v>16.8</v>
      </c>
      <c r="AH4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469" s="139" t="b">
        <f>IF(Table1[[#This Row],[Recovery Time Requirement (s)]]="No Requirement",TRUE,IF(Table1[[#This Row],[Recovery Time Requirement (s)]]="Default Delay Time Missing","Unknown",Table1[[#This Row],[Recovery Time (s) (Tactive1 - Tactive0)]]&lt;=Table1[[#This Row],[Recovery Time Requirement (s)]]))</f>
        <v>0</v>
      </c>
      <c r="AJ469" s="139" t="b">
        <f>Table1[[#This Row],[Automatic Duplex Output Capable]]&lt;&gt;"Optional"</f>
        <v>1</v>
      </c>
      <c r="AK4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69" s="140" t="str">
        <f t="array" ref="AL4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69" s="140">
        <f t="array" ref="AM4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469" s="140">
        <f>Table1[[#This Row],[V2.0 TEC Requirement (kWh/wk)]]*52/3</f>
        <v>63.96</v>
      </c>
      <c r="AO4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2.3569083333333336</v>
      </c>
      <c r="AP469" s="140">
        <f t="array" ref="AP4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469" s="140">
        <f>Table1[[#This Row],[Proposed V3.0 TEC Requirement (kWh/wk)]]+IF(Table1[[#This Row],[Maximum Document Size Width]]&gt;=275,A3_Weekly,0)+IF(AND(ISNUMBER(FIND("WiFi",Table1[[#This Row],[Functional Adders]])),ISERROR(FIND("Ethernet",Table1[[#This Row],[Functional Adders]]))),WiFi_Weekly,0)</f>
        <v>0.40100000000000008</v>
      </c>
      <c r="AR469" s="140" t="b">
        <f>Table1[[#This Row],[Typical Electricity Consumption (TEC) Per Proposed V3.0 Calculations (kWh/wk)]]&lt;=Table1[[#This Row],[Proposed V3.0 TEC Requirement Plus A3 and Wi-Fi Allowances (kWh/wk)]]</f>
        <v>0</v>
      </c>
      <c r="AS469" s="140" t="b">
        <f t="shared" si="9"/>
        <v>0</v>
      </c>
    </row>
    <row r="470" spans="1:45" ht="36" x14ac:dyDescent="0.2">
      <c r="A470" s="131">
        <v>2200115</v>
      </c>
      <c r="B470" s="132" t="s">
        <v>824</v>
      </c>
      <c r="C470" s="132" t="s">
        <v>864</v>
      </c>
      <c r="D470" s="132" t="s">
        <v>865</v>
      </c>
      <c r="E470" s="132" t="s">
        <v>2998</v>
      </c>
      <c r="F470" s="132"/>
      <c r="G470" s="132" t="s">
        <v>29</v>
      </c>
      <c r="H470" s="132" t="s">
        <v>22</v>
      </c>
      <c r="I470" s="133">
        <v>210</v>
      </c>
      <c r="J470" s="133">
        <v>279</v>
      </c>
      <c r="K470" s="132"/>
      <c r="L470" s="132" t="s">
        <v>32</v>
      </c>
      <c r="M470" s="132" t="s">
        <v>21</v>
      </c>
      <c r="N470" s="133">
        <v>37</v>
      </c>
      <c r="O470" s="132" t="s">
        <v>24</v>
      </c>
      <c r="P470" s="134">
        <v>4.3540000000000001</v>
      </c>
      <c r="Q470" s="135">
        <v>226.40799999999999</v>
      </c>
      <c r="R470" s="132" t="s">
        <v>25</v>
      </c>
      <c r="S470" s="136">
        <v>41653</v>
      </c>
      <c r="T470" s="136">
        <v>41649</v>
      </c>
      <c r="U470" s="132" t="s">
        <v>45</v>
      </c>
      <c r="V470" s="132" t="s">
        <v>3609</v>
      </c>
      <c r="W470" s="137">
        <v>5</v>
      </c>
      <c r="X470" s="137">
        <v>10.199999999999999</v>
      </c>
      <c r="Y470" s="137">
        <v>48.6</v>
      </c>
      <c r="Z470" s="137">
        <v>37.200000000000003</v>
      </c>
      <c r="AA470" s="137">
        <v>32</v>
      </c>
      <c r="AB470" s="137">
        <v>689.79999999999984</v>
      </c>
      <c r="AC470" s="138">
        <v>4.3577999999999992</v>
      </c>
      <c r="AD470" s="137">
        <v>172.44999999999996</v>
      </c>
      <c r="AE470" s="137">
        <v>1.9840499999999999</v>
      </c>
      <c r="AF470" s="137">
        <v>103.17059999999999</v>
      </c>
      <c r="AG470" s="139">
        <f>Table1[[#This Row],[Print/Copy Time from Sleep Mode (s)]]-Table1[[#This Row],[Print/Copy Time from Ready State (s)]]</f>
        <v>38.400000000000006</v>
      </c>
      <c r="AH4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470" s="139" t="b">
        <f>IF(Table1[[#This Row],[Recovery Time Requirement (s)]]="No Requirement",TRUE,IF(Table1[[#This Row],[Recovery Time Requirement (s)]]="Default Delay Time Missing","Unknown",Table1[[#This Row],[Recovery Time (s) (Tactive1 - Tactive0)]]&lt;=Table1[[#This Row],[Recovery Time Requirement (s)]]))</f>
        <v>0</v>
      </c>
      <c r="AJ470" s="139" t="b">
        <f>Table1[[#This Row],[Automatic Duplex Output Capable]]&lt;&gt;"Optional"</f>
        <v>1</v>
      </c>
      <c r="AK4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0" s="140" t="str">
        <f t="array" ref="AL4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0" s="140">
        <f t="array" ref="AM4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70" s="140">
        <f>Table1[[#This Row],[V2.0 TEC Requirement (kWh/wk)]]*52/3</f>
        <v>91</v>
      </c>
      <c r="AO4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1.9840499999999999</v>
      </c>
      <c r="AP470" s="140">
        <f t="array" ref="AP4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470" s="140">
        <f>Table1[[#This Row],[Proposed V3.0 TEC Requirement (kWh/wk)]]+IF(Table1[[#This Row],[Maximum Document Size Width]]&gt;=275,A3_Weekly,0)+IF(AND(ISNUMBER(FIND("WiFi",Table1[[#This Row],[Functional Adders]])),ISERROR(FIND("Ethernet",Table1[[#This Row],[Functional Adders]]))),WiFi_Weekly,0)</f>
        <v>0.78699999999999992</v>
      </c>
      <c r="AR470" s="140" t="b">
        <f>Table1[[#This Row],[Typical Electricity Consumption (TEC) Per Proposed V3.0 Calculations (kWh/wk)]]&lt;=Table1[[#This Row],[Proposed V3.0 TEC Requirement Plus A3 and Wi-Fi Allowances (kWh/wk)]]</f>
        <v>0</v>
      </c>
      <c r="AS470" s="140" t="b">
        <f t="shared" si="9"/>
        <v>0</v>
      </c>
    </row>
    <row r="471" spans="1:45" ht="36" x14ac:dyDescent="0.2">
      <c r="A471" s="131">
        <v>2187081</v>
      </c>
      <c r="B471" s="132" t="s">
        <v>824</v>
      </c>
      <c r="C471" s="132" t="s">
        <v>864</v>
      </c>
      <c r="D471" s="132" t="s">
        <v>826</v>
      </c>
      <c r="E471" s="132" t="s">
        <v>2999</v>
      </c>
      <c r="F471" s="132"/>
      <c r="G471" s="132" t="s">
        <v>1432</v>
      </c>
      <c r="H471" s="132" t="s">
        <v>22</v>
      </c>
      <c r="I471" s="133">
        <v>279</v>
      </c>
      <c r="J471" s="133">
        <v>432</v>
      </c>
      <c r="K471" s="132"/>
      <c r="L471" s="132" t="s">
        <v>32</v>
      </c>
      <c r="M471" s="132" t="s">
        <v>28</v>
      </c>
      <c r="N471" s="133">
        <v>30</v>
      </c>
      <c r="O471" s="132" t="s">
        <v>24</v>
      </c>
      <c r="P471" s="134">
        <v>1.988</v>
      </c>
      <c r="Q471" s="135">
        <v>103.376</v>
      </c>
      <c r="R471" s="132" t="s">
        <v>827</v>
      </c>
      <c r="S471" s="136">
        <v>41579</v>
      </c>
      <c r="T471" s="136">
        <v>41486</v>
      </c>
      <c r="U471" s="132" t="s">
        <v>45</v>
      </c>
      <c r="V471" s="132" t="s">
        <v>3610</v>
      </c>
      <c r="W471" s="137">
        <v>30</v>
      </c>
      <c r="X471" s="137">
        <v>6</v>
      </c>
      <c r="Y471" s="137">
        <v>31.8</v>
      </c>
      <c r="Z471" s="137">
        <v>29.4</v>
      </c>
      <c r="AA471" s="137">
        <v>30</v>
      </c>
      <c r="AB471" s="137">
        <v>357.33333333333331</v>
      </c>
      <c r="AC471" s="138">
        <v>1.9824166666666665</v>
      </c>
      <c r="AD471" s="137">
        <v>89.333333333333329</v>
      </c>
      <c r="AE471" s="137">
        <v>0.68460416666666668</v>
      </c>
      <c r="AF471" s="137">
        <v>35.59941666666667</v>
      </c>
      <c r="AG471" s="139">
        <f>Table1[[#This Row],[Print/Copy Time from Sleep Mode (s)]]-Table1[[#This Row],[Print/Copy Time from Ready State (s)]]</f>
        <v>25.8</v>
      </c>
      <c r="AH4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471" s="139" t="b">
        <f>IF(Table1[[#This Row],[Recovery Time Requirement (s)]]="No Requirement",TRUE,IF(Table1[[#This Row],[Recovery Time Requirement (s)]]="Default Delay Time Missing","Unknown",Table1[[#This Row],[Recovery Time (s) (Tactive1 - Tactive0)]]&lt;=Table1[[#This Row],[Recovery Time Requirement (s)]]))</f>
        <v>1</v>
      </c>
      <c r="AJ471" s="139" t="b">
        <f>Table1[[#This Row],[Automatic Duplex Output Capable]]&lt;&gt;"Optional"</f>
        <v>1</v>
      </c>
      <c r="AK4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1" s="140" t="str">
        <f t="array" ref="AL4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71" s="140">
        <f t="array" ref="AM4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471" s="140">
        <f>Table1[[#This Row],[V2.0 TEC Requirement (kWh/wk)]]*52/3</f>
        <v>42.466666666666661</v>
      </c>
      <c r="AO4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0.63460416666666664</v>
      </c>
      <c r="AP471" s="140">
        <f t="array" ref="AP4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471" s="140">
        <f>Table1[[#This Row],[Proposed V3.0 TEC Requirement (kWh/wk)]]+IF(Table1[[#This Row],[Maximum Document Size Width]]&gt;=275,A3_Weekly,0)+IF(AND(ISNUMBER(FIND("WiFi",Table1[[#This Row],[Functional Adders]])),ISERROR(FIND("Ethernet",Table1[[#This Row],[Functional Adders]]))),WiFi_Weekly,0)</f>
        <v>0.47499999999999992</v>
      </c>
      <c r="AR471" s="140" t="b">
        <f>Table1[[#This Row],[Typical Electricity Consumption (TEC) Per Proposed V3.0 Calculations (kWh/wk)]]&lt;=Table1[[#This Row],[Proposed V3.0 TEC Requirement Plus A3 and Wi-Fi Allowances (kWh/wk)]]</f>
        <v>0</v>
      </c>
      <c r="AS471" s="140" t="b">
        <f t="shared" si="9"/>
        <v>0</v>
      </c>
    </row>
    <row r="472" spans="1:45" ht="36" x14ac:dyDescent="0.2">
      <c r="A472" s="131">
        <v>2187083</v>
      </c>
      <c r="B472" s="132" t="s">
        <v>824</v>
      </c>
      <c r="C472" s="132" t="s">
        <v>864</v>
      </c>
      <c r="D472" s="132" t="s">
        <v>826</v>
      </c>
      <c r="E472" s="132" t="s">
        <v>3000</v>
      </c>
      <c r="F472" s="132"/>
      <c r="G472" s="132" t="s">
        <v>1432</v>
      </c>
      <c r="H472" s="132" t="s">
        <v>22</v>
      </c>
      <c r="I472" s="133">
        <v>279</v>
      </c>
      <c r="J472" s="133">
        <v>432</v>
      </c>
      <c r="K472" s="132"/>
      <c r="L472" s="132" t="s">
        <v>32</v>
      </c>
      <c r="M472" s="132" t="s">
        <v>28</v>
      </c>
      <c r="N472" s="133">
        <v>35</v>
      </c>
      <c r="O472" s="132" t="s">
        <v>24</v>
      </c>
      <c r="P472" s="134">
        <v>2.21</v>
      </c>
      <c r="Q472" s="135">
        <v>114.92</v>
      </c>
      <c r="R472" s="132" t="s">
        <v>2972</v>
      </c>
      <c r="S472" s="136">
        <v>41579</v>
      </c>
      <c r="T472" s="136">
        <v>41486</v>
      </c>
      <c r="U472" s="132" t="s">
        <v>45</v>
      </c>
      <c r="V472" s="132" t="s">
        <v>3611</v>
      </c>
      <c r="W472" s="137">
        <v>45</v>
      </c>
      <c r="X472" s="137">
        <v>6.6</v>
      </c>
      <c r="Y472" s="137">
        <v>31.8</v>
      </c>
      <c r="Z472" s="137">
        <v>30</v>
      </c>
      <c r="AA472" s="137">
        <v>32</v>
      </c>
      <c r="AB472" s="137">
        <v>406.4</v>
      </c>
      <c r="AC472" s="138">
        <v>2.2111999999999998</v>
      </c>
      <c r="AD472" s="137">
        <v>101.6</v>
      </c>
      <c r="AE472" s="137">
        <v>0.72919999999999985</v>
      </c>
      <c r="AF472" s="137">
        <v>37.918399999999991</v>
      </c>
      <c r="AG472" s="139">
        <f>Table1[[#This Row],[Print/Copy Time from Sleep Mode (s)]]-Table1[[#This Row],[Print/Copy Time from Ready State (s)]]</f>
        <v>25.200000000000003</v>
      </c>
      <c r="AH4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472" s="139" t="b">
        <f>IF(Table1[[#This Row],[Recovery Time Requirement (s)]]="No Requirement",TRUE,IF(Table1[[#This Row],[Recovery Time Requirement (s)]]="Default Delay Time Missing","Unknown",Table1[[#This Row],[Recovery Time (s) (Tactive1 - Tactive0)]]&lt;=Table1[[#This Row],[Recovery Time Requirement (s)]]))</f>
        <v>1</v>
      </c>
      <c r="AJ472" s="139" t="b">
        <f>Table1[[#This Row],[Automatic Duplex Output Capable]]&lt;&gt;"Optional"</f>
        <v>1</v>
      </c>
      <c r="AK4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2" s="140" t="str">
        <f t="array" ref="AL4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72" s="140">
        <f t="array" ref="AM4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472" s="140">
        <f>Table1[[#This Row],[V2.0 TEC Requirement (kWh/wk)]]*52/3</f>
        <v>52</v>
      </c>
      <c r="AO4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0.6791999999999998</v>
      </c>
      <c r="AP472" s="140">
        <f t="array" ref="AP4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472" s="140">
        <f>Table1[[#This Row],[Proposed V3.0 TEC Requirement (kWh/wk)]]+IF(Table1[[#This Row],[Maximum Document Size Width]]&gt;=275,A3_Weekly,0)+IF(AND(ISNUMBER(FIND("WiFi",Table1[[#This Row],[Functional Adders]])),ISERROR(FIND("Ethernet",Table1[[#This Row],[Functional Adders]]))),WiFi_Weekly,0)</f>
        <v>0.56500000000000006</v>
      </c>
      <c r="AR472" s="140" t="b">
        <f>Table1[[#This Row],[Typical Electricity Consumption (TEC) Per Proposed V3.0 Calculations (kWh/wk)]]&lt;=Table1[[#This Row],[Proposed V3.0 TEC Requirement Plus A3 and Wi-Fi Allowances (kWh/wk)]]</f>
        <v>0</v>
      </c>
      <c r="AS472" s="140" t="b">
        <f t="shared" si="9"/>
        <v>0</v>
      </c>
    </row>
    <row r="473" spans="1:45" ht="36" x14ac:dyDescent="0.2">
      <c r="A473" s="131">
        <v>2198739</v>
      </c>
      <c r="B473" s="132" t="s">
        <v>824</v>
      </c>
      <c r="C473" s="132" t="s">
        <v>864</v>
      </c>
      <c r="D473" s="132" t="s">
        <v>826</v>
      </c>
      <c r="E473" s="132" t="s">
        <v>3001</v>
      </c>
      <c r="F473" s="132"/>
      <c r="G473" s="132" t="s">
        <v>1432</v>
      </c>
      <c r="H473" s="132" t="s">
        <v>22</v>
      </c>
      <c r="I473" s="133">
        <v>279</v>
      </c>
      <c r="J473" s="133">
        <v>432</v>
      </c>
      <c r="K473" s="132"/>
      <c r="L473" s="132" t="s">
        <v>32</v>
      </c>
      <c r="M473" s="132" t="s">
        <v>21</v>
      </c>
      <c r="N473" s="133">
        <v>35</v>
      </c>
      <c r="O473" s="132" t="s">
        <v>24</v>
      </c>
      <c r="P473" s="134">
        <v>3.0289999999999999</v>
      </c>
      <c r="Q473" s="135">
        <v>157.50800000000001</v>
      </c>
      <c r="R473" s="132" t="s">
        <v>827</v>
      </c>
      <c r="S473" s="136">
        <v>41653</v>
      </c>
      <c r="T473" s="136">
        <v>41624</v>
      </c>
      <c r="U473" s="132" t="s">
        <v>45</v>
      </c>
      <c r="V473" s="132" t="s">
        <v>3612</v>
      </c>
      <c r="W473" s="137">
        <v>45</v>
      </c>
      <c r="X473" s="137">
        <v>9</v>
      </c>
      <c r="Y473" s="137">
        <v>36.6</v>
      </c>
      <c r="Z473" s="137">
        <v>36</v>
      </c>
      <c r="AA473" s="137">
        <v>32</v>
      </c>
      <c r="AB473" s="137">
        <v>554.6</v>
      </c>
      <c r="AC473" s="138">
        <v>3.0289999999999999</v>
      </c>
      <c r="AD473" s="137">
        <v>138.65</v>
      </c>
      <c r="AE473" s="137">
        <v>1.00925</v>
      </c>
      <c r="AF473" s="137">
        <v>52.481000000000002</v>
      </c>
      <c r="AG473" s="139">
        <f>Table1[[#This Row],[Print/Copy Time from Sleep Mode (s)]]-Table1[[#This Row],[Print/Copy Time from Ready State (s)]]</f>
        <v>27.6</v>
      </c>
      <c r="AH4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473" s="139" t="b">
        <f>IF(Table1[[#This Row],[Recovery Time Requirement (s)]]="No Requirement",TRUE,IF(Table1[[#This Row],[Recovery Time Requirement (s)]]="Default Delay Time Missing","Unknown",Table1[[#This Row],[Recovery Time (s) (Tactive1 - Tactive0)]]&lt;=Table1[[#This Row],[Recovery Time Requirement (s)]]))</f>
        <v>1</v>
      </c>
      <c r="AJ473" s="139" t="b">
        <f>Table1[[#This Row],[Automatic Duplex Output Capable]]&lt;&gt;"Optional"</f>
        <v>1</v>
      </c>
      <c r="AK4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3" s="140" t="str">
        <f t="array" ref="AL4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73" s="140">
        <f t="array" ref="AM4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73" s="140">
        <f>Table1[[#This Row],[V2.0 TEC Requirement (kWh/wk)]]*52/3</f>
        <v>91</v>
      </c>
      <c r="AO4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0.95924999999999994</v>
      </c>
      <c r="AP473" s="140">
        <f t="array" ref="AP4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473" s="140">
        <f>Table1[[#This Row],[Proposed V3.0 TEC Requirement (kWh/wk)]]+IF(Table1[[#This Row],[Maximum Document Size Width]]&gt;=275,A3_Weekly,0)+IF(AND(ISNUMBER(FIND("WiFi",Table1[[#This Row],[Functional Adders]])),ISERROR(FIND("Ethernet",Table1[[#This Row],[Functional Adders]]))),WiFi_Weekly,0)</f>
        <v>0.59800000000000009</v>
      </c>
      <c r="AR473" s="140" t="b">
        <f>Table1[[#This Row],[Typical Electricity Consumption (TEC) Per Proposed V3.0 Calculations (kWh/wk)]]&lt;=Table1[[#This Row],[Proposed V3.0 TEC Requirement Plus A3 and Wi-Fi Allowances (kWh/wk)]]</f>
        <v>0</v>
      </c>
      <c r="AS473" s="140" t="b">
        <f t="shared" si="9"/>
        <v>0</v>
      </c>
    </row>
    <row r="474" spans="1:45" ht="72" x14ac:dyDescent="0.2">
      <c r="A474" s="131">
        <v>2200149</v>
      </c>
      <c r="B474" s="132" t="s">
        <v>914</v>
      </c>
      <c r="C474" s="132" t="s">
        <v>915</v>
      </c>
      <c r="D474" s="132" t="s">
        <v>3002</v>
      </c>
      <c r="E474" s="132" t="s">
        <v>3002</v>
      </c>
      <c r="F474" s="132"/>
      <c r="G474" s="132" t="s">
        <v>29</v>
      </c>
      <c r="H474" s="132" t="s">
        <v>22</v>
      </c>
      <c r="I474" s="133">
        <v>305</v>
      </c>
      <c r="J474" s="133">
        <v>457</v>
      </c>
      <c r="K474" s="132"/>
      <c r="L474" s="132" t="s">
        <v>32</v>
      </c>
      <c r="M474" s="132" t="s">
        <v>21</v>
      </c>
      <c r="N474" s="133">
        <v>50</v>
      </c>
      <c r="O474" s="132" t="s">
        <v>24</v>
      </c>
      <c r="P474" s="134">
        <v>5.31</v>
      </c>
      <c r="Q474" s="135">
        <v>276.12</v>
      </c>
      <c r="R474" s="132" t="s">
        <v>25</v>
      </c>
      <c r="S474" s="136">
        <v>40664</v>
      </c>
      <c r="T474" s="136">
        <v>41653</v>
      </c>
      <c r="U474" s="132" t="s">
        <v>26</v>
      </c>
      <c r="V474" s="132" t="s">
        <v>3613</v>
      </c>
      <c r="W474" s="137">
        <v>5</v>
      </c>
      <c r="X474" s="137">
        <v>11.4</v>
      </c>
      <c r="Y474" s="137">
        <v>20.399999999999999</v>
      </c>
      <c r="Z474" s="137">
        <v>19.8</v>
      </c>
      <c r="AA474" s="137">
        <v>32</v>
      </c>
      <c r="AB474" s="137">
        <v>800.4</v>
      </c>
      <c r="AC474" s="138">
        <v>5.2948000000000004</v>
      </c>
      <c r="AD474" s="137">
        <v>200.1</v>
      </c>
      <c r="AE474" s="137">
        <v>2.5963000000000003</v>
      </c>
      <c r="AF474" s="137">
        <v>135.00760000000002</v>
      </c>
      <c r="AG474" s="139">
        <f>Table1[[#This Row],[Print/Copy Time from Sleep Mode (s)]]-Table1[[#This Row],[Print/Copy Time from Ready State (s)]]</f>
        <v>8.9999999999999982</v>
      </c>
      <c r="AH4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474" s="139" t="b">
        <f>IF(Table1[[#This Row],[Recovery Time Requirement (s)]]="No Requirement",TRUE,IF(Table1[[#This Row],[Recovery Time Requirement (s)]]="Default Delay Time Missing","Unknown",Table1[[#This Row],[Recovery Time (s) (Tactive1 - Tactive0)]]&lt;=Table1[[#This Row],[Recovery Time Requirement (s)]]))</f>
        <v>1</v>
      </c>
      <c r="AJ474" s="139" t="b">
        <f>Table1[[#This Row],[Automatic Duplex Output Capable]]&lt;&gt;"Optional"</f>
        <v>1</v>
      </c>
      <c r="AK4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4" s="140" t="str">
        <f t="array" ref="AL4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4" s="140">
        <f t="array" ref="AM4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474" s="140">
        <f>Table1[[#This Row],[V2.0 TEC Requirement (kWh/wk)]]*52/3</f>
        <v>141.26666666666668</v>
      </c>
      <c r="AO4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2.5463000000000005</v>
      </c>
      <c r="AP474" s="140">
        <f t="array" ref="AP4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474" s="140">
        <f>Table1[[#This Row],[Proposed V3.0 TEC Requirement (kWh/wk)]]+IF(Table1[[#This Row],[Maximum Document Size Width]]&gt;=275,A3_Weekly,0)+IF(AND(ISNUMBER(FIND("WiFi",Table1[[#This Row],[Functional Adders]])),ISERROR(FIND("Ethernet",Table1[[#This Row],[Functional Adders]]))),WiFi_Weekly,0)</f>
        <v>0.98299999999999998</v>
      </c>
      <c r="AR474" s="140" t="b">
        <f>Table1[[#This Row],[Typical Electricity Consumption (TEC) Per Proposed V3.0 Calculations (kWh/wk)]]&lt;=Table1[[#This Row],[Proposed V3.0 TEC Requirement Plus A3 and Wi-Fi Allowances (kWh/wk)]]</f>
        <v>0</v>
      </c>
      <c r="AS474" s="140" t="b">
        <f t="shared" si="9"/>
        <v>0</v>
      </c>
    </row>
    <row r="475" spans="1:45" ht="72" x14ac:dyDescent="0.2">
      <c r="A475" s="131">
        <v>2193965</v>
      </c>
      <c r="B475" s="132" t="s">
        <v>914</v>
      </c>
      <c r="C475" s="132" t="s">
        <v>915</v>
      </c>
      <c r="D475" s="132" t="s">
        <v>3003</v>
      </c>
      <c r="E475" s="132" t="s">
        <v>3003</v>
      </c>
      <c r="F475" s="132" t="s">
        <v>3004</v>
      </c>
      <c r="G475" s="132" t="s">
        <v>29</v>
      </c>
      <c r="H475" s="132" t="s">
        <v>22</v>
      </c>
      <c r="I475" s="133">
        <v>216</v>
      </c>
      <c r="J475" s="133">
        <v>365</v>
      </c>
      <c r="K475" s="132"/>
      <c r="L475" s="132" t="s">
        <v>32</v>
      </c>
      <c r="M475" s="132" t="s">
        <v>21</v>
      </c>
      <c r="N475" s="133">
        <v>25</v>
      </c>
      <c r="O475" s="132" t="s">
        <v>24</v>
      </c>
      <c r="P475" s="134">
        <v>1.7450000000000001</v>
      </c>
      <c r="Q475" s="135">
        <v>90.74</v>
      </c>
      <c r="R475" s="132" t="s">
        <v>25</v>
      </c>
      <c r="S475" s="136">
        <v>41563</v>
      </c>
      <c r="T475" s="136">
        <v>41578</v>
      </c>
      <c r="U475" s="132" t="s">
        <v>26</v>
      </c>
      <c r="V475" s="132" t="s">
        <v>3614</v>
      </c>
      <c r="W475" s="137">
        <v>30</v>
      </c>
      <c r="X475" s="137">
        <v>11.4</v>
      </c>
      <c r="Y475" s="137">
        <v>21.6</v>
      </c>
      <c r="Z475" s="137">
        <v>11.4</v>
      </c>
      <c r="AA475" s="137">
        <v>25</v>
      </c>
      <c r="AB475" s="137">
        <v>273.0333333333333</v>
      </c>
      <c r="AC475" s="138">
        <v>1.7514466666666666</v>
      </c>
      <c r="AD475" s="137">
        <v>68.258333333333326</v>
      </c>
      <c r="AE475" s="137">
        <v>0.78382166666666675</v>
      </c>
      <c r="AF475" s="137">
        <v>40.758726666666668</v>
      </c>
      <c r="AG475" s="139">
        <f>Table1[[#This Row],[Print/Copy Time from Sleep Mode (s)]]-Table1[[#This Row],[Print/Copy Time from Ready State (s)]]</f>
        <v>10.200000000000001</v>
      </c>
      <c r="AH4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475" s="139" t="b">
        <f>IF(Table1[[#This Row],[Recovery Time Requirement (s)]]="No Requirement",TRUE,IF(Table1[[#This Row],[Recovery Time Requirement (s)]]="Default Delay Time Missing","Unknown",Table1[[#This Row],[Recovery Time (s) (Tactive1 - Tactive0)]]&lt;=Table1[[#This Row],[Recovery Time Requirement (s)]]))</f>
        <v>1</v>
      </c>
      <c r="AJ475" s="139" t="b">
        <f>Table1[[#This Row],[Automatic Duplex Output Capable]]&lt;&gt;"Optional"</f>
        <v>1</v>
      </c>
      <c r="AK4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5" s="140" t="str">
        <f t="array" ref="AL4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5" s="140">
        <f t="array" ref="AM4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v>
      </c>
      <c r="AN475" s="140">
        <f>Table1[[#This Row],[V2.0 TEC Requirement (kWh/wk)]]*52/3</f>
        <v>53.733333333333341</v>
      </c>
      <c r="AO4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0.78382166666666675</v>
      </c>
      <c r="AP475" s="140">
        <f t="array" ref="AP4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0.40300000000000002</v>
      </c>
      <c r="AQ475" s="140">
        <f>Table1[[#This Row],[Proposed V3.0 TEC Requirement (kWh/wk)]]+IF(Table1[[#This Row],[Maximum Document Size Width]]&gt;=275,A3_Weekly,0)+IF(AND(ISNUMBER(FIND("WiFi",Table1[[#This Row],[Functional Adders]])),ISERROR(FIND("Ethernet",Table1[[#This Row],[Functional Adders]]))),WiFi_Weekly,0)</f>
        <v>0.40300000000000002</v>
      </c>
      <c r="AR475" s="140" t="b">
        <f>Table1[[#This Row],[Typical Electricity Consumption (TEC) Per Proposed V3.0 Calculations (kWh/wk)]]&lt;=Table1[[#This Row],[Proposed V3.0 TEC Requirement Plus A3 and Wi-Fi Allowances (kWh/wk)]]</f>
        <v>0</v>
      </c>
      <c r="AS475" s="140" t="b">
        <f t="shared" si="9"/>
        <v>0</v>
      </c>
    </row>
    <row r="476" spans="1:45" ht="144" x14ac:dyDescent="0.2">
      <c r="A476" s="131">
        <v>2193966</v>
      </c>
      <c r="B476" s="132" t="s">
        <v>914</v>
      </c>
      <c r="C476" s="132" t="s">
        <v>915</v>
      </c>
      <c r="D476" s="132" t="s">
        <v>3005</v>
      </c>
      <c r="E476" s="132" t="s">
        <v>3005</v>
      </c>
      <c r="F476" s="141" t="s">
        <v>3006</v>
      </c>
      <c r="G476" s="132" t="s">
        <v>29</v>
      </c>
      <c r="H476" s="132" t="s">
        <v>22</v>
      </c>
      <c r="I476" s="133">
        <v>216</v>
      </c>
      <c r="J476" s="133">
        <v>356</v>
      </c>
      <c r="K476" s="132"/>
      <c r="L476" s="132" t="s">
        <v>32</v>
      </c>
      <c r="M476" s="132" t="s">
        <v>21</v>
      </c>
      <c r="N476" s="133">
        <v>32</v>
      </c>
      <c r="O476" s="132" t="s">
        <v>24</v>
      </c>
      <c r="P476" s="134">
        <v>2.4209999999999998</v>
      </c>
      <c r="Q476" s="135">
        <v>125.892</v>
      </c>
      <c r="R476" s="132" t="s">
        <v>25</v>
      </c>
      <c r="S476" s="136">
        <v>41563</v>
      </c>
      <c r="T476" s="136">
        <v>41579</v>
      </c>
      <c r="U476" s="132" t="s">
        <v>26</v>
      </c>
      <c r="V476" s="132" t="s">
        <v>3615</v>
      </c>
      <c r="W476" s="137">
        <v>30</v>
      </c>
      <c r="X476" s="137">
        <v>10.8</v>
      </c>
      <c r="Y476" s="137">
        <v>20.399999999999999</v>
      </c>
      <c r="Z476" s="137">
        <v>10.199999999999999</v>
      </c>
      <c r="AA476" s="137">
        <v>32</v>
      </c>
      <c r="AB476" s="137">
        <v>396.6</v>
      </c>
      <c r="AC476" s="138">
        <v>2.4176299999999999</v>
      </c>
      <c r="AD476" s="137">
        <v>99.15</v>
      </c>
      <c r="AE476" s="137">
        <v>1.01738</v>
      </c>
      <c r="AF476" s="137">
        <v>52.903759999999998</v>
      </c>
      <c r="AG476" s="139">
        <f>Table1[[#This Row],[Print/Copy Time from Sleep Mode (s)]]-Table1[[#This Row],[Print/Copy Time from Ready State (s)]]</f>
        <v>9.5999999999999979</v>
      </c>
      <c r="AH4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476" s="139" t="b">
        <f>IF(Table1[[#This Row],[Recovery Time Requirement (s)]]="No Requirement",TRUE,IF(Table1[[#This Row],[Recovery Time Requirement (s)]]="Default Delay Time Missing","Unknown",Table1[[#This Row],[Recovery Time (s) (Tactive1 - Tactive0)]]&lt;=Table1[[#This Row],[Recovery Time Requirement (s)]]))</f>
        <v>1</v>
      </c>
      <c r="AJ476" s="139" t="b">
        <f>Table1[[#This Row],[Automatic Duplex Output Capable]]&lt;&gt;"Optional"</f>
        <v>1</v>
      </c>
      <c r="AK4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6" s="140" t="str">
        <f t="array" ref="AL4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6" s="140">
        <f t="array" ref="AM4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476" s="140">
        <f>Table1[[#This Row],[V2.0 TEC Requirement (kWh/wk)]]*52/3</f>
        <v>73.666666666666671</v>
      </c>
      <c r="AO4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1.01738</v>
      </c>
      <c r="AP476" s="140">
        <f t="array" ref="AP4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476" s="140">
        <f>Table1[[#This Row],[Proposed V3.0 TEC Requirement (kWh/wk)]]+IF(Table1[[#This Row],[Maximum Document Size Width]]&gt;=275,A3_Weekly,0)+IF(AND(ISNUMBER(FIND("WiFi",Table1[[#This Row],[Functional Adders]])),ISERROR(FIND("Ethernet",Table1[[#This Row],[Functional Adders]]))),WiFi_Weekly,0)</f>
        <v>0.627</v>
      </c>
      <c r="AR476" s="140" t="b">
        <f>Table1[[#This Row],[Typical Electricity Consumption (TEC) Per Proposed V3.0 Calculations (kWh/wk)]]&lt;=Table1[[#This Row],[Proposed V3.0 TEC Requirement Plus A3 and Wi-Fi Allowances (kWh/wk)]]</f>
        <v>0</v>
      </c>
      <c r="AS476" s="140" t="b">
        <f t="shared" si="9"/>
        <v>0</v>
      </c>
    </row>
    <row r="477" spans="1:45" ht="132" x14ac:dyDescent="0.2">
      <c r="A477" s="131">
        <v>2198084</v>
      </c>
      <c r="B477" s="132" t="s">
        <v>914</v>
      </c>
      <c r="C477" s="132" t="s">
        <v>915</v>
      </c>
      <c r="D477" s="132" t="s">
        <v>3007</v>
      </c>
      <c r="E477" s="132" t="s">
        <v>3007</v>
      </c>
      <c r="F477" s="141" t="s">
        <v>3008</v>
      </c>
      <c r="G477" s="132" t="s">
        <v>29</v>
      </c>
      <c r="H477" s="132" t="s">
        <v>22</v>
      </c>
      <c r="I477" s="133">
        <v>216</v>
      </c>
      <c r="J477" s="133">
        <v>356</v>
      </c>
      <c r="K477" s="132"/>
      <c r="L477" s="132" t="s">
        <v>32</v>
      </c>
      <c r="M477" s="132" t="s">
        <v>21</v>
      </c>
      <c r="N477" s="133">
        <v>32</v>
      </c>
      <c r="O477" s="132" t="s">
        <v>24</v>
      </c>
      <c r="P477" s="134">
        <v>2.4700000000000002</v>
      </c>
      <c r="Q477" s="135">
        <v>128.44</v>
      </c>
      <c r="R477" s="132" t="s">
        <v>25</v>
      </c>
      <c r="S477" s="136">
        <v>41563</v>
      </c>
      <c r="T477" s="136">
        <v>41071</v>
      </c>
      <c r="U477" s="132" t="s">
        <v>26</v>
      </c>
      <c r="V477" s="132" t="s">
        <v>3616</v>
      </c>
      <c r="W477" s="137">
        <v>30</v>
      </c>
      <c r="X477" s="137">
        <v>10.199999999999999</v>
      </c>
      <c r="Y477" s="137">
        <v>22.8</v>
      </c>
      <c r="Z477" s="137">
        <v>10.199999999999999</v>
      </c>
      <c r="AA477" s="137">
        <v>32</v>
      </c>
      <c r="AB477" s="137">
        <v>411.2</v>
      </c>
      <c r="AC477" s="138">
        <v>2.44075</v>
      </c>
      <c r="AD477" s="137">
        <v>102.8</v>
      </c>
      <c r="AE477" s="137">
        <v>0.97375</v>
      </c>
      <c r="AF477" s="137">
        <v>50.634999999999998</v>
      </c>
      <c r="AG477" s="139">
        <f>Table1[[#This Row],[Print/Copy Time from Sleep Mode (s)]]-Table1[[#This Row],[Print/Copy Time from Ready State (s)]]</f>
        <v>12.600000000000001</v>
      </c>
      <c r="AH4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477" s="139" t="b">
        <f>IF(Table1[[#This Row],[Recovery Time Requirement (s)]]="No Requirement",TRUE,IF(Table1[[#This Row],[Recovery Time Requirement (s)]]="Default Delay Time Missing","Unknown",Table1[[#This Row],[Recovery Time (s) (Tactive1 - Tactive0)]]&lt;=Table1[[#This Row],[Recovery Time Requirement (s)]]))</f>
        <v>1</v>
      </c>
      <c r="AJ477" s="139" t="b">
        <f>Table1[[#This Row],[Automatic Duplex Output Capable]]&lt;&gt;"Optional"</f>
        <v>1</v>
      </c>
      <c r="AK4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7" s="140" t="str">
        <f t="array" ref="AL4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7" s="140">
        <f t="array" ref="AM4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477" s="140">
        <f>Table1[[#This Row],[V2.0 TEC Requirement (kWh/wk)]]*52/3</f>
        <v>73.666666666666671</v>
      </c>
      <c r="AO4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0.97375</v>
      </c>
      <c r="AP477" s="140">
        <f t="array" ref="AP4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0.627</v>
      </c>
      <c r="AQ477" s="140">
        <f>Table1[[#This Row],[Proposed V3.0 TEC Requirement (kWh/wk)]]+IF(Table1[[#This Row],[Maximum Document Size Width]]&gt;=275,A3_Weekly,0)+IF(AND(ISNUMBER(FIND("WiFi",Table1[[#This Row],[Functional Adders]])),ISERROR(FIND("Ethernet",Table1[[#This Row],[Functional Adders]]))),WiFi_Weekly,0)</f>
        <v>0.627</v>
      </c>
      <c r="AR477" s="140" t="b">
        <f>Table1[[#This Row],[Typical Electricity Consumption (TEC) Per Proposed V3.0 Calculations (kWh/wk)]]&lt;=Table1[[#This Row],[Proposed V3.0 TEC Requirement Plus A3 and Wi-Fi Allowances (kWh/wk)]]</f>
        <v>0</v>
      </c>
      <c r="AS477" s="140" t="b">
        <f t="shared" si="9"/>
        <v>0</v>
      </c>
    </row>
    <row r="478" spans="1:45" ht="72" x14ac:dyDescent="0.2">
      <c r="A478" s="131">
        <v>2257252</v>
      </c>
      <c r="B478" s="132" t="s">
        <v>914</v>
      </c>
      <c r="C478" s="132" t="s">
        <v>915</v>
      </c>
      <c r="D478" s="132" t="s">
        <v>916</v>
      </c>
      <c r="E478" s="132" t="s">
        <v>916</v>
      </c>
      <c r="F478" s="132" t="s">
        <v>917</v>
      </c>
      <c r="G478" s="132" t="s">
        <v>29</v>
      </c>
      <c r="H478" s="132" t="s">
        <v>22</v>
      </c>
      <c r="I478" s="133">
        <v>216</v>
      </c>
      <c r="J478" s="133">
        <v>360</v>
      </c>
      <c r="K478" s="132"/>
      <c r="L478" s="132" t="s">
        <v>32</v>
      </c>
      <c r="M478" s="132" t="s">
        <v>21</v>
      </c>
      <c r="N478" s="133">
        <v>40</v>
      </c>
      <c r="O478" s="132" t="s">
        <v>24</v>
      </c>
      <c r="P478" s="134">
        <v>1.83</v>
      </c>
      <c r="Q478" s="135">
        <v>95.16</v>
      </c>
      <c r="R478" s="132" t="s">
        <v>25</v>
      </c>
      <c r="S478" s="136">
        <v>42394</v>
      </c>
      <c r="T478" s="136">
        <v>42251</v>
      </c>
      <c r="U478" s="132" t="s">
        <v>26</v>
      </c>
      <c r="V478" s="132" t="s">
        <v>918</v>
      </c>
      <c r="W478" s="137">
        <v>1</v>
      </c>
      <c r="X478" s="137">
        <v>7.8</v>
      </c>
      <c r="Y478" s="137">
        <v>19.8</v>
      </c>
      <c r="Z478" s="137">
        <v>18.600000000000001</v>
      </c>
      <c r="AA478" s="137">
        <v>32</v>
      </c>
      <c r="AB478" s="137">
        <v>307.39999999999998</v>
      </c>
      <c r="AC478" s="138">
        <v>1.8316333333333332</v>
      </c>
      <c r="AD478" s="137">
        <v>76.849999999999994</v>
      </c>
      <c r="AE478" s="137">
        <v>0.74788333333333334</v>
      </c>
      <c r="AF478" s="137">
        <v>38.889933333333332</v>
      </c>
      <c r="AG478" s="139">
        <f>Table1[[#This Row],[Print/Copy Time from Sleep Mode (s)]]-Table1[[#This Row],[Print/Copy Time from Ready State (s)]]</f>
        <v>12</v>
      </c>
      <c r="AH4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478" s="139" t="b">
        <f>IF(Table1[[#This Row],[Recovery Time Requirement (s)]]="No Requirement",TRUE,IF(Table1[[#This Row],[Recovery Time Requirement (s)]]="Default Delay Time Missing","Unknown",Table1[[#This Row],[Recovery Time (s) (Tactive1 - Tactive0)]]&lt;=Table1[[#This Row],[Recovery Time Requirement (s)]]))</f>
        <v>1</v>
      </c>
      <c r="AJ478" s="139" t="b">
        <f>Table1[[#This Row],[Automatic Duplex Output Capable]]&lt;&gt;"Optional"</f>
        <v>1</v>
      </c>
      <c r="AK4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8" s="140" t="str">
        <f t="array" ref="AL4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8" s="140">
        <f t="array" ref="AM4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478" s="140">
        <f>Table1[[#This Row],[V2.0 TEC Requirement (kWh/wk)]]*52/3</f>
        <v>101.39999999999999</v>
      </c>
      <c r="AO4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0.74788333333333334</v>
      </c>
      <c r="AP478" s="140">
        <f t="array" ref="AP4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478" s="140">
        <f>Table1[[#This Row],[Proposed V3.0 TEC Requirement (kWh/wk)]]+IF(Table1[[#This Row],[Maximum Document Size Width]]&gt;=275,A3_Weekly,0)+IF(AND(ISNUMBER(FIND("WiFi",Table1[[#This Row],[Functional Adders]])),ISERROR(FIND("Ethernet",Table1[[#This Row],[Functional Adders]]))),WiFi_Weekly,0)</f>
        <v>0.88300000000000001</v>
      </c>
      <c r="AR478" s="140" t="b">
        <f>Table1[[#This Row],[Typical Electricity Consumption (TEC) Per Proposed V3.0 Calculations (kWh/wk)]]&lt;=Table1[[#This Row],[Proposed V3.0 TEC Requirement Plus A3 and Wi-Fi Allowances (kWh/wk)]]</f>
        <v>1</v>
      </c>
      <c r="AS478" s="140" t="b">
        <f t="shared" si="9"/>
        <v>1</v>
      </c>
    </row>
    <row r="479" spans="1:45" ht="84" x14ac:dyDescent="0.2">
      <c r="A479" s="131">
        <v>2257249</v>
      </c>
      <c r="B479" s="132" t="s">
        <v>914</v>
      </c>
      <c r="C479" s="132" t="s">
        <v>915</v>
      </c>
      <c r="D479" s="132" t="s">
        <v>922</v>
      </c>
      <c r="E479" s="132" t="s">
        <v>922</v>
      </c>
      <c r="F479" s="132" t="s">
        <v>923</v>
      </c>
      <c r="G479" s="132" t="s">
        <v>29</v>
      </c>
      <c r="H479" s="132" t="s">
        <v>22</v>
      </c>
      <c r="I479" s="133">
        <v>216</v>
      </c>
      <c r="J479" s="133">
        <v>360</v>
      </c>
      <c r="K479" s="132"/>
      <c r="L479" s="132" t="s">
        <v>32</v>
      </c>
      <c r="M479" s="132" t="s">
        <v>21</v>
      </c>
      <c r="N479" s="133">
        <v>60</v>
      </c>
      <c r="O479" s="132" t="s">
        <v>24</v>
      </c>
      <c r="P479" s="134">
        <v>3.2650000000000001</v>
      </c>
      <c r="Q479" s="135">
        <v>169.78</v>
      </c>
      <c r="R479" s="132" t="s">
        <v>25</v>
      </c>
      <c r="S479" s="136">
        <v>42394</v>
      </c>
      <c r="T479" s="136">
        <v>42233</v>
      </c>
      <c r="U479" s="132" t="s">
        <v>26</v>
      </c>
      <c r="V479" s="132" t="s">
        <v>924</v>
      </c>
      <c r="W479" s="137">
        <v>1</v>
      </c>
      <c r="X479" s="137">
        <v>6.6</v>
      </c>
      <c r="Y479" s="137">
        <v>31.8</v>
      </c>
      <c r="Z479" s="137">
        <v>29.4</v>
      </c>
      <c r="AA479" s="137">
        <v>32</v>
      </c>
      <c r="AB479" s="137">
        <v>582.79999999999995</v>
      </c>
      <c r="AC479" s="138">
        <v>3.2596999999999996</v>
      </c>
      <c r="AD479" s="137">
        <v>145.69999999999999</v>
      </c>
      <c r="AE479" s="137">
        <v>1.1551999999999998</v>
      </c>
      <c r="AF479" s="137">
        <v>60.070399999999992</v>
      </c>
      <c r="AG479" s="139">
        <f>Table1[[#This Row],[Print/Copy Time from Sleep Mode (s)]]-Table1[[#This Row],[Print/Copy Time from Ready State (s)]]</f>
        <v>25.200000000000003</v>
      </c>
      <c r="AH4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79" s="139" t="b">
        <f>IF(Table1[[#This Row],[Recovery Time Requirement (s)]]="No Requirement",TRUE,IF(Table1[[#This Row],[Recovery Time Requirement (s)]]="Default Delay Time Missing","Unknown",Table1[[#This Row],[Recovery Time (s) (Tactive1 - Tactive0)]]&lt;=Table1[[#This Row],[Recovery Time Requirement (s)]]))</f>
        <v>1</v>
      </c>
      <c r="AJ479" s="139" t="b">
        <f>Table1[[#This Row],[Automatic Duplex Output Capable]]&lt;&gt;"Optional"</f>
        <v>1</v>
      </c>
      <c r="AK4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79" s="140" t="str">
        <f t="array" ref="AL4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79" s="140">
        <f t="array" ref="AM4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9.85</v>
      </c>
      <c r="AN479" s="140">
        <f>Table1[[#This Row],[V2.0 TEC Requirement (kWh/wk)]]*52/3</f>
        <v>170.73333333333332</v>
      </c>
      <c r="AO4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1.1551999999999998</v>
      </c>
      <c r="AP479" s="140">
        <f t="array" ref="AP4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0.95299999999999996</v>
      </c>
      <c r="AQ479" s="140">
        <f>Table1[[#This Row],[Proposed V3.0 TEC Requirement (kWh/wk)]]+IF(Table1[[#This Row],[Maximum Document Size Width]]&gt;=275,A3_Weekly,0)+IF(AND(ISNUMBER(FIND("WiFi",Table1[[#This Row],[Functional Adders]])),ISERROR(FIND("Ethernet",Table1[[#This Row],[Functional Adders]]))),WiFi_Weekly,0)</f>
        <v>0.95299999999999996</v>
      </c>
      <c r="AR479" s="140" t="b">
        <f>Table1[[#This Row],[Typical Electricity Consumption (TEC) Per Proposed V3.0 Calculations (kWh/wk)]]&lt;=Table1[[#This Row],[Proposed V3.0 TEC Requirement Plus A3 and Wi-Fi Allowances (kWh/wk)]]</f>
        <v>0</v>
      </c>
      <c r="AS479" s="140" t="b">
        <f t="shared" si="9"/>
        <v>0</v>
      </c>
    </row>
    <row r="480" spans="1:45" ht="72" x14ac:dyDescent="0.2">
      <c r="A480" s="131">
        <v>2302454</v>
      </c>
      <c r="B480" s="132" t="s">
        <v>914</v>
      </c>
      <c r="C480" s="132" t="s">
        <v>915</v>
      </c>
      <c r="D480" s="132" t="s">
        <v>925</v>
      </c>
      <c r="E480" s="132" t="s">
        <v>925</v>
      </c>
      <c r="F480" s="132" t="s">
        <v>926</v>
      </c>
      <c r="G480" s="132" t="s">
        <v>29</v>
      </c>
      <c r="H480" s="132" t="s">
        <v>22</v>
      </c>
      <c r="I480" s="133">
        <v>297</v>
      </c>
      <c r="J480" s="133">
        <v>432</v>
      </c>
      <c r="K480" s="132"/>
      <c r="L480" s="132" t="s">
        <v>32</v>
      </c>
      <c r="M480" s="132" t="s">
        <v>21</v>
      </c>
      <c r="N480" s="133">
        <v>35</v>
      </c>
      <c r="O480" s="132" t="s">
        <v>24</v>
      </c>
      <c r="P480" s="134">
        <v>2.27</v>
      </c>
      <c r="Q480" s="135">
        <v>118.04</v>
      </c>
      <c r="R480" s="132" t="s">
        <v>25</v>
      </c>
      <c r="S480" s="136">
        <v>42969</v>
      </c>
      <c r="T480" s="136">
        <v>42865</v>
      </c>
      <c r="U480" s="132" t="s">
        <v>26</v>
      </c>
      <c r="V480" s="132" t="s">
        <v>927</v>
      </c>
      <c r="W480" s="137">
        <v>15</v>
      </c>
      <c r="X480" s="137">
        <v>7.8</v>
      </c>
      <c r="Y480" s="137">
        <v>18</v>
      </c>
      <c r="Z480" s="137">
        <v>17.399999999999999</v>
      </c>
      <c r="AA480" s="137">
        <v>32</v>
      </c>
      <c r="AB480" s="137">
        <v>400.2</v>
      </c>
      <c r="AC480" s="138">
        <v>2.2700999999999998</v>
      </c>
      <c r="AD480" s="137">
        <v>100.05</v>
      </c>
      <c r="AE480" s="137">
        <v>0.83234999999999992</v>
      </c>
      <c r="AF480" s="137">
        <v>43.282199999999996</v>
      </c>
      <c r="AG480" s="139">
        <f>Table1[[#This Row],[Print/Copy Time from Sleep Mode (s)]]-Table1[[#This Row],[Print/Copy Time from Ready State (s)]]</f>
        <v>10.199999999999999</v>
      </c>
      <c r="AH4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480" s="139" t="b">
        <f>IF(Table1[[#This Row],[Recovery Time Requirement (s)]]="No Requirement",TRUE,IF(Table1[[#This Row],[Recovery Time Requirement (s)]]="Default Delay Time Missing","Unknown",Table1[[#This Row],[Recovery Time (s) (Tactive1 - Tactive0)]]&lt;=Table1[[#This Row],[Recovery Time Requirement (s)]]))</f>
        <v>1</v>
      </c>
      <c r="AJ480" s="139" t="b">
        <f>Table1[[#This Row],[Automatic Duplex Output Capable]]&lt;&gt;"Optional"</f>
        <v>1</v>
      </c>
      <c r="AK4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0" s="140" t="str">
        <f t="array" ref="AL4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80" s="140">
        <f t="array" ref="AM4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480" s="140">
        <f>Table1[[#This Row],[V2.0 TEC Requirement (kWh/wk)]]*52/3</f>
        <v>89.266666666666652</v>
      </c>
      <c r="AO4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0.78234999999999988</v>
      </c>
      <c r="AP480" s="140">
        <f t="array" ref="AP4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480" s="140">
        <f>Table1[[#This Row],[Proposed V3.0 TEC Requirement (kWh/wk)]]+IF(Table1[[#This Row],[Maximum Document Size Width]]&gt;=275,A3_Weekly,0)+IF(AND(ISNUMBER(FIND("WiFi",Table1[[#This Row],[Functional Adders]])),ISERROR(FIND("Ethernet",Table1[[#This Row],[Functional Adders]]))),WiFi_Weekly,0)</f>
        <v>0.77300000000000013</v>
      </c>
      <c r="AR480" s="140" t="b">
        <f>Table1[[#This Row],[Typical Electricity Consumption (TEC) Per Proposed V3.0 Calculations (kWh/wk)]]&lt;=Table1[[#This Row],[Proposed V3.0 TEC Requirement Plus A3 and Wi-Fi Allowances (kWh/wk)]]</f>
        <v>0</v>
      </c>
      <c r="AS480" s="140" t="b">
        <f t="shared" si="9"/>
        <v>0</v>
      </c>
    </row>
    <row r="481" spans="1:45" ht="72" x14ac:dyDescent="0.2">
      <c r="A481" s="131">
        <v>2302455</v>
      </c>
      <c r="B481" s="132" t="s">
        <v>914</v>
      </c>
      <c r="C481" s="132" t="s">
        <v>915</v>
      </c>
      <c r="D481" s="132" t="s">
        <v>928</v>
      </c>
      <c r="E481" s="132" t="s">
        <v>928</v>
      </c>
      <c r="F481" s="132"/>
      <c r="G481" s="132" t="s">
        <v>29</v>
      </c>
      <c r="H481" s="132" t="s">
        <v>22</v>
      </c>
      <c r="I481" s="133">
        <v>297</v>
      </c>
      <c r="J481" s="133">
        <v>432</v>
      </c>
      <c r="K481" s="132"/>
      <c r="L481" s="132" t="s">
        <v>32</v>
      </c>
      <c r="M481" s="132" t="s">
        <v>21</v>
      </c>
      <c r="N481" s="133">
        <v>55</v>
      </c>
      <c r="O481" s="132" t="s">
        <v>24</v>
      </c>
      <c r="P481" s="134">
        <v>4.46</v>
      </c>
      <c r="Q481" s="135">
        <v>231.92</v>
      </c>
      <c r="R481" s="132" t="s">
        <v>25</v>
      </c>
      <c r="S481" s="136">
        <v>42969</v>
      </c>
      <c r="T481" s="136">
        <v>42866</v>
      </c>
      <c r="U481" s="132" t="s">
        <v>26</v>
      </c>
      <c r="V481" s="132" t="s">
        <v>929</v>
      </c>
      <c r="W481" s="137">
        <v>15</v>
      </c>
      <c r="X481" s="137">
        <v>6</v>
      </c>
      <c r="Y481" s="137">
        <v>30.6</v>
      </c>
      <c r="Z481" s="137">
        <v>29.4</v>
      </c>
      <c r="AA481" s="137">
        <v>32</v>
      </c>
      <c r="AB481" s="137">
        <v>839.4</v>
      </c>
      <c r="AC481" s="138">
        <v>4.453333333333334</v>
      </c>
      <c r="AD481" s="137">
        <v>209.85</v>
      </c>
      <c r="AE481" s="137">
        <v>1.3655833333333331</v>
      </c>
      <c r="AF481" s="137">
        <v>71.010333333333321</v>
      </c>
      <c r="AG481" s="139">
        <f>Table1[[#This Row],[Print/Copy Time from Sleep Mode (s)]]-Table1[[#This Row],[Print/Copy Time from Ready State (s)]]</f>
        <v>24.6</v>
      </c>
      <c r="AH4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481" s="139" t="b">
        <f>IF(Table1[[#This Row],[Recovery Time Requirement (s)]]="No Requirement",TRUE,IF(Table1[[#This Row],[Recovery Time Requirement (s)]]="Default Delay Time Missing","Unknown",Table1[[#This Row],[Recovery Time (s) (Tactive1 - Tactive0)]]&lt;=Table1[[#This Row],[Recovery Time Requirement (s)]]))</f>
        <v>1</v>
      </c>
      <c r="AJ481" s="139" t="b">
        <f>Table1[[#This Row],[Automatic Duplex Output Capable]]&lt;&gt;"Optional"</f>
        <v>1</v>
      </c>
      <c r="AK4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1" s="140" t="str">
        <f t="array" ref="AL4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81" s="140">
        <f t="array" ref="AM4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9.15</v>
      </c>
      <c r="AN481" s="140">
        <f>Table1[[#This Row],[V2.0 TEC Requirement (kWh/wk)]]*52/3</f>
        <v>158.6</v>
      </c>
      <c r="AO4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1.3155833333333331</v>
      </c>
      <c r="AP481" s="140">
        <f t="array" ref="AP4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0.94299999999999995</v>
      </c>
      <c r="AQ481" s="140">
        <f>Table1[[#This Row],[Proposed V3.0 TEC Requirement (kWh/wk)]]+IF(Table1[[#This Row],[Maximum Document Size Width]]&gt;=275,A3_Weekly,0)+IF(AND(ISNUMBER(FIND("WiFi",Table1[[#This Row],[Functional Adders]])),ISERROR(FIND("Ethernet",Table1[[#This Row],[Functional Adders]]))),WiFi_Weekly,0)</f>
        <v>0.99299999999999999</v>
      </c>
      <c r="AR481" s="140" t="b">
        <f>Table1[[#This Row],[Typical Electricity Consumption (TEC) Per Proposed V3.0 Calculations (kWh/wk)]]&lt;=Table1[[#This Row],[Proposed V3.0 TEC Requirement Plus A3 and Wi-Fi Allowances (kWh/wk)]]</f>
        <v>0</v>
      </c>
      <c r="AS481" s="140" t="b">
        <f t="shared" si="9"/>
        <v>0</v>
      </c>
    </row>
    <row r="482" spans="1:45" ht="72" x14ac:dyDescent="0.2">
      <c r="A482" s="131">
        <v>2194869</v>
      </c>
      <c r="B482" s="132" t="s">
        <v>914</v>
      </c>
      <c r="C482" s="132" t="s">
        <v>915</v>
      </c>
      <c r="D482" s="132" t="s">
        <v>3009</v>
      </c>
      <c r="E482" s="132" t="s">
        <v>3009</v>
      </c>
      <c r="F482" s="132" t="s">
        <v>3010</v>
      </c>
      <c r="G482" s="132" t="s">
        <v>1432</v>
      </c>
      <c r="H482" s="132" t="s">
        <v>22</v>
      </c>
      <c r="I482" s="133">
        <v>216</v>
      </c>
      <c r="J482" s="133">
        <v>365</v>
      </c>
      <c r="K482" s="132"/>
      <c r="L482" s="132" t="s">
        <v>32</v>
      </c>
      <c r="M482" s="132" t="s">
        <v>21</v>
      </c>
      <c r="N482" s="133">
        <v>25</v>
      </c>
      <c r="O482" s="132" t="s">
        <v>24</v>
      </c>
      <c r="P482" s="134">
        <v>1.889</v>
      </c>
      <c r="Q482" s="135">
        <v>98.227999999999994</v>
      </c>
      <c r="R482" s="132" t="s">
        <v>25</v>
      </c>
      <c r="S482" s="136">
        <v>41577</v>
      </c>
      <c r="T482" s="136">
        <v>41142</v>
      </c>
      <c r="U482" s="132" t="s">
        <v>26</v>
      </c>
      <c r="V482" s="132" t="s">
        <v>3617</v>
      </c>
      <c r="W482" s="137">
        <v>30</v>
      </c>
      <c r="X482" s="137">
        <v>12.6</v>
      </c>
      <c r="Y482" s="137">
        <v>24.6</v>
      </c>
      <c r="Z482" s="137">
        <v>13.2</v>
      </c>
      <c r="AA482" s="137">
        <v>25</v>
      </c>
      <c r="AB482" s="137">
        <v>299.2</v>
      </c>
      <c r="AC482" s="138">
        <v>1.8942800000000002</v>
      </c>
      <c r="AD482" s="137">
        <v>74.8</v>
      </c>
      <c r="AE482" s="137">
        <v>0.82852999999999999</v>
      </c>
      <c r="AF482" s="137">
        <v>43.083559999999999</v>
      </c>
      <c r="AG482" s="139">
        <f>Table1[[#This Row],[Print/Copy Time from Sleep Mode (s)]]-Table1[[#This Row],[Print/Copy Time from Ready State (s)]]</f>
        <v>12.000000000000002</v>
      </c>
      <c r="AH4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482" s="139" t="b">
        <f>IF(Table1[[#This Row],[Recovery Time Requirement (s)]]="No Requirement",TRUE,IF(Table1[[#This Row],[Recovery Time Requirement (s)]]="Default Delay Time Missing","Unknown",Table1[[#This Row],[Recovery Time (s) (Tactive1 - Tactive0)]]&lt;=Table1[[#This Row],[Recovery Time Requirement (s)]]))</f>
        <v>1</v>
      </c>
      <c r="AJ482" s="139" t="b">
        <f>Table1[[#This Row],[Automatic Duplex Output Capable]]&lt;&gt;"Optional"</f>
        <v>1</v>
      </c>
      <c r="AK4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2" s="140" t="str">
        <f t="array" ref="AL4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2" s="140">
        <f t="array" ref="AM4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482" s="140">
        <f>Table1[[#This Row],[V2.0 TEC Requirement (kWh/wk)]]*52/3</f>
        <v>57.199999999999996</v>
      </c>
      <c r="AO4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0.82852999999999999</v>
      </c>
      <c r="AP482" s="140">
        <f t="array" ref="AP4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482" s="140">
        <f>Table1[[#This Row],[Proposed V3.0 TEC Requirement (kWh/wk)]]+IF(Table1[[#This Row],[Maximum Document Size Width]]&gt;=275,A3_Weekly,0)+IF(AND(ISNUMBER(FIND("WiFi",Table1[[#This Row],[Functional Adders]])),ISERROR(FIND("Ethernet",Table1[[#This Row],[Functional Adders]]))),WiFi_Weekly,0)</f>
        <v>0.33800000000000002</v>
      </c>
      <c r="AR482" s="140" t="b">
        <f>Table1[[#This Row],[Typical Electricity Consumption (TEC) Per Proposed V3.0 Calculations (kWh/wk)]]&lt;=Table1[[#This Row],[Proposed V3.0 TEC Requirement Plus A3 and Wi-Fi Allowances (kWh/wk)]]</f>
        <v>0</v>
      </c>
      <c r="AS482" s="140" t="b">
        <f t="shared" si="9"/>
        <v>0</v>
      </c>
    </row>
    <row r="483" spans="1:45" ht="156" x14ac:dyDescent="0.2">
      <c r="A483" s="131">
        <v>2194870</v>
      </c>
      <c r="B483" s="132" t="s">
        <v>914</v>
      </c>
      <c r="C483" s="132" t="s">
        <v>915</v>
      </c>
      <c r="D483" s="132" t="s">
        <v>3011</v>
      </c>
      <c r="E483" s="132" t="s">
        <v>3011</v>
      </c>
      <c r="F483" s="141" t="s">
        <v>3012</v>
      </c>
      <c r="G483" s="132" t="s">
        <v>1432</v>
      </c>
      <c r="H483" s="132" t="s">
        <v>22</v>
      </c>
      <c r="I483" s="133">
        <v>216</v>
      </c>
      <c r="J483" s="133">
        <v>356</v>
      </c>
      <c r="K483" s="132"/>
      <c r="L483" s="132" t="s">
        <v>32</v>
      </c>
      <c r="M483" s="132" t="s">
        <v>21</v>
      </c>
      <c r="N483" s="133">
        <v>32</v>
      </c>
      <c r="O483" s="132" t="s">
        <v>24</v>
      </c>
      <c r="P483" s="134">
        <v>2.597</v>
      </c>
      <c r="Q483" s="135">
        <v>135.04400000000001</v>
      </c>
      <c r="R483" s="132" t="s">
        <v>25</v>
      </c>
      <c r="S483" s="136">
        <v>41577</v>
      </c>
      <c r="T483" s="136">
        <v>41593</v>
      </c>
      <c r="U483" s="132" t="s">
        <v>26</v>
      </c>
      <c r="V483" s="132" t="s">
        <v>3618</v>
      </c>
      <c r="W483" s="137">
        <v>30</v>
      </c>
      <c r="X483" s="137">
        <v>13.2</v>
      </c>
      <c r="Y483" s="137">
        <v>26.4</v>
      </c>
      <c r="Z483" s="137">
        <v>12.6</v>
      </c>
      <c r="AA483" s="137">
        <v>32</v>
      </c>
      <c r="AB483" s="137">
        <v>444.8</v>
      </c>
      <c r="AC483" s="138">
        <v>2.6596899999999999</v>
      </c>
      <c r="AD483" s="137">
        <v>111.2</v>
      </c>
      <c r="AE483" s="137">
        <v>1.0726900000000001</v>
      </c>
      <c r="AF483" s="137">
        <v>55.779880000000006</v>
      </c>
      <c r="AG483" s="139">
        <f>Table1[[#This Row],[Print/Copy Time from Sleep Mode (s)]]-Table1[[#This Row],[Print/Copy Time from Ready State (s)]]</f>
        <v>13.2</v>
      </c>
      <c r="AH4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483" s="139" t="b">
        <f>IF(Table1[[#This Row],[Recovery Time Requirement (s)]]="No Requirement",TRUE,IF(Table1[[#This Row],[Recovery Time Requirement (s)]]="Default Delay Time Missing","Unknown",Table1[[#This Row],[Recovery Time (s) (Tactive1 - Tactive0)]]&lt;=Table1[[#This Row],[Recovery Time Requirement (s)]]))</f>
        <v>1</v>
      </c>
      <c r="AJ483" s="139" t="b">
        <f>Table1[[#This Row],[Automatic Duplex Output Capable]]&lt;&gt;"Optional"</f>
        <v>1</v>
      </c>
      <c r="AK4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3" s="140" t="str">
        <f t="array" ref="AL4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3" s="140">
        <f t="array" ref="AM4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483" s="140">
        <f>Table1[[#This Row],[V2.0 TEC Requirement (kWh/wk)]]*52/3</f>
        <v>75.400000000000006</v>
      </c>
      <c r="AO4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1.0726900000000001</v>
      </c>
      <c r="AP483" s="140">
        <f t="array" ref="AP4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483" s="140">
        <f>Table1[[#This Row],[Proposed V3.0 TEC Requirement (kWh/wk)]]+IF(Table1[[#This Row],[Maximum Document Size Width]]&gt;=275,A3_Weekly,0)+IF(AND(ISNUMBER(FIND("WiFi",Table1[[#This Row],[Functional Adders]])),ISERROR(FIND("Ethernet",Table1[[#This Row],[Functional Adders]]))),WiFi_Weekly,0)</f>
        <v>0.48500000000000004</v>
      </c>
      <c r="AR483" s="140" t="b">
        <f>Table1[[#This Row],[Typical Electricity Consumption (TEC) Per Proposed V3.0 Calculations (kWh/wk)]]&lt;=Table1[[#This Row],[Proposed V3.0 TEC Requirement Plus A3 and Wi-Fi Allowances (kWh/wk)]]</f>
        <v>0</v>
      </c>
      <c r="AS483" s="140" t="b">
        <f t="shared" si="9"/>
        <v>0</v>
      </c>
    </row>
    <row r="484" spans="1:45" ht="168" x14ac:dyDescent="0.2">
      <c r="A484" s="131">
        <v>2195182</v>
      </c>
      <c r="B484" s="132" t="s">
        <v>914</v>
      </c>
      <c r="C484" s="132" t="s">
        <v>915</v>
      </c>
      <c r="D484" s="132" t="s">
        <v>3013</v>
      </c>
      <c r="E484" s="132" t="s">
        <v>3013</v>
      </c>
      <c r="F484" s="141" t="s">
        <v>3014</v>
      </c>
      <c r="G484" s="132" t="s">
        <v>1432</v>
      </c>
      <c r="H484" s="132" t="s">
        <v>22</v>
      </c>
      <c r="I484" s="133">
        <v>216</v>
      </c>
      <c r="J484" s="133">
        <v>356</v>
      </c>
      <c r="K484" s="132"/>
      <c r="L484" s="132" t="s">
        <v>32</v>
      </c>
      <c r="M484" s="132" t="s">
        <v>21</v>
      </c>
      <c r="N484" s="133">
        <v>32</v>
      </c>
      <c r="O484" s="132" t="s">
        <v>24</v>
      </c>
      <c r="P484" s="134">
        <v>2.8580000000000001</v>
      </c>
      <c r="Q484" s="135">
        <v>148.61600000000001</v>
      </c>
      <c r="R484" s="132" t="s">
        <v>25</v>
      </c>
      <c r="S484" s="136">
        <v>41577</v>
      </c>
      <c r="T484" s="136">
        <v>41151</v>
      </c>
      <c r="U484" s="132" t="s">
        <v>26</v>
      </c>
      <c r="V484" s="132" t="s">
        <v>3619</v>
      </c>
      <c r="W484" s="137">
        <v>30</v>
      </c>
      <c r="X484" s="137">
        <v>18.600000000000001</v>
      </c>
      <c r="Y484" s="137">
        <v>24</v>
      </c>
      <c r="Z484" s="137">
        <v>11.4</v>
      </c>
      <c r="AA484" s="137">
        <v>32</v>
      </c>
      <c r="AB484" s="137">
        <v>446.2</v>
      </c>
      <c r="AC484" s="138">
        <v>2.7469799999999998</v>
      </c>
      <c r="AD484" s="137">
        <v>111.55</v>
      </c>
      <c r="AE484" s="137">
        <v>1.1757299999999997</v>
      </c>
      <c r="AF484" s="137">
        <v>61.137959999999985</v>
      </c>
      <c r="AG484" s="139">
        <f>Table1[[#This Row],[Print/Copy Time from Sleep Mode (s)]]-Table1[[#This Row],[Print/Copy Time from Ready State (s)]]</f>
        <v>5.3999999999999986</v>
      </c>
      <c r="AH4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31.32</v>
      </c>
      <c r="AI484" s="139" t="b">
        <f>IF(Table1[[#This Row],[Recovery Time Requirement (s)]]="No Requirement",TRUE,IF(Table1[[#This Row],[Recovery Time Requirement (s)]]="Default Delay Time Missing","Unknown",Table1[[#This Row],[Recovery Time (s) (Tactive1 - Tactive0)]]&lt;=Table1[[#This Row],[Recovery Time Requirement (s)]]))</f>
        <v>1</v>
      </c>
      <c r="AJ484" s="139" t="b">
        <f>Table1[[#This Row],[Automatic Duplex Output Capable]]&lt;&gt;"Optional"</f>
        <v>1</v>
      </c>
      <c r="AK4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4" s="140" t="str">
        <f t="array" ref="AL4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4" s="140">
        <f t="array" ref="AM4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4.3500000000000005</v>
      </c>
      <c r="AN484" s="140">
        <f>Table1[[#This Row],[V2.0 TEC Requirement (kWh/wk)]]*52/3</f>
        <v>75.400000000000006</v>
      </c>
      <c r="AO4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1.1757299999999997</v>
      </c>
      <c r="AP484" s="140">
        <f t="array" ref="AP4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0.48500000000000004</v>
      </c>
      <c r="AQ484" s="140">
        <f>Table1[[#This Row],[Proposed V3.0 TEC Requirement (kWh/wk)]]+IF(Table1[[#This Row],[Maximum Document Size Width]]&gt;=275,A3_Weekly,0)+IF(AND(ISNUMBER(FIND("WiFi",Table1[[#This Row],[Functional Adders]])),ISERROR(FIND("Ethernet",Table1[[#This Row],[Functional Adders]]))),WiFi_Weekly,0)</f>
        <v>0.48500000000000004</v>
      </c>
      <c r="AR484" s="140" t="b">
        <f>Table1[[#This Row],[Typical Electricity Consumption (TEC) Per Proposed V3.0 Calculations (kWh/wk)]]&lt;=Table1[[#This Row],[Proposed V3.0 TEC Requirement Plus A3 and Wi-Fi Allowances (kWh/wk)]]</f>
        <v>0</v>
      </c>
      <c r="AS484" s="140" t="b">
        <f t="shared" si="9"/>
        <v>0</v>
      </c>
    </row>
    <row r="485" spans="1:45" ht="84" x14ac:dyDescent="0.2">
      <c r="A485" s="131">
        <v>2257254</v>
      </c>
      <c r="B485" s="132" t="s">
        <v>914</v>
      </c>
      <c r="C485" s="132" t="s">
        <v>915</v>
      </c>
      <c r="D485" s="132" t="s">
        <v>930</v>
      </c>
      <c r="E485" s="132" t="s">
        <v>930</v>
      </c>
      <c r="F485" s="132" t="s">
        <v>931</v>
      </c>
      <c r="G485" s="132" t="s">
        <v>1432</v>
      </c>
      <c r="H485" s="132" t="s">
        <v>22</v>
      </c>
      <c r="I485" s="133">
        <v>216</v>
      </c>
      <c r="J485" s="133">
        <v>360</v>
      </c>
      <c r="K485" s="132"/>
      <c r="L485" s="132" t="s">
        <v>32</v>
      </c>
      <c r="M485" s="132" t="s">
        <v>21</v>
      </c>
      <c r="N485" s="133">
        <v>50</v>
      </c>
      <c r="O485" s="132" t="s">
        <v>24</v>
      </c>
      <c r="P485" s="134">
        <v>2.31</v>
      </c>
      <c r="Q485" s="135">
        <v>120.12</v>
      </c>
      <c r="R485" s="132" t="s">
        <v>25</v>
      </c>
      <c r="S485" s="136">
        <v>42394</v>
      </c>
      <c r="T485" s="136">
        <v>42272</v>
      </c>
      <c r="U485" s="132" t="s">
        <v>26</v>
      </c>
      <c r="V485" s="132" t="s">
        <v>932</v>
      </c>
      <c r="W485" s="137">
        <v>1</v>
      </c>
      <c r="X485" s="137">
        <v>7.2</v>
      </c>
      <c r="Y485" s="137">
        <v>19.8</v>
      </c>
      <c r="Z485" s="137">
        <v>18.600000000000001</v>
      </c>
      <c r="AA485" s="137">
        <v>32</v>
      </c>
      <c r="AB485" s="137">
        <v>399.4</v>
      </c>
      <c r="AC485" s="138">
        <v>2.3043999999999998</v>
      </c>
      <c r="AD485" s="137">
        <v>99.85</v>
      </c>
      <c r="AE485" s="137">
        <v>0.87865000000000004</v>
      </c>
      <c r="AF485" s="137">
        <v>45.689800000000005</v>
      </c>
      <c r="AG485" s="139">
        <f>Table1[[#This Row],[Print/Copy Time from Sleep Mode (s)]]-Table1[[#This Row],[Print/Copy Time from Ready State (s)]]</f>
        <v>12.600000000000001</v>
      </c>
      <c r="AH4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485" s="139" t="b">
        <f>IF(Table1[[#This Row],[Recovery Time Requirement (s)]]="No Requirement",TRUE,IF(Table1[[#This Row],[Recovery Time Requirement (s)]]="Default Delay Time Missing","Unknown",Table1[[#This Row],[Recovery Time (s) (Tactive1 - Tactive0)]]&lt;=Table1[[#This Row],[Recovery Time Requirement (s)]]))</f>
        <v>1</v>
      </c>
      <c r="AJ485" s="139" t="b">
        <f>Table1[[#This Row],[Automatic Duplex Output Capable]]&lt;&gt;"Optional"</f>
        <v>1</v>
      </c>
      <c r="AK4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5" s="140" t="str">
        <f t="array" ref="AL4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5" s="140">
        <f t="array" ref="AM4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7.95</v>
      </c>
      <c r="AN485" s="140">
        <f>Table1[[#This Row],[V2.0 TEC Requirement (kWh/wk)]]*52/3</f>
        <v>137.80000000000001</v>
      </c>
      <c r="AO4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0.87865000000000004</v>
      </c>
      <c r="AP485" s="140">
        <f t="array" ref="AP4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485" s="140">
        <f>Table1[[#This Row],[Proposed V3.0 TEC Requirement (kWh/wk)]]+IF(Table1[[#This Row],[Maximum Document Size Width]]&gt;=275,A3_Weekly,0)+IF(AND(ISNUMBER(FIND("WiFi",Table1[[#This Row],[Functional Adders]])),ISERROR(FIND("Ethernet",Table1[[#This Row],[Functional Adders]]))),WiFi_Weekly,0)</f>
        <v>0.79100000000000004</v>
      </c>
      <c r="AR485" s="140" t="b">
        <f>Table1[[#This Row],[Typical Electricity Consumption (TEC) Per Proposed V3.0 Calculations (kWh/wk)]]&lt;=Table1[[#This Row],[Proposed V3.0 TEC Requirement Plus A3 and Wi-Fi Allowances (kWh/wk)]]</f>
        <v>0</v>
      </c>
      <c r="AS485" s="140" t="b">
        <f t="shared" si="9"/>
        <v>0</v>
      </c>
    </row>
    <row r="486" spans="1:45" ht="72" x14ac:dyDescent="0.2">
      <c r="A486" s="131">
        <v>2257250</v>
      </c>
      <c r="B486" s="132" t="s">
        <v>914</v>
      </c>
      <c r="C486" s="132" t="s">
        <v>915</v>
      </c>
      <c r="D486" s="132" t="s">
        <v>933</v>
      </c>
      <c r="E486" s="132" t="s">
        <v>933</v>
      </c>
      <c r="F486" s="132" t="s">
        <v>934</v>
      </c>
      <c r="G486" s="132" t="s">
        <v>1432</v>
      </c>
      <c r="H486" s="132" t="s">
        <v>22</v>
      </c>
      <c r="I486" s="133">
        <v>216</v>
      </c>
      <c r="J486" s="133">
        <v>360</v>
      </c>
      <c r="K486" s="132"/>
      <c r="L486" s="132" t="s">
        <v>32</v>
      </c>
      <c r="M486" s="132" t="s">
        <v>21</v>
      </c>
      <c r="N486" s="133">
        <v>52</v>
      </c>
      <c r="O486" s="132" t="s">
        <v>24</v>
      </c>
      <c r="P486" s="134">
        <v>3.0670000000000002</v>
      </c>
      <c r="Q486" s="135">
        <v>159.48400000000001</v>
      </c>
      <c r="R486" s="132" t="s">
        <v>25</v>
      </c>
      <c r="S486" s="136">
        <v>42394</v>
      </c>
      <c r="T486" s="136">
        <v>42233</v>
      </c>
      <c r="U486" s="132" t="s">
        <v>26</v>
      </c>
      <c r="V486" s="132" t="s">
        <v>935</v>
      </c>
      <c r="W486" s="137">
        <v>1</v>
      </c>
      <c r="X486" s="137">
        <v>8.4</v>
      </c>
      <c r="Y486" s="137">
        <v>31.8</v>
      </c>
      <c r="Z486" s="137">
        <v>30</v>
      </c>
      <c r="AA486" s="137">
        <v>32</v>
      </c>
      <c r="AB486" s="137">
        <v>534.6</v>
      </c>
      <c r="AC486" s="138">
        <v>3.0697666666666672</v>
      </c>
      <c r="AD486" s="137">
        <v>133.65</v>
      </c>
      <c r="AE486" s="137">
        <v>1.1580166666666667</v>
      </c>
      <c r="AF486" s="137">
        <v>60.216866666666668</v>
      </c>
      <c r="AG486" s="139">
        <f>Table1[[#This Row],[Print/Copy Time from Sleep Mode (s)]]-Table1[[#This Row],[Print/Copy Time from Ready State (s)]]</f>
        <v>23.4</v>
      </c>
      <c r="AH4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486" s="139" t="b">
        <f>IF(Table1[[#This Row],[Recovery Time Requirement (s)]]="No Requirement",TRUE,IF(Table1[[#This Row],[Recovery Time Requirement (s)]]="Default Delay Time Missing","Unknown",Table1[[#This Row],[Recovery Time (s) (Tactive1 - Tactive0)]]&lt;=Table1[[#This Row],[Recovery Time Requirement (s)]]))</f>
        <v>1</v>
      </c>
      <c r="AJ486" s="139" t="b">
        <f>Table1[[#This Row],[Automatic Duplex Output Capable]]&lt;&gt;"Optional"</f>
        <v>1</v>
      </c>
      <c r="AK4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6" s="140" t="str">
        <f t="array" ref="AL4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6" s="140">
        <f t="array" ref="AM4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8.3500000000000014</v>
      </c>
      <c r="AN486" s="140">
        <f>Table1[[#This Row],[V2.0 TEC Requirement (kWh/wk)]]*52/3</f>
        <v>144.73333333333335</v>
      </c>
      <c r="AO4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1.1580166666666667</v>
      </c>
      <c r="AP486" s="140">
        <f t="array" ref="AP4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0.81699999999999995</v>
      </c>
      <c r="AQ486" s="140">
        <f>Table1[[#This Row],[Proposed V3.0 TEC Requirement (kWh/wk)]]+IF(Table1[[#This Row],[Maximum Document Size Width]]&gt;=275,A3_Weekly,0)+IF(AND(ISNUMBER(FIND("WiFi",Table1[[#This Row],[Functional Adders]])),ISERROR(FIND("Ethernet",Table1[[#This Row],[Functional Adders]]))),WiFi_Weekly,0)</f>
        <v>0.81699999999999995</v>
      </c>
      <c r="AR486" s="140" t="b">
        <f>Table1[[#This Row],[Typical Electricity Consumption (TEC) Per Proposed V3.0 Calculations (kWh/wk)]]&lt;=Table1[[#This Row],[Proposed V3.0 TEC Requirement Plus A3 and Wi-Fi Allowances (kWh/wk)]]</f>
        <v>0</v>
      </c>
      <c r="AS486" s="140" t="b">
        <f t="shared" si="9"/>
        <v>0</v>
      </c>
    </row>
    <row r="487" spans="1:45" ht="84" x14ac:dyDescent="0.2">
      <c r="A487" s="131">
        <v>2257251</v>
      </c>
      <c r="B487" s="132" t="s">
        <v>914</v>
      </c>
      <c r="C487" s="132" t="s">
        <v>915</v>
      </c>
      <c r="D487" s="132" t="s">
        <v>936</v>
      </c>
      <c r="E487" s="132" t="s">
        <v>936</v>
      </c>
      <c r="F487" s="132" t="s">
        <v>937</v>
      </c>
      <c r="G487" s="132" t="s">
        <v>1432</v>
      </c>
      <c r="H487" s="132" t="s">
        <v>22</v>
      </c>
      <c r="I487" s="133">
        <v>216</v>
      </c>
      <c r="J487" s="133">
        <v>360</v>
      </c>
      <c r="K487" s="132"/>
      <c r="L487" s="132" t="s">
        <v>32</v>
      </c>
      <c r="M487" s="132" t="s">
        <v>21</v>
      </c>
      <c r="N487" s="133">
        <v>55</v>
      </c>
      <c r="O487" s="132" t="s">
        <v>24</v>
      </c>
      <c r="P487" s="134">
        <v>3.2349999999999999</v>
      </c>
      <c r="Q487" s="135">
        <v>168.22</v>
      </c>
      <c r="R487" s="132" t="s">
        <v>25</v>
      </c>
      <c r="S487" s="136">
        <v>42394</v>
      </c>
      <c r="T487" s="136">
        <v>42243</v>
      </c>
      <c r="U487" s="132" t="s">
        <v>26</v>
      </c>
      <c r="V487" s="132" t="s">
        <v>938</v>
      </c>
      <c r="W487" s="137">
        <v>1</v>
      </c>
      <c r="X487" s="137">
        <v>9.6</v>
      </c>
      <c r="Y487" s="137">
        <v>31.8</v>
      </c>
      <c r="Z487" s="137">
        <v>30</v>
      </c>
      <c r="AA487" s="137">
        <v>32</v>
      </c>
      <c r="AB487" s="137">
        <v>565.20000000000005</v>
      </c>
      <c r="AC487" s="138">
        <v>3.2355333333333336</v>
      </c>
      <c r="AD487" s="137">
        <v>141.30000000000001</v>
      </c>
      <c r="AE487" s="137">
        <v>1.2120333333333333</v>
      </c>
      <c r="AF487" s="137">
        <v>63.025733333333335</v>
      </c>
      <c r="AG487" s="139">
        <f>Table1[[#This Row],[Print/Copy Time from Sleep Mode (s)]]-Table1[[#This Row],[Print/Copy Time from Ready State (s)]]</f>
        <v>22.200000000000003</v>
      </c>
      <c r="AH4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487" s="139" t="b">
        <f>IF(Table1[[#This Row],[Recovery Time Requirement (s)]]="No Requirement",TRUE,IF(Table1[[#This Row],[Recovery Time Requirement (s)]]="Default Delay Time Missing","Unknown",Table1[[#This Row],[Recovery Time (s) (Tactive1 - Tactive0)]]&lt;=Table1[[#This Row],[Recovery Time Requirement (s)]]))</f>
        <v>1</v>
      </c>
      <c r="AJ487" s="139" t="b">
        <f>Table1[[#This Row],[Automatic Duplex Output Capable]]&lt;&gt;"Optional"</f>
        <v>1</v>
      </c>
      <c r="AK4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7" s="140" t="str">
        <f t="array" ref="AL4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7" s="140">
        <f t="array" ref="AM4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8.9499999999999993</v>
      </c>
      <c r="AN487" s="140">
        <f>Table1[[#This Row],[V2.0 TEC Requirement (kWh/wk)]]*52/3</f>
        <v>155.13333333333333</v>
      </c>
      <c r="AO4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1.2120333333333333</v>
      </c>
      <c r="AP487" s="140">
        <f t="array" ref="AP4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487" s="140">
        <f>Table1[[#This Row],[Proposed V3.0 TEC Requirement (kWh/wk)]]+IF(Table1[[#This Row],[Maximum Document Size Width]]&gt;=275,A3_Weekly,0)+IF(AND(ISNUMBER(FIND("WiFi",Table1[[#This Row],[Functional Adders]])),ISERROR(FIND("Ethernet",Table1[[#This Row],[Functional Adders]]))),WiFi_Weekly,0)</f>
        <v>0.85599999999999998</v>
      </c>
      <c r="AR487" s="140" t="b">
        <f>Table1[[#This Row],[Typical Electricity Consumption (TEC) Per Proposed V3.0 Calculations (kWh/wk)]]&lt;=Table1[[#This Row],[Proposed V3.0 TEC Requirement Plus A3 and Wi-Fi Allowances (kWh/wk)]]</f>
        <v>0</v>
      </c>
      <c r="AS487" s="140" t="b">
        <f t="shared" si="9"/>
        <v>0</v>
      </c>
    </row>
    <row r="488" spans="1:45" ht="96" x14ac:dyDescent="0.2">
      <c r="A488" s="131">
        <v>2257247</v>
      </c>
      <c r="B488" s="132" t="s">
        <v>914</v>
      </c>
      <c r="C488" s="132" t="s">
        <v>915</v>
      </c>
      <c r="D488" s="132" t="s">
        <v>939</v>
      </c>
      <c r="E488" s="132" t="s">
        <v>939</v>
      </c>
      <c r="F488" s="132" t="s">
        <v>940</v>
      </c>
      <c r="G488" s="132" t="s">
        <v>1432</v>
      </c>
      <c r="H488" s="132" t="s">
        <v>22</v>
      </c>
      <c r="I488" s="133">
        <v>216</v>
      </c>
      <c r="J488" s="133">
        <v>360</v>
      </c>
      <c r="K488" s="132"/>
      <c r="L488" s="132" t="s">
        <v>32</v>
      </c>
      <c r="M488" s="132" t="s">
        <v>21</v>
      </c>
      <c r="N488" s="133">
        <v>60</v>
      </c>
      <c r="O488" s="132" t="s">
        <v>24</v>
      </c>
      <c r="P488" s="134">
        <v>3.444</v>
      </c>
      <c r="Q488" s="135">
        <v>179.08799999999999</v>
      </c>
      <c r="R488" s="132" t="s">
        <v>25</v>
      </c>
      <c r="S488" s="136">
        <v>42394</v>
      </c>
      <c r="T488" s="136">
        <v>42234</v>
      </c>
      <c r="U488" s="132" t="s">
        <v>26</v>
      </c>
      <c r="V488" s="132" t="s">
        <v>941</v>
      </c>
      <c r="W488" s="137">
        <v>1</v>
      </c>
      <c r="X488" s="137">
        <v>9.6</v>
      </c>
      <c r="Y488" s="137">
        <v>16.2</v>
      </c>
      <c r="Z488" s="137">
        <v>16.2</v>
      </c>
      <c r="AA488" s="137">
        <v>32</v>
      </c>
      <c r="AB488" s="137">
        <v>608.6</v>
      </c>
      <c r="AC488" s="138">
        <v>3.4397666666666673</v>
      </c>
      <c r="AD488" s="137">
        <v>152.15</v>
      </c>
      <c r="AE488" s="137">
        <v>1.2505166666666667</v>
      </c>
      <c r="AF488" s="137">
        <v>65.026866666666663</v>
      </c>
      <c r="AG488" s="139">
        <f>Table1[[#This Row],[Print/Copy Time from Sleep Mode (s)]]-Table1[[#This Row],[Print/Copy Time from Ready State (s)]]</f>
        <v>6.6</v>
      </c>
      <c r="AH4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88" s="139" t="b">
        <f>IF(Table1[[#This Row],[Recovery Time Requirement (s)]]="No Requirement",TRUE,IF(Table1[[#This Row],[Recovery Time Requirement (s)]]="Default Delay Time Missing","Unknown",Table1[[#This Row],[Recovery Time (s) (Tactive1 - Tactive0)]]&lt;=Table1[[#This Row],[Recovery Time Requirement (s)]]))</f>
        <v>1</v>
      </c>
      <c r="AJ488" s="139" t="b">
        <f>Table1[[#This Row],[Automatic Duplex Output Capable]]&lt;&gt;"Optional"</f>
        <v>1</v>
      </c>
      <c r="AK4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8" s="140" t="str">
        <f t="array" ref="AL4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8" s="140">
        <f t="array" ref="AM4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9.9499999999999993</v>
      </c>
      <c r="AN488" s="140">
        <f>Table1[[#This Row],[V2.0 TEC Requirement (kWh/wk)]]*52/3</f>
        <v>172.46666666666667</v>
      </c>
      <c r="AO4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1.2505166666666667</v>
      </c>
      <c r="AP488" s="140">
        <f t="array" ref="AP4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488" s="140">
        <f>Table1[[#This Row],[Proposed V3.0 TEC Requirement (kWh/wk)]]+IF(Table1[[#This Row],[Maximum Document Size Width]]&gt;=275,A3_Weekly,0)+IF(AND(ISNUMBER(FIND("WiFi",Table1[[#This Row],[Functional Adders]])),ISERROR(FIND("Ethernet",Table1[[#This Row],[Functional Adders]]))),WiFi_Weekly,0)</f>
        <v>0.92099999999999993</v>
      </c>
      <c r="AR488" s="140" t="b">
        <f>Table1[[#This Row],[Typical Electricity Consumption (TEC) Per Proposed V3.0 Calculations (kWh/wk)]]&lt;=Table1[[#This Row],[Proposed V3.0 TEC Requirement Plus A3 and Wi-Fi Allowances (kWh/wk)]]</f>
        <v>0</v>
      </c>
      <c r="AS488" s="140" t="b">
        <f t="shared" si="9"/>
        <v>0</v>
      </c>
    </row>
    <row r="489" spans="1:45" ht="72" x14ac:dyDescent="0.2">
      <c r="A489" s="131">
        <v>2302450</v>
      </c>
      <c r="B489" s="132" t="s">
        <v>914</v>
      </c>
      <c r="C489" s="132" t="s">
        <v>915</v>
      </c>
      <c r="D489" s="132" t="s">
        <v>942</v>
      </c>
      <c r="E489" s="132" t="s">
        <v>942</v>
      </c>
      <c r="F489" s="132"/>
      <c r="G489" s="132" t="s">
        <v>1432</v>
      </c>
      <c r="H489" s="132" t="s">
        <v>22</v>
      </c>
      <c r="I489" s="133">
        <v>297</v>
      </c>
      <c r="J489" s="133">
        <v>432</v>
      </c>
      <c r="K489" s="132"/>
      <c r="L489" s="132" t="s">
        <v>32</v>
      </c>
      <c r="M489" s="132" t="s">
        <v>21</v>
      </c>
      <c r="N489" s="133">
        <v>25</v>
      </c>
      <c r="O489" s="132" t="s">
        <v>24</v>
      </c>
      <c r="P489" s="134">
        <v>1.65</v>
      </c>
      <c r="Q489" s="135">
        <v>85.8</v>
      </c>
      <c r="R489" s="132" t="s">
        <v>25</v>
      </c>
      <c r="S489" s="136">
        <v>42969</v>
      </c>
      <c r="T489" s="136">
        <v>42865</v>
      </c>
      <c r="U489" s="132" t="s">
        <v>26</v>
      </c>
      <c r="V489" s="132" t="s">
        <v>943</v>
      </c>
      <c r="W489" s="137">
        <v>15</v>
      </c>
      <c r="X489" s="137">
        <v>21.6</v>
      </c>
      <c r="Y489" s="137">
        <v>20.399999999999999</v>
      </c>
      <c r="Z489" s="137">
        <v>19.8</v>
      </c>
      <c r="AA489" s="137">
        <v>25</v>
      </c>
      <c r="AB489" s="137">
        <v>258.09999999999997</v>
      </c>
      <c r="AC489" s="138">
        <v>1.6461833333333331</v>
      </c>
      <c r="AD489" s="137">
        <v>64.524999999999991</v>
      </c>
      <c r="AE489" s="137">
        <v>0.73924583333333316</v>
      </c>
      <c r="AF489" s="137">
        <v>38.440783333333322</v>
      </c>
      <c r="AG489" s="139">
        <f>Table1[[#This Row],[Print/Copy Time from Sleep Mode (s)]]-Table1[[#This Row],[Print/Copy Time from Ready State (s)]]</f>
        <v>-1.2000000000000028</v>
      </c>
      <c r="AH4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489" s="139" t="b">
        <f>IF(Table1[[#This Row],[Recovery Time Requirement (s)]]="No Requirement",TRUE,IF(Table1[[#This Row],[Recovery Time Requirement (s)]]="Default Delay Time Missing","Unknown",Table1[[#This Row],[Recovery Time (s) (Tactive1 - Tactive0)]]&lt;=Table1[[#This Row],[Recovery Time Requirement (s)]]))</f>
        <v>1</v>
      </c>
      <c r="AJ489" s="139" t="b">
        <f>Table1[[#This Row],[Automatic Duplex Output Capable]]&lt;&gt;"Optional"</f>
        <v>1</v>
      </c>
      <c r="AK4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89" s="140" t="str">
        <f t="array" ref="AL4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89" s="140">
        <f t="array" ref="AM4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489" s="140">
        <f>Table1[[#This Row],[V2.0 TEC Requirement (kWh/wk)]]*52/3</f>
        <v>62.4</v>
      </c>
      <c r="AO4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0.68924583333333311</v>
      </c>
      <c r="AP489" s="140">
        <f t="array" ref="AP4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489" s="140">
        <f>Table1[[#This Row],[Proposed V3.0 TEC Requirement (kWh/wk)]]+IF(Table1[[#This Row],[Maximum Document Size Width]]&gt;=275,A3_Weekly,0)+IF(AND(ISNUMBER(FIND("WiFi",Table1[[#This Row],[Functional Adders]])),ISERROR(FIND("Ethernet",Table1[[#This Row],[Functional Adders]]))),WiFi_Weekly,0)</f>
        <v>0.38800000000000001</v>
      </c>
      <c r="AR489" s="140" t="b">
        <f>Table1[[#This Row],[Typical Electricity Consumption (TEC) Per Proposed V3.0 Calculations (kWh/wk)]]&lt;=Table1[[#This Row],[Proposed V3.0 TEC Requirement Plus A3 and Wi-Fi Allowances (kWh/wk)]]</f>
        <v>0</v>
      </c>
      <c r="AS489" s="140" t="b">
        <f t="shared" si="9"/>
        <v>0</v>
      </c>
    </row>
    <row r="490" spans="1:45" ht="84" x14ac:dyDescent="0.2">
      <c r="A490" s="131">
        <v>2302449</v>
      </c>
      <c r="B490" s="132" t="s">
        <v>914</v>
      </c>
      <c r="C490" s="132" t="s">
        <v>915</v>
      </c>
      <c r="D490" s="132" t="s">
        <v>944</v>
      </c>
      <c r="E490" s="132" t="s">
        <v>944</v>
      </c>
      <c r="F490" s="132" t="s">
        <v>945</v>
      </c>
      <c r="G490" s="132" t="s">
        <v>1432</v>
      </c>
      <c r="H490" s="132" t="s">
        <v>22</v>
      </c>
      <c r="I490" s="133">
        <v>297</v>
      </c>
      <c r="J490" s="133">
        <v>432</v>
      </c>
      <c r="K490" s="132"/>
      <c r="L490" s="132" t="s">
        <v>32</v>
      </c>
      <c r="M490" s="132" t="s">
        <v>21</v>
      </c>
      <c r="N490" s="133">
        <v>35</v>
      </c>
      <c r="O490" s="132" t="s">
        <v>24</v>
      </c>
      <c r="P490" s="134">
        <v>2.35</v>
      </c>
      <c r="Q490" s="135">
        <v>122.2</v>
      </c>
      <c r="R490" s="132" t="s">
        <v>25</v>
      </c>
      <c r="S490" s="136">
        <v>42969</v>
      </c>
      <c r="T490" s="136">
        <v>42865</v>
      </c>
      <c r="U490" s="132" t="s">
        <v>26</v>
      </c>
      <c r="V490" s="132" t="s">
        <v>946</v>
      </c>
      <c r="W490" s="137">
        <v>15</v>
      </c>
      <c r="X490" s="137">
        <v>6.6</v>
      </c>
      <c r="Y490" s="137">
        <v>21.6</v>
      </c>
      <c r="Z490" s="137">
        <v>15.6</v>
      </c>
      <c r="AA490" s="137">
        <v>32</v>
      </c>
      <c r="AB490" s="137">
        <v>396.4</v>
      </c>
      <c r="AC490" s="138">
        <v>2.3532333333333328</v>
      </c>
      <c r="AD490" s="137">
        <v>99.1</v>
      </c>
      <c r="AE490" s="137">
        <v>0.95373333333333332</v>
      </c>
      <c r="AF490" s="137">
        <v>49.594133333333332</v>
      </c>
      <c r="AG490" s="139">
        <f>Table1[[#This Row],[Print/Copy Time from Sleep Mode (s)]]-Table1[[#This Row],[Print/Copy Time from Ready State (s)]]</f>
        <v>15.000000000000002</v>
      </c>
      <c r="AH4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490" s="139" t="b">
        <f>IF(Table1[[#This Row],[Recovery Time Requirement (s)]]="No Requirement",TRUE,IF(Table1[[#This Row],[Recovery Time Requirement (s)]]="Default Delay Time Missing","Unknown",Table1[[#This Row],[Recovery Time (s) (Tactive1 - Tactive0)]]&lt;=Table1[[#This Row],[Recovery Time Requirement (s)]]))</f>
        <v>1</v>
      </c>
      <c r="AJ490" s="139" t="b">
        <f>Table1[[#This Row],[Automatic Duplex Output Capable]]&lt;&gt;"Optional"</f>
        <v>1</v>
      </c>
      <c r="AK4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0" s="140" t="str">
        <f t="array" ref="AL4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90" s="140">
        <f t="array" ref="AM4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490" s="140">
        <f>Table1[[#This Row],[V2.0 TEC Requirement (kWh/wk)]]*52/3</f>
        <v>91</v>
      </c>
      <c r="AO4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0.90373333333333328</v>
      </c>
      <c r="AP490" s="140">
        <f t="array" ref="AP4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490" s="140">
        <f>Table1[[#This Row],[Proposed V3.0 TEC Requirement (kWh/wk)]]+IF(Table1[[#This Row],[Maximum Document Size Width]]&gt;=275,A3_Weekly,0)+IF(AND(ISNUMBER(FIND("WiFi",Table1[[#This Row],[Functional Adders]])),ISERROR(FIND("Ethernet",Table1[[#This Row],[Functional Adders]]))),WiFi_Weekly,0)</f>
        <v>0.59800000000000009</v>
      </c>
      <c r="AR490" s="140" t="b">
        <f>Table1[[#This Row],[Typical Electricity Consumption (TEC) Per Proposed V3.0 Calculations (kWh/wk)]]&lt;=Table1[[#This Row],[Proposed V3.0 TEC Requirement Plus A3 and Wi-Fi Allowances (kWh/wk)]]</f>
        <v>0</v>
      </c>
      <c r="AS490" s="140" t="b">
        <f t="shared" si="9"/>
        <v>0</v>
      </c>
    </row>
    <row r="491" spans="1:45" ht="72" x14ac:dyDescent="0.2">
      <c r="A491" s="131">
        <v>2302451</v>
      </c>
      <c r="B491" s="132" t="s">
        <v>914</v>
      </c>
      <c r="C491" s="132" t="s">
        <v>915</v>
      </c>
      <c r="D491" s="132" t="s">
        <v>947</v>
      </c>
      <c r="E491" s="132" t="s">
        <v>947</v>
      </c>
      <c r="F491" s="132" t="s">
        <v>948</v>
      </c>
      <c r="G491" s="132" t="s">
        <v>1432</v>
      </c>
      <c r="H491" s="132" t="s">
        <v>22</v>
      </c>
      <c r="I491" s="133">
        <v>297</v>
      </c>
      <c r="J491" s="133">
        <v>432</v>
      </c>
      <c r="K491" s="132"/>
      <c r="L491" s="132" t="s">
        <v>32</v>
      </c>
      <c r="M491" s="132" t="s">
        <v>21</v>
      </c>
      <c r="N491" s="133">
        <v>45</v>
      </c>
      <c r="O491" s="132" t="s">
        <v>24</v>
      </c>
      <c r="P491" s="134">
        <v>3.79</v>
      </c>
      <c r="Q491" s="135">
        <v>197.08</v>
      </c>
      <c r="R491" s="132" t="s">
        <v>25</v>
      </c>
      <c r="S491" s="136">
        <v>42969</v>
      </c>
      <c r="T491" s="136">
        <v>42865</v>
      </c>
      <c r="U491" s="132" t="s">
        <v>26</v>
      </c>
      <c r="V491" s="132" t="s">
        <v>949</v>
      </c>
      <c r="W491" s="137">
        <v>15</v>
      </c>
      <c r="X491" s="137">
        <v>6.6</v>
      </c>
      <c r="Y491" s="137">
        <v>29.4</v>
      </c>
      <c r="Z491" s="137">
        <v>28.2</v>
      </c>
      <c r="AA491" s="137">
        <v>32</v>
      </c>
      <c r="AB491" s="137">
        <v>693.6</v>
      </c>
      <c r="AC491" s="138">
        <v>3.7881666666666671</v>
      </c>
      <c r="AD491" s="137">
        <v>173.4</v>
      </c>
      <c r="AE491" s="137">
        <v>1.2621666666666667</v>
      </c>
      <c r="AF491" s="137">
        <v>65.632666666666665</v>
      </c>
      <c r="AG491" s="139">
        <f>Table1[[#This Row],[Print/Copy Time from Sleep Mode (s)]]-Table1[[#This Row],[Print/Copy Time from Ready State (s)]]</f>
        <v>22.799999999999997</v>
      </c>
      <c r="AH4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491" s="139" t="b">
        <f>IF(Table1[[#This Row],[Recovery Time Requirement (s)]]="No Requirement",TRUE,IF(Table1[[#This Row],[Recovery Time Requirement (s)]]="Default Delay Time Missing","Unknown",Table1[[#This Row],[Recovery Time (s) (Tactive1 - Tactive0)]]&lt;=Table1[[#This Row],[Recovery Time Requirement (s)]]))</f>
        <v>1</v>
      </c>
      <c r="AJ491" s="139" t="b">
        <f>Table1[[#This Row],[Automatic Duplex Output Capable]]&lt;&gt;"Optional"</f>
        <v>1</v>
      </c>
      <c r="AK4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1" s="140" t="str">
        <f t="array" ref="AL4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91" s="140">
        <f t="array" ref="AM4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491" s="140">
        <f>Table1[[#This Row],[V2.0 TEC Requirement (kWh/wk)]]*52/3</f>
        <v>125.66666666666667</v>
      </c>
      <c r="AO4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1.2121666666666666</v>
      </c>
      <c r="AP491" s="140">
        <f t="array" ref="AP4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491" s="140">
        <f>Table1[[#This Row],[Proposed V3.0 TEC Requirement (kWh/wk)]]+IF(Table1[[#This Row],[Maximum Document Size Width]]&gt;=275,A3_Weekly,0)+IF(AND(ISNUMBER(FIND("WiFi",Table1[[#This Row],[Functional Adders]])),ISERROR(FIND("Ethernet",Table1[[#This Row],[Functional Adders]]))),WiFi_Weekly,0)</f>
        <v>0.77600000000000002</v>
      </c>
      <c r="AR491" s="140" t="b">
        <f>Table1[[#This Row],[Typical Electricity Consumption (TEC) Per Proposed V3.0 Calculations (kWh/wk)]]&lt;=Table1[[#This Row],[Proposed V3.0 TEC Requirement Plus A3 and Wi-Fi Allowances (kWh/wk)]]</f>
        <v>0</v>
      </c>
      <c r="AS491" s="140" t="b">
        <f t="shared" si="9"/>
        <v>0</v>
      </c>
    </row>
    <row r="492" spans="1:45" ht="132" x14ac:dyDescent="0.2">
      <c r="A492" s="131">
        <v>2302452</v>
      </c>
      <c r="B492" s="132" t="s">
        <v>914</v>
      </c>
      <c r="C492" s="132" t="s">
        <v>915</v>
      </c>
      <c r="D492" s="132" t="s">
        <v>950</v>
      </c>
      <c r="E492" s="132" t="s">
        <v>950</v>
      </c>
      <c r="F492" s="141" t="s">
        <v>951</v>
      </c>
      <c r="G492" s="132" t="s">
        <v>1432</v>
      </c>
      <c r="H492" s="132" t="s">
        <v>22</v>
      </c>
      <c r="I492" s="133">
        <v>297</v>
      </c>
      <c r="J492" s="133">
        <v>432</v>
      </c>
      <c r="K492" s="132"/>
      <c r="L492" s="132" t="s">
        <v>32</v>
      </c>
      <c r="M492" s="132" t="s">
        <v>21</v>
      </c>
      <c r="N492" s="133">
        <v>55</v>
      </c>
      <c r="O492" s="132" t="s">
        <v>24</v>
      </c>
      <c r="P492" s="134">
        <v>3.81</v>
      </c>
      <c r="Q492" s="135">
        <v>198.12</v>
      </c>
      <c r="R492" s="132" t="s">
        <v>25</v>
      </c>
      <c r="S492" s="136">
        <v>42969</v>
      </c>
      <c r="T492" s="136">
        <v>42865</v>
      </c>
      <c r="U492" s="132" t="s">
        <v>26</v>
      </c>
      <c r="V492" s="132" t="s">
        <v>952</v>
      </c>
      <c r="W492" s="137">
        <v>15</v>
      </c>
      <c r="X492" s="137">
        <v>7.2</v>
      </c>
      <c r="Y492" s="137">
        <v>28.2</v>
      </c>
      <c r="Z492" s="137">
        <v>27</v>
      </c>
      <c r="AA492" s="137">
        <v>32</v>
      </c>
      <c r="AB492" s="137">
        <v>658.40000000000009</v>
      </c>
      <c r="AC492" s="138">
        <v>3.8036666666666674</v>
      </c>
      <c r="AD492" s="137">
        <v>164.60000000000002</v>
      </c>
      <c r="AE492" s="137">
        <v>1.4546666666666668</v>
      </c>
      <c r="AF492" s="137">
        <v>75.64266666666667</v>
      </c>
      <c r="AG492" s="139">
        <f>Table1[[#This Row],[Print/Copy Time from Sleep Mode (s)]]-Table1[[#This Row],[Print/Copy Time from Ready State (s)]]</f>
        <v>21</v>
      </c>
      <c r="AH4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492" s="139" t="b">
        <f>IF(Table1[[#This Row],[Recovery Time Requirement (s)]]="No Requirement",TRUE,IF(Table1[[#This Row],[Recovery Time Requirement (s)]]="Default Delay Time Missing","Unknown",Table1[[#This Row],[Recovery Time (s) (Tactive1 - Tactive0)]]&lt;=Table1[[#This Row],[Recovery Time Requirement (s)]]))</f>
        <v>1</v>
      </c>
      <c r="AJ492" s="139" t="b">
        <f>Table1[[#This Row],[Automatic Duplex Output Capable]]&lt;&gt;"Optional"</f>
        <v>1</v>
      </c>
      <c r="AK4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2" s="140" t="str">
        <f t="array" ref="AL4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92" s="140">
        <f t="array" ref="AM4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492" s="140">
        <f>Table1[[#This Row],[V2.0 TEC Requirement (kWh/wk)]]*52/3</f>
        <v>160.33333333333334</v>
      </c>
      <c r="AO4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1.4046666666666667</v>
      </c>
      <c r="AP492" s="140">
        <f t="array" ref="AP4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492" s="140">
        <f>Table1[[#This Row],[Proposed V3.0 TEC Requirement (kWh/wk)]]+IF(Table1[[#This Row],[Maximum Document Size Width]]&gt;=275,A3_Weekly,0)+IF(AND(ISNUMBER(FIND("WiFi",Table1[[#This Row],[Functional Adders]])),ISERROR(FIND("Ethernet",Table1[[#This Row],[Functional Adders]]))),WiFi_Weekly,0)</f>
        <v>0.90600000000000003</v>
      </c>
      <c r="AR492" s="140" t="b">
        <f>Table1[[#This Row],[Typical Electricity Consumption (TEC) Per Proposed V3.0 Calculations (kWh/wk)]]&lt;=Table1[[#This Row],[Proposed V3.0 TEC Requirement Plus A3 and Wi-Fi Allowances (kWh/wk)]]</f>
        <v>0</v>
      </c>
      <c r="AS492" s="140" t="b">
        <f t="shared" si="9"/>
        <v>0</v>
      </c>
    </row>
    <row r="493" spans="1:45" ht="132" x14ac:dyDescent="0.2">
      <c r="A493" s="131">
        <v>2302453</v>
      </c>
      <c r="B493" s="132" t="s">
        <v>914</v>
      </c>
      <c r="C493" s="132" t="s">
        <v>915</v>
      </c>
      <c r="D493" s="132" t="s">
        <v>953</v>
      </c>
      <c r="E493" s="132" t="s">
        <v>953</v>
      </c>
      <c r="F493" s="141" t="s">
        <v>954</v>
      </c>
      <c r="G493" s="132" t="s">
        <v>1432</v>
      </c>
      <c r="H493" s="132" t="s">
        <v>22</v>
      </c>
      <c r="I493" s="133">
        <v>297</v>
      </c>
      <c r="J493" s="133">
        <v>432</v>
      </c>
      <c r="K493" s="132"/>
      <c r="L493" s="132" t="s">
        <v>32</v>
      </c>
      <c r="M493" s="132" t="s">
        <v>21</v>
      </c>
      <c r="N493" s="133">
        <v>65</v>
      </c>
      <c r="O493" s="132" t="s">
        <v>24</v>
      </c>
      <c r="P493" s="134">
        <v>4.97</v>
      </c>
      <c r="Q493" s="135">
        <v>258.44</v>
      </c>
      <c r="R493" s="132" t="s">
        <v>25</v>
      </c>
      <c r="S493" s="136">
        <v>42969</v>
      </c>
      <c r="T493" s="136">
        <v>42865</v>
      </c>
      <c r="U493" s="132" t="s">
        <v>26</v>
      </c>
      <c r="V493" s="132" t="s">
        <v>955</v>
      </c>
      <c r="W493" s="137">
        <v>15</v>
      </c>
      <c r="X493" s="137">
        <v>7.2</v>
      </c>
      <c r="Y493" s="137">
        <v>15</v>
      </c>
      <c r="Z493" s="137">
        <v>13.8</v>
      </c>
      <c r="AA493" s="137">
        <v>32</v>
      </c>
      <c r="AB493" s="137">
        <v>925.4</v>
      </c>
      <c r="AC493" s="138">
        <v>4.9727000000000006</v>
      </c>
      <c r="AD493" s="137">
        <v>231.35</v>
      </c>
      <c r="AE493" s="137">
        <v>1.5834499999999998</v>
      </c>
      <c r="AF493" s="137">
        <v>82.339399999999983</v>
      </c>
      <c r="AG493" s="139">
        <f>Table1[[#This Row],[Print/Copy Time from Sleep Mode (s)]]-Table1[[#This Row],[Print/Copy Time from Ready State (s)]]</f>
        <v>7.8</v>
      </c>
      <c r="AH4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493" s="139" t="b">
        <f>IF(Table1[[#This Row],[Recovery Time Requirement (s)]]="No Requirement",TRUE,IF(Table1[[#This Row],[Recovery Time Requirement (s)]]="Default Delay Time Missing","Unknown",Table1[[#This Row],[Recovery Time (s) (Tactive1 - Tactive0)]]&lt;=Table1[[#This Row],[Recovery Time Requirement (s)]]))</f>
        <v>1</v>
      </c>
      <c r="AJ493" s="139" t="b">
        <f>Table1[[#This Row],[Automatic Duplex Output Capable]]&lt;&gt;"Optional"</f>
        <v>1</v>
      </c>
      <c r="AK4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3" s="140" t="str">
        <f t="array" ref="AL4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493" s="140">
        <f t="array" ref="AM4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493" s="140">
        <f>Table1[[#This Row],[V2.0 TEC Requirement (kWh/wk)]]*52/3</f>
        <v>195</v>
      </c>
      <c r="AO4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1.5334499999999998</v>
      </c>
      <c r="AP493" s="140">
        <f t="array" ref="AP4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493" s="140">
        <f>Table1[[#This Row],[Proposed V3.0 TEC Requirement (kWh/wk)]]+IF(Table1[[#This Row],[Maximum Document Size Width]]&gt;=275,A3_Weekly,0)+IF(AND(ISNUMBER(FIND("WiFi",Table1[[#This Row],[Functional Adders]])),ISERROR(FIND("Ethernet",Table1[[#This Row],[Functional Adders]]))),WiFi_Weekly,0)</f>
        <v>1.208</v>
      </c>
      <c r="AR493" s="140" t="b">
        <f>Table1[[#This Row],[Typical Electricity Consumption (TEC) Per Proposed V3.0 Calculations (kWh/wk)]]&lt;=Table1[[#This Row],[Proposed V3.0 TEC Requirement Plus A3 and Wi-Fi Allowances (kWh/wk)]]</f>
        <v>0</v>
      </c>
      <c r="AS493" s="140" t="b">
        <f t="shared" si="9"/>
        <v>0</v>
      </c>
    </row>
    <row r="494" spans="1:45" ht="72" x14ac:dyDescent="0.2">
      <c r="A494" s="131">
        <v>2197555</v>
      </c>
      <c r="B494" s="132" t="s">
        <v>914</v>
      </c>
      <c r="C494" s="132" t="s">
        <v>915</v>
      </c>
      <c r="D494" s="132" t="s">
        <v>3015</v>
      </c>
      <c r="E494" s="132" t="s">
        <v>3015</v>
      </c>
      <c r="F494" s="132"/>
      <c r="G494" s="132" t="s">
        <v>29</v>
      </c>
      <c r="H494" s="132" t="s">
        <v>22</v>
      </c>
      <c r="I494" s="133">
        <v>216</v>
      </c>
      <c r="J494" s="133">
        <v>365</v>
      </c>
      <c r="K494" s="132"/>
      <c r="L494" s="132" t="s">
        <v>32</v>
      </c>
      <c r="M494" s="132" t="s">
        <v>28</v>
      </c>
      <c r="N494" s="133">
        <v>63</v>
      </c>
      <c r="O494" s="132" t="s">
        <v>24</v>
      </c>
      <c r="P494" s="134">
        <v>4.1280000000000001</v>
      </c>
      <c r="Q494" s="135">
        <v>214.65600000000001</v>
      </c>
      <c r="R494" s="132" t="s">
        <v>25</v>
      </c>
      <c r="S494" s="136">
        <v>41577</v>
      </c>
      <c r="T494" s="136">
        <v>41610</v>
      </c>
      <c r="U494" s="132" t="s">
        <v>26</v>
      </c>
      <c r="V494" s="132" t="s">
        <v>3620</v>
      </c>
      <c r="W494" s="137">
        <v>30</v>
      </c>
      <c r="X494" s="137">
        <v>6.6</v>
      </c>
      <c r="Y494" s="137">
        <v>14.4</v>
      </c>
      <c r="Z494" s="137">
        <v>7.8</v>
      </c>
      <c r="AA494" s="137">
        <v>32</v>
      </c>
      <c r="AB494" s="137">
        <v>735.4</v>
      </c>
      <c r="AC494" s="138">
        <v>4.1303999999999998</v>
      </c>
      <c r="AD494" s="137">
        <v>183.85</v>
      </c>
      <c r="AE494" s="137">
        <v>1.46265</v>
      </c>
      <c r="AF494" s="137">
        <v>76.0578</v>
      </c>
      <c r="AG494" s="139">
        <f>Table1[[#This Row],[Print/Copy Time from Sleep Mode (s)]]-Table1[[#This Row],[Print/Copy Time from Ready State (s)]]</f>
        <v>7.8000000000000007</v>
      </c>
      <c r="AH4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494" s="139" t="b">
        <f>IF(Table1[[#This Row],[Recovery Time Requirement (s)]]="No Requirement",TRUE,IF(Table1[[#This Row],[Recovery Time Requirement (s)]]="Default Delay Time Missing","Unknown",Table1[[#This Row],[Recovery Time (s) (Tactive1 - Tactive0)]]&lt;=Table1[[#This Row],[Recovery Time Requirement (s)]]))</f>
        <v>1</v>
      </c>
      <c r="AJ494" s="139" t="b">
        <f>Table1[[#This Row],[Automatic Duplex Output Capable]]&lt;&gt;"Optional"</f>
        <v>1</v>
      </c>
      <c r="AK4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4" s="140" t="str">
        <f t="array" ref="AL4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4" s="140">
        <f t="array" ref="AM4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6.28</v>
      </c>
      <c r="AN494" s="140">
        <f>Table1[[#This Row],[V2.0 TEC Requirement (kWh/wk)]]*52/3</f>
        <v>108.85333333333334</v>
      </c>
      <c r="AO4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1.46265</v>
      </c>
      <c r="AP494" s="140">
        <f t="array" ref="AP4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1.1220000000000003</v>
      </c>
      <c r="AQ494" s="140">
        <f>Table1[[#This Row],[Proposed V3.0 TEC Requirement (kWh/wk)]]+IF(Table1[[#This Row],[Maximum Document Size Width]]&gt;=275,A3_Weekly,0)+IF(AND(ISNUMBER(FIND("WiFi",Table1[[#This Row],[Functional Adders]])),ISERROR(FIND("Ethernet",Table1[[#This Row],[Functional Adders]]))),WiFi_Weekly,0)</f>
        <v>1.1220000000000003</v>
      </c>
      <c r="AR494" s="140" t="b">
        <f>Table1[[#This Row],[Typical Electricity Consumption (TEC) Per Proposed V3.0 Calculations (kWh/wk)]]&lt;=Table1[[#This Row],[Proposed V3.0 TEC Requirement Plus A3 and Wi-Fi Allowances (kWh/wk)]]</f>
        <v>0</v>
      </c>
      <c r="AS494" s="140" t="b">
        <f t="shared" si="9"/>
        <v>0</v>
      </c>
    </row>
    <row r="495" spans="1:45" ht="72" x14ac:dyDescent="0.2">
      <c r="A495" s="131">
        <v>2200160</v>
      </c>
      <c r="B495" s="132" t="s">
        <v>914</v>
      </c>
      <c r="C495" s="132" t="s">
        <v>915</v>
      </c>
      <c r="D495" s="132" t="s">
        <v>3016</v>
      </c>
      <c r="E495" s="132" t="s">
        <v>3016</v>
      </c>
      <c r="F495" s="132" t="s">
        <v>3017</v>
      </c>
      <c r="G495" s="132" t="s">
        <v>29</v>
      </c>
      <c r="H495" s="132" t="s">
        <v>22</v>
      </c>
      <c r="I495" s="133">
        <v>216</v>
      </c>
      <c r="J495" s="133">
        <v>356</v>
      </c>
      <c r="K495" s="132"/>
      <c r="L495" s="132" t="s">
        <v>32</v>
      </c>
      <c r="M495" s="132" t="s">
        <v>28</v>
      </c>
      <c r="N495" s="133">
        <v>35</v>
      </c>
      <c r="O495" s="132" t="s">
        <v>24</v>
      </c>
      <c r="P495" s="134">
        <v>1.55</v>
      </c>
      <c r="Q495" s="135">
        <v>80.599999999999994</v>
      </c>
      <c r="R495" s="132" t="s">
        <v>25</v>
      </c>
      <c r="S495" s="136">
        <v>41732</v>
      </c>
      <c r="T495" s="136">
        <v>41653</v>
      </c>
      <c r="U495" s="132" t="s">
        <v>26</v>
      </c>
      <c r="V495" s="132" t="s">
        <v>3621</v>
      </c>
      <c r="W495" s="137">
        <v>30</v>
      </c>
      <c r="X495" s="137">
        <v>7.8</v>
      </c>
      <c r="Y495" s="137">
        <v>9.6</v>
      </c>
      <c r="Z495" s="137">
        <v>8.4</v>
      </c>
      <c r="AA495" s="137">
        <v>32</v>
      </c>
      <c r="AB495" s="137">
        <v>244.8</v>
      </c>
      <c r="AC495" s="138">
        <v>1.552</v>
      </c>
      <c r="AD495" s="137">
        <v>61.2</v>
      </c>
      <c r="AE495" s="137">
        <v>0.70899999999999996</v>
      </c>
      <c r="AF495" s="137">
        <v>36.867999999999995</v>
      </c>
      <c r="AG495" s="139">
        <f>Table1[[#This Row],[Print/Copy Time from Sleep Mode (s)]]-Table1[[#This Row],[Print/Copy Time from Ready State (s)]]</f>
        <v>1.7999999999999998</v>
      </c>
      <c r="AH4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495" s="139" t="b">
        <f>IF(Table1[[#This Row],[Recovery Time Requirement (s)]]="No Requirement",TRUE,IF(Table1[[#This Row],[Recovery Time Requirement (s)]]="Default Delay Time Missing","Unknown",Table1[[#This Row],[Recovery Time (s) (Tactive1 - Tactive0)]]&lt;=Table1[[#This Row],[Recovery Time Requirement (s)]]))</f>
        <v>1</v>
      </c>
      <c r="AJ495" s="139" t="b">
        <f>Table1[[#This Row],[Automatic Duplex Output Capable]]&lt;&gt;"Optional"</f>
        <v>1</v>
      </c>
      <c r="AK4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5" s="140" t="str">
        <f t="array" ref="AL4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5" s="140">
        <f t="array" ref="AM4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495" s="140">
        <f>Table1[[#This Row],[V2.0 TEC Requirement (kWh/wk)]]*52/3</f>
        <v>35.533333333333331</v>
      </c>
      <c r="AO4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0.70899999999999996</v>
      </c>
      <c r="AP495" s="140">
        <f t="array" ref="AP4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495" s="140">
        <f>Table1[[#This Row],[Proposed V3.0 TEC Requirement (kWh/wk)]]+IF(Table1[[#This Row],[Maximum Document Size Width]]&gt;=275,A3_Weekly,0)+IF(AND(ISNUMBER(FIND("WiFi",Table1[[#This Row],[Functional Adders]])),ISERROR(FIND("Ethernet",Table1[[#This Row],[Functional Adders]]))),WiFi_Weekly,0)</f>
        <v>0.48000000000000009</v>
      </c>
      <c r="AR495" s="140" t="b">
        <f>Table1[[#This Row],[Typical Electricity Consumption (TEC) Per Proposed V3.0 Calculations (kWh/wk)]]&lt;=Table1[[#This Row],[Proposed V3.0 TEC Requirement Plus A3 and Wi-Fi Allowances (kWh/wk)]]</f>
        <v>0</v>
      </c>
      <c r="AS495" s="140" t="b">
        <f t="shared" si="9"/>
        <v>0</v>
      </c>
    </row>
    <row r="496" spans="1:45" ht="72" x14ac:dyDescent="0.2">
      <c r="A496" s="131">
        <v>2207499</v>
      </c>
      <c r="B496" s="132" t="s">
        <v>914</v>
      </c>
      <c r="C496" s="132" t="s">
        <v>915</v>
      </c>
      <c r="D496" s="132" t="s">
        <v>3018</v>
      </c>
      <c r="E496" s="132" t="s">
        <v>3018</v>
      </c>
      <c r="F496" s="132"/>
      <c r="G496" s="132" t="s">
        <v>29</v>
      </c>
      <c r="H496" s="132" t="s">
        <v>22</v>
      </c>
      <c r="I496" s="133">
        <v>216</v>
      </c>
      <c r="J496" s="133">
        <v>356</v>
      </c>
      <c r="K496" s="132"/>
      <c r="L496" s="132" t="s">
        <v>32</v>
      </c>
      <c r="M496" s="132" t="s">
        <v>28</v>
      </c>
      <c r="N496" s="133">
        <v>37</v>
      </c>
      <c r="O496" s="132" t="s">
        <v>24</v>
      </c>
      <c r="P496" s="134">
        <v>1.635</v>
      </c>
      <c r="Q496" s="135">
        <v>85.02</v>
      </c>
      <c r="R496" s="132" t="s">
        <v>25</v>
      </c>
      <c r="S496" s="136">
        <v>41732</v>
      </c>
      <c r="T496" s="136">
        <v>41662</v>
      </c>
      <c r="U496" s="132" t="s">
        <v>26</v>
      </c>
      <c r="V496" s="132" t="s">
        <v>3622</v>
      </c>
      <c r="W496" s="137">
        <v>30</v>
      </c>
      <c r="X496" s="137">
        <v>7.8</v>
      </c>
      <c r="Y496" s="137">
        <v>9</v>
      </c>
      <c r="Z496" s="137">
        <v>7.8</v>
      </c>
      <c r="AA496" s="137">
        <v>32</v>
      </c>
      <c r="AB496" s="137">
        <v>263</v>
      </c>
      <c r="AC496" s="138">
        <v>1.63252</v>
      </c>
      <c r="AD496" s="137">
        <v>65.75</v>
      </c>
      <c r="AE496" s="137">
        <v>0.71826999999999996</v>
      </c>
      <c r="AF496" s="137">
        <v>37.35004</v>
      </c>
      <c r="AG496" s="139">
        <f>Table1[[#This Row],[Print/Copy Time from Sleep Mode (s)]]-Table1[[#This Row],[Print/Copy Time from Ready State (s)]]</f>
        <v>1.2000000000000002</v>
      </c>
      <c r="AH4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33.870000000000005</v>
      </c>
      <c r="AI496" s="139" t="b">
        <f>IF(Table1[[#This Row],[Recovery Time Requirement (s)]]="No Requirement",TRUE,IF(Table1[[#This Row],[Recovery Time Requirement (s)]]="Default Delay Time Missing","Unknown",Table1[[#This Row],[Recovery Time (s) (Tactive1 - Tactive0)]]&lt;=Table1[[#This Row],[Recovery Time Requirement (s)]]))</f>
        <v>1</v>
      </c>
      <c r="AJ496" s="139" t="b">
        <f>Table1[[#This Row],[Automatic Duplex Output Capable]]&lt;&gt;"Optional"</f>
        <v>1</v>
      </c>
      <c r="AK4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6" s="140" t="str">
        <f t="array" ref="AL4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6" s="140">
        <f t="array" ref="AM4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496" s="140">
        <f>Table1[[#This Row],[V2.0 TEC Requirement (kWh/wk)]]*52/3</f>
        <v>39.346666666666671</v>
      </c>
      <c r="AO4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0.71826999999999996</v>
      </c>
      <c r="AP496" s="140">
        <f t="array" ref="AP4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496" s="140">
        <f>Table1[[#This Row],[Proposed V3.0 TEC Requirement (kWh/wk)]]+IF(Table1[[#This Row],[Maximum Document Size Width]]&gt;=275,A3_Weekly,0)+IF(AND(ISNUMBER(FIND("WiFi",Table1[[#This Row],[Functional Adders]])),ISERROR(FIND("Ethernet",Table1[[#This Row],[Functional Adders]]))),WiFi_Weekly,0)</f>
        <v>0.51400000000000001</v>
      </c>
      <c r="AR496" s="140" t="b">
        <f>Table1[[#This Row],[Typical Electricity Consumption (TEC) Per Proposed V3.0 Calculations (kWh/wk)]]&lt;=Table1[[#This Row],[Proposed V3.0 TEC Requirement Plus A3 and Wi-Fi Allowances (kWh/wk)]]</f>
        <v>0</v>
      </c>
      <c r="AS496" s="140" t="b">
        <f t="shared" si="9"/>
        <v>0</v>
      </c>
    </row>
    <row r="497" spans="1:45" ht="48" x14ac:dyDescent="0.2">
      <c r="A497" s="131">
        <v>2319041</v>
      </c>
      <c r="B497" s="132" t="s">
        <v>914</v>
      </c>
      <c r="C497" s="132" t="s">
        <v>915</v>
      </c>
      <c r="D497" s="132" t="s">
        <v>3019</v>
      </c>
      <c r="E497" s="132" t="s">
        <v>3019</v>
      </c>
      <c r="F497" s="132" t="s">
        <v>3020</v>
      </c>
      <c r="G497" s="132" t="s">
        <v>29</v>
      </c>
      <c r="H497" s="132" t="s">
        <v>22</v>
      </c>
      <c r="I497" s="133">
        <v>216</v>
      </c>
      <c r="J497" s="133">
        <v>360</v>
      </c>
      <c r="K497" s="132"/>
      <c r="L497" s="132" t="s">
        <v>32</v>
      </c>
      <c r="M497" s="132" t="s">
        <v>28</v>
      </c>
      <c r="N497" s="133">
        <v>38</v>
      </c>
      <c r="O497" s="132" t="s">
        <v>24</v>
      </c>
      <c r="P497" s="134">
        <v>1.4</v>
      </c>
      <c r="Q497" s="135">
        <v>72.8</v>
      </c>
      <c r="R497" s="132" t="s">
        <v>25</v>
      </c>
      <c r="S497" s="136">
        <v>43219</v>
      </c>
      <c r="T497" s="136">
        <v>43038</v>
      </c>
      <c r="U497" s="132" t="s">
        <v>3523</v>
      </c>
      <c r="V497" s="132" t="s">
        <v>3623</v>
      </c>
      <c r="W497" s="137">
        <v>15</v>
      </c>
      <c r="X497" s="137">
        <v>8.4</v>
      </c>
      <c r="Y497" s="137">
        <v>8.4</v>
      </c>
      <c r="Z497" s="137">
        <v>8.4</v>
      </c>
      <c r="AA497" s="137">
        <v>32</v>
      </c>
      <c r="AB497" s="137">
        <v>229</v>
      </c>
      <c r="AC497" s="138">
        <v>1.3630333333333331</v>
      </c>
      <c r="AD497" s="137">
        <v>57.25</v>
      </c>
      <c r="AE497" s="137">
        <v>0.55528333333333346</v>
      </c>
      <c r="AF497" s="137">
        <v>28.874733333333339</v>
      </c>
      <c r="AG497" s="139">
        <f>Table1[[#This Row],[Print/Copy Time from Sleep Mode (s)]]-Table1[[#This Row],[Print/Copy Time from Ready State (s)]]</f>
        <v>0</v>
      </c>
      <c r="AH4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34.379999999999995</v>
      </c>
      <c r="AI497" s="139" t="b">
        <f>IF(Table1[[#This Row],[Recovery Time Requirement (s)]]="No Requirement",TRUE,IF(Table1[[#This Row],[Recovery Time Requirement (s)]]="Default Delay Time Missing","Unknown",Table1[[#This Row],[Recovery Time (s) (Tactive1 - Tactive0)]]&lt;=Table1[[#This Row],[Recovery Time Requirement (s)]]))</f>
        <v>1</v>
      </c>
      <c r="AJ497" s="139" t="b">
        <f>Table1[[#This Row],[Automatic Duplex Output Capable]]&lt;&gt;"Optional"</f>
        <v>1</v>
      </c>
      <c r="AK4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7" s="140" t="str">
        <f t="array" ref="AL4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7" s="140">
        <f t="array" ref="AM4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2.38</v>
      </c>
      <c r="AN497" s="140">
        <f>Table1[[#This Row],[V2.0 TEC Requirement (kWh/wk)]]*52/3</f>
        <v>41.25333333333333</v>
      </c>
      <c r="AO4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0.55528333333333346</v>
      </c>
      <c r="AP497" s="140">
        <f t="array" ref="AP4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0.53100000000000003</v>
      </c>
      <c r="AQ497" s="140">
        <f>Table1[[#This Row],[Proposed V3.0 TEC Requirement (kWh/wk)]]+IF(Table1[[#This Row],[Maximum Document Size Width]]&gt;=275,A3_Weekly,0)+IF(AND(ISNUMBER(FIND("WiFi",Table1[[#This Row],[Functional Adders]])),ISERROR(FIND("Ethernet",Table1[[#This Row],[Functional Adders]]))),WiFi_Weekly,0)</f>
        <v>0.53100000000000003</v>
      </c>
      <c r="AR497" s="140" t="b">
        <f>Table1[[#This Row],[Typical Electricity Consumption (TEC) Per Proposed V3.0 Calculations (kWh/wk)]]&lt;=Table1[[#This Row],[Proposed V3.0 TEC Requirement Plus A3 and Wi-Fi Allowances (kWh/wk)]]</f>
        <v>0</v>
      </c>
      <c r="AS497" s="140" t="b">
        <f t="shared" si="9"/>
        <v>0</v>
      </c>
    </row>
    <row r="498" spans="1:45" ht="84" x14ac:dyDescent="0.2">
      <c r="A498" s="131">
        <v>2319103</v>
      </c>
      <c r="B498" s="132" t="s">
        <v>914</v>
      </c>
      <c r="C498" s="132" t="s">
        <v>915</v>
      </c>
      <c r="D498" s="132" t="s">
        <v>3021</v>
      </c>
      <c r="E498" s="132" t="s">
        <v>3021</v>
      </c>
      <c r="F498" s="132" t="s">
        <v>3022</v>
      </c>
      <c r="G498" s="132" t="s">
        <v>29</v>
      </c>
      <c r="H498" s="132" t="s">
        <v>22</v>
      </c>
      <c r="I498" s="133">
        <v>216</v>
      </c>
      <c r="J498" s="133">
        <v>360</v>
      </c>
      <c r="K498" s="132"/>
      <c r="L498" s="132" t="s">
        <v>32</v>
      </c>
      <c r="M498" s="132" t="s">
        <v>28</v>
      </c>
      <c r="N498" s="133">
        <v>42</v>
      </c>
      <c r="O498" s="132" t="s">
        <v>24</v>
      </c>
      <c r="P498" s="134">
        <v>1.5</v>
      </c>
      <c r="Q498" s="135">
        <v>78</v>
      </c>
      <c r="R498" s="132" t="s">
        <v>25</v>
      </c>
      <c r="S498" s="136">
        <v>43219</v>
      </c>
      <c r="T498" s="136">
        <v>43041</v>
      </c>
      <c r="U498" s="132" t="s">
        <v>45</v>
      </c>
      <c r="V498" s="132" t="s">
        <v>3624</v>
      </c>
      <c r="W498" s="137">
        <v>15</v>
      </c>
      <c r="X498" s="137">
        <v>7.8</v>
      </c>
      <c r="Y498" s="137">
        <v>8.4</v>
      </c>
      <c r="Z498" s="137">
        <v>9</v>
      </c>
      <c r="AA498" s="137">
        <v>32</v>
      </c>
      <c r="AB498" s="137">
        <v>260</v>
      </c>
      <c r="AC498" s="138">
        <v>1.5052666666666668</v>
      </c>
      <c r="AD498" s="137">
        <v>65</v>
      </c>
      <c r="AE498" s="137">
        <v>0.57826666666666671</v>
      </c>
      <c r="AF498" s="137">
        <v>30.06986666666667</v>
      </c>
      <c r="AG498" s="139">
        <f>Table1[[#This Row],[Print/Copy Time from Sleep Mode (s)]]-Table1[[#This Row],[Print/Copy Time from Ready State (s)]]</f>
        <v>0.60000000000000053</v>
      </c>
      <c r="AH4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498" s="139" t="b">
        <f>IF(Table1[[#This Row],[Recovery Time Requirement (s)]]="No Requirement",TRUE,IF(Table1[[#This Row],[Recovery Time Requirement (s)]]="Default Delay Time Missing","Unknown",Table1[[#This Row],[Recovery Time (s) (Tactive1 - Tactive0)]]&lt;=Table1[[#This Row],[Recovery Time Requirement (s)]]))</f>
        <v>1</v>
      </c>
      <c r="AJ498" s="139" t="b">
        <f>Table1[[#This Row],[Automatic Duplex Output Capable]]&lt;&gt;"Optional"</f>
        <v>1</v>
      </c>
      <c r="AK4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8" s="140" t="str">
        <f t="array" ref="AL4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8" s="140">
        <f t="array" ref="AM4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498" s="140">
        <f>Table1[[#This Row],[V2.0 TEC Requirement (kWh/wk)]]*52/3</f>
        <v>50.613333333333337</v>
      </c>
      <c r="AO4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0.57826666666666671</v>
      </c>
      <c r="AP498" s="140">
        <f t="array" ref="AP4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498" s="140">
        <f>Table1[[#This Row],[Proposed V3.0 TEC Requirement (kWh/wk)]]+IF(Table1[[#This Row],[Maximum Document Size Width]]&gt;=275,A3_Weekly,0)+IF(AND(ISNUMBER(FIND("WiFi",Table1[[#This Row],[Functional Adders]])),ISERROR(FIND("Ethernet",Table1[[#This Row],[Functional Adders]]))),WiFi_Weekly,0)</f>
        <v>0.60399999999999987</v>
      </c>
      <c r="AR498" s="140" t="b">
        <f>Table1[[#This Row],[Typical Electricity Consumption (TEC) Per Proposed V3.0 Calculations (kWh/wk)]]&lt;=Table1[[#This Row],[Proposed V3.0 TEC Requirement Plus A3 and Wi-Fi Allowances (kWh/wk)]]</f>
        <v>1</v>
      </c>
      <c r="AS498" s="140" t="b">
        <f t="shared" si="9"/>
        <v>1</v>
      </c>
    </row>
    <row r="499" spans="1:45" ht="96" x14ac:dyDescent="0.2">
      <c r="A499" s="131">
        <v>2192753</v>
      </c>
      <c r="B499" s="132" t="s">
        <v>914</v>
      </c>
      <c r="C499" s="132" t="s">
        <v>915</v>
      </c>
      <c r="D499" s="132" t="s">
        <v>3023</v>
      </c>
      <c r="E499" s="132" t="s">
        <v>3023</v>
      </c>
      <c r="F499" s="132" t="s">
        <v>3024</v>
      </c>
      <c r="G499" s="132" t="s">
        <v>29</v>
      </c>
      <c r="H499" s="132" t="s">
        <v>22</v>
      </c>
      <c r="I499" s="133">
        <v>216</v>
      </c>
      <c r="J499" s="133">
        <v>365</v>
      </c>
      <c r="K499" s="132"/>
      <c r="L499" s="132" t="s">
        <v>32</v>
      </c>
      <c r="M499" s="132" t="s">
        <v>28</v>
      </c>
      <c r="N499" s="133">
        <v>45</v>
      </c>
      <c r="O499" s="132" t="s">
        <v>24</v>
      </c>
      <c r="P499" s="134">
        <v>2</v>
      </c>
      <c r="Q499" s="135">
        <v>104</v>
      </c>
      <c r="R499" s="132" t="s">
        <v>25</v>
      </c>
      <c r="S499" s="136">
        <v>41563</v>
      </c>
      <c r="T499" s="136">
        <v>41544</v>
      </c>
      <c r="U499" s="132" t="s">
        <v>35</v>
      </c>
      <c r="V499" s="132" t="s">
        <v>3625</v>
      </c>
      <c r="W499" s="137">
        <v>30</v>
      </c>
      <c r="X499" s="137">
        <v>7.2</v>
      </c>
      <c r="Y499" s="137">
        <v>13.2</v>
      </c>
      <c r="Z499" s="137">
        <v>8.4</v>
      </c>
      <c r="AA499" s="137">
        <v>32</v>
      </c>
      <c r="AB499" s="137">
        <v>335.8</v>
      </c>
      <c r="AC499" s="138">
        <v>1.9912773333333333</v>
      </c>
      <c r="AD499" s="137">
        <v>83.95</v>
      </c>
      <c r="AE499" s="137">
        <v>0.8010273333333332</v>
      </c>
      <c r="AF499" s="137">
        <v>41.653421333333327</v>
      </c>
      <c r="AG499" s="139">
        <f>Table1[[#This Row],[Print/Copy Time from Sleep Mode (s)]]-Table1[[#This Row],[Print/Copy Time from Ready State (s)]]</f>
        <v>5.9999999999999991</v>
      </c>
      <c r="AH4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499" s="139" t="b">
        <f>IF(Table1[[#This Row],[Recovery Time Requirement (s)]]="No Requirement",TRUE,IF(Table1[[#This Row],[Recovery Time Requirement (s)]]="Default Delay Time Missing","Unknown",Table1[[#This Row],[Recovery Time (s) (Tactive1 - Tactive0)]]&lt;=Table1[[#This Row],[Recovery Time Requirement (s)]]))</f>
        <v>1</v>
      </c>
      <c r="AJ499" s="139" t="b">
        <f>Table1[[#This Row],[Automatic Duplex Output Capable]]&lt;&gt;"Optional"</f>
        <v>1</v>
      </c>
      <c r="AK4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499" s="140" t="str">
        <f t="array" ref="AL4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499" s="140">
        <f t="array" ref="AM4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3.4000000000000004</v>
      </c>
      <c r="AN499" s="140">
        <f>Table1[[#This Row],[V2.0 TEC Requirement (kWh/wk)]]*52/3</f>
        <v>58.933333333333337</v>
      </c>
      <c r="AO4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0.8010273333333332</v>
      </c>
      <c r="AP499" s="140">
        <f t="array" ref="AP4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0.66999999999999993</v>
      </c>
      <c r="AQ499" s="140">
        <f>Table1[[#This Row],[Proposed V3.0 TEC Requirement (kWh/wk)]]+IF(Table1[[#This Row],[Maximum Document Size Width]]&gt;=275,A3_Weekly,0)+IF(AND(ISNUMBER(FIND("WiFi",Table1[[#This Row],[Functional Adders]])),ISERROR(FIND("Ethernet",Table1[[#This Row],[Functional Adders]]))),WiFi_Weekly,0)</f>
        <v>0.66999999999999993</v>
      </c>
      <c r="AR499" s="140" t="b">
        <f>Table1[[#This Row],[Typical Electricity Consumption (TEC) Per Proposed V3.0 Calculations (kWh/wk)]]&lt;=Table1[[#This Row],[Proposed V3.0 TEC Requirement Plus A3 and Wi-Fi Allowances (kWh/wk)]]</f>
        <v>0</v>
      </c>
      <c r="AS499" s="140" t="b">
        <f t="shared" si="9"/>
        <v>0</v>
      </c>
    </row>
    <row r="500" spans="1:45" ht="84" x14ac:dyDescent="0.2">
      <c r="A500" s="131">
        <v>2319105</v>
      </c>
      <c r="B500" s="132" t="s">
        <v>914</v>
      </c>
      <c r="C500" s="132" t="s">
        <v>915</v>
      </c>
      <c r="D500" s="132" t="s">
        <v>3025</v>
      </c>
      <c r="E500" s="132" t="s">
        <v>3025</v>
      </c>
      <c r="F500" s="132" t="s">
        <v>3026</v>
      </c>
      <c r="G500" s="132" t="s">
        <v>29</v>
      </c>
      <c r="H500" s="132" t="s">
        <v>22</v>
      </c>
      <c r="I500" s="133">
        <v>216</v>
      </c>
      <c r="J500" s="133">
        <v>360</v>
      </c>
      <c r="K500" s="132"/>
      <c r="L500" s="132" t="s">
        <v>32</v>
      </c>
      <c r="M500" s="132" t="s">
        <v>28</v>
      </c>
      <c r="N500" s="133">
        <v>46</v>
      </c>
      <c r="O500" s="132" t="s">
        <v>24</v>
      </c>
      <c r="P500" s="134">
        <v>1.7</v>
      </c>
      <c r="Q500" s="135">
        <v>88.4</v>
      </c>
      <c r="R500" s="132" t="s">
        <v>25</v>
      </c>
      <c r="S500" s="136">
        <v>43219</v>
      </c>
      <c r="T500" s="136">
        <v>43041</v>
      </c>
      <c r="U500" s="132" t="s">
        <v>45</v>
      </c>
      <c r="V500" s="132" t="s">
        <v>3626</v>
      </c>
      <c r="W500" s="137">
        <v>15</v>
      </c>
      <c r="X500" s="137">
        <v>7.8</v>
      </c>
      <c r="Y500" s="137">
        <v>8.4</v>
      </c>
      <c r="Z500" s="137">
        <v>7.8</v>
      </c>
      <c r="AA500" s="137">
        <v>32</v>
      </c>
      <c r="AB500" s="137">
        <v>301.60000000000002</v>
      </c>
      <c r="AC500" s="138">
        <v>1.7388000000000001</v>
      </c>
      <c r="AD500" s="137">
        <v>75.400000000000006</v>
      </c>
      <c r="AE500" s="137">
        <v>0.66180000000000005</v>
      </c>
      <c r="AF500" s="137">
        <v>34.413600000000002</v>
      </c>
      <c r="AG500" s="139">
        <f>Table1[[#This Row],[Print/Copy Time from Sleep Mode (s)]]-Table1[[#This Row],[Print/Copy Time from Ready State (s)]]</f>
        <v>0.60000000000000053</v>
      </c>
      <c r="AH5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500" s="139" t="b">
        <f>IF(Table1[[#This Row],[Recovery Time Requirement (s)]]="No Requirement",TRUE,IF(Table1[[#This Row],[Recovery Time Requirement (s)]]="Default Delay Time Missing","Unknown",Table1[[#This Row],[Recovery Time (s) (Tactive1 - Tactive0)]]&lt;=Table1[[#This Row],[Recovery Time Requirement (s)]]))</f>
        <v>1</v>
      </c>
      <c r="AJ500" s="139" t="b">
        <f>Table1[[#This Row],[Automatic Duplex Output Capable]]&lt;&gt;"Optional"</f>
        <v>1</v>
      </c>
      <c r="AK5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0" s="140" t="str">
        <f t="array" ref="AL5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0" s="140">
        <f t="array" ref="AM5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3.5600000000000005</v>
      </c>
      <c r="AN500" s="140">
        <f>Table1[[#This Row],[V2.0 TEC Requirement (kWh/wk)]]*52/3</f>
        <v>61.706666666666678</v>
      </c>
      <c r="AO5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0.66180000000000005</v>
      </c>
      <c r="AP500" s="140">
        <f t="array" ref="AP5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0.69199999999999995</v>
      </c>
      <c r="AQ500" s="140">
        <f>Table1[[#This Row],[Proposed V3.0 TEC Requirement (kWh/wk)]]+IF(Table1[[#This Row],[Maximum Document Size Width]]&gt;=275,A3_Weekly,0)+IF(AND(ISNUMBER(FIND("WiFi",Table1[[#This Row],[Functional Adders]])),ISERROR(FIND("Ethernet",Table1[[#This Row],[Functional Adders]]))),WiFi_Weekly,0)</f>
        <v>0.69199999999999995</v>
      </c>
      <c r="AR500" s="140" t="b">
        <f>Table1[[#This Row],[Typical Electricity Consumption (TEC) Per Proposed V3.0 Calculations (kWh/wk)]]&lt;=Table1[[#This Row],[Proposed V3.0 TEC Requirement Plus A3 and Wi-Fi Allowances (kWh/wk)]]</f>
        <v>1</v>
      </c>
      <c r="AS500" s="140" t="b">
        <f t="shared" si="9"/>
        <v>1</v>
      </c>
    </row>
    <row r="501" spans="1:45" ht="72" x14ac:dyDescent="0.2">
      <c r="A501" s="131">
        <v>2192543</v>
      </c>
      <c r="B501" s="132" t="s">
        <v>914</v>
      </c>
      <c r="C501" s="132" t="s">
        <v>915</v>
      </c>
      <c r="D501" s="132" t="s">
        <v>3027</v>
      </c>
      <c r="E501" s="132" t="s">
        <v>3027</v>
      </c>
      <c r="F501" s="132" t="s">
        <v>3028</v>
      </c>
      <c r="G501" s="132" t="s">
        <v>29</v>
      </c>
      <c r="H501" s="132" t="s">
        <v>22</v>
      </c>
      <c r="I501" s="133">
        <v>216</v>
      </c>
      <c r="J501" s="133">
        <v>356</v>
      </c>
      <c r="K501" s="132"/>
      <c r="L501" s="132" t="s">
        <v>32</v>
      </c>
      <c r="M501" s="132" t="s">
        <v>28</v>
      </c>
      <c r="N501" s="133">
        <v>50</v>
      </c>
      <c r="O501" s="132" t="s">
        <v>24</v>
      </c>
      <c r="P501" s="134">
        <v>2.36</v>
      </c>
      <c r="Q501" s="135">
        <v>122.72</v>
      </c>
      <c r="R501" s="132" t="s">
        <v>25</v>
      </c>
      <c r="S501" s="136">
        <v>41563</v>
      </c>
      <c r="T501" s="136">
        <v>41544</v>
      </c>
      <c r="U501" s="132" t="s">
        <v>35</v>
      </c>
      <c r="V501" s="132" t="s">
        <v>3627</v>
      </c>
      <c r="W501" s="137">
        <v>30</v>
      </c>
      <c r="X501" s="137">
        <v>7.2</v>
      </c>
      <c r="Y501" s="137">
        <v>14.4</v>
      </c>
      <c r="Z501" s="137">
        <v>8.4</v>
      </c>
      <c r="AA501" s="137">
        <v>32</v>
      </c>
      <c r="AB501" s="137">
        <v>397.8</v>
      </c>
      <c r="AC501" s="138">
        <v>2.3539599999999998</v>
      </c>
      <c r="AD501" s="137">
        <v>99.45</v>
      </c>
      <c r="AE501" s="137">
        <v>0.94320999999999999</v>
      </c>
      <c r="AF501" s="137">
        <v>49.04692</v>
      </c>
      <c r="AG501" s="139">
        <f>Table1[[#This Row],[Print/Copy Time from Sleep Mode (s)]]-Table1[[#This Row],[Print/Copy Time from Ready State (s)]]</f>
        <v>7.2</v>
      </c>
      <c r="AH5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501" s="139" t="b">
        <f>IF(Table1[[#This Row],[Recovery Time Requirement (s)]]="No Requirement",TRUE,IF(Table1[[#This Row],[Recovery Time Requirement (s)]]="Default Delay Time Missing","Unknown",Table1[[#This Row],[Recovery Time (s) (Tactive1 - Tactive0)]]&lt;=Table1[[#This Row],[Recovery Time Requirement (s)]]))</f>
        <v>1</v>
      </c>
      <c r="AJ501" s="139" t="b">
        <f>Table1[[#This Row],[Automatic Duplex Output Capable]]&lt;&gt;"Optional"</f>
        <v>1</v>
      </c>
      <c r="AK5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1" s="140" t="str">
        <f t="array" ref="AL5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1" s="140">
        <f t="array" ref="AM5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501" s="140">
        <f>Table1[[#This Row],[V2.0 TEC Requirement (kWh/wk)]]*52/3</f>
        <v>72.8</v>
      </c>
      <c r="AO5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0.94320999999999999</v>
      </c>
      <c r="AP501" s="140">
        <f t="array" ref="AP5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501" s="140">
        <f>Table1[[#This Row],[Proposed V3.0 TEC Requirement (kWh/wk)]]+IF(Table1[[#This Row],[Maximum Document Size Width]]&gt;=275,A3_Weekly,0)+IF(AND(ISNUMBER(FIND("WiFi",Table1[[#This Row],[Functional Adders]])),ISERROR(FIND("Ethernet",Table1[[#This Row],[Functional Adders]]))),WiFi_Weekly,0)</f>
        <v>0.7799999999999998</v>
      </c>
      <c r="AR501" s="140" t="b">
        <f>Table1[[#This Row],[Typical Electricity Consumption (TEC) Per Proposed V3.0 Calculations (kWh/wk)]]&lt;=Table1[[#This Row],[Proposed V3.0 TEC Requirement Plus A3 and Wi-Fi Allowances (kWh/wk)]]</f>
        <v>0</v>
      </c>
      <c r="AS501" s="140" t="b">
        <f t="shared" si="9"/>
        <v>0</v>
      </c>
    </row>
    <row r="502" spans="1:45" ht="192" x14ac:dyDescent="0.2">
      <c r="A502" s="131">
        <v>2192782</v>
      </c>
      <c r="B502" s="132" t="s">
        <v>914</v>
      </c>
      <c r="C502" s="132" t="s">
        <v>915</v>
      </c>
      <c r="D502" s="132" t="s">
        <v>3029</v>
      </c>
      <c r="E502" s="132" t="s">
        <v>3029</v>
      </c>
      <c r="F502" s="141" t="s">
        <v>3030</v>
      </c>
      <c r="G502" s="132" t="s">
        <v>29</v>
      </c>
      <c r="H502" s="132" t="s">
        <v>22</v>
      </c>
      <c r="I502" s="133">
        <v>216</v>
      </c>
      <c r="J502" s="133">
        <v>365</v>
      </c>
      <c r="K502" s="132"/>
      <c r="L502" s="132" t="s">
        <v>32</v>
      </c>
      <c r="M502" s="132" t="s">
        <v>28</v>
      </c>
      <c r="N502" s="133">
        <v>50</v>
      </c>
      <c r="O502" s="132" t="s">
        <v>24</v>
      </c>
      <c r="P502" s="134">
        <v>2.2749999999999999</v>
      </c>
      <c r="Q502" s="135">
        <v>118.3</v>
      </c>
      <c r="R502" s="132" t="s">
        <v>25</v>
      </c>
      <c r="S502" s="136">
        <v>41563</v>
      </c>
      <c r="T502" s="136">
        <v>41565</v>
      </c>
      <c r="U502" s="132" t="s">
        <v>26</v>
      </c>
      <c r="V502" s="132" t="s">
        <v>3628</v>
      </c>
      <c r="W502" s="137">
        <v>30</v>
      </c>
      <c r="X502" s="137">
        <v>7.2</v>
      </c>
      <c r="Y502" s="137">
        <v>13.8</v>
      </c>
      <c r="Z502" s="137">
        <v>7.8</v>
      </c>
      <c r="AA502" s="137">
        <v>32</v>
      </c>
      <c r="AB502" s="137">
        <v>384.2</v>
      </c>
      <c r="AC502" s="138">
        <v>2.2519999999999998</v>
      </c>
      <c r="AD502" s="137">
        <v>96.05</v>
      </c>
      <c r="AE502" s="137">
        <v>0.88624999999999998</v>
      </c>
      <c r="AF502" s="137">
        <v>46.085000000000001</v>
      </c>
      <c r="AG502" s="139">
        <f>Table1[[#This Row],[Print/Copy Time from Sleep Mode (s)]]-Table1[[#This Row],[Print/Copy Time from Ready State (s)]]</f>
        <v>6.6000000000000005</v>
      </c>
      <c r="AH5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502" s="139" t="b">
        <f>IF(Table1[[#This Row],[Recovery Time Requirement (s)]]="No Requirement",TRUE,IF(Table1[[#This Row],[Recovery Time Requirement (s)]]="Default Delay Time Missing","Unknown",Table1[[#This Row],[Recovery Time (s) (Tactive1 - Tactive0)]]&lt;=Table1[[#This Row],[Recovery Time Requirement (s)]]))</f>
        <v>1</v>
      </c>
      <c r="AJ502" s="139" t="b">
        <f>Table1[[#This Row],[Automatic Duplex Output Capable]]&lt;&gt;"Optional"</f>
        <v>1</v>
      </c>
      <c r="AK5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2" s="140" t="str">
        <f t="array" ref="AL5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2" s="140">
        <f t="array" ref="AM5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502" s="140">
        <f>Table1[[#This Row],[V2.0 TEC Requirement (kWh/wk)]]*52/3</f>
        <v>72.8</v>
      </c>
      <c r="AO5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0.88624999999999998</v>
      </c>
      <c r="AP502" s="140">
        <f t="array" ref="AP5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502" s="140">
        <f>Table1[[#This Row],[Proposed V3.0 TEC Requirement (kWh/wk)]]+IF(Table1[[#This Row],[Maximum Document Size Width]]&gt;=275,A3_Weekly,0)+IF(AND(ISNUMBER(FIND("WiFi",Table1[[#This Row],[Functional Adders]])),ISERROR(FIND("Ethernet",Table1[[#This Row],[Functional Adders]]))),WiFi_Weekly,0)</f>
        <v>0.7799999999999998</v>
      </c>
      <c r="AR502" s="140" t="b">
        <f>Table1[[#This Row],[Typical Electricity Consumption (TEC) Per Proposed V3.0 Calculations (kWh/wk)]]&lt;=Table1[[#This Row],[Proposed V3.0 TEC Requirement Plus A3 and Wi-Fi Allowances (kWh/wk)]]</f>
        <v>0</v>
      </c>
      <c r="AS502" s="140" t="b">
        <f t="shared" si="9"/>
        <v>0</v>
      </c>
    </row>
    <row r="503" spans="1:45" ht="192" x14ac:dyDescent="0.2">
      <c r="A503" s="131">
        <v>2319107</v>
      </c>
      <c r="B503" s="132" t="s">
        <v>914</v>
      </c>
      <c r="C503" s="132" t="s">
        <v>915</v>
      </c>
      <c r="D503" s="132" t="s">
        <v>3031</v>
      </c>
      <c r="E503" s="132" t="s">
        <v>3031</v>
      </c>
      <c r="F503" s="141" t="s">
        <v>3032</v>
      </c>
      <c r="G503" s="132" t="s">
        <v>29</v>
      </c>
      <c r="H503" s="132" t="s">
        <v>22</v>
      </c>
      <c r="I503" s="133">
        <v>216</v>
      </c>
      <c r="J503" s="133">
        <v>360</v>
      </c>
      <c r="K503" s="132"/>
      <c r="L503" s="132" t="s">
        <v>32</v>
      </c>
      <c r="M503" s="132" t="s">
        <v>28</v>
      </c>
      <c r="N503" s="133">
        <v>50</v>
      </c>
      <c r="O503" s="132" t="s">
        <v>24</v>
      </c>
      <c r="P503" s="134">
        <v>1.9</v>
      </c>
      <c r="Q503" s="135">
        <v>98.8</v>
      </c>
      <c r="R503" s="132" t="s">
        <v>25</v>
      </c>
      <c r="S503" s="136">
        <v>43219</v>
      </c>
      <c r="T503" s="136">
        <v>43041</v>
      </c>
      <c r="U503" s="132" t="s">
        <v>45</v>
      </c>
      <c r="V503" s="132" t="s">
        <v>3629</v>
      </c>
      <c r="W503" s="137">
        <v>15</v>
      </c>
      <c r="X503" s="137">
        <v>9</v>
      </c>
      <c r="Y503" s="137">
        <v>7.2</v>
      </c>
      <c r="Z503" s="137">
        <v>7.2</v>
      </c>
      <c r="AA503" s="137">
        <v>32</v>
      </c>
      <c r="AB503" s="137">
        <v>333.8</v>
      </c>
      <c r="AC503" s="138">
        <v>1.9508666666666665</v>
      </c>
      <c r="AD503" s="137">
        <v>83.45</v>
      </c>
      <c r="AE503" s="137">
        <v>0.76511666666666667</v>
      </c>
      <c r="AF503" s="137">
        <v>39.78606666666667</v>
      </c>
      <c r="AG503" s="139">
        <f>Table1[[#This Row],[Print/Copy Time from Sleep Mode (s)]]-Table1[[#This Row],[Print/Copy Time from Ready State (s)]]</f>
        <v>-1.7999999999999998</v>
      </c>
      <c r="AH5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503" s="139" t="b">
        <f>IF(Table1[[#This Row],[Recovery Time Requirement (s)]]="No Requirement",TRUE,IF(Table1[[#This Row],[Recovery Time Requirement (s)]]="Default Delay Time Missing","Unknown",Table1[[#This Row],[Recovery Time (s) (Tactive1 - Tactive0)]]&lt;=Table1[[#This Row],[Recovery Time Requirement (s)]]))</f>
        <v>1</v>
      </c>
      <c r="AJ503" s="139" t="b">
        <f>Table1[[#This Row],[Automatic Duplex Output Capable]]&lt;&gt;"Optional"</f>
        <v>1</v>
      </c>
      <c r="AK5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3" s="140" t="str">
        <f t="array" ref="AL5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3" s="140">
        <f t="array" ref="AM5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503" s="140">
        <f>Table1[[#This Row],[V2.0 TEC Requirement (kWh/wk)]]*52/3</f>
        <v>72.8</v>
      </c>
      <c r="AO5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0.76511666666666667</v>
      </c>
      <c r="AP503" s="140">
        <f t="array" ref="AP5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503" s="140">
        <f>Table1[[#This Row],[Proposed V3.0 TEC Requirement (kWh/wk)]]+IF(Table1[[#This Row],[Maximum Document Size Width]]&gt;=275,A3_Weekly,0)+IF(AND(ISNUMBER(FIND("WiFi",Table1[[#This Row],[Functional Adders]])),ISERROR(FIND("Ethernet",Table1[[#This Row],[Functional Adders]]))),WiFi_Weekly,0)</f>
        <v>0.7799999999999998</v>
      </c>
      <c r="AR503" s="140" t="b">
        <f>Table1[[#This Row],[Typical Electricity Consumption (TEC) Per Proposed V3.0 Calculations (kWh/wk)]]&lt;=Table1[[#This Row],[Proposed V3.0 TEC Requirement Plus A3 and Wi-Fi Allowances (kWh/wk)]]</f>
        <v>1</v>
      </c>
      <c r="AS503" s="140" t="b">
        <f t="shared" si="9"/>
        <v>1</v>
      </c>
    </row>
    <row r="504" spans="1:45" ht="72" x14ac:dyDescent="0.2">
      <c r="A504" s="131">
        <v>2195890</v>
      </c>
      <c r="B504" s="132" t="s">
        <v>914</v>
      </c>
      <c r="C504" s="132" t="s">
        <v>915</v>
      </c>
      <c r="D504" s="132" t="s">
        <v>3033</v>
      </c>
      <c r="E504" s="132" t="s">
        <v>3033</v>
      </c>
      <c r="F504" s="132" t="s">
        <v>3034</v>
      </c>
      <c r="G504" s="132" t="s">
        <v>29</v>
      </c>
      <c r="H504" s="132" t="s">
        <v>22</v>
      </c>
      <c r="I504" s="133">
        <v>216</v>
      </c>
      <c r="J504" s="133">
        <v>365</v>
      </c>
      <c r="K504" s="132"/>
      <c r="L504" s="132" t="s">
        <v>32</v>
      </c>
      <c r="M504" s="132" t="s">
        <v>28</v>
      </c>
      <c r="N504" s="133">
        <v>55</v>
      </c>
      <c r="O504" s="132" t="s">
        <v>24</v>
      </c>
      <c r="P504" s="134">
        <v>3.7</v>
      </c>
      <c r="Q504" s="135">
        <v>192.4</v>
      </c>
      <c r="R504" s="132" t="s">
        <v>25</v>
      </c>
      <c r="S504" s="136">
        <v>41563</v>
      </c>
      <c r="T504" s="136">
        <v>41605</v>
      </c>
      <c r="U504" s="132" t="s">
        <v>35</v>
      </c>
      <c r="V504" s="132" t="s">
        <v>3630</v>
      </c>
      <c r="W504" s="137">
        <v>30</v>
      </c>
      <c r="X504" s="137">
        <v>9</v>
      </c>
      <c r="Y504" s="137">
        <v>16.2</v>
      </c>
      <c r="Z504" s="137">
        <v>7.8</v>
      </c>
      <c r="AA504" s="137">
        <v>32</v>
      </c>
      <c r="AB504" s="137">
        <v>645.4</v>
      </c>
      <c r="AC504" s="138">
        <v>3.7053599999999998</v>
      </c>
      <c r="AD504" s="137">
        <v>161.35</v>
      </c>
      <c r="AE504" s="137">
        <v>1.3811100000000001</v>
      </c>
      <c r="AF504" s="137">
        <v>71.817720000000008</v>
      </c>
      <c r="AG504" s="139">
        <f>Table1[[#This Row],[Print/Copy Time from Sleep Mode (s)]]-Table1[[#This Row],[Print/Copy Time from Ready State (s)]]</f>
        <v>7.1999999999999993</v>
      </c>
      <c r="AH5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504" s="139" t="b">
        <f>IF(Table1[[#This Row],[Recovery Time Requirement (s)]]="No Requirement",TRUE,IF(Table1[[#This Row],[Recovery Time Requirement (s)]]="Default Delay Time Missing","Unknown",Table1[[#This Row],[Recovery Time (s) (Tactive1 - Tactive0)]]&lt;=Table1[[#This Row],[Recovery Time Requirement (s)]]))</f>
        <v>1</v>
      </c>
      <c r="AJ504" s="139" t="b">
        <f>Table1[[#This Row],[Automatic Duplex Output Capable]]&lt;&gt;"Optional"</f>
        <v>1</v>
      </c>
      <c r="AK5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4" s="140" t="str">
        <f t="array" ref="AL5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4" s="140">
        <f t="array" ref="AM5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504" s="140">
        <f>Table1[[#This Row],[V2.0 TEC Requirement (kWh/wk)]]*52/3</f>
        <v>86.666666666666686</v>
      </c>
      <c r="AO5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1.3811100000000001</v>
      </c>
      <c r="AP504" s="140">
        <f t="array" ref="AP5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504" s="140">
        <f>Table1[[#This Row],[Proposed V3.0 TEC Requirement (kWh/wk)]]+IF(Table1[[#This Row],[Maximum Document Size Width]]&gt;=275,A3_Weekly,0)+IF(AND(ISNUMBER(FIND("WiFi",Table1[[#This Row],[Functional Adders]])),ISERROR(FIND("Ethernet",Table1[[#This Row],[Functional Adders]]))),WiFi_Weekly,0)</f>
        <v>0.8899999999999999</v>
      </c>
      <c r="AR504" s="140" t="b">
        <f>Table1[[#This Row],[Typical Electricity Consumption (TEC) Per Proposed V3.0 Calculations (kWh/wk)]]&lt;=Table1[[#This Row],[Proposed V3.0 TEC Requirement Plus A3 and Wi-Fi Allowances (kWh/wk)]]</f>
        <v>0</v>
      </c>
      <c r="AS504" s="140" t="b">
        <f t="shared" si="9"/>
        <v>0</v>
      </c>
    </row>
    <row r="505" spans="1:45" ht="72" x14ac:dyDescent="0.2">
      <c r="A505" s="131">
        <v>2193964</v>
      </c>
      <c r="B505" s="132" t="s">
        <v>914</v>
      </c>
      <c r="C505" s="132" t="s">
        <v>915</v>
      </c>
      <c r="D505" s="132" t="s">
        <v>3035</v>
      </c>
      <c r="E505" s="132" t="s">
        <v>3035</v>
      </c>
      <c r="F505" s="132" t="s">
        <v>3036</v>
      </c>
      <c r="G505" s="132" t="s">
        <v>29</v>
      </c>
      <c r="H505" s="132" t="s">
        <v>22</v>
      </c>
      <c r="I505" s="133">
        <v>216</v>
      </c>
      <c r="J505" s="133">
        <v>365</v>
      </c>
      <c r="K505" s="132"/>
      <c r="L505" s="132" t="s">
        <v>32</v>
      </c>
      <c r="M505" s="132" t="s">
        <v>28</v>
      </c>
      <c r="N505" s="133">
        <v>55</v>
      </c>
      <c r="O505" s="132" t="s">
        <v>24</v>
      </c>
      <c r="P505" s="134">
        <v>3.48</v>
      </c>
      <c r="Q505" s="135">
        <v>180.96</v>
      </c>
      <c r="R505" s="132" t="s">
        <v>25</v>
      </c>
      <c r="S505" s="136">
        <v>41563</v>
      </c>
      <c r="T505" s="136">
        <v>41556</v>
      </c>
      <c r="U505" s="132" t="s">
        <v>35</v>
      </c>
      <c r="V505" s="132" t="s">
        <v>3631</v>
      </c>
      <c r="W505" s="137">
        <v>30</v>
      </c>
      <c r="X505" s="137">
        <v>8.4</v>
      </c>
      <c r="Y505" s="137">
        <v>15.6</v>
      </c>
      <c r="Z505" s="137">
        <v>7.8</v>
      </c>
      <c r="AA505" s="137">
        <v>32</v>
      </c>
      <c r="AB505" s="137">
        <v>600</v>
      </c>
      <c r="AC505" s="138">
        <v>3.4069599999999998</v>
      </c>
      <c r="AD505" s="137">
        <v>150</v>
      </c>
      <c r="AE505" s="137">
        <v>1.2379599999999999</v>
      </c>
      <c r="AF505" s="137">
        <v>64.373919999999998</v>
      </c>
      <c r="AG505" s="139">
        <f>Table1[[#This Row],[Print/Copy Time from Sleep Mode (s)]]-Table1[[#This Row],[Print/Copy Time from Ready State (s)]]</f>
        <v>7.1999999999999993</v>
      </c>
      <c r="AH5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505" s="139" t="b">
        <f>IF(Table1[[#This Row],[Recovery Time Requirement (s)]]="No Requirement",TRUE,IF(Table1[[#This Row],[Recovery Time Requirement (s)]]="Default Delay Time Missing","Unknown",Table1[[#This Row],[Recovery Time (s) (Tactive1 - Tactive0)]]&lt;=Table1[[#This Row],[Recovery Time Requirement (s)]]))</f>
        <v>1</v>
      </c>
      <c r="AJ505" s="139" t="b">
        <f>Table1[[#This Row],[Automatic Duplex Output Capable]]&lt;&gt;"Optional"</f>
        <v>1</v>
      </c>
      <c r="AK5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5" s="140" t="str">
        <f t="array" ref="AL5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5" s="140">
        <f t="array" ref="AM5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505" s="140">
        <f>Table1[[#This Row],[V2.0 TEC Requirement (kWh/wk)]]*52/3</f>
        <v>86.666666666666686</v>
      </c>
      <c r="AO5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1.2379599999999999</v>
      </c>
      <c r="AP505" s="140">
        <f t="array" ref="AP5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505" s="140">
        <f>Table1[[#This Row],[Proposed V3.0 TEC Requirement (kWh/wk)]]+IF(Table1[[#This Row],[Maximum Document Size Width]]&gt;=275,A3_Weekly,0)+IF(AND(ISNUMBER(FIND("WiFi",Table1[[#This Row],[Functional Adders]])),ISERROR(FIND("Ethernet",Table1[[#This Row],[Functional Adders]]))),WiFi_Weekly,0)</f>
        <v>0.8899999999999999</v>
      </c>
      <c r="AR505" s="140" t="b">
        <f>Table1[[#This Row],[Typical Electricity Consumption (TEC) Per Proposed V3.0 Calculations (kWh/wk)]]&lt;=Table1[[#This Row],[Proposed V3.0 TEC Requirement Plus A3 and Wi-Fi Allowances (kWh/wk)]]</f>
        <v>0</v>
      </c>
      <c r="AS505" s="140" t="b">
        <f t="shared" si="9"/>
        <v>0</v>
      </c>
    </row>
    <row r="506" spans="1:45" ht="72" x14ac:dyDescent="0.2">
      <c r="A506" s="131">
        <v>2194858</v>
      </c>
      <c r="B506" s="132" t="s">
        <v>914</v>
      </c>
      <c r="C506" s="132" t="s">
        <v>915</v>
      </c>
      <c r="D506" s="132" t="s">
        <v>3037</v>
      </c>
      <c r="E506" s="132" t="s">
        <v>3037</v>
      </c>
      <c r="F506" s="132" t="s">
        <v>3038</v>
      </c>
      <c r="G506" s="132" t="s">
        <v>29</v>
      </c>
      <c r="H506" s="132" t="s">
        <v>22</v>
      </c>
      <c r="I506" s="133">
        <v>216</v>
      </c>
      <c r="J506" s="133">
        <v>365</v>
      </c>
      <c r="K506" s="132"/>
      <c r="L506" s="132" t="s">
        <v>32</v>
      </c>
      <c r="M506" s="132" t="s">
        <v>28</v>
      </c>
      <c r="N506" s="133">
        <v>63</v>
      </c>
      <c r="O506" s="132" t="s">
        <v>24</v>
      </c>
      <c r="P506" s="134">
        <v>4</v>
      </c>
      <c r="Q506" s="135">
        <v>208</v>
      </c>
      <c r="R506" s="132" t="s">
        <v>25</v>
      </c>
      <c r="S506" s="136">
        <v>41577</v>
      </c>
      <c r="T506" s="136">
        <v>41593</v>
      </c>
      <c r="U506" s="132" t="s">
        <v>26</v>
      </c>
      <c r="V506" s="132" t="s">
        <v>3632</v>
      </c>
      <c r="W506" s="137">
        <v>30</v>
      </c>
      <c r="X506" s="137">
        <v>7.8</v>
      </c>
      <c r="Y506" s="137">
        <v>15</v>
      </c>
      <c r="Z506" s="137">
        <v>7.8</v>
      </c>
      <c r="AA506" s="137">
        <v>32</v>
      </c>
      <c r="AB506" s="137">
        <v>700.00000000000011</v>
      </c>
      <c r="AC506" s="138">
        <v>3.9059599999999999</v>
      </c>
      <c r="AD506" s="137">
        <v>175.00000000000003</v>
      </c>
      <c r="AE506" s="137">
        <v>1.3619600000000001</v>
      </c>
      <c r="AF506" s="137">
        <v>70.821920000000006</v>
      </c>
      <c r="AG506" s="139">
        <f>Table1[[#This Row],[Print/Copy Time from Sleep Mode (s)]]-Table1[[#This Row],[Print/Copy Time from Ready State (s)]]</f>
        <v>7.2</v>
      </c>
      <c r="AH5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506" s="139" t="b">
        <f>IF(Table1[[#This Row],[Recovery Time Requirement (s)]]="No Requirement",TRUE,IF(Table1[[#This Row],[Recovery Time Requirement (s)]]="Default Delay Time Missing","Unknown",Table1[[#This Row],[Recovery Time (s) (Tactive1 - Tactive0)]]&lt;=Table1[[#This Row],[Recovery Time Requirement (s)]]))</f>
        <v>1</v>
      </c>
      <c r="AJ506" s="139" t="b">
        <f>Table1[[#This Row],[Automatic Duplex Output Capable]]&lt;&gt;"Optional"</f>
        <v>1</v>
      </c>
      <c r="AK5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6" s="140" t="str">
        <f t="array" ref="AL5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6" s="140">
        <f t="array" ref="AM5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6.28</v>
      </c>
      <c r="AN506" s="140">
        <f>Table1[[#This Row],[V2.0 TEC Requirement (kWh/wk)]]*52/3</f>
        <v>108.85333333333334</v>
      </c>
      <c r="AO5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1.3619600000000001</v>
      </c>
      <c r="AP506" s="140">
        <f t="array" ref="AP5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1.1220000000000003</v>
      </c>
      <c r="AQ506" s="140">
        <f>Table1[[#This Row],[Proposed V3.0 TEC Requirement (kWh/wk)]]+IF(Table1[[#This Row],[Maximum Document Size Width]]&gt;=275,A3_Weekly,0)+IF(AND(ISNUMBER(FIND("WiFi",Table1[[#This Row],[Functional Adders]])),ISERROR(FIND("Ethernet",Table1[[#This Row],[Functional Adders]]))),WiFi_Weekly,0)</f>
        <v>1.1220000000000003</v>
      </c>
      <c r="AR506" s="140" t="b">
        <f>Table1[[#This Row],[Typical Electricity Consumption (TEC) Per Proposed V3.0 Calculations (kWh/wk)]]&lt;=Table1[[#This Row],[Proposed V3.0 TEC Requirement Plus A3 and Wi-Fi Allowances (kWh/wk)]]</f>
        <v>0</v>
      </c>
      <c r="AS506" s="140" t="b">
        <f t="shared" si="9"/>
        <v>0</v>
      </c>
    </row>
    <row r="507" spans="1:45" ht="72" x14ac:dyDescent="0.2">
      <c r="A507" s="131">
        <v>2198895</v>
      </c>
      <c r="B507" s="132" t="s">
        <v>914</v>
      </c>
      <c r="C507" s="132" t="s">
        <v>915</v>
      </c>
      <c r="D507" s="132" t="s">
        <v>3039</v>
      </c>
      <c r="E507" s="132" t="s">
        <v>3039</v>
      </c>
      <c r="F507" s="132" t="s">
        <v>3040</v>
      </c>
      <c r="G507" s="132" t="s">
        <v>29</v>
      </c>
      <c r="H507" s="132" t="s">
        <v>22</v>
      </c>
      <c r="I507" s="133">
        <v>216</v>
      </c>
      <c r="J507" s="133">
        <v>356</v>
      </c>
      <c r="K507" s="132"/>
      <c r="L507" s="132" t="s">
        <v>32</v>
      </c>
      <c r="M507" s="132" t="s">
        <v>28</v>
      </c>
      <c r="N507" s="133">
        <v>70</v>
      </c>
      <c r="O507" s="132" t="s">
        <v>24</v>
      </c>
      <c r="P507" s="134">
        <v>4.62</v>
      </c>
      <c r="Q507" s="135">
        <v>240.24</v>
      </c>
      <c r="R507" s="132" t="s">
        <v>25</v>
      </c>
      <c r="S507" s="136">
        <v>41577</v>
      </c>
      <c r="T507" s="136">
        <v>41627</v>
      </c>
      <c r="U507" s="132" t="s">
        <v>26</v>
      </c>
      <c r="V507" s="132" t="s">
        <v>3633</v>
      </c>
      <c r="W507" s="137">
        <v>30</v>
      </c>
      <c r="X507" s="137">
        <v>7.8</v>
      </c>
      <c r="Y507" s="137">
        <v>14.4</v>
      </c>
      <c r="Z507" s="137">
        <v>7.2</v>
      </c>
      <c r="AA507" s="137">
        <v>32</v>
      </c>
      <c r="AB507" s="137">
        <v>799.6</v>
      </c>
      <c r="AC507" s="138">
        <v>4.5302800000000003</v>
      </c>
      <c r="AD507" s="137">
        <v>199.9</v>
      </c>
      <c r="AE507" s="137">
        <v>1.63978</v>
      </c>
      <c r="AF507" s="137">
        <v>85.268560000000008</v>
      </c>
      <c r="AG507" s="139">
        <f>Table1[[#This Row],[Print/Copy Time from Sleep Mode (s)]]-Table1[[#This Row],[Print/Copy Time from Ready State (s)]]</f>
        <v>6.6000000000000005</v>
      </c>
      <c r="AH5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507" s="139" t="b">
        <f>IF(Table1[[#This Row],[Recovery Time Requirement (s)]]="No Requirement",TRUE,IF(Table1[[#This Row],[Recovery Time Requirement (s)]]="Default Delay Time Missing","Unknown",Table1[[#This Row],[Recovery Time (s) (Tactive1 - Tactive0)]]&lt;=Table1[[#This Row],[Recovery Time Requirement (s)]]))</f>
        <v>1</v>
      </c>
      <c r="AJ507" s="139" t="b">
        <f>Table1[[#This Row],[Automatic Duplex Output Capable]]&lt;&gt;"Optional"</f>
        <v>1</v>
      </c>
      <c r="AK5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7" s="140" t="str">
        <f t="array" ref="AL5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7" s="140">
        <f t="array" ref="AM5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v>
      </c>
      <c r="AN507" s="140">
        <f>Table1[[#This Row],[V2.0 TEC Requirement (kWh/wk)]]*52/3</f>
        <v>131.73333333333332</v>
      </c>
      <c r="AO5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1.63978</v>
      </c>
      <c r="AP507" s="140">
        <f t="array" ref="AP5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1.472</v>
      </c>
      <c r="AQ507" s="140">
        <f>Table1[[#This Row],[Proposed V3.0 TEC Requirement (kWh/wk)]]+IF(Table1[[#This Row],[Maximum Document Size Width]]&gt;=275,A3_Weekly,0)+IF(AND(ISNUMBER(FIND("WiFi",Table1[[#This Row],[Functional Adders]])),ISERROR(FIND("Ethernet",Table1[[#This Row],[Functional Adders]]))),WiFi_Weekly,0)</f>
        <v>1.472</v>
      </c>
      <c r="AR507" s="140" t="b">
        <f>Table1[[#This Row],[Typical Electricity Consumption (TEC) Per Proposed V3.0 Calculations (kWh/wk)]]&lt;=Table1[[#This Row],[Proposed V3.0 TEC Requirement Plus A3 and Wi-Fi Allowances (kWh/wk)]]</f>
        <v>0</v>
      </c>
      <c r="AS507" s="140" t="b">
        <f t="shared" si="9"/>
        <v>0</v>
      </c>
    </row>
    <row r="508" spans="1:45" ht="72" x14ac:dyDescent="0.2">
      <c r="A508" s="131">
        <v>2192542</v>
      </c>
      <c r="B508" s="132" t="s">
        <v>914</v>
      </c>
      <c r="C508" s="132" t="s">
        <v>915</v>
      </c>
      <c r="D508" s="132" t="s">
        <v>3041</v>
      </c>
      <c r="E508" s="132" t="s">
        <v>3041</v>
      </c>
      <c r="F508" s="132" t="s">
        <v>3042</v>
      </c>
      <c r="G508" s="132" t="s">
        <v>29</v>
      </c>
      <c r="H508" s="132" t="s">
        <v>22</v>
      </c>
      <c r="I508" s="133">
        <v>216</v>
      </c>
      <c r="J508" s="133">
        <v>365</v>
      </c>
      <c r="K508" s="132"/>
      <c r="L508" s="132" t="s">
        <v>32</v>
      </c>
      <c r="M508" s="132" t="s">
        <v>28</v>
      </c>
      <c r="N508" s="133">
        <v>70</v>
      </c>
      <c r="O508" s="132" t="s">
        <v>24</v>
      </c>
      <c r="P508" s="134">
        <v>4.5199999999999996</v>
      </c>
      <c r="Q508" s="135">
        <v>235.04</v>
      </c>
      <c r="R508" s="132" t="s">
        <v>25</v>
      </c>
      <c r="S508" s="136">
        <v>41577</v>
      </c>
      <c r="T508" s="136">
        <v>41556</v>
      </c>
      <c r="U508" s="132" t="s">
        <v>35</v>
      </c>
      <c r="V508" s="132" t="s">
        <v>3634</v>
      </c>
      <c r="W508" s="137">
        <v>30</v>
      </c>
      <c r="X508" s="137">
        <v>7.8</v>
      </c>
      <c r="Y508" s="137">
        <v>14.4</v>
      </c>
      <c r="Z508" s="137">
        <v>7.2</v>
      </c>
      <c r="AA508" s="137">
        <v>32</v>
      </c>
      <c r="AB508" s="137">
        <v>787.2</v>
      </c>
      <c r="AC508" s="138">
        <v>4.3419600000000003</v>
      </c>
      <c r="AD508" s="137">
        <v>196.8</v>
      </c>
      <c r="AE508" s="137">
        <v>1.47096</v>
      </c>
      <c r="AF508" s="137">
        <v>76.489919999999998</v>
      </c>
      <c r="AG508" s="139">
        <f>Table1[[#This Row],[Print/Copy Time from Sleep Mode (s)]]-Table1[[#This Row],[Print/Copy Time from Ready State (s)]]</f>
        <v>6.6000000000000005</v>
      </c>
      <c r="AH5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508" s="139" t="b">
        <f>IF(Table1[[#This Row],[Recovery Time Requirement (s)]]="No Requirement",TRUE,IF(Table1[[#This Row],[Recovery Time Requirement (s)]]="Default Delay Time Missing","Unknown",Table1[[#This Row],[Recovery Time (s) (Tactive1 - Tactive0)]]&lt;=Table1[[#This Row],[Recovery Time Requirement (s)]]))</f>
        <v>1</v>
      </c>
      <c r="AJ508" s="139" t="b">
        <f>Table1[[#This Row],[Automatic Duplex Output Capable]]&lt;&gt;"Optional"</f>
        <v>1</v>
      </c>
      <c r="AK5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8" s="140" t="str">
        <f t="array" ref="AL5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8" s="140">
        <f t="array" ref="AM5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v>
      </c>
      <c r="AN508" s="140">
        <f>Table1[[#This Row],[V2.0 TEC Requirement (kWh/wk)]]*52/3</f>
        <v>131.73333333333332</v>
      </c>
      <c r="AO5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1.47096</v>
      </c>
      <c r="AP508" s="140">
        <f t="array" ref="AP5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1.472</v>
      </c>
      <c r="AQ508" s="140">
        <f>Table1[[#This Row],[Proposed V3.0 TEC Requirement (kWh/wk)]]+IF(Table1[[#This Row],[Maximum Document Size Width]]&gt;=275,A3_Weekly,0)+IF(AND(ISNUMBER(FIND("WiFi",Table1[[#This Row],[Functional Adders]])),ISERROR(FIND("Ethernet",Table1[[#This Row],[Functional Adders]]))),WiFi_Weekly,0)</f>
        <v>1.472</v>
      </c>
      <c r="AR508" s="140" t="b">
        <f>Table1[[#This Row],[Typical Electricity Consumption (TEC) Per Proposed V3.0 Calculations (kWh/wk)]]&lt;=Table1[[#This Row],[Proposed V3.0 TEC Requirement Plus A3 and Wi-Fi Allowances (kWh/wk)]]</f>
        <v>1</v>
      </c>
      <c r="AS508" s="140" t="b">
        <f t="shared" si="9"/>
        <v>1</v>
      </c>
    </row>
    <row r="509" spans="1:45" ht="72" x14ac:dyDescent="0.2">
      <c r="A509" s="131">
        <v>2212179</v>
      </c>
      <c r="B509" s="132" t="s">
        <v>914</v>
      </c>
      <c r="C509" s="132" t="s">
        <v>915</v>
      </c>
      <c r="D509" s="132" t="s">
        <v>3043</v>
      </c>
      <c r="E509" s="132" t="s">
        <v>3043</v>
      </c>
      <c r="F509" s="132"/>
      <c r="G509" s="132" t="s">
        <v>29</v>
      </c>
      <c r="H509" s="132" t="s">
        <v>22</v>
      </c>
      <c r="I509" s="133">
        <v>297</v>
      </c>
      <c r="J509" s="133">
        <v>432</v>
      </c>
      <c r="K509" s="132"/>
      <c r="L509" s="132" t="s">
        <v>32</v>
      </c>
      <c r="M509" s="132" t="s">
        <v>28</v>
      </c>
      <c r="N509" s="133">
        <v>55</v>
      </c>
      <c r="O509" s="132" t="s">
        <v>24</v>
      </c>
      <c r="P509" s="134">
        <v>3.9359999999999999</v>
      </c>
      <c r="Q509" s="135">
        <v>204.672</v>
      </c>
      <c r="R509" s="132" t="s">
        <v>25</v>
      </c>
      <c r="S509" s="136">
        <v>41807</v>
      </c>
      <c r="T509" s="136">
        <v>41733</v>
      </c>
      <c r="U509" s="132" t="s">
        <v>26</v>
      </c>
      <c r="V509" s="132" t="s">
        <v>3635</v>
      </c>
      <c r="W509" s="137">
        <v>20</v>
      </c>
      <c r="X509" s="137">
        <v>10.199999999999999</v>
      </c>
      <c r="Y509" s="137">
        <v>29.4</v>
      </c>
      <c r="Z509" s="137">
        <v>28.2</v>
      </c>
      <c r="AA509" s="137">
        <v>32</v>
      </c>
      <c r="AB509" s="137">
        <v>731.19999999999993</v>
      </c>
      <c r="AC509" s="138">
        <v>3.9631199999999991</v>
      </c>
      <c r="AD509" s="137">
        <v>182.79999999999998</v>
      </c>
      <c r="AE509" s="137">
        <v>1.29312</v>
      </c>
      <c r="AF509" s="137">
        <v>67.24224000000001</v>
      </c>
      <c r="AG509" s="139">
        <f>Table1[[#This Row],[Print/Copy Time from Sleep Mode (s)]]-Table1[[#This Row],[Print/Copy Time from Ready State (s)]]</f>
        <v>19.2</v>
      </c>
      <c r="AH5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509" s="139" t="b">
        <f>IF(Table1[[#This Row],[Recovery Time Requirement (s)]]="No Requirement",TRUE,IF(Table1[[#This Row],[Recovery Time Requirement (s)]]="Default Delay Time Missing","Unknown",Table1[[#This Row],[Recovery Time (s) (Tactive1 - Tactive0)]]&lt;=Table1[[#This Row],[Recovery Time Requirement (s)]]))</f>
        <v>1</v>
      </c>
      <c r="AJ509" s="139" t="b">
        <f>Table1[[#This Row],[Automatic Duplex Output Capable]]&lt;&gt;"Optional"</f>
        <v>1</v>
      </c>
      <c r="AK5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09" s="140" t="str">
        <f t="array" ref="AL5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09" s="140">
        <f t="array" ref="AM5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5.3000000000000007</v>
      </c>
      <c r="AN509" s="140">
        <f>Table1[[#This Row],[V2.0 TEC Requirement (kWh/wk)]]*52/3</f>
        <v>91.866666666666674</v>
      </c>
      <c r="AO5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1.24312</v>
      </c>
      <c r="AP509" s="140">
        <f t="array" ref="AP5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509" s="140">
        <f>Table1[[#This Row],[Proposed V3.0 TEC Requirement (kWh/wk)]]+IF(Table1[[#This Row],[Maximum Document Size Width]]&gt;=275,A3_Weekly,0)+IF(AND(ISNUMBER(FIND("WiFi",Table1[[#This Row],[Functional Adders]])),ISERROR(FIND("Ethernet",Table1[[#This Row],[Functional Adders]]))),WiFi_Weekly,0)</f>
        <v>0.94</v>
      </c>
      <c r="AR509" s="140" t="b">
        <f>Table1[[#This Row],[Typical Electricity Consumption (TEC) Per Proposed V3.0 Calculations (kWh/wk)]]&lt;=Table1[[#This Row],[Proposed V3.0 TEC Requirement Plus A3 and Wi-Fi Allowances (kWh/wk)]]</f>
        <v>0</v>
      </c>
      <c r="AS509" s="140" t="b">
        <f t="shared" si="9"/>
        <v>0</v>
      </c>
    </row>
    <row r="510" spans="1:45" ht="132" x14ac:dyDescent="0.2">
      <c r="A510" s="131">
        <v>2191537</v>
      </c>
      <c r="B510" s="132" t="s">
        <v>914</v>
      </c>
      <c r="C510" s="132" t="s">
        <v>915</v>
      </c>
      <c r="D510" s="132" t="s">
        <v>3044</v>
      </c>
      <c r="E510" s="132" t="s">
        <v>3044</v>
      </c>
      <c r="F510" s="132" t="s">
        <v>3045</v>
      </c>
      <c r="G510" s="132" t="s">
        <v>1432</v>
      </c>
      <c r="H510" s="132" t="s">
        <v>22</v>
      </c>
      <c r="I510" s="133">
        <v>216</v>
      </c>
      <c r="J510" s="133">
        <v>356</v>
      </c>
      <c r="K510" s="132"/>
      <c r="L510" s="132" t="s">
        <v>32</v>
      </c>
      <c r="M510" s="132" t="s">
        <v>28</v>
      </c>
      <c r="N510" s="133">
        <v>35</v>
      </c>
      <c r="O510" s="132" t="s">
        <v>24</v>
      </c>
      <c r="P510" s="134">
        <v>1.7</v>
      </c>
      <c r="Q510" s="135">
        <v>88.4</v>
      </c>
      <c r="R510" s="132" t="s">
        <v>25</v>
      </c>
      <c r="S510" s="136">
        <v>41563</v>
      </c>
      <c r="T510" s="136">
        <v>41110</v>
      </c>
      <c r="U510" s="132" t="s">
        <v>26</v>
      </c>
      <c r="V510" s="132" t="s">
        <v>3636</v>
      </c>
      <c r="W510" s="137">
        <v>30</v>
      </c>
      <c r="X510" s="137">
        <v>0</v>
      </c>
      <c r="Y510" s="137">
        <v>0</v>
      </c>
      <c r="Z510" s="137">
        <v>0</v>
      </c>
      <c r="AA510" s="137">
        <v>32</v>
      </c>
      <c r="AB510" s="137">
        <v>267.39999999999998</v>
      </c>
      <c r="AC510" s="138">
        <v>1.7428399999999999</v>
      </c>
      <c r="AD510" s="137">
        <v>66.849999999999994</v>
      </c>
      <c r="AE510" s="137">
        <v>0.83009000000000011</v>
      </c>
      <c r="AF510" s="137">
        <v>43.164680000000004</v>
      </c>
      <c r="AG510" s="139">
        <f>Table1[[#This Row],[Print/Copy Time from Sleep Mode (s)]]-Table1[[#This Row],[Print/Copy Time from Ready State (s)]]</f>
        <v>0</v>
      </c>
      <c r="AH5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510" s="139" t="b">
        <f>IF(Table1[[#This Row],[Recovery Time Requirement (s)]]="No Requirement",TRUE,IF(Table1[[#This Row],[Recovery Time Requirement (s)]]="Default Delay Time Missing","Unknown",Table1[[#This Row],[Recovery Time (s) (Tactive1 - Tactive0)]]&lt;=Table1[[#This Row],[Recovery Time Requirement (s)]]))</f>
        <v>1</v>
      </c>
      <c r="AJ510" s="139" t="b">
        <f>Table1[[#This Row],[Automatic Duplex Output Capable]]&lt;&gt;"Optional"</f>
        <v>1</v>
      </c>
      <c r="AK5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0" s="140" t="str">
        <f t="array" ref="AL5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0" s="140">
        <f t="array" ref="AM5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10" s="140">
        <f>Table1[[#This Row],[V2.0 TEC Requirement (kWh/wk)]]*52/3</f>
        <v>46.800000000000004</v>
      </c>
      <c r="AO5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0.83009000000000011</v>
      </c>
      <c r="AP510" s="140">
        <f t="array" ref="AP5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10" s="140">
        <f>Table1[[#This Row],[Proposed V3.0 TEC Requirement (kWh/wk)]]+IF(Table1[[#This Row],[Maximum Document Size Width]]&gt;=275,A3_Weekly,0)+IF(AND(ISNUMBER(FIND("WiFi",Table1[[#This Row],[Functional Adders]])),ISERROR(FIND("Ethernet",Table1[[#This Row],[Functional Adders]]))),WiFi_Weekly,0)</f>
        <v>0.51500000000000001</v>
      </c>
      <c r="AR510" s="140" t="b">
        <f>Table1[[#This Row],[Typical Electricity Consumption (TEC) Per Proposed V3.0 Calculations (kWh/wk)]]&lt;=Table1[[#This Row],[Proposed V3.0 TEC Requirement Plus A3 and Wi-Fi Allowances (kWh/wk)]]</f>
        <v>0</v>
      </c>
      <c r="AS510" s="140" t="b">
        <f t="shared" si="9"/>
        <v>0</v>
      </c>
    </row>
    <row r="511" spans="1:45" ht="84" x14ac:dyDescent="0.2">
      <c r="A511" s="131">
        <v>2319108</v>
      </c>
      <c r="B511" s="132" t="s">
        <v>914</v>
      </c>
      <c r="C511" s="132" t="s">
        <v>915</v>
      </c>
      <c r="D511" s="132" t="s">
        <v>3046</v>
      </c>
      <c r="E511" s="132" t="s">
        <v>3046</v>
      </c>
      <c r="F511" s="132" t="s">
        <v>3047</v>
      </c>
      <c r="G511" s="132" t="s">
        <v>1432</v>
      </c>
      <c r="H511" s="132" t="s">
        <v>22</v>
      </c>
      <c r="I511" s="133">
        <v>216</v>
      </c>
      <c r="J511" s="133">
        <v>360</v>
      </c>
      <c r="K511" s="132"/>
      <c r="L511" s="132" t="s">
        <v>32</v>
      </c>
      <c r="M511" s="132" t="s">
        <v>28</v>
      </c>
      <c r="N511" s="133">
        <v>38</v>
      </c>
      <c r="O511" s="132" t="s">
        <v>24</v>
      </c>
      <c r="P511" s="134">
        <v>1.4</v>
      </c>
      <c r="Q511" s="135">
        <v>72.8</v>
      </c>
      <c r="R511" s="132" t="s">
        <v>25</v>
      </c>
      <c r="S511" s="136">
        <v>43219</v>
      </c>
      <c r="T511" s="136">
        <v>43041</v>
      </c>
      <c r="U511" s="132" t="s">
        <v>45</v>
      </c>
      <c r="V511" s="132" t="s">
        <v>3637</v>
      </c>
      <c r="W511" s="137">
        <v>15</v>
      </c>
      <c r="X511" s="137">
        <v>7.8</v>
      </c>
      <c r="Y511" s="137">
        <v>9</v>
      </c>
      <c r="Z511" s="137">
        <v>8.4</v>
      </c>
      <c r="AA511" s="137">
        <v>32</v>
      </c>
      <c r="AB511" s="137">
        <v>233</v>
      </c>
      <c r="AC511" s="138">
        <v>1.4213333333333333</v>
      </c>
      <c r="AD511" s="137">
        <v>58.25</v>
      </c>
      <c r="AE511" s="137">
        <v>0.60758333333333325</v>
      </c>
      <c r="AF511" s="137">
        <v>31.594333333333328</v>
      </c>
      <c r="AG511" s="139">
        <f>Table1[[#This Row],[Print/Copy Time from Sleep Mode (s)]]-Table1[[#This Row],[Print/Copy Time from Ready State (s)]]</f>
        <v>1.2000000000000002</v>
      </c>
      <c r="AH5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34.379999999999995</v>
      </c>
      <c r="AI511" s="139" t="b">
        <f>IF(Table1[[#This Row],[Recovery Time Requirement (s)]]="No Requirement",TRUE,IF(Table1[[#This Row],[Recovery Time Requirement (s)]]="Default Delay Time Missing","Unknown",Table1[[#This Row],[Recovery Time (s) (Tactive1 - Tactive0)]]&lt;=Table1[[#This Row],[Recovery Time Requirement (s)]]))</f>
        <v>1</v>
      </c>
      <c r="AJ511" s="139" t="b">
        <f>Table1[[#This Row],[Automatic Duplex Output Capable]]&lt;&gt;"Optional"</f>
        <v>1</v>
      </c>
      <c r="AK5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1" s="140" t="str">
        <f t="array" ref="AL5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1" s="140">
        <f t="array" ref="AM5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3.03</v>
      </c>
      <c r="AN511" s="140">
        <f>Table1[[#This Row],[V2.0 TEC Requirement (kWh/wk)]]*52/3</f>
        <v>52.52</v>
      </c>
      <c r="AO5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0.60758333333333325</v>
      </c>
      <c r="AP511" s="140">
        <f t="array" ref="AP5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511" s="140">
        <f>Table1[[#This Row],[Proposed V3.0 TEC Requirement (kWh/wk)]]+IF(Table1[[#This Row],[Maximum Document Size Width]]&gt;=275,A3_Weekly,0)+IF(AND(ISNUMBER(FIND("WiFi",Table1[[#This Row],[Functional Adders]])),ISERROR(FIND("Ethernet",Table1[[#This Row],[Functional Adders]]))),WiFi_Weekly,0)</f>
        <v>0.56899999999999995</v>
      </c>
      <c r="AR511" s="140" t="b">
        <f>Table1[[#This Row],[Typical Electricity Consumption (TEC) Per Proposed V3.0 Calculations (kWh/wk)]]&lt;=Table1[[#This Row],[Proposed V3.0 TEC Requirement Plus A3 and Wi-Fi Allowances (kWh/wk)]]</f>
        <v>0</v>
      </c>
      <c r="AS511" s="140" t="b">
        <f t="shared" si="9"/>
        <v>0</v>
      </c>
    </row>
    <row r="512" spans="1:45" ht="132" x14ac:dyDescent="0.2">
      <c r="A512" s="131">
        <v>2193973</v>
      </c>
      <c r="B512" s="132" t="s">
        <v>914</v>
      </c>
      <c r="C512" s="132" t="s">
        <v>915</v>
      </c>
      <c r="D512" s="132" t="s">
        <v>3048</v>
      </c>
      <c r="E512" s="132" t="s">
        <v>3048</v>
      </c>
      <c r="F512" s="132" t="s">
        <v>3049</v>
      </c>
      <c r="G512" s="132" t="s">
        <v>1432</v>
      </c>
      <c r="H512" s="132" t="s">
        <v>22</v>
      </c>
      <c r="I512" s="133">
        <v>216</v>
      </c>
      <c r="J512" s="133">
        <v>356</v>
      </c>
      <c r="K512" s="132"/>
      <c r="L512" s="132" t="s">
        <v>32</v>
      </c>
      <c r="M512" s="132" t="s">
        <v>28</v>
      </c>
      <c r="N512" s="133">
        <v>40</v>
      </c>
      <c r="O512" s="132" t="s">
        <v>24</v>
      </c>
      <c r="P512" s="134">
        <v>2.036</v>
      </c>
      <c r="Q512" s="135">
        <v>105.872</v>
      </c>
      <c r="R512" s="132" t="s">
        <v>25</v>
      </c>
      <c r="S512" s="136">
        <v>41563</v>
      </c>
      <c r="T512" s="136">
        <v>41113</v>
      </c>
      <c r="U512" s="132" t="s">
        <v>26</v>
      </c>
      <c r="V512" s="132" t="s">
        <v>3638</v>
      </c>
      <c r="W512" s="137">
        <v>30</v>
      </c>
      <c r="X512" s="137">
        <v>0</v>
      </c>
      <c r="Y512" s="137">
        <v>0</v>
      </c>
      <c r="Z512" s="137">
        <v>0</v>
      </c>
      <c r="AA512" s="137">
        <v>32</v>
      </c>
      <c r="AB512" s="137">
        <v>325.2</v>
      </c>
      <c r="AC512" s="138">
        <v>2.0378400000000001</v>
      </c>
      <c r="AD512" s="137">
        <v>81.3</v>
      </c>
      <c r="AE512" s="137">
        <v>0.90833999999999993</v>
      </c>
      <c r="AF512" s="137">
        <v>47.233679999999993</v>
      </c>
      <c r="AG512" s="139">
        <f>Table1[[#This Row],[Print/Copy Time from Sleep Mode (s)]]-Table1[[#This Row],[Print/Copy Time from Ready State (s)]]</f>
        <v>0</v>
      </c>
      <c r="AH5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512" s="139" t="b">
        <f>IF(Table1[[#This Row],[Recovery Time Requirement (s)]]="No Requirement",TRUE,IF(Table1[[#This Row],[Recovery Time Requirement (s)]]="Default Delay Time Missing","Unknown",Table1[[#This Row],[Recovery Time (s) (Tactive1 - Tactive0)]]&lt;=Table1[[#This Row],[Recovery Time Requirement (s)]]))</f>
        <v>1</v>
      </c>
      <c r="AJ512" s="139" t="b">
        <f>Table1[[#This Row],[Automatic Duplex Output Capable]]&lt;&gt;"Optional"</f>
        <v>1</v>
      </c>
      <c r="AK5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2" s="140" t="str">
        <f t="array" ref="AL5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2" s="140">
        <f t="array" ref="AM5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3.2500000000000004</v>
      </c>
      <c r="AN512" s="140">
        <f>Table1[[#This Row],[V2.0 TEC Requirement (kWh/wk)]]*52/3</f>
        <v>56.333333333333343</v>
      </c>
      <c r="AO5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0.90833999999999993</v>
      </c>
      <c r="AP512" s="140">
        <f t="array" ref="AP5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512" s="140">
        <f>Table1[[#This Row],[Proposed V3.0 TEC Requirement (kWh/wk)]]+IF(Table1[[#This Row],[Maximum Document Size Width]]&gt;=275,A3_Weekly,0)+IF(AND(ISNUMBER(FIND("WiFi",Table1[[#This Row],[Functional Adders]])),ISERROR(FIND("Ethernet",Table1[[#This Row],[Functional Adders]]))),WiFi_Weekly,0)</f>
        <v>0.60499999999999998</v>
      </c>
      <c r="AR512" s="140" t="b">
        <f>Table1[[#This Row],[Typical Electricity Consumption (TEC) Per Proposed V3.0 Calculations (kWh/wk)]]&lt;=Table1[[#This Row],[Proposed V3.0 TEC Requirement Plus A3 and Wi-Fi Allowances (kWh/wk)]]</f>
        <v>0</v>
      </c>
      <c r="AS512" s="140" t="b">
        <f t="shared" si="9"/>
        <v>0</v>
      </c>
    </row>
    <row r="513" spans="1:45" ht="84" x14ac:dyDescent="0.2">
      <c r="A513" s="131">
        <v>2319109</v>
      </c>
      <c r="B513" s="132" t="s">
        <v>914</v>
      </c>
      <c r="C513" s="132" t="s">
        <v>915</v>
      </c>
      <c r="D513" s="132" t="s">
        <v>3050</v>
      </c>
      <c r="E513" s="132" t="s">
        <v>3050</v>
      </c>
      <c r="F513" s="132" t="s">
        <v>3051</v>
      </c>
      <c r="G513" s="132" t="s">
        <v>1432</v>
      </c>
      <c r="H513" s="132" t="s">
        <v>22</v>
      </c>
      <c r="I513" s="133">
        <v>216</v>
      </c>
      <c r="J513" s="133">
        <v>360</v>
      </c>
      <c r="K513" s="132"/>
      <c r="L513" s="132" t="s">
        <v>32</v>
      </c>
      <c r="M513" s="132" t="s">
        <v>28</v>
      </c>
      <c r="N513" s="133">
        <v>42</v>
      </c>
      <c r="O513" s="132" t="s">
        <v>24</v>
      </c>
      <c r="P513" s="134">
        <v>1.6</v>
      </c>
      <c r="Q513" s="135">
        <v>83.2</v>
      </c>
      <c r="R513" s="132" t="s">
        <v>25</v>
      </c>
      <c r="S513" s="136">
        <v>43219</v>
      </c>
      <c r="T513" s="136">
        <v>43045</v>
      </c>
      <c r="U513" s="132" t="s">
        <v>45</v>
      </c>
      <c r="V513" s="132" t="s">
        <v>3639</v>
      </c>
      <c r="W513" s="137">
        <v>15</v>
      </c>
      <c r="X513" s="137">
        <v>7.8</v>
      </c>
      <c r="Y513" s="137">
        <v>7.8</v>
      </c>
      <c r="Z513" s="137">
        <v>7.8</v>
      </c>
      <c r="AA513" s="137">
        <v>32</v>
      </c>
      <c r="AB513" s="137">
        <v>261</v>
      </c>
      <c r="AC513" s="138">
        <v>1.5485666666666666</v>
      </c>
      <c r="AD513" s="137">
        <v>65.25</v>
      </c>
      <c r="AE513" s="137">
        <v>0.62681666666666658</v>
      </c>
      <c r="AF513" s="137">
        <v>32.594466666666662</v>
      </c>
      <c r="AG513" s="139">
        <f>Table1[[#This Row],[Print/Copy Time from Sleep Mode (s)]]-Table1[[#This Row],[Print/Copy Time from Ready State (s)]]</f>
        <v>0</v>
      </c>
      <c r="AH5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513" s="139" t="b">
        <f>IF(Table1[[#This Row],[Recovery Time Requirement (s)]]="No Requirement",TRUE,IF(Table1[[#This Row],[Recovery Time Requirement (s)]]="Default Delay Time Missing","Unknown",Table1[[#This Row],[Recovery Time (s) (Tactive1 - Tactive0)]]&lt;=Table1[[#This Row],[Recovery Time Requirement (s)]]))</f>
        <v>1</v>
      </c>
      <c r="AJ513" s="139" t="b">
        <f>Table1[[#This Row],[Automatic Duplex Output Capable]]&lt;&gt;"Optional"</f>
        <v>1</v>
      </c>
      <c r="AK5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3" s="140" t="str">
        <f t="array" ref="AL5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3" s="140">
        <f t="array" ref="AM5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513" s="140">
        <f>Table1[[#This Row],[V2.0 TEC Requirement (kWh/wk)]]*52/3</f>
        <v>60.146666666666668</v>
      </c>
      <c r="AO5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0.62681666666666658</v>
      </c>
      <c r="AP513" s="140">
        <f t="array" ref="AP5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513" s="140">
        <f>Table1[[#This Row],[Proposed V3.0 TEC Requirement (kWh/wk)]]+IF(Table1[[#This Row],[Maximum Document Size Width]]&gt;=275,A3_Weekly,0)+IF(AND(ISNUMBER(FIND("WiFi",Table1[[#This Row],[Functional Adders]])),ISERROR(FIND("Ethernet",Table1[[#This Row],[Functional Adders]]))),WiFi_Weekly,0)</f>
        <v>0.6359999999999999</v>
      </c>
      <c r="AR513" s="140" t="b">
        <f>Table1[[#This Row],[Typical Electricity Consumption (TEC) Per Proposed V3.0 Calculations (kWh/wk)]]&lt;=Table1[[#This Row],[Proposed V3.0 TEC Requirement Plus A3 and Wi-Fi Allowances (kWh/wk)]]</f>
        <v>1</v>
      </c>
      <c r="AS513" s="140" t="b">
        <f t="shared" si="9"/>
        <v>1</v>
      </c>
    </row>
    <row r="514" spans="1:45" ht="216" x14ac:dyDescent="0.2">
      <c r="A514" s="131">
        <v>2194860</v>
      </c>
      <c r="B514" s="132" t="s">
        <v>914</v>
      </c>
      <c r="C514" s="132" t="s">
        <v>915</v>
      </c>
      <c r="D514" s="132" t="s">
        <v>3052</v>
      </c>
      <c r="E514" s="132" t="s">
        <v>3052</v>
      </c>
      <c r="F514" s="132" t="s">
        <v>3053</v>
      </c>
      <c r="G514" s="132" t="s">
        <v>1432</v>
      </c>
      <c r="H514" s="132" t="s">
        <v>22</v>
      </c>
      <c r="I514" s="133">
        <v>216</v>
      </c>
      <c r="J514" s="133">
        <v>356</v>
      </c>
      <c r="K514" s="132"/>
      <c r="L514" s="132" t="s">
        <v>32</v>
      </c>
      <c r="M514" s="132" t="s">
        <v>28</v>
      </c>
      <c r="N514" s="133">
        <v>45</v>
      </c>
      <c r="O514" s="132" t="s">
        <v>24</v>
      </c>
      <c r="P514" s="134">
        <v>2.3519999999999999</v>
      </c>
      <c r="Q514" s="135">
        <v>122.304</v>
      </c>
      <c r="R514" s="132" t="s">
        <v>25</v>
      </c>
      <c r="S514" s="136">
        <v>41577</v>
      </c>
      <c r="T514" s="136">
        <v>41120</v>
      </c>
      <c r="U514" s="132" t="s">
        <v>26</v>
      </c>
      <c r="V514" s="132" t="s">
        <v>3640</v>
      </c>
      <c r="W514" s="137">
        <v>30</v>
      </c>
      <c r="X514" s="137">
        <v>8.4</v>
      </c>
      <c r="Y514" s="137">
        <v>13.8</v>
      </c>
      <c r="Z514" s="137">
        <v>8.4</v>
      </c>
      <c r="AA514" s="137">
        <v>32</v>
      </c>
      <c r="AB514" s="137">
        <v>380.99999999999994</v>
      </c>
      <c r="AC514" s="138">
        <v>2.3478399999999997</v>
      </c>
      <c r="AD514" s="137">
        <v>95.249999999999986</v>
      </c>
      <c r="AE514" s="137">
        <v>1.0180899999999999</v>
      </c>
      <c r="AF514" s="137">
        <v>52.94068</v>
      </c>
      <c r="AG514" s="139">
        <f>Table1[[#This Row],[Print/Copy Time from Sleep Mode (s)]]-Table1[[#This Row],[Print/Copy Time from Ready State (s)]]</f>
        <v>5.4</v>
      </c>
      <c r="AH5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514" s="139" t="b">
        <f>IF(Table1[[#This Row],[Recovery Time Requirement (s)]]="No Requirement",TRUE,IF(Table1[[#This Row],[Recovery Time Requirement (s)]]="Default Delay Time Missing","Unknown",Table1[[#This Row],[Recovery Time (s) (Tactive1 - Tactive0)]]&lt;=Table1[[#This Row],[Recovery Time Requirement (s)]]))</f>
        <v>1</v>
      </c>
      <c r="AJ514" s="139" t="b">
        <f>Table1[[#This Row],[Automatic Duplex Output Capable]]&lt;&gt;"Optional"</f>
        <v>1</v>
      </c>
      <c r="AK5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4" s="140" t="str">
        <f t="array" ref="AL5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4" s="140">
        <f t="array" ref="AM5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3.8000000000000003</v>
      </c>
      <c r="AN514" s="140">
        <f>Table1[[#This Row],[V2.0 TEC Requirement (kWh/wk)]]*52/3</f>
        <v>65.866666666666674</v>
      </c>
      <c r="AO5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1.0180899999999999</v>
      </c>
      <c r="AP514" s="140">
        <f t="array" ref="AP5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514" s="140">
        <f>Table1[[#This Row],[Proposed V3.0 TEC Requirement (kWh/wk)]]+IF(Table1[[#This Row],[Maximum Document Size Width]]&gt;=275,A3_Weekly,0)+IF(AND(ISNUMBER(FIND("WiFi",Table1[[#This Row],[Functional Adders]])),ISERROR(FIND("Ethernet",Table1[[#This Row],[Functional Adders]]))),WiFi_Weekly,0)</f>
        <v>0.67499999999999993</v>
      </c>
      <c r="AR514" s="140" t="b">
        <f>Table1[[#This Row],[Typical Electricity Consumption (TEC) Per Proposed V3.0 Calculations (kWh/wk)]]&lt;=Table1[[#This Row],[Proposed V3.0 TEC Requirement Plus A3 and Wi-Fi Allowances (kWh/wk)]]</f>
        <v>0</v>
      </c>
      <c r="AS514" s="140" t="b">
        <f t="shared" ref="AS514:AS577" si="10">AND(AI514,AJ514,AK514,AR514)</f>
        <v>0</v>
      </c>
    </row>
    <row r="515" spans="1:45" ht="132" x14ac:dyDescent="0.2">
      <c r="A515" s="131">
        <v>2319118</v>
      </c>
      <c r="B515" s="132" t="s">
        <v>914</v>
      </c>
      <c r="C515" s="132" t="s">
        <v>915</v>
      </c>
      <c r="D515" s="132" t="s">
        <v>3054</v>
      </c>
      <c r="E515" s="132" t="s">
        <v>3054</v>
      </c>
      <c r="F515" s="132" t="s">
        <v>3055</v>
      </c>
      <c r="G515" s="132" t="s">
        <v>1432</v>
      </c>
      <c r="H515" s="132" t="s">
        <v>22</v>
      </c>
      <c r="I515" s="133">
        <v>216</v>
      </c>
      <c r="J515" s="133">
        <v>360</v>
      </c>
      <c r="K515" s="132"/>
      <c r="L515" s="132" t="s">
        <v>32</v>
      </c>
      <c r="M515" s="132" t="s">
        <v>28</v>
      </c>
      <c r="N515" s="133">
        <v>46</v>
      </c>
      <c r="O515" s="132" t="s">
        <v>24</v>
      </c>
      <c r="P515" s="134">
        <v>1.8</v>
      </c>
      <c r="Q515" s="135">
        <v>93.6</v>
      </c>
      <c r="R515" s="132" t="s">
        <v>25</v>
      </c>
      <c r="S515" s="136">
        <v>43219</v>
      </c>
      <c r="T515" s="136">
        <v>43045</v>
      </c>
      <c r="U515" s="132" t="s">
        <v>45</v>
      </c>
      <c r="V515" s="132" t="s">
        <v>3641</v>
      </c>
      <c r="W515" s="137">
        <v>15</v>
      </c>
      <c r="X515" s="137">
        <v>8.4</v>
      </c>
      <c r="Y515" s="137">
        <v>7.8</v>
      </c>
      <c r="Z515" s="137">
        <v>7.2</v>
      </c>
      <c r="AA515" s="137">
        <v>32</v>
      </c>
      <c r="AB515" s="137">
        <v>304.8</v>
      </c>
      <c r="AC515" s="138">
        <v>1.8314000000000001</v>
      </c>
      <c r="AD515" s="137">
        <v>76.2</v>
      </c>
      <c r="AE515" s="137">
        <v>0.76040000000000008</v>
      </c>
      <c r="AF515" s="137">
        <v>39.540800000000004</v>
      </c>
      <c r="AG515" s="139">
        <f>Table1[[#This Row],[Print/Copy Time from Sleep Mode (s)]]-Table1[[#This Row],[Print/Copy Time from Ready State (s)]]</f>
        <v>-0.60000000000000053</v>
      </c>
      <c r="AH5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515" s="139" t="b">
        <f>IF(Table1[[#This Row],[Recovery Time Requirement (s)]]="No Requirement",TRUE,IF(Table1[[#This Row],[Recovery Time Requirement (s)]]="Default Delay Time Missing","Unknown",Table1[[#This Row],[Recovery Time (s) (Tactive1 - Tactive0)]]&lt;=Table1[[#This Row],[Recovery Time Requirement (s)]]))</f>
        <v>1</v>
      </c>
      <c r="AJ515" s="139" t="b">
        <f>Table1[[#This Row],[Automatic Duplex Output Capable]]&lt;&gt;"Optional"</f>
        <v>1</v>
      </c>
      <c r="AK5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5" s="140" t="str">
        <f t="array" ref="AL5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5" s="140">
        <f t="array" ref="AM5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3.9099999999999997</v>
      </c>
      <c r="AN515" s="140">
        <f>Table1[[#This Row],[V2.0 TEC Requirement (kWh/wk)]]*52/3</f>
        <v>67.773333333333326</v>
      </c>
      <c r="AO5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0.76040000000000008</v>
      </c>
      <c r="AP515" s="140">
        <f t="array" ref="AP5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0.68799999999999994</v>
      </c>
      <c r="AQ515" s="140">
        <f>Table1[[#This Row],[Proposed V3.0 TEC Requirement (kWh/wk)]]+IF(Table1[[#This Row],[Maximum Document Size Width]]&gt;=275,A3_Weekly,0)+IF(AND(ISNUMBER(FIND("WiFi",Table1[[#This Row],[Functional Adders]])),ISERROR(FIND("Ethernet",Table1[[#This Row],[Functional Adders]]))),WiFi_Weekly,0)</f>
        <v>0.68799999999999994</v>
      </c>
      <c r="AR515" s="140" t="b">
        <f>Table1[[#This Row],[Typical Electricity Consumption (TEC) Per Proposed V3.0 Calculations (kWh/wk)]]&lt;=Table1[[#This Row],[Proposed V3.0 TEC Requirement Plus A3 and Wi-Fi Allowances (kWh/wk)]]</f>
        <v>0</v>
      </c>
      <c r="AS515" s="140" t="b">
        <f t="shared" si="10"/>
        <v>0</v>
      </c>
    </row>
    <row r="516" spans="1:45" ht="252" x14ac:dyDescent="0.2">
      <c r="A516" s="131">
        <v>2193968</v>
      </c>
      <c r="B516" s="132" t="s">
        <v>914</v>
      </c>
      <c r="C516" s="132" t="s">
        <v>915</v>
      </c>
      <c r="D516" s="132" t="s">
        <v>3056</v>
      </c>
      <c r="E516" s="132" t="s">
        <v>3056</v>
      </c>
      <c r="F516" s="132" t="s">
        <v>3057</v>
      </c>
      <c r="G516" s="132" t="s">
        <v>1432</v>
      </c>
      <c r="H516" s="132" t="s">
        <v>22</v>
      </c>
      <c r="I516" s="133">
        <v>216</v>
      </c>
      <c r="J516" s="133">
        <v>356</v>
      </c>
      <c r="K516" s="132"/>
      <c r="L516" s="132" t="s">
        <v>32</v>
      </c>
      <c r="M516" s="132" t="s">
        <v>28</v>
      </c>
      <c r="N516" s="133">
        <v>50</v>
      </c>
      <c r="O516" s="132" t="s">
        <v>24</v>
      </c>
      <c r="P516" s="134">
        <v>2.65</v>
      </c>
      <c r="Q516" s="135">
        <v>137.80000000000001</v>
      </c>
      <c r="R516" s="132" t="s">
        <v>25</v>
      </c>
      <c r="S516" s="136">
        <v>41563</v>
      </c>
      <c r="T516" s="136">
        <v>41579</v>
      </c>
      <c r="U516" s="132" t="s">
        <v>26</v>
      </c>
      <c r="V516" s="132" t="s">
        <v>3642</v>
      </c>
      <c r="W516" s="137">
        <v>30</v>
      </c>
      <c r="X516" s="137">
        <v>9.6</v>
      </c>
      <c r="Y516" s="137">
        <v>15.6</v>
      </c>
      <c r="Z516" s="137">
        <v>8.4</v>
      </c>
      <c r="AA516" s="137">
        <v>32</v>
      </c>
      <c r="AB516" s="137">
        <v>438</v>
      </c>
      <c r="AC516" s="138">
        <v>2.6428400000000001</v>
      </c>
      <c r="AD516" s="137">
        <v>109.5</v>
      </c>
      <c r="AE516" s="137">
        <v>1.09934</v>
      </c>
      <c r="AF516" s="137">
        <v>57.165680000000002</v>
      </c>
      <c r="AG516" s="139">
        <f>Table1[[#This Row],[Print/Copy Time from Sleep Mode (s)]]-Table1[[#This Row],[Print/Copy Time from Ready State (s)]]</f>
        <v>6</v>
      </c>
      <c r="AH5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516" s="139" t="b">
        <f>IF(Table1[[#This Row],[Recovery Time Requirement (s)]]="No Requirement",TRUE,IF(Table1[[#This Row],[Recovery Time Requirement (s)]]="Default Delay Time Missing","Unknown",Table1[[#This Row],[Recovery Time (s) (Tactive1 - Tactive0)]]&lt;=Table1[[#This Row],[Recovery Time Requirement (s)]]))</f>
        <v>1</v>
      </c>
      <c r="AJ516" s="139" t="b">
        <f>Table1[[#This Row],[Automatic Duplex Output Capable]]&lt;&gt;"Optional"</f>
        <v>1</v>
      </c>
      <c r="AK5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6" s="140" t="str">
        <f t="array" ref="AL5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6" s="140">
        <f t="array" ref="AM5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4.3499999999999996</v>
      </c>
      <c r="AN516" s="140">
        <f>Table1[[#This Row],[V2.0 TEC Requirement (kWh/wk)]]*52/3</f>
        <v>75.399999999999991</v>
      </c>
      <c r="AO5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1.09934</v>
      </c>
      <c r="AP516" s="140">
        <f t="array" ref="AP5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516" s="140">
        <f>Table1[[#This Row],[Proposed V3.0 TEC Requirement (kWh/wk)]]+IF(Table1[[#This Row],[Maximum Document Size Width]]&gt;=275,A3_Weekly,0)+IF(AND(ISNUMBER(FIND("WiFi",Table1[[#This Row],[Functional Adders]])),ISERROR(FIND("Ethernet",Table1[[#This Row],[Functional Adders]]))),WiFi_Weekly,0)</f>
        <v>0.74</v>
      </c>
      <c r="AR516" s="140" t="b">
        <f>Table1[[#This Row],[Typical Electricity Consumption (TEC) Per Proposed V3.0 Calculations (kWh/wk)]]&lt;=Table1[[#This Row],[Proposed V3.0 TEC Requirement Plus A3 and Wi-Fi Allowances (kWh/wk)]]</f>
        <v>0</v>
      </c>
      <c r="AS516" s="140" t="b">
        <f t="shared" si="10"/>
        <v>0</v>
      </c>
    </row>
    <row r="517" spans="1:45" ht="144" x14ac:dyDescent="0.2">
      <c r="A517" s="131">
        <v>2198575</v>
      </c>
      <c r="B517" s="132" t="s">
        <v>914</v>
      </c>
      <c r="C517" s="132" t="s">
        <v>915</v>
      </c>
      <c r="D517" s="132" t="s">
        <v>3058</v>
      </c>
      <c r="E517" s="132" t="s">
        <v>3058</v>
      </c>
      <c r="F517" s="132" t="s">
        <v>3059</v>
      </c>
      <c r="G517" s="132" t="s">
        <v>1432</v>
      </c>
      <c r="H517" s="132" t="s">
        <v>22</v>
      </c>
      <c r="I517" s="133">
        <v>216</v>
      </c>
      <c r="J517" s="133">
        <v>356</v>
      </c>
      <c r="K517" s="132"/>
      <c r="L517" s="132" t="s">
        <v>32</v>
      </c>
      <c r="M517" s="132" t="s">
        <v>28</v>
      </c>
      <c r="N517" s="133">
        <v>63</v>
      </c>
      <c r="O517" s="132" t="s">
        <v>24</v>
      </c>
      <c r="P517" s="134">
        <v>4.7619999999999996</v>
      </c>
      <c r="Q517" s="135">
        <v>247.624</v>
      </c>
      <c r="R517" s="132" t="s">
        <v>25</v>
      </c>
      <c r="S517" s="136">
        <v>41579</v>
      </c>
      <c r="T517" s="136">
        <v>41621</v>
      </c>
      <c r="U517" s="132" t="s">
        <v>35</v>
      </c>
      <c r="V517" s="132" t="s">
        <v>3643</v>
      </c>
      <c r="W517" s="137">
        <v>30</v>
      </c>
      <c r="X517" s="137">
        <v>7.8</v>
      </c>
      <c r="Y517" s="137">
        <v>11.4</v>
      </c>
      <c r="Z517" s="137">
        <v>7.8</v>
      </c>
      <c r="AA517" s="137">
        <v>32</v>
      </c>
      <c r="AB517" s="137">
        <v>868.2</v>
      </c>
      <c r="AC517" s="138">
        <v>4.7550400000000002</v>
      </c>
      <c r="AD517" s="137">
        <v>217.05</v>
      </c>
      <c r="AE517" s="137">
        <v>1.5682900000000002</v>
      </c>
      <c r="AF517" s="137">
        <v>81.551080000000013</v>
      </c>
      <c r="AG517" s="139">
        <f>Table1[[#This Row],[Print/Copy Time from Sleep Mode (s)]]-Table1[[#This Row],[Print/Copy Time from Ready State (s)]]</f>
        <v>3.6000000000000005</v>
      </c>
      <c r="AH5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517" s="139" t="b">
        <f>IF(Table1[[#This Row],[Recovery Time Requirement (s)]]="No Requirement",TRUE,IF(Table1[[#This Row],[Recovery Time Requirement (s)]]="Default Delay Time Missing","Unknown",Table1[[#This Row],[Recovery Time (s) (Tactive1 - Tactive0)]]&lt;=Table1[[#This Row],[Recovery Time Requirement (s)]]))</f>
        <v>1</v>
      </c>
      <c r="AJ517" s="139" t="b">
        <f>Table1[[#This Row],[Automatic Duplex Output Capable]]&lt;&gt;"Optional"</f>
        <v>1</v>
      </c>
      <c r="AK5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7" s="140" t="str">
        <f t="array" ref="AL5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7" s="140">
        <f t="array" ref="AM5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v>
      </c>
      <c r="AN517" s="140">
        <f>Table1[[#This Row],[V2.0 TEC Requirement (kWh/wk)]]*52/3</f>
        <v>131.73333333333332</v>
      </c>
      <c r="AO5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1.5682900000000002</v>
      </c>
      <c r="AP517" s="140">
        <f t="array" ref="AP5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0.95499999999999985</v>
      </c>
      <c r="AQ517" s="140">
        <f>Table1[[#This Row],[Proposed V3.0 TEC Requirement (kWh/wk)]]+IF(Table1[[#This Row],[Maximum Document Size Width]]&gt;=275,A3_Weekly,0)+IF(AND(ISNUMBER(FIND("WiFi",Table1[[#This Row],[Functional Adders]])),ISERROR(FIND("Ethernet",Table1[[#This Row],[Functional Adders]]))),WiFi_Weekly,0)</f>
        <v>0.95499999999999985</v>
      </c>
      <c r="AR517" s="140" t="b">
        <f>Table1[[#This Row],[Typical Electricity Consumption (TEC) Per Proposed V3.0 Calculations (kWh/wk)]]&lt;=Table1[[#This Row],[Proposed V3.0 TEC Requirement Plus A3 and Wi-Fi Allowances (kWh/wk)]]</f>
        <v>0</v>
      </c>
      <c r="AS517" s="140" t="b">
        <f t="shared" si="10"/>
        <v>0</v>
      </c>
    </row>
    <row r="518" spans="1:45" ht="204" x14ac:dyDescent="0.2">
      <c r="A518" s="131">
        <v>2198564</v>
      </c>
      <c r="B518" s="132" t="s">
        <v>914</v>
      </c>
      <c r="C518" s="132" t="s">
        <v>915</v>
      </c>
      <c r="D518" s="132" t="s">
        <v>3060</v>
      </c>
      <c r="E518" s="132" t="s">
        <v>3060</v>
      </c>
      <c r="F518" s="132" t="s">
        <v>3061</v>
      </c>
      <c r="G518" s="132" t="s">
        <v>1432</v>
      </c>
      <c r="H518" s="132" t="s">
        <v>22</v>
      </c>
      <c r="I518" s="133">
        <v>216</v>
      </c>
      <c r="J518" s="133">
        <v>356</v>
      </c>
      <c r="K518" s="132"/>
      <c r="L518" s="132" t="s">
        <v>32</v>
      </c>
      <c r="M518" s="132" t="s">
        <v>28</v>
      </c>
      <c r="N518" s="133">
        <v>70</v>
      </c>
      <c r="O518" s="132" t="s">
        <v>24</v>
      </c>
      <c r="P518" s="134">
        <v>5.4290000000000003</v>
      </c>
      <c r="Q518" s="135">
        <v>282.30799999999999</v>
      </c>
      <c r="R518" s="132" t="s">
        <v>25</v>
      </c>
      <c r="S518" s="136">
        <v>41579</v>
      </c>
      <c r="T518" s="136">
        <v>41620</v>
      </c>
      <c r="U518" s="132" t="s">
        <v>35</v>
      </c>
      <c r="V518" s="132" t="s">
        <v>3644</v>
      </c>
      <c r="W518" s="137">
        <v>30</v>
      </c>
      <c r="X518" s="137">
        <v>6</v>
      </c>
      <c r="Y518" s="137">
        <v>11.4</v>
      </c>
      <c r="Z518" s="137">
        <v>7.2</v>
      </c>
      <c r="AA518" s="137">
        <v>32</v>
      </c>
      <c r="AB518" s="137">
        <v>959</v>
      </c>
      <c r="AC518" s="138">
        <v>5.4321999999999999</v>
      </c>
      <c r="AD518" s="137">
        <v>239.75</v>
      </c>
      <c r="AE518" s="137">
        <v>1.9559500000000001</v>
      </c>
      <c r="AF518" s="137">
        <v>101.7094</v>
      </c>
      <c r="AG518" s="139">
        <f>Table1[[#This Row],[Print/Copy Time from Sleep Mode (s)]]-Table1[[#This Row],[Print/Copy Time from Ready State (s)]]</f>
        <v>5.4</v>
      </c>
      <c r="AH5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518" s="139" t="b">
        <f>IF(Table1[[#This Row],[Recovery Time Requirement (s)]]="No Requirement",TRUE,IF(Table1[[#This Row],[Recovery Time Requirement (s)]]="Default Delay Time Missing","Unknown",Table1[[#This Row],[Recovery Time (s) (Tactive1 - Tactive0)]]&lt;=Table1[[#This Row],[Recovery Time Requirement (s)]]))</f>
        <v>1</v>
      </c>
      <c r="AJ518" s="139" t="b">
        <f>Table1[[#This Row],[Automatic Duplex Output Capable]]&lt;&gt;"Optional"</f>
        <v>1</v>
      </c>
      <c r="AK5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8" s="140" t="str">
        <f t="array" ref="AL5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8" s="140">
        <f t="array" ref="AM5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9.35</v>
      </c>
      <c r="AN518" s="140">
        <f>Table1[[#This Row],[V2.0 TEC Requirement (kWh/wk)]]*52/3</f>
        <v>162.06666666666666</v>
      </c>
      <c r="AO5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1.9559500000000001</v>
      </c>
      <c r="AP518" s="140">
        <f t="array" ref="AP5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1.2070000000000001</v>
      </c>
      <c r="AQ518" s="140">
        <f>Table1[[#This Row],[Proposed V3.0 TEC Requirement (kWh/wk)]]+IF(Table1[[#This Row],[Maximum Document Size Width]]&gt;=275,A3_Weekly,0)+IF(AND(ISNUMBER(FIND("WiFi",Table1[[#This Row],[Functional Adders]])),ISERROR(FIND("Ethernet",Table1[[#This Row],[Functional Adders]]))),WiFi_Weekly,0)</f>
        <v>1.2070000000000001</v>
      </c>
      <c r="AR518" s="140" t="b">
        <f>Table1[[#This Row],[Typical Electricity Consumption (TEC) Per Proposed V3.0 Calculations (kWh/wk)]]&lt;=Table1[[#This Row],[Proposed V3.0 TEC Requirement Plus A3 and Wi-Fi Allowances (kWh/wk)]]</f>
        <v>0</v>
      </c>
      <c r="AS518" s="140" t="b">
        <f t="shared" si="10"/>
        <v>0</v>
      </c>
    </row>
    <row r="519" spans="1:45" ht="409.5" x14ac:dyDescent="0.2">
      <c r="A519" s="131">
        <v>2198765</v>
      </c>
      <c r="B519" s="132" t="s">
        <v>914</v>
      </c>
      <c r="C519" s="132" t="s">
        <v>915</v>
      </c>
      <c r="D519" s="132" t="s">
        <v>3062</v>
      </c>
      <c r="E519" s="132" t="s">
        <v>3062</v>
      </c>
      <c r="F519" s="132" t="s">
        <v>3063</v>
      </c>
      <c r="G519" s="132" t="s">
        <v>1432</v>
      </c>
      <c r="H519" s="132" t="s">
        <v>22</v>
      </c>
      <c r="I519" s="133">
        <v>216</v>
      </c>
      <c r="J519" s="133">
        <v>356</v>
      </c>
      <c r="K519" s="132"/>
      <c r="L519" s="132" t="s">
        <v>32</v>
      </c>
      <c r="M519" s="132" t="s">
        <v>28</v>
      </c>
      <c r="N519" s="133">
        <v>55</v>
      </c>
      <c r="O519" s="132" t="s">
        <v>24</v>
      </c>
      <c r="P519" s="134">
        <v>4.609</v>
      </c>
      <c r="Q519" s="135">
        <v>239.66800000000001</v>
      </c>
      <c r="R519" s="132" t="s">
        <v>25</v>
      </c>
      <c r="S519" s="136">
        <v>41579</v>
      </c>
      <c r="T519" s="136">
        <v>41627</v>
      </c>
      <c r="U519" s="132" t="s">
        <v>35</v>
      </c>
      <c r="V519" s="132" t="s">
        <v>3645</v>
      </c>
      <c r="W519" s="137">
        <v>30</v>
      </c>
      <c r="X519" s="137">
        <v>6.6</v>
      </c>
      <c r="Y519" s="137">
        <v>11.4</v>
      </c>
      <c r="Z519" s="137">
        <v>7.8</v>
      </c>
      <c r="AA519" s="137">
        <v>32</v>
      </c>
      <c r="AB519" s="137">
        <v>789.2</v>
      </c>
      <c r="AC519" s="138">
        <v>4.6066399999999996</v>
      </c>
      <c r="AD519" s="137">
        <v>197.3</v>
      </c>
      <c r="AE519" s="137">
        <v>1.7761400000000003</v>
      </c>
      <c r="AF519" s="137">
        <v>92.359280000000012</v>
      </c>
      <c r="AG519" s="139">
        <f>Table1[[#This Row],[Print/Copy Time from Sleep Mode (s)]]-Table1[[#This Row],[Print/Copy Time from Ready State (s)]]</f>
        <v>4.8000000000000007</v>
      </c>
      <c r="AH5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519" s="139" t="b">
        <f>IF(Table1[[#This Row],[Recovery Time Requirement (s)]]="No Requirement",TRUE,IF(Table1[[#This Row],[Recovery Time Requirement (s)]]="Default Delay Time Missing","Unknown",Table1[[#This Row],[Recovery Time (s) (Tactive1 - Tactive0)]]&lt;=Table1[[#This Row],[Recovery Time Requirement (s)]]))</f>
        <v>1</v>
      </c>
      <c r="AJ519" s="139" t="b">
        <f>Table1[[#This Row],[Automatic Duplex Output Capable]]&lt;&gt;"Optional"</f>
        <v>1</v>
      </c>
      <c r="AK5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19" s="140" t="str">
        <f t="array" ref="AL5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19" s="140">
        <f t="array" ref="AM5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519" s="140">
        <f>Table1[[#This Row],[V2.0 TEC Requirement (kWh/wk)]]*52/3</f>
        <v>97.066666666666663</v>
      </c>
      <c r="AO5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1.7761400000000003</v>
      </c>
      <c r="AP519" s="140">
        <f t="array" ref="AP5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19" s="140">
        <f>Table1[[#This Row],[Proposed V3.0 TEC Requirement (kWh/wk)]]+IF(Table1[[#This Row],[Maximum Document Size Width]]&gt;=275,A3_Weekly,0)+IF(AND(ISNUMBER(FIND("WiFi",Table1[[#This Row],[Functional Adders]])),ISERROR(FIND("Ethernet",Table1[[#This Row],[Functional Adders]]))),WiFi_Weekly,0)</f>
        <v>0.80499999999999994</v>
      </c>
      <c r="AR519" s="140" t="b">
        <f>Table1[[#This Row],[Typical Electricity Consumption (TEC) Per Proposed V3.0 Calculations (kWh/wk)]]&lt;=Table1[[#This Row],[Proposed V3.0 TEC Requirement Plus A3 and Wi-Fi Allowances (kWh/wk)]]</f>
        <v>0</v>
      </c>
      <c r="AS519" s="140" t="b">
        <f t="shared" si="10"/>
        <v>0</v>
      </c>
    </row>
    <row r="520" spans="1:45" ht="409.5" x14ac:dyDescent="0.2">
      <c r="A520" s="131">
        <v>2198695</v>
      </c>
      <c r="B520" s="132" t="s">
        <v>914</v>
      </c>
      <c r="C520" s="132" t="s">
        <v>915</v>
      </c>
      <c r="D520" s="132" t="s">
        <v>3064</v>
      </c>
      <c r="E520" s="132" t="s">
        <v>3064</v>
      </c>
      <c r="F520" s="132" t="s">
        <v>3065</v>
      </c>
      <c r="G520" s="132" t="s">
        <v>1432</v>
      </c>
      <c r="H520" s="132" t="s">
        <v>22</v>
      </c>
      <c r="I520" s="133">
        <v>216</v>
      </c>
      <c r="J520" s="133">
        <v>356</v>
      </c>
      <c r="K520" s="132"/>
      <c r="L520" s="132" t="s">
        <v>32</v>
      </c>
      <c r="M520" s="132" t="s">
        <v>28</v>
      </c>
      <c r="N520" s="133">
        <v>63</v>
      </c>
      <c r="O520" s="132" t="s">
        <v>24</v>
      </c>
      <c r="P520" s="134">
        <v>5.12</v>
      </c>
      <c r="Q520" s="135">
        <v>266.24</v>
      </c>
      <c r="R520" s="132" t="s">
        <v>25</v>
      </c>
      <c r="S520" s="136">
        <v>41579</v>
      </c>
      <c r="T520" s="136">
        <v>41128</v>
      </c>
      <c r="U520" s="132" t="s">
        <v>35</v>
      </c>
      <c r="V520" s="132" t="s">
        <v>3646</v>
      </c>
      <c r="W520" s="137">
        <v>30</v>
      </c>
      <c r="X520" s="137">
        <v>5.4</v>
      </c>
      <c r="Y520" s="137">
        <v>11.4</v>
      </c>
      <c r="Z520" s="137">
        <v>7.8</v>
      </c>
      <c r="AA520" s="137">
        <v>32</v>
      </c>
      <c r="AB520" s="137">
        <v>890.39999999999986</v>
      </c>
      <c r="AC520" s="138">
        <v>5.1146399999999996</v>
      </c>
      <c r="AD520" s="137">
        <v>222.59999999999997</v>
      </c>
      <c r="AE520" s="137">
        <v>1.9046399999999999</v>
      </c>
      <c r="AF520" s="137">
        <v>99.04128</v>
      </c>
      <c r="AG520" s="139">
        <f>Table1[[#This Row],[Print/Copy Time from Sleep Mode (s)]]-Table1[[#This Row],[Print/Copy Time from Ready State (s)]]</f>
        <v>6</v>
      </c>
      <c r="AH5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47.13</v>
      </c>
      <c r="AI520" s="139" t="b">
        <f>IF(Table1[[#This Row],[Recovery Time Requirement (s)]]="No Requirement",TRUE,IF(Table1[[#This Row],[Recovery Time Requirement (s)]]="Default Delay Time Missing","Unknown",Table1[[#This Row],[Recovery Time (s) (Tactive1 - Tactive0)]]&lt;=Table1[[#This Row],[Recovery Time Requirement (s)]]))</f>
        <v>1</v>
      </c>
      <c r="AJ520" s="139" t="b">
        <f>Table1[[#This Row],[Automatic Duplex Output Capable]]&lt;&gt;"Optional"</f>
        <v>1</v>
      </c>
      <c r="AK5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0" s="140" t="str">
        <f t="array" ref="AL5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0" s="140">
        <f t="array" ref="AM5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v>
      </c>
      <c r="AN520" s="140">
        <f>Table1[[#This Row],[V2.0 TEC Requirement (kWh/wk)]]*52/3</f>
        <v>131.73333333333332</v>
      </c>
      <c r="AO5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1.9046399999999999</v>
      </c>
      <c r="AP520" s="140">
        <f t="array" ref="AP5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0.95499999999999985</v>
      </c>
      <c r="AQ520" s="140">
        <f>Table1[[#This Row],[Proposed V3.0 TEC Requirement (kWh/wk)]]+IF(Table1[[#This Row],[Maximum Document Size Width]]&gt;=275,A3_Weekly,0)+IF(AND(ISNUMBER(FIND("WiFi",Table1[[#This Row],[Functional Adders]])),ISERROR(FIND("Ethernet",Table1[[#This Row],[Functional Adders]]))),WiFi_Weekly,0)</f>
        <v>0.95499999999999985</v>
      </c>
      <c r="AR520" s="140" t="b">
        <f>Table1[[#This Row],[Typical Electricity Consumption (TEC) Per Proposed V3.0 Calculations (kWh/wk)]]&lt;=Table1[[#This Row],[Proposed V3.0 TEC Requirement Plus A3 and Wi-Fi Allowances (kWh/wk)]]</f>
        <v>0</v>
      </c>
      <c r="AS520" s="140" t="b">
        <f t="shared" si="10"/>
        <v>0</v>
      </c>
    </row>
    <row r="521" spans="1:45" ht="409.5" x14ac:dyDescent="0.2">
      <c r="A521" s="131">
        <v>2198598</v>
      </c>
      <c r="B521" s="132" t="s">
        <v>914</v>
      </c>
      <c r="C521" s="132" t="s">
        <v>915</v>
      </c>
      <c r="D521" s="132" t="s">
        <v>3066</v>
      </c>
      <c r="E521" s="132" t="s">
        <v>3066</v>
      </c>
      <c r="F521" s="132" t="s">
        <v>3067</v>
      </c>
      <c r="G521" s="132" t="s">
        <v>1432</v>
      </c>
      <c r="H521" s="132" t="s">
        <v>22</v>
      </c>
      <c r="I521" s="133">
        <v>216</v>
      </c>
      <c r="J521" s="133">
        <v>356</v>
      </c>
      <c r="K521" s="132"/>
      <c r="L521" s="132" t="s">
        <v>32</v>
      </c>
      <c r="M521" s="132" t="s">
        <v>28</v>
      </c>
      <c r="N521" s="133">
        <v>70</v>
      </c>
      <c r="O521" s="132" t="s">
        <v>24</v>
      </c>
      <c r="P521" s="134">
        <v>5.5679999999999996</v>
      </c>
      <c r="Q521" s="135">
        <v>289.536</v>
      </c>
      <c r="R521" s="132" t="s">
        <v>25</v>
      </c>
      <c r="S521" s="136">
        <v>41579</v>
      </c>
      <c r="T521" s="136">
        <v>41624</v>
      </c>
      <c r="U521" s="132" t="s">
        <v>26</v>
      </c>
      <c r="V521" s="132" t="s">
        <v>3647</v>
      </c>
      <c r="W521" s="137">
        <v>30</v>
      </c>
      <c r="X521" s="137">
        <v>5.4</v>
      </c>
      <c r="Y521" s="137">
        <v>11.4</v>
      </c>
      <c r="Z521" s="137">
        <v>7.2</v>
      </c>
      <c r="AA521" s="137">
        <v>32</v>
      </c>
      <c r="AB521" s="137">
        <v>979</v>
      </c>
      <c r="AC521" s="138">
        <v>5.5701200000000002</v>
      </c>
      <c r="AD521" s="137">
        <v>244.75</v>
      </c>
      <c r="AE521" s="137">
        <v>2.0308699999999997</v>
      </c>
      <c r="AF521" s="137">
        <v>105.60523999999998</v>
      </c>
      <c r="AG521" s="139">
        <f>Table1[[#This Row],[Print/Copy Time from Sleep Mode (s)]]-Table1[[#This Row],[Print/Copy Time from Ready State (s)]]</f>
        <v>6</v>
      </c>
      <c r="AH5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50.7</v>
      </c>
      <c r="AI521" s="139" t="b">
        <f>IF(Table1[[#This Row],[Recovery Time Requirement (s)]]="No Requirement",TRUE,IF(Table1[[#This Row],[Recovery Time Requirement (s)]]="Default Delay Time Missing","Unknown",Table1[[#This Row],[Recovery Time (s) (Tactive1 - Tactive0)]]&lt;=Table1[[#This Row],[Recovery Time Requirement (s)]]))</f>
        <v>1</v>
      </c>
      <c r="AJ521" s="139" t="b">
        <f>Table1[[#This Row],[Automatic Duplex Output Capable]]&lt;&gt;"Optional"</f>
        <v>1</v>
      </c>
      <c r="AK5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1" s="140" t="str">
        <f t="array" ref="AL5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1" s="140">
        <f t="array" ref="AM5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9.35</v>
      </c>
      <c r="AN521" s="140">
        <f>Table1[[#This Row],[V2.0 TEC Requirement (kWh/wk)]]*52/3</f>
        <v>162.06666666666666</v>
      </c>
      <c r="AO5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2.0308699999999997</v>
      </c>
      <c r="AP521" s="140">
        <f t="array" ref="AP5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1.2070000000000001</v>
      </c>
      <c r="AQ521" s="140">
        <f>Table1[[#This Row],[Proposed V3.0 TEC Requirement (kWh/wk)]]+IF(Table1[[#This Row],[Maximum Document Size Width]]&gt;=275,A3_Weekly,0)+IF(AND(ISNUMBER(FIND("WiFi",Table1[[#This Row],[Functional Adders]])),ISERROR(FIND("Ethernet",Table1[[#This Row],[Functional Adders]]))),WiFi_Weekly,0)</f>
        <v>1.2070000000000001</v>
      </c>
      <c r="AR521" s="140" t="b">
        <f>Table1[[#This Row],[Typical Electricity Consumption (TEC) Per Proposed V3.0 Calculations (kWh/wk)]]&lt;=Table1[[#This Row],[Proposed V3.0 TEC Requirement Plus A3 and Wi-Fi Allowances (kWh/wk)]]</f>
        <v>0</v>
      </c>
      <c r="AS521" s="140" t="b">
        <f t="shared" si="10"/>
        <v>0</v>
      </c>
    </row>
    <row r="522" spans="1:45" ht="72" x14ac:dyDescent="0.2">
      <c r="A522" s="131">
        <v>2212157</v>
      </c>
      <c r="B522" s="132" t="s">
        <v>914</v>
      </c>
      <c r="C522" s="132" t="s">
        <v>915</v>
      </c>
      <c r="D522" s="132" t="s">
        <v>3068</v>
      </c>
      <c r="E522" s="132" t="s">
        <v>3068</v>
      </c>
      <c r="F522" s="132" t="s">
        <v>3069</v>
      </c>
      <c r="G522" s="132" t="s">
        <v>1432</v>
      </c>
      <c r="H522" s="132" t="s">
        <v>22</v>
      </c>
      <c r="I522" s="133">
        <v>297</v>
      </c>
      <c r="J522" s="133">
        <v>432</v>
      </c>
      <c r="K522" s="132"/>
      <c r="L522" s="132" t="s">
        <v>32</v>
      </c>
      <c r="M522" s="132" t="s">
        <v>28</v>
      </c>
      <c r="N522" s="133">
        <v>45</v>
      </c>
      <c r="O522" s="132" t="s">
        <v>24</v>
      </c>
      <c r="P522" s="134">
        <v>3.7269999999999999</v>
      </c>
      <c r="Q522" s="135">
        <v>193.804</v>
      </c>
      <c r="R522" s="132" t="s">
        <v>25</v>
      </c>
      <c r="S522" s="136">
        <v>41807</v>
      </c>
      <c r="T522" s="136">
        <v>41724</v>
      </c>
      <c r="U522" s="132" t="s">
        <v>26</v>
      </c>
      <c r="V522" s="132" t="s">
        <v>3648</v>
      </c>
      <c r="W522" s="137">
        <v>20</v>
      </c>
      <c r="X522" s="137">
        <v>11.4</v>
      </c>
      <c r="Y522" s="137">
        <v>30</v>
      </c>
      <c r="Z522" s="137">
        <v>27.6</v>
      </c>
      <c r="AA522" s="137">
        <v>32</v>
      </c>
      <c r="AB522" s="137">
        <v>663.20000000000016</v>
      </c>
      <c r="AC522" s="138">
        <v>3.750420000000001</v>
      </c>
      <c r="AD522" s="137">
        <v>165.80000000000004</v>
      </c>
      <c r="AE522" s="137">
        <v>1.3654200000000003</v>
      </c>
      <c r="AF522" s="137">
        <v>71.001840000000016</v>
      </c>
      <c r="AG522" s="139">
        <f>Table1[[#This Row],[Print/Copy Time from Sleep Mode (s)]]-Table1[[#This Row],[Print/Copy Time from Ready State (s)]]</f>
        <v>18.600000000000001</v>
      </c>
      <c r="AH5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522" s="139" t="b">
        <f>IF(Table1[[#This Row],[Recovery Time Requirement (s)]]="No Requirement",TRUE,IF(Table1[[#This Row],[Recovery Time Requirement (s)]]="Default Delay Time Missing","Unknown",Table1[[#This Row],[Recovery Time (s) (Tactive1 - Tactive0)]]&lt;=Table1[[#This Row],[Recovery Time Requirement (s)]]))</f>
        <v>1</v>
      </c>
      <c r="AJ522" s="139" t="b">
        <f>Table1[[#This Row],[Automatic Duplex Output Capable]]&lt;&gt;"Optional"</f>
        <v>1</v>
      </c>
      <c r="AK5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2" s="140" t="str">
        <f t="array" ref="AL5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2" s="140">
        <f t="array" ref="AM5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522" s="140">
        <f>Table1[[#This Row],[V2.0 TEC Requirement (kWh/wk)]]*52/3</f>
        <v>71.066666666666677</v>
      </c>
      <c r="AO5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1.3154200000000003</v>
      </c>
      <c r="AP522" s="140">
        <f t="array" ref="AP5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522" s="140">
        <f>Table1[[#This Row],[Proposed V3.0 TEC Requirement (kWh/wk)]]+IF(Table1[[#This Row],[Maximum Document Size Width]]&gt;=275,A3_Weekly,0)+IF(AND(ISNUMBER(FIND("WiFi",Table1[[#This Row],[Functional Adders]])),ISERROR(FIND("Ethernet",Table1[[#This Row],[Functional Adders]]))),WiFi_Weekly,0)</f>
        <v>0.72499999999999998</v>
      </c>
      <c r="AR522" s="140" t="b">
        <f>Table1[[#This Row],[Typical Electricity Consumption (TEC) Per Proposed V3.0 Calculations (kWh/wk)]]&lt;=Table1[[#This Row],[Proposed V3.0 TEC Requirement Plus A3 and Wi-Fi Allowances (kWh/wk)]]</f>
        <v>0</v>
      </c>
      <c r="AS522" s="140" t="b">
        <f t="shared" si="10"/>
        <v>0</v>
      </c>
    </row>
    <row r="523" spans="1:45" ht="96" x14ac:dyDescent="0.2">
      <c r="A523" s="131">
        <v>2212312</v>
      </c>
      <c r="B523" s="132" t="s">
        <v>914</v>
      </c>
      <c r="C523" s="132" t="s">
        <v>915</v>
      </c>
      <c r="D523" s="132" t="s">
        <v>3070</v>
      </c>
      <c r="E523" s="132" t="s">
        <v>3070</v>
      </c>
      <c r="F523" s="132" t="s">
        <v>3071</v>
      </c>
      <c r="G523" s="132" t="s">
        <v>1432</v>
      </c>
      <c r="H523" s="132" t="s">
        <v>22</v>
      </c>
      <c r="I523" s="133">
        <v>297</v>
      </c>
      <c r="J523" s="133">
        <v>432</v>
      </c>
      <c r="K523" s="132"/>
      <c r="L523" s="132" t="s">
        <v>32</v>
      </c>
      <c r="M523" s="132" t="s">
        <v>28</v>
      </c>
      <c r="N523" s="133">
        <v>55</v>
      </c>
      <c r="O523" s="132" t="s">
        <v>24</v>
      </c>
      <c r="P523" s="134">
        <v>4.3019999999999996</v>
      </c>
      <c r="Q523" s="135">
        <v>223.70400000000001</v>
      </c>
      <c r="R523" s="132" t="s">
        <v>25</v>
      </c>
      <c r="S523" s="136">
        <v>41807</v>
      </c>
      <c r="T523" s="136">
        <v>41733</v>
      </c>
      <c r="U523" s="132" t="s">
        <v>26</v>
      </c>
      <c r="V523" s="132" t="s">
        <v>3649</v>
      </c>
      <c r="W523" s="137">
        <v>20</v>
      </c>
      <c r="X523" s="137">
        <v>10.199999999999999</v>
      </c>
      <c r="Y523" s="137">
        <v>29.4</v>
      </c>
      <c r="Z523" s="137">
        <v>28.2</v>
      </c>
      <c r="AA523" s="137">
        <v>32</v>
      </c>
      <c r="AB523" s="137">
        <v>776.8</v>
      </c>
      <c r="AC523" s="138">
        <v>4.3184199999999997</v>
      </c>
      <c r="AD523" s="137">
        <v>194.2</v>
      </c>
      <c r="AE523" s="137">
        <v>1.50742</v>
      </c>
      <c r="AF523" s="137">
        <v>78.385840000000002</v>
      </c>
      <c r="AG523" s="139">
        <f>Table1[[#This Row],[Print/Copy Time from Sleep Mode (s)]]-Table1[[#This Row],[Print/Copy Time from Ready State (s)]]</f>
        <v>19.2</v>
      </c>
      <c r="AH5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523" s="139" t="b">
        <f>IF(Table1[[#This Row],[Recovery Time Requirement (s)]]="No Requirement",TRUE,IF(Table1[[#This Row],[Recovery Time Requirement (s)]]="Default Delay Time Missing","Unknown",Table1[[#This Row],[Recovery Time (s) (Tactive1 - Tactive0)]]&lt;=Table1[[#This Row],[Recovery Time Requirement (s)]]))</f>
        <v>1</v>
      </c>
      <c r="AJ523" s="139" t="b">
        <f>Table1[[#This Row],[Automatic Duplex Output Capable]]&lt;&gt;"Optional"</f>
        <v>1</v>
      </c>
      <c r="AK5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3" s="140" t="str">
        <f t="array" ref="AL5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3" s="140">
        <f t="array" ref="AM5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523" s="140">
        <f>Table1[[#This Row],[V2.0 TEC Requirement (kWh/wk)]]*52/3</f>
        <v>102.26666666666665</v>
      </c>
      <c r="AO5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1.4574199999999999</v>
      </c>
      <c r="AP523" s="140">
        <f t="array" ref="AP5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23" s="140">
        <f>Table1[[#This Row],[Proposed V3.0 TEC Requirement (kWh/wk)]]+IF(Table1[[#This Row],[Maximum Document Size Width]]&gt;=275,A3_Weekly,0)+IF(AND(ISNUMBER(FIND("WiFi",Table1[[#This Row],[Functional Adders]])),ISERROR(FIND("Ethernet",Table1[[#This Row],[Functional Adders]]))),WiFi_Weekly,0)</f>
        <v>0.85499999999999998</v>
      </c>
      <c r="AR523" s="140" t="b">
        <f>Table1[[#This Row],[Typical Electricity Consumption (TEC) Per Proposed V3.0 Calculations (kWh/wk)]]&lt;=Table1[[#This Row],[Proposed V3.0 TEC Requirement Plus A3 and Wi-Fi Allowances (kWh/wk)]]</f>
        <v>0</v>
      </c>
      <c r="AS523" s="140" t="b">
        <f t="shared" si="10"/>
        <v>0</v>
      </c>
    </row>
    <row r="524" spans="1:45" ht="96" x14ac:dyDescent="0.2">
      <c r="A524" s="131">
        <v>2213138</v>
      </c>
      <c r="B524" s="132" t="s">
        <v>914</v>
      </c>
      <c r="C524" s="132" t="s">
        <v>915</v>
      </c>
      <c r="D524" s="132" t="s">
        <v>3072</v>
      </c>
      <c r="E524" s="132" t="s">
        <v>3072</v>
      </c>
      <c r="F524" s="132" t="s">
        <v>3073</v>
      </c>
      <c r="G524" s="132" t="s">
        <v>1432</v>
      </c>
      <c r="H524" s="132" t="s">
        <v>22</v>
      </c>
      <c r="I524" s="133">
        <v>297</v>
      </c>
      <c r="J524" s="133">
        <v>432</v>
      </c>
      <c r="K524" s="132"/>
      <c r="L524" s="132" t="s">
        <v>32</v>
      </c>
      <c r="M524" s="132" t="s">
        <v>28</v>
      </c>
      <c r="N524" s="133">
        <v>65</v>
      </c>
      <c r="O524" s="132" t="s">
        <v>24</v>
      </c>
      <c r="P524" s="134">
        <v>4.9370000000000003</v>
      </c>
      <c r="Q524" s="135">
        <v>256.72399999999999</v>
      </c>
      <c r="R524" s="132" t="s">
        <v>25</v>
      </c>
      <c r="S524" s="136">
        <v>41807</v>
      </c>
      <c r="T524" s="136">
        <v>41732</v>
      </c>
      <c r="U524" s="132" t="s">
        <v>26</v>
      </c>
      <c r="V524" s="132" t="s">
        <v>3650</v>
      </c>
      <c r="W524" s="137">
        <v>20</v>
      </c>
      <c r="X524" s="137">
        <v>9.6</v>
      </c>
      <c r="Y524" s="137">
        <v>28.8</v>
      </c>
      <c r="Z524" s="137">
        <v>27</v>
      </c>
      <c r="AA524" s="137">
        <v>32</v>
      </c>
      <c r="AB524" s="137">
        <v>905</v>
      </c>
      <c r="AC524" s="138">
        <v>4.9594199999999997</v>
      </c>
      <c r="AD524" s="137">
        <v>226.25</v>
      </c>
      <c r="AE524" s="137">
        <v>1.66767</v>
      </c>
      <c r="AF524" s="137">
        <v>86.71884</v>
      </c>
      <c r="AG524" s="139">
        <f>Table1[[#This Row],[Print/Copy Time from Sleep Mode (s)]]-Table1[[#This Row],[Print/Copy Time from Ready State (s)]]</f>
        <v>19.200000000000003</v>
      </c>
      <c r="AH5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524" s="139" t="b">
        <f>IF(Table1[[#This Row],[Recovery Time Requirement (s)]]="No Requirement",TRUE,IF(Table1[[#This Row],[Recovery Time Requirement (s)]]="Default Delay Time Missing","Unknown",Table1[[#This Row],[Recovery Time (s) (Tactive1 - Tactive0)]]&lt;=Table1[[#This Row],[Recovery Time Requirement (s)]]))</f>
        <v>1</v>
      </c>
      <c r="AJ524" s="139" t="b">
        <f>Table1[[#This Row],[Automatic Duplex Output Capable]]&lt;&gt;"Optional"</f>
        <v>1</v>
      </c>
      <c r="AK5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4" s="140" t="str">
        <f t="array" ref="AL5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4" s="140">
        <f t="array" ref="AM5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524" s="140">
        <f>Table1[[#This Row],[V2.0 TEC Requirement (kWh/wk)]]*52/3</f>
        <v>145.6</v>
      </c>
      <c r="AO5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1.6176699999999999</v>
      </c>
      <c r="AP524" s="140">
        <f t="array" ref="AP5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524" s="140">
        <f>Table1[[#This Row],[Proposed V3.0 TEC Requirement (kWh/wk)]]+IF(Table1[[#This Row],[Maximum Document Size Width]]&gt;=275,A3_Weekly,0)+IF(AND(ISNUMBER(FIND("WiFi",Table1[[#This Row],[Functional Adders]])),ISERROR(FIND("Ethernet",Table1[[#This Row],[Functional Adders]]))),WiFi_Weekly,0)</f>
        <v>1.077</v>
      </c>
      <c r="AR524" s="140" t="b">
        <f>Table1[[#This Row],[Typical Electricity Consumption (TEC) Per Proposed V3.0 Calculations (kWh/wk)]]&lt;=Table1[[#This Row],[Proposed V3.0 TEC Requirement Plus A3 and Wi-Fi Allowances (kWh/wk)]]</f>
        <v>0</v>
      </c>
      <c r="AS524" s="140" t="b">
        <f t="shared" si="10"/>
        <v>0</v>
      </c>
    </row>
    <row r="525" spans="1:45" ht="324" x14ac:dyDescent="0.2">
      <c r="A525" s="131">
        <v>2198384</v>
      </c>
      <c r="B525" s="132" t="s">
        <v>914</v>
      </c>
      <c r="C525" s="132" t="s">
        <v>915</v>
      </c>
      <c r="D525" s="132" t="s">
        <v>3074</v>
      </c>
      <c r="E525" s="132" t="s">
        <v>3074</v>
      </c>
      <c r="F525" s="141" t="s">
        <v>3075</v>
      </c>
      <c r="G525" s="132" t="s">
        <v>1432</v>
      </c>
      <c r="H525" s="132" t="s">
        <v>22</v>
      </c>
      <c r="I525" s="133">
        <v>216</v>
      </c>
      <c r="J525" s="133">
        <v>365</v>
      </c>
      <c r="K525" s="132"/>
      <c r="L525" s="132" t="s">
        <v>32</v>
      </c>
      <c r="M525" s="132" t="s">
        <v>21</v>
      </c>
      <c r="N525" s="133">
        <v>50</v>
      </c>
      <c r="O525" s="132" t="s">
        <v>24</v>
      </c>
      <c r="P525" s="134">
        <v>6.391</v>
      </c>
      <c r="Q525" s="135">
        <v>332.33199999999999</v>
      </c>
      <c r="R525" s="132" t="s">
        <v>25</v>
      </c>
      <c r="S525" s="136">
        <v>39904</v>
      </c>
      <c r="T525" s="136">
        <v>41612</v>
      </c>
      <c r="U525" s="132" t="s">
        <v>26</v>
      </c>
      <c r="V525" s="132" t="s">
        <v>3651</v>
      </c>
      <c r="W525" s="137">
        <v>30</v>
      </c>
      <c r="X525" s="137">
        <v>10.8</v>
      </c>
      <c r="Y525" s="137">
        <v>22.8</v>
      </c>
      <c r="Z525" s="137">
        <v>10.8</v>
      </c>
      <c r="AA525" s="137">
        <v>32</v>
      </c>
      <c r="AB525" s="137">
        <v>885.8</v>
      </c>
      <c r="AC525" s="138">
        <v>6.3862099999999993</v>
      </c>
      <c r="AD525" s="137">
        <v>221.45</v>
      </c>
      <c r="AE525" s="137">
        <v>3.4934600000000007</v>
      </c>
      <c r="AF525" s="137">
        <v>181.65992000000003</v>
      </c>
      <c r="AG525" s="139">
        <f>Table1[[#This Row],[Print/Copy Time from Sleep Mode (s)]]-Table1[[#This Row],[Print/Copy Time from Ready State (s)]]</f>
        <v>12</v>
      </c>
      <c r="AH5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525" s="139" t="b">
        <f>IF(Table1[[#This Row],[Recovery Time Requirement (s)]]="No Requirement",TRUE,IF(Table1[[#This Row],[Recovery Time Requirement (s)]]="Default Delay Time Missing","Unknown",Table1[[#This Row],[Recovery Time (s) (Tactive1 - Tactive0)]]&lt;=Table1[[#This Row],[Recovery Time Requirement (s)]]))</f>
        <v>1</v>
      </c>
      <c r="AJ525" s="139" t="b">
        <f>Table1[[#This Row],[Automatic Duplex Output Capable]]&lt;&gt;"Optional"</f>
        <v>1</v>
      </c>
      <c r="AK5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5" s="140" t="str">
        <f t="array" ref="AL5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5" s="140">
        <f t="array" ref="AM5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7.95</v>
      </c>
      <c r="AN525" s="140">
        <f>Table1[[#This Row],[V2.0 TEC Requirement (kWh/wk)]]*52/3</f>
        <v>137.80000000000001</v>
      </c>
      <c r="AO5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3.4934600000000007</v>
      </c>
      <c r="AP525" s="140">
        <f t="array" ref="AP5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525" s="140">
        <f>Table1[[#This Row],[Proposed V3.0 TEC Requirement (kWh/wk)]]+IF(Table1[[#This Row],[Maximum Document Size Width]]&gt;=275,A3_Weekly,0)+IF(AND(ISNUMBER(FIND("WiFi",Table1[[#This Row],[Functional Adders]])),ISERROR(FIND("Ethernet",Table1[[#This Row],[Functional Adders]]))),WiFi_Weekly,0)</f>
        <v>0.79100000000000004</v>
      </c>
      <c r="AR525" s="140" t="b">
        <f>Table1[[#This Row],[Typical Electricity Consumption (TEC) Per Proposed V3.0 Calculations (kWh/wk)]]&lt;=Table1[[#This Row],[Proposed V3.0 TEC Requirement Plus A3 and Wi-Fi Allowances (kWh/wk)]]</f>
        <v>0</v>
      </c>
      <c r="AS525" s="140" t="b">
        <f t="shared" si="10"/>
        <v>0</v>
      </c>
    </row>
    <row r="526" spans="1:45" ht="108" x14ac:dyDescent="0.2">
      <c r="A526" s="131">
        <v>2200150</v>
      </c>
      <c r="B526" s="132" t="s">
        <v>914</v>
      </c>
      <c r="C526" s="132" t="s">
        <v>915</v>
      </c>
      <c r="D526" s="132" t="s">
        <v>3076</v>
      </c>
      <c r="E526" s="132" t="s">
        <v>3076</v>
      </c>
      <c r="F526" s="132" t="s">
        <v>3077</v>
      </c>
      <c r="G526" s="132" t="s">
        <v>1432</v>
      </c>
      <c r="H526" s="132" t="s">
        <v>22</v>
      </c>
      <c r="I526" s="133">
        <v>305</v>
      </c>
      <c r="J526" s="133">
        <v>457</v>
      </c>
      <c r="K526" s="132"/>
      <c r="L526" s="132" t="s">
        <v>32</v>
      </c>
      <c r="M526" s="132" t="s">
        <v>21</v>
      </c>
      <c r="N526" s="133">
        <v>45</v>
      </c>
      <c r="O526" s="132" t="s">
        <v>24</v>
      </c>
      <c r="P526" s="134">
        <v>6.2</v>
      </c>
      <c r="Q526" s="135">
        <v>322.39999999999998</v>
      </c>
      <c r="R526" s="132" t="s">
        <v>25</v>
      </c>
      <c r="S526" s="136">
        <v>40664</v>
      </c>
      <c r="T526" s="136">
        <v>41652</v>
      </c>
      <c r="U526" s="132" t="s">
        <v>35</v>
      </c>
      <c r="V526" s="132" t="s">
        <v>3652</v>
      </c>
      <c r="W526" s="137">
        <v>5</v>
      </c>
      <c r="X526" s="137">
        <v>8.4</v>
      </c>
      <c r="Y526" s="137">
        <v>42</v>
      </c>
      <c r="Z526" s="137">
        <v>29.4</v>
      </c>
      <c r="AA526" s="137">
        <v>32</v>
      </c>
      <c r="AB526" s="137">
        <v>810.6</v>
      </c>
      <c r="AC526" s="138">
        <v>6.165</v>
      </c>
      <c r="AD526" s="137">
        <v>202.65</v>
      </c>
      <c r="AE526" s="137">
        <v>3.62025</v>
      </c>
      <c r="AF526" s="137">
        <v>188.25299999999999</v>
      </c>
      <c r="AG526" s="139">
        <f>Table1[[#This Row],[Print/Copy Time from Sleep Mode (s)]]-Table1[[#This Row],[Print/Copy Time from Ready State (s)]]</f>
        <v>33.6</v>
      </c>
      <c r="AH5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526" s="139" t="b">
        <f>IF(Table1[[#This Row],[Recovery Time Requirement (s)]]="No Requirement",TRUE,IF(Table1[[#This Row],[Recovery Time Requirement (s)]]="Default Delay Time Missing","Unknown",Table1[[#This Row],[Recovery Time (s) (Tactive1 - Tactive0)]]&lt;=Table1[[#This Row],[Recovery Time Requirement (s)]]))</f>
        <v>0</v>
      </c>
      <c r="AJ526" s="139" t="b">
        <f>Table1[[#This Row],[Automatic Duplex Output Capable]]&lt;&gt;"Optional"</f>
        <v>1</v>
      </c>
      <c r="AK5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6" s="140" t="str">
        <f t="array" ref="AL5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6" s="140">
        <f t="array" ref="AM5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526" s="140">
        <f>Table1[[#This Row],[V2.0 TEC Requirement (kWh/wk)]]*52/3</f>
        <v>125.66666666666667</v>
      </c>
      <c r="AO5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3.5702500000000001</v>
      </c>
      <c r="AP526" s="140">
        <f t="array" ref="AP5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526" s="140">
        <f>Table1[[#This Row],[Proposed V3.0 TEC Requirement (kWh/wk)]]+IF(Table1[[#This Row],[Maximum Document Size Width]]&gt;=275,A3_Weekly,0)+IF(AND(ISNUMBER(FIND("WiFi",Table1[[#This Row],[Functional Adders]])),ISERROR(FIND("Ethernet",Table1[[#This Row],[Functional Adders]]))),WiFi_Weekly,0)</f>
        <v>0.77600000000000002</v>
      </c>
      <c r="AR526" s="140" t="b">
        <f>Table1[[#This Row],[Typical Electricity Consumption (TEC) Per Proposed V3.0 Calculations (kWh/wk)]]&lt;=Table1[[#This Row],[Proposed V3.0 TEC Requirement Plus A3 and Wi-Fi Allowances (kWh/wk)]]</f>
        <v>0</v>
      </c>
      <c r="AS526" s="140" t="b">
        <f t="shared" si="10"/>
        <v>0</v>
      </c>
    </row>
    <row r="527" spans="1:45" ht="108" x14ac:dyDescent="0.2">
      <c r="A527" s="131">
        <v>2199646</v>
      </c>
      <c r="B527" s="132" t="s">
        <v>914</v>
      </c>
      <c r="C527" s="132" t="s">
        <v>915</v>
      </c>
      <c r="D527" s="132" t="s">
        <v>3078</v>
      </c>
      <c r="E527" s="132" t="s">
        <v>3078</v>
      </c>
      <c r="F527" s="132" t="s">
        <v>3079</v>
      </c>
      <c r="G527" s="132" t="s">
        <v>1432</v>
      </c>
      <c r="H527" s="132" t="s">
        <v>22</v>
      </c>
      <c r="I527" s="133">
        <v>305</v>
      </c>
      <c r="J527" s="133">
        <v>457</v>
      </c>
      <c r="K527" s="132"/>
      <c r="L527" s="132" t="s">
        <v>32</v>
      </c>
      <c r="M527" s="132" t="s">
        <v>21</v>
      </c>
      <c r="N527" s="133">
        <v>50</v>
      </c>
      <c r="O527" s="132" t="s">
        <v>24</v>
      </c>
      <c r="P527" s="134">
        <v>6.3940000000000001</v>
      </c>
      <c r="Q527" s="135">
        <v>332.488</v>
      </c>
      <c r="R527" s="132" t="s">
        <v>25</v>
      </c>
      <c r="S527" s="136">
        <v>40664</v>
      </c>
      <c r="T527" s="136">
        <v>41641</v>
      </c>
      <c r="U527" s="132" t="s">
        <v>26</v>
      </c>
      <c r="V527" s="132" t="s">
        <v>3653</v>
      </c>
      <c r="W527" s="137">
        <v>5</v>
      </c>
      <c r="X527" s="137">
        <v>9</v>
      </c>
      <c r="Y527" s="137">
        <v>41.4</v>
      </c>
      <c r="Z527" s="137">
        <v>28.8</v>
      </c>
      <c r="AA527" s="137">
        <v>32</v>
      </c>
      <c r="AB527" s="137">
        <v>853.40000000000009</v>
      </c>
      <c r="AC527" s="138">
        <v>6.3917999999999999</v>
      </c>
      <c r="AD527" s="137">
        <v>213.35000000000002</v>
      </c>
      <c r="AE527" s="137">
        <v>3.6895500000000006</v>
      </c>
      <c r="AF527" s="137">
        <v>191.85660000000001</v>
      </c>
      <c r="AG527" s="139">
        <f>Table1[[#This Row],[Print/Copy Time from Sleep Mode (s)]]-Table1[[#This Row],[Print/Copy Time from Ready State (s)]]</f>
        <v>32.4</v>
      </c>
      <c r="AH5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527" s="139" t="b">
        <f>IF(Table1[[#This Row],[Recovery Time Requirement (s)]]="No Requirement",TRUE,IF(Table1[[#This Row],[Recovery Time Requirement (s)]]="Default Delay Time Missing","Unknown",Table1[[#This Row],[Recovery Time (s) (Tactive1 - Tactive0)]]&lt;=Table1[[#This Row],[Recovery Time Requirement (s)]]))</f>
        <v>0</v>
      </c>
      <c r="AJ527" s="139" t="b">
        <f>Table1[[#This Row],[Automatic Duplex Output Capable]]&lt;&gt;"Optional"</f>
        <v>1</v>
      </c>
      <c r="AK5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7" s="140" t="str">
        <f t="array" ref="AL5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7" s="140">
        <f t="array" ref="AM5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527" s="140">
        <f>Table1[[#This Row],[V2.0 TEC Requirement (kWh/wk)]]*52/3</f>
        <v>143</v>
      </c>
      <c r="AO5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3.6395500000000007</v>
      </c>
      <c r="AP527" s="140">
        <f t="array" ref="AP5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527" s="140">
        <f>Table1[[#This Row],[Proposed V3.0 TEC Requirement (kWh/wk)]]+IF(Table1[[#This Row],[Maximum Document Size Width]]&gt;=275,A3_Weekly,0)+IF(AND(ISNUMBER(FIND("WiFi",Table1[[#This Row],[Functional Adders]])),ISERROR(FIND("Ethernet",Table1[[#This Row],[Functional Adders]]))),WiFi_Weekly,0)</f>
        <v>0.84100000000000008</v>
      </c>
      <c r="AR527" s="140" t="b">
        <f>Table1[[#This Row],[Typical Electricity Consumption (TEC) Per Proposed V3.0 Calculations (kWh/wk)]]&lt;=Table1[[#This Row],[Proposed V3.0 TEC Requirement Plus A3 and Wi-Fi Allowances (kWh/wk)]]</f>
        <v>0</v>
      </c>
      <c r="AS527" s="140" t="b">
        <f t="shared" si="10"/>
        <v>0</v>
      </c>
    </row>
    <row r="528" spans="1:45" ht="84" x14ac:dyDescent="0.2">
      <c r="A528" s="131">
        <v>2199643</v>
      </c>
      <c r="B528" s="132" t="s">
        <v>914</v>
      </c>
      <c r="C528" s="132" t="s">
        <v>915</v>
      </c>
      <c r="D528" s="132" t="s">
        <v>3080</v>
      </c>
      <c r="E528" s="132" t="s">
        <v>3080</v>
      </c>
      <c r="F528" s="132" t="s">
        <v>3081</v>
      </c>
      <c r="G528" s="132" t="s">
        <v>1432</v>
      </c>
      <c r="H528" s="132" t="s">
        <v>22</v>
      </c>
      <c r="I528" s="133">
        <v>305</v>
      </c>
      <c r="J528" s="133">
        <v>457</v>
      </c>
      <c r="K528" s="132"/>
      <c r="L528" s="132" t="s">
        <v>32</v>
      </c>
      <c r="M528" s="132" t="s">
        <v>21</v>
      </c>
      <c r="N528" s="133">
        <v>55</v>
      </c>
      <c r="O528" s="132" t="s">
        <v>24</v>
      </c>
      <c r="P528" s="134">
        <v>6.61</v>
      </c>
      <c r="Q528" s="135">
        <v>343.72</v>
      </c>
      <c r="R528" s="132" t="s">
        <v>25</v>
      </c>
      <c r="S528" s="136">
        <v>40664</v>
      </c>
      <c r="T528" s="136">
        <v>41641</v>
      </c>
      <c r="U528" s="132" t="s">
        <v>35</v>
      </c>
      <c r="V528" s="132" t="s">
        <v>3654</v>
      </c>
      <c r="W528" s="137">
        <v>5</v>
      </c>
      <c r="X528" s="137">
        <v>7.8</v>
      </c>
      <c r="Y528" s="137">
        <v>45.6</v>
      </c>
      <c r="Z528" s="137">
        <v>28.8</v>
      </c>
      <c r="AA528" s="137">
        <v>32</v>
      </c>
      <c r="AB528" s="137">
        <v>900.79999999999984</v>
      </c>
      <c r="AC528" s="138">
        <v>6.6159999999999979</v>
      </c>
      <c r="AD528" s="137">
        <v>225.19999999999996</v>
      </c>
      <c r="AE528" s="137">
        <v>3.7329999999999997</v>
      </c>
      <c r="AF528" s="137">
        <v>194.11599999999999</v>
      </c>
      <c r="AG528" s="139">
        <f>Table1[[#This Row],[Print/Copy Time from Sleep Mode (s)]]-Table1[[#This Row],[Print/Copy Time from Ready State (s)]]</f>
        <v>37.800000000000004</v>
      </c>
      <c r="AH5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28" s="139" t="b">
        <f>IF(Table1[[#This Row],[Recovery Time Requirement (s)]]="No Requirement",TRUE,IF(Table1[[#This Row],[Recovery Time Requirement (s)]]="Default Delay Time Missing","Unknown",Table1[[#This Row],[Recovery Time (s) (Tactive1 - Tactive0)]]&lt;=Table1[[#This Row],[Recovery Time Requirement (s)]]))</f>
        <v>0</v>
      </c>
      <c r="AJ528" s="139" t="b">
        <f>Table1[[#This Row],[Automatic Duplex Output Capable]]&lt;&gt;"Optional"</f>
        <v>1</v>
      </c>
      <c r="AK5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8" s="140" t="str">
        <f t="array" ref="AL5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8" s="140">
        <f t="array" ref="AM5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528" s="140">
        <f>Table1[[#This Row],[V2.0 TEC Requirement (kWh/wk)]]*52/3</f>
        <v>160.33333333333334</v>
      </c>
      <c r="AO5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3.6829999999999998</v>
      </c>
      <c r="AP528" s="140">
        <f t="array" ref="AP5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528" s="140">
        <f>Table1[[#This Row],[Proposed V3.0 TEC Requirement (kWh/wk)]]+IF(Table1[[#This Row],[Maximum Document Size Width]]&gt;=275,A3_Weekly,0)+IF(AND(ISNUMBER(FIND("WiFi",Table1[[#This Row],[Functional Adders]])),ISERROR(FIND("Ethernet",Table1[[#This Row],[Functional Adders]]))),WiFi_Weekly,0)</f>
        <v>0.90600000000000003</v>
      </c>
      <c r="AR528" s="140" t="b">
        <f>Table1[[#This Row],[Typical Electricity Consumption (TEC) Per Proposed V3.0 Calculations (kWh/wk)]]&lt;=Table1[[#This Row],[Proposed V3.0 TEC Requirement Plus A3 and Wi-Fi Allowances (kWh/wk)]]</f>
        <v>0</v>
      </c>
      <c r="AS528" s="140" t="b">
        <f t="shared" si="10"/>
        <v>0</v>
      </c>
    </row>
    <row r="529" spans="1:45" ht="72" x14ac:dyDescent="0.2">
      <c r="A529" s="131">
        <v>2265615</v>
      </c>
      <c r="B529" s="132" t="s">
        <v>914</v>
      </c>
      <c r="C529" s="132" t="s">
        <v>915</v>
      </c>
      <c r="D529" s="132" t="s">
        <v>956</v>
      </c>
      <c r="E529" s="132" t="s">
        <v>956</v>
      </c>
      <c r="F529" s="132"/>
      <c r="G529" s="132" t="s">
        <v>1432</v>
      </c>
      <c r="H529" s="132" t="s">
        <v>22</v>
      </c>
      <c r="I529" s="133">
        <v>216</v>
      </c>
      <c r="J529" s="133">
        <v>360</v>
      </c>
      <c r="K529" s="132"/>
      <c r="L529" s="132" t="s">
        <v>32</v>
      </c>
      <c r="M529" s="132" t="s">
        <v>21</v>
      </c>
      <c r="N529" s="133">
        <v>40</v>
      </c>
      <c r="O529" s="132" t="s">
        <v>24</v>
      </c>
      <c r="P529" s="134">
        <v>1.923</v>
      </c>
      <c r="Q529" s="135">
        <v>99.995999999999995</v>
      </c>
      <c r="R529" s="132" t="s">
        <v>25</v>
      </c>
      <c r="S529" s="136">
        <v>42490</v>
      </c>
      <c r="T529" s="136">
        <v>42461</v>
      </c>
      <c r="U529" s="132" t="s">
        <v>26</v>
      </c>
      <c r="V529" s="132" t="s">
        <v>957</v>
      </c>
      <c r="W529" s="137">
        <v>1</v>
      </c>
      <c r="X529" s="137">
        <v>7.8</v>
      </c>
      <c r="Y529" s="137">
        <v>19.8</v>
      </c>
      <c r="Z529" s="137">
        <v>18</v>
      </c>
      <c r="AA529" s="137">
        <v>32</v>
      </c>
      <c r="AB529" s="137">
        <v>322</v>
      </c>
      <c r="AC529" s="138">
        <v>1.9172</v>
      </c>
      <c r="AD529" s="137">
        <v>80.5</v>
      </c>
      <c r="AE529" s="137">
        <v>0.78170000000000006</v>
      </c>
      <c r="AF529" s="137">
        <v>40.648400000000002</v>
      </c>
      <c r="AG529" s="139">
        <f>Table1[[#This Row],[Print/Copy Time from Sleep Mode (s)]]-Table1[[#This Row],[Print/Copy Time from Ready State (s)]]</f>
        <v>12</v>
      </c>
      <c r="AH5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529" s="139" t="b">
        <f>IF(Table1[[#This Row],[Recovery Time Requirement (s)]]="No Requirement",TRUE,IF(Table1[[#This Row],[Recovery Time Requirement (s)]]="Default Delay Time Missing","Unknown",Table1[[#This Row],[Recovery Time (s) (Tactive1 - Tactive0)]]&lt;=Table1[[#This Row],[Recovery Time Requirement (s)]]))</f>
        <v>1</v>
      </c>
      <c r="AJ529" s="139" t="b">
        <f>Table1[[#This Row],[Automatic Duplex Output Capable]]&lt;&gt;"Optional"</f>
        <v>1</v>
      </c>
      <c r="AK5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29" s="140" t="str">
        <f t="array" ref="AL5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29" s="140">
        <f t="array" ref="AM5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5.95</v>
      </c>
      <c r="AN529" s="140">
        <f>Table1[[#This Row],[V2.0 TEC Requirement (kWh/wk)]]*52/3</f>
        <v>103.13333333333334</v>
      </c>
      <c r="AO5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0.78170000000000006</v>
      </c>
      <c r="AP529" s="140">
        <f t="array" ref="AP5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529" s="140">
        <f>Table1[[#This Row],[Proposed V3.0 TEC Requirement (kWh/wk)]]+IF(Table1[[#This Row],[Maximum Document Size Width]]&gt;=275,A3_Weekly,0)+IF(AND(ISNUMBER(FIND("WiFi",Table1[[#This Row],[Functional Adders]])),ISERROR(FIND("Ethernet",Table1[[#This Row],[Functional Adders]]))),WiFi_Weekly,0)</f>
        <v>0.65300000000000002</v>
      </c>
      <c r="AR529" s="140" t="b">
        <f>Table1[[#This Row],[Typical Electricity Consumption (TEC) Per Proposed V3.0 Calculations (kWh/wk)]]&lt;=Table1[[#This Row],[Proposed V3.0 TEC Requirement Plus A3 and Wi-Fi Allowances (kWh/wk)]]</f>
        <v>0</v>
      </c>
      <c r="AS529" s="140" t="b">
        <f t="shared" si="10"/>
        <v>0</v>
      </c>
    </row>
    <row r="530" spans="1:45" ht="84" x14ac:dyDescent="0.2">
      <c r="A530" s="131">
        <v>2195120</v>
      </c>
      <c r="B530" s="132" t="s">
        <v>958</v>
      </c>
      <c r="C530" s="132" t="s">
        <v>710</v>
      </c>
      <c r="D530" s="132" t="s">
        <v>3082</v>
      </c>
      <c r="E530" s="132" t="s">
        <v>3082</v>
      </c>
      <c r="F530" s="132"/>
      <c r="G530" s="132" t="s">
        <v>1432</v>
      </c>
      <c r="H530" s="132" t="s">
        <v>22</v>
      </c>
      <c r="I530" s="133">
        <v>216</v>
      </c>
      <c r="J530" s="133">
        <v>356</v>
      </c>
      <c r="K530" s="132"/>
      <c r="L530" s="132" t="s">
        <v>32</v>
      </c>
      <c r="M530" s="132" t="s">
        <v>28</v>
      </c>
      <c r="N530" s="133">
        <v>25</v>
      </c>
      <c r="O530" s="132" t="s">
        <v>24</v>
      </c>
      <c r="P530" s="134">
        <v>1.4</v>
      </c>
      <c r="Q530" s="135">
        <v>72.8</v>
      </c>
      <c r="R530" s="132" t="s">
        <v>25</v>
      </c>
      <c r="S530" s="136">
        <v>41275</v>
      </c>
      <c r="T530" s="136">
        <v>41596</v>
      </c>
      <c r="U530" s="132" t="s">
        <v>45</v>
      </c>
      <c r="V530" s="132" t="s">
        <v>3655</v>
      </c>
      <c r="W530" s="137">
        <v>1</v>
      </c>
      <c r="X530" s="137">
        <v>15</v>
      </c>
      <c r="Y530" s="137">
        <v>25.2</v>
      </c>
      <c r="Z530" s="137">
        <v>21</v>
      </c>
      <c r="AA530" s="137">
        <v>25</v>
      </c>
      <c r="AB530" s="137">
        <v>243.33333333333334</v>
      </c>
      <c r="AC530" s="138">
        <v>1.3807666666666665</v>
      </c>
      <c r="AD530" s="137">
        <v>60.833333333333336</v>
      </c>
      <c r="AE530" s="137">
        <v>0.49639166666666668</v>
      </c>
      <c r="AF530" s="137">
        <v>25.812366666666666</v>
      </c>
      <c r="AG530" s="139">
        <f>Table1[[#This Row],[Print/Copy Time from Sleep Mode (s)]]-Table1[[#This Row],[Print/Copy Time from Ready State (s)]]</f>
        <v>10.199999999999999</v>
      </c>
      <c r="AH5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530" s="139" t="b">
        <f>IF(Table1[[#This Row],[Recovery Time Requirement (s)]]="No Requirement",TRUE,IF(Table1[[#This Row],[Recovery Time Requirement (s)]]="Default Delay Time Missing","Unknown",Table1[[#This Row],[Recovery Time (s) (Tactive1 - Tactive0)]]&lt;=Table1[[#This Row],[Recovery Time Requirement (s)]]))</f>
        <v>1</v>
      </c>
      <c r="AJ530" s="139" t="b">
        <f>Table1[[#This Row],[Automatic Duplex Output Capable]]&lt;&gt;"Optional"</f>
        <v>1</v>
      </c>
      <c r="AK5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0" s="140" t="str">
        <f t="array" ref="AL5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0" s="140">
        <f t="array" ref="AM5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1.8000000000000003</v>
      </c>
      <c r="AN530" s="140">
        <f>Table1[[#This Row],[V2.0 TEC Requirement (kWh/wk)]]*52/3</f>
        <v>31.200000000000003</v>
      </c>
      <c r="AO5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0.49639166666666668</v>
      </c>
      <c r="AP530" s="140">
        <f t="array" ref="AP5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530" s="140">
        <f>Table1[[#This Row],[Proposed V3.0 TEC Requirement (kWh/wk)]]+IF(Table1[[#This Row],[Maximum Document Size Width]]&gt;=275,A3_Weekly,0)+IF(AND(ISNUMBER(FIND("WiFi",Table1[[#This Row],[Functional Adders]])),ISERROR(FIND("Ethernet",Table1[[#This Row],[Functional Adders]]))),WiFi_Weekly,0)</f>
        <v>0.33499999999999996</v>
      </c>
      <c r="AR530" s="140" t="b">
        <f>Table1[[#This Row],[Typical Electricity Consumption (TEC) Per Proposed V3.0 Calculations (kWh/wk)]]&lt;=Table1[[#This Row],[Proposed V3.0 TEC Requirement Plus A3 and Wi-Fi Allowances (kWh/wk)]]</f>
        <v>0</v>
      </c>
      <c r="AS530" s="140" t="b">
        <f t="shared" si="10"/>
        <v>0</v>
      </c>
    </row>
    <row r="531" spans="1:45" ht="36" x14ac:dyDescent="0.2">
      <c r="A531" s="131">
        <v>2249181</v>
      </c>
      <c r="B531" s="132" t="s">
        <v>958</v>
      </c>
      <c r="C531" s="132" t="s">
        <v>710</v>
      </c>
      <c r="D531" s="132" t="s">
        <v>959</v>
      </c>
      <c r="E531" s="132" t="s">
        <v>959</v>
      </c>
      <c r="F531" s="132"/>
      <c r="G531" s="132" t="s">
        <v>1432</v>
      </c>
      <c r="H531" s="132" t="s">
        <v>22</v>
      </c>
      <c r="I531" s="133">
        <v>216</v>
      </c>
      <c r="J531" s="133">
        <v>356</v>
      </c>
      <c r="K531" s="132"/>
      <c r="L531" s="132" t="s">
        <v>32</v>
      </c>
      <c r="M531" s="132" t="s">
        <v>28</v>
      </c>
      <c r="N531" s="133">
        <v>28</v>
      </c>
      <c r="O531" s="132" t="s">
        <v>24</v>
      </c>
      <c r="P531" s="134">
        <v>1.5</v>
      </c>
      <c r="Q531" s="135">
        <v>78</v>
      </c>
      <c r="R531" s="132" t="s">
        <v>25</v>
      </c>
      <c r="S531" s="136">
        <v>42400</v>
      </c>
      <c r="T531" s="136">
        <v>42278</v>
      </c>
      <c r="U531" s="132" t="s">
        <v>45</v>
      </c>
      <c r="V531" s="132" t="s">
        <v>960</v>
      </c>
      <c r="W531" s="137">
        <v>1</v>
      </c>
      <c r="X531" s="137">
        <v>13.8</v>
      </c>
      <c r="Y531" s="137">
        <v>19.8</v>
      </c>
      <c r="Z531" s="137">
        <v>19.8</v>
      </c>
      <c r="AA531" s="137">
        <v>28</v>
      </c>
      <c r="AB531" s="137">
        <v>270</v>
      </c>
      <c r="AC531" s="138">
        <v>1.5095999999999998</v>
      </c>
      <c r="AD531" s="137">
        <v>67.5</v>
      </c>
      <c r="AE531" s="137">
        <v>0.52860000000000007</v>
      </c>
      <c r="AF531" s="137">
        <v>27.487200000000005</v>
      </c>
      <c r="AG531" s="139">
        <f>Table1[[#This Row],[Print/Copy Time from Sleep Mode (s)]]-Table1[[#This Row],[Print/Copy Time from Ready State (s)]]</f>
        <v>6</v>
      </c>
      <c r="AH5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531" s="139" t="b">
        <f>IF(Table1[[#This Row],[Recovery Time Requirement (s)]]="No Requirement",TRUE,IF(Table1[[#This Row],[Recovery Time Requirement (s)]]="Default Delay Time Missing","Unknown",Table1[[#This Row],[Recovery Time (s) (Tactive1 - Tactive0)]]&lt;=Table1[[#This Row],[Recovery Time Requirement (s)]]))</f>
        <v>1</v>
      </c>
      <c r="AJ531" s="139" t="b">
        <f>Table1[[#This Row],[Automatic Duplex Output Capable]]&lt;&gt;"Optional"</f>
        <v>1</v>
      </c>
      <c r="AK5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1" s="140" t="str">
        <f t="array" ref="AL5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1" s="140">
        <f t="array" ref="AM5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2.0100000000000002</v>
      </c>
      <c r="AN531" s="140">
        <f>Table1[[#This Row],[V2.0 TEC Requirement (kWh/wk)]]*52/3</f>
        <v>34.840000000000003</v>
      </c>
      <c r="AO5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0.52860000000000007</v>
      </c>
      <c r="AP531" s="140">
        <f t="array" ref="AP5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531" s="140">
        <f>Table1[[#This Row],[Proposed V3.0 TEC Requirement (kWh/wk)]]+IF(Table1[[#This Row],[Maximum Document Size Width]]&gt;=275,A3_Weekly,0)+IF(AND(ISNUMBER(FIND("WiFi",Table1[[#This Row],[Functional Adders]])),ISERROR(FIND("Ethernet",Table1[[#This Row],[Functional Adders]]))),WiFi_Weekly,0)</f>
        <v>0.38900000000000001</v>
      </c>
      <c r="AR531" s="140" t="b">
        <f>Table1[[#This Row],[Typical Electricity Consumption (TEC) Per Proposed V3.0 Calculations (kWh/wk)]]&lt;=Table1[[#This Row],[Proposed V3.0 TEC Requirement Plus A3 and Wi-Fi Allowances (kWh/wk)]]</f>
        <v>0</v>
      </c>
      <c r="AS531" s="140" t="b">
        <f t="shared" si="10"/>
        <v>0</v>
      </c>
    </row>
    <row r="532" spans="1:45" ht="84" x14ac:dyDescent="0.2">
      <c r="A532" s="131">
        <v>2197205</v>
      </c>
      <c r="B532" s="132" t="s">
        <v>958</v>
      </c>
      <c r="C532" s="132" t="s">
        <v>3083</v>
      </c>
      <c r="D532" s="132" t="s">
        <v>3084</v>
      </c>
      <c r="E532" s="132" t="s">
        <v>3084</v>
      </c>
      <c r="F532" s="132"/>
      <c r="G532" s="132" t="s">
        <v>1432</v>
      </c>
      <c r="H532" s="132" t="s">
        <v>22</v>
      </c>
      <c r="I532" s="133">
        <v>216</v>
      </c>
      <c r="J532" s="133">
        <v>356</v>
      </c>
      <c r="K532" s="132"/>
      <c r="L532" s="132" t="s">
        <v>32</v>
      </c>
      <c r="M532" s="132" t="s">
        <v>28</v>
      </c>
      <c r="N532" s="133">
        <v>37</v>
      </c>
      <c r="O532" s="132" t="s">
        <v>24</v>
      </c>
      <c r="P532" s="134">
        <v>1.9</v>
      </c>
      <c r="Q532" s="135">
        <v>98.8</v>
      </c>
      <c r="R532" s="132" t="s">
        <v>25</v>
      </c>
      <c r="S532" s="136">
        <v>41640</v>
      </c>
      <c r="T532" s="136">
        <v>41601</v>
      </c>
      <c r="U532" s="132" t="s">
        <v>45</v>
      </c>
      <c r="V532" s="132" t="s">
        <v>3656</v>
      </c>
      <c r="W532" s="137">
        <v>1</v>
      </c>
      <c r="X532" s="137">
        <v>12</v>
      </c>
      <c r="Y532" s="137">
        <v>22.8</v>
      </c>
      <c r="Z532" s="137">
        <v>19.8</v>
      </c>
      <c r="AA532" s="137">
        <v>32</v>
      </c>
      <c r="AB532" s="137">
        <v>353.8</v>
      </c>
      <c r="AC532" s="138">
        <v>1.9354</v>
      </c>
      <c r="AD532" s="137">
        <v>88.45</v>
      </c>
      <c r="AE532" s="137">
        <v>0.64764999999999995</v>
      </c>
      <c r="AF532" s="137">
        <v>33.677799999999998</v>
      </c>
      <c r="AG532" s="139">
        <f>Table1[[#This Row],[Print/Copy Time from Sleep Mode (s)]]-Table1[[#This Row],[Print/Copy Time from Ready State (s)]]</f>
        <v>10.8</v>
      </c>
      <c r="AH5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32" s="139" t="b">
        <f>IF(Table1[[#This Row],[Recovery Time Requirement (s)]]="No Requirement",TRUE,IF(Table1[[#This Row],[Recovery Time Requirement (s)]]="Default Delay Time Missing","Unknown",Table1[[#This Row],[Recovery Time (s) (Tactive1 - Tactive0)]]&lt;=Table1[[#This Row],[Recovery Time Requirement (s)]]))</f>
        <v>1</v>
      </c>
      <c r="AJ532" s="139" t="b">
        <f>Table1[[#This Row],[Automatic Duplex Output Capable]]&lt;&gt;"Optional"</f>
        <v>1</v>
      </c>
      <c r="AK5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2" s="140" t="str">
        <f t="array" ref="AL5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2" s="140">
        <f t="array" ref="AM5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532" s="140">
        <f>Table1[[#This Row],[V2.0 TEC Requirement (kWh/wk)]]*52/3</f>
        <v>50.613333333333344</v>
      </c>
      <c r="AO5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0.64764999999999995</v>
      </c>
      <c r="AP532" s="140">
        <f t="array" ref="AP5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532" s="140">
        <f>Table1[[#This Row],[Proposed V3.0 TEC Requirement (kWh/wk)]]+IF(Table1[[#This Row],[Maximum Document Size Width]]&gt;=275,A3_Weekly,0)+IF(AND(ISNUMBER(FIND("WiFi",Table1[[#This Row],[Functional Adders]])),ISERROR(FIND("Ethernet",Table1[[#This Row],[Functional Adders]]))),WiFi_Weekly,0)</f>
        <v>0.55099999999999993</v>
      </c>
      <c r="AR532" s="140" t="b">
        <f>Table1[[#This Row],[Typical Electricity Consumption (TEC) Per Proposed V3.0 Calculations (kWh/wk)]]&lt;=Table1[[#This Row],[Proposed V3.0 TEC Requirement Plus A3 and Wi-Fi Allowances (kWh/wk)]]</f>
        <v>0</v>
      </c>
      <c r="AS532" s="140" t="b">
        <f t="shared" si="10"/>
        <v>0</v>
      </c>
    </row>
    <row r="533" spans="1:45" ht="84" x14ac:dyDescent="0.2">
      <c r="A533" s="131">
        <v>2197206</v>
      </c>
      <c r="B533" s="132" t="s">
        <v>958</v>
      </c>
      <c r="C533" s="132" t="s">
        <v>3083</v>
      </c>
      <c r="D533" s="132" t="s">
        <v>3085</v>
      </c>
      <c r="E533" s="132" t="s">
        <v>3085</v>
      </c>
      <c r="F533" s="132" t="s">
        <v>3086</v>
      </c>
      <c r="G533" s="132" t="s">
        <v>1432</v>
      </c>
      <c r="H533" s="132" t="s">
        <v>22</v>
      </c>
      <c r="I533" s="133">
        <v>216</v>
      </c>
      <c r="J533" s="133">
        <v>356</v>
      </c>
      <c r="K533" s="132"/>
      <c r="L533" s="132" t="s">
        <v>32</v>
      </c>
      <c r="M533" s="132" t="s">
        <v>28</v>
      </c>
      <c r="N533" s="133">
        <v>37</v>
      </c>
      <c r="O533" s="132" t="s">
        <v>24</v>
      </c>
      <c r="P533" s="134">
        <v>2</v>
      </c>
      <c r="Q533" s="135">
        <v>104</v>
      </c>
      <c r="R533" s="132" t="s">
        <v>25</v>
      </c>
      <c r="S533" s="136">
        <v>41640</v>
      </c>
      <c r="T533" s="136">
        <v>41601</v>
      </c>
      <c r="U533" s="132" t="s">
        <v>45</v>
      </c>
      <c r="V533" s="132" t="s">
        <v>3657</v>
      </c>
      <c r="W533" s="137">
        <v>1</v>
      </c>
      <c r="X533" s="137">
        <v>15</v>
      </c>
      <c r="Y533" s="137">
        <v>25.8</v>
      </c>
      <c r="Z533" s="137">
        <v>22.2</v>
      </c>
      <c r="AA533" s="137">
        <v>32</v>
      </c>
      <c r="AB533" s="137">
        <v>369.6</v>
      </c>
      <c r="AC533" s="138">
        <v>2.0015999999999998</v>
      </c>
      <c r="AD533" s="137">
        <v>92.4</v>
      </c>
      <c r="AE533" s="137">
        <v>0.65160000000000007</v>
      </c>
      <c r="AF533" s="137">
        <v>33.883200000000002</v>
      </c>
      <c r="AG533" s="139">
        <f>Table1[[#This Row],[Print/Copy Time from Sleep Mode (s)]]-Table1[[#This Row],[Print/Copy Time from Ready State (s)]]</f>
        <v>10.8</v>
      </c>
      <c r="AH5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33" s="139" t="b">
        <f>IF(Table1[[#This Row],[Recovery Time Requirement (s)]]="No Requirement",TRUE,IF(Table1[[#This Row],[Recovery Time Requirement (s)]]="Default Delay Time Missing","Unknown",Table1[[#This Row],[Recovery Time (s) (Tactive1 - Tactive0)]]&lt;=Table1[[#This Row],[Recovery Time Requirement (s)]]))</f>
        <v>1</v>
      </c>
      <c r="AJ533" s="139" t="b">
        <f>Table1[[#This Row],[Automatic Duplex Output Capable]]&lt;&gt;"Optional"</f>
        <v>1</v>
      </c>
      <c r="AK5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3" s="140" t="str">
        <f t="array" ref="AL5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3" s="140">
        <f t="array" ref="AM5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533" s="140">
        <f>Table1[[#This Row],[V2.0 TEC Requirement (kWh/wk)]]*52/3</f>
        <v>50.613333333333344</v>
      </c>
      <c r="AO5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0.65160000000000007</v>
      </c>
      <c r="AP533" s="140">
        <f t="array" ref="AP5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533" s="140">
        <f>Table1[[#This Row],[Proposed V3.0 TEC Requirement (kWh/wk)]]+IF(Table1[[#This Row],[Maximum Document Size Width]]&gt;=275,A3_Weekly,0)+IF(AND(ISNUMBER(FIND("WiFi",Table1[[#This Row],[Functional Adders]])),ISERROR(FIND("Ethernet",Table1[[#This Row],[Functional Adders]]))),WiFi_Weekly,0)</f>
        <v>0.55099999999999993</v>
      </c>
      <c r="AR533" s="140" t="b">
        <f>Table1[[#This Row],[Typical Electricity Consumption (TEC) Per Proposed V3.0 Calculations (kWh/wk)]]&lt;=Table1[[#This Row],[Proposed V3.0 TEC Requirement Plus A3 and Wi-Fi Allowances (kWh/wk)]]</f>
        <v>0</v>
      </c>
      <c r="AS533" s="140" t="b">
        <f t="shared" si="10"/>
        <v>0</v>
      </c>
    </row>
    <row r="534" spans="1:45" ht="84" x14ac:dyDescent="0.2">
      <c r="A534" s="131">
        <v>2197207</v>
      </c>
      <c r="B534" s="132" t="s">
        <v>958</v>
      </c>
      <c r="C534" s="132" t="s">
        <v>3083</v>
      </c>
      <c r="D534" s="132" t="s">
        <v>3087</v>
      </c>
      <c r="E534" s="132" t="s">
        <v>3087</v>
      </c>
      <c r="F534" s="132" t="s">
        <v>3088</v>
      </c>
      <c r="G534" s="132" t="s">
        <v>1432</v>
      </c>
      <c r="H534" s="132" t="s">
        <v>22</v>
      </c>
      <c r="I534" s="133">
        <v>216</v>
      </c>
      <c r="J534" s="133">
        <v>356</v>
      </c>
      <c r="K534" s="132"/>
      <c r="L534" s="132" t="s">
        <v>32</v>
      </c>
      <c r="M534" s="132" t="s">
        <v>28</v>
      </c>
      <c r="N534" s="133">
        <v>37</v>
      </c>
      <c r="O534" s="132" t="s">
        <v>24</v>
      </c>
      <c r="P534" s="134">
        <v>2</v>
      </c>
      <c r="Q534" s="135">
        <v>104</v>
      </c>
      <c r="R534" s="132" t="s">
        <v>25</v>
      </c>
      <c r="S534" s="136">
        <v>41640</v>
      </c>
      <c r="T534" s="136">
        <v>41601</v>
      </c>
      <c r="U534" s="132" t="s">
        <v>45</v>
      </c>
      <c r="V534" s="132" t="s">
        <v>3658</v>
      </c>
      <c r="W534" s="137">
        <v>1</v>
      </c>
      <c r="X534" s="137">
        <v>12</v>
      </c>
      <c r="Y534" s="137">
        <v>22.8</v>
      </c>
      <c r="Z534" s="137">
        <v>19.2</v>
      </c>
      <c r="AA534" s="137">
        <v>32</v>
      </c>
      <c r="AB534" s="137">
        <v>361.39999999999992</v>
      </c>
      <c r="AC534" s="138">
        <v>1.9861999999999995</v>
      </c>
      <c r="AD534" s="137">
        <v>90.34999999999998</v>
      </c>
      <c r="AE534" s="137">
        <v>0.67294999999999983</v>
      </c>
      <c r="AF534" s="137">
        <v>34.993399999999994</v>
      </c>
      <c r="AG534" s="139">
        <f>Table1[[#This Row],[Print/Copy Time from Sleep Mode (s)]]-Table1[[#This Row],[Print/Copy Time from Ready State (s)]]</f>
        <v>10.8</v>
      </c>
      <c r="AH5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34" s="139" t="b">
        <f>IF(Table1[[#This Row],[Recovery Time Requirement (s)]]="No Requirement",TRUE,IF(Table1[[#This Row],[Recovery Time Requirement (s)]]="Default Delay Time Missing","Unknown",Table1[[#This Row],[Recovery Time (s) (Tactive1 - Tactive0)]]&lt;=Table1[[#This Row],[Recovery Time Requirement (s)]]))</f>
        <v>1</v>
      </c>
      <c r="AJ534" s="139" t="b">
        <f>Table1[[#This Row],[Automatic Duplex Output Capable]]&lt;&gt;"Optional"</f>
        <v>1</v>
      </c>
      <c r="AK5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4" s="140" t="str">
        <f t="array" ref="AL5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4" s="140">
        <f t="array" ref="AM5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534" s="140">
        <f>Table1[[#This Row],[V2.0 TEC Requirement (kWh/wk)]]*52/3</f>
        <v>50.613333333333344</v>
      </c>
      <c r="AO5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0.67294999999999983</v>
      </c>
      <c r="AP534" s="140">
        <f t="array" ref="AP5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534" s="140">
        <f>Table1[[#This Row],[Proposed V3.0 TEC Requirement (kWh/wk)]]+IF(Table1[[#This Row],[Maximum Document Size Width]]&gt;=275,A3_Weekly,0)+IF(AND(ISNUMBER(FIND("WiFi",Table1[[#This Row],[Functional Adders]])),ISERROR(FIND("Ethernet",Table1[[#This Row],[Functional Adders]]))),WiFi_Weekly,0)</f>
        <v>0.55099999999999993</v>
      </c>
      <c r="AR534" s="140" t="b">
        <f>Table1[[#This Row],[Typical Electricity Consumption (TEC) Per Proposed V3.0 Calculations (kWh/wk)]]&lt;=Table1[[#This Row],[Proposed V3.0 TEC Requirement Plus A3 and Wi-Fi Allowances (kWh/wk)]]</f>
        <v>0</v>
      </c>
      <c r="AS534" s="140" t="b">
        <f t="shared" si="10"/>
        <v>0</v>
      </c>
    </row>
    <row r="535" spans="1:45" ht="72" x14ac:dyDescent="0.2">
      <c r="A535" s="131">
        <v>2288526</v>
      </c>
      <c r="B535" s="132" t="s">
        <v>962</v>
      </c>
      <c r="C535" s="132" t="s">
        <v>95</v>
      </c>
      <c r="D535" s="132" t="s">
        <v>963</v>
      </c>
      <c r="E535" s="132" t="s">
        <v>964</v>
      </c>
      <c r="F535" s="132"/>
      <c r="G535" s="132" t="s">
        <v>1432</v>
      </c>
      <c r="H535" s="132" t="s">
        <v>22</v>
      </c>
      <c r="I535" s="133">
        <v>320</v>
      </c>
      <c r="J535" s="133">
        <v>320</v>
      </c>
      <c r="K535" s="132"/>
      <c r="L535" s="132" t="s">
        <v>32</v>
      </c>
      <c r="M535" s="132" t="s">
        <v>28</v>
      </c>
      <c r="N535" s="133">
        <v>115</v>
      </c>
      <c r="O535" s="132" t="s">
        <v>24</v>
      </c>
      <c r="P535" s="134">
        <v>20.3</v>
      </c>
      <c r="Q535" s="135">
        <v>1055.5999999999999</v>
      </c>
      <c r="R535" s="132" t="s">
        <v>25</v>
      </c>
      <c r="S535" s="136">
        <v>42736</v>
      </c>
      <c r="T535" s="136">
        <v>42748</v>
      </c>
      <c r="U535" s="132" t="s">
        <v>26</v>
      </c>
      <c r="V535" s="132" t="s">
        <v>965</v>
      </c>
      <c r="W535" s="137">
        <v>40</v>
      </c>
      <c r="X535" s="137">
        <v>7.2</v>
      </c>
      <c r="Y535" s="137">
        <v>129</v>
      </c>
      <c r="Z535" s="137">
        <v>7.8</v>
      </c>
      <c r="AA535" s="137">
        <v>32</v>
      </c>
      <c r="AB535" s="137">
        <v>4101.3999999999996</v>
      </c>
      <c r="AC535" s="138">
        <v>22.289641499999998</v>
      </c>
      <c r="AD535" s="137">
        <v>1025.3499999999999</v>
      </c>
      <c r="AE535" s="137">
        <v>7.0383914999999995</v>
      </c>
      <c r="AF535" s="137">
        <v>365.99635799999999</v>
      </c>
      <c r="AG535" s="139">
        <f>Table1[[#This Row],[Print/Copy Time from Sleep Mode (s)]]-Table1[[#This Row],[Print/Copy Time from Ready State (s)]]</f>
        <v>121.8</v>
      </c>
      <c r="AH5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35" s="139" t="b">
        <f>IF(Table1[[#This Row],[Recovery Time Requirement (s)]]="No Requirement",TRUE,IF(Table1[[#This Row],[Recovery Time Requirement (s)]]="Default Delay Time Missing","Unknown",Table1[[#This Row],[Recovery Time (s) (Tactive1 - Tactive0)]]&lt;=Table1[[#This Row],[Recovery Time Requirement (s)]]))</f>
        <v>0</v>
      </c>
      <c r="AJ535" s="139" t="b">
        <f>Table1[[#This Row],[Automatic Duplex Output Capable]]&lt;&gt;"Optional"</f>
        <v>1</v>
      </c>
      <c r="AK5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5" s="140" t="str">
        <f t="array" ref="AL5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5" s="140">
        <f t="array" ref="AM5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33.15</v>
      </c>
      <c r="AN535" s="140">
        <f>Table1[[#This Row],[V2.0 TEC Requirement (kWh/wk)]]*52/3</f>
        <v>574.6</v>
      </c>
      <c r="AO5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6.9883914999999996</v>
      </c>
      <c r="AP535" s="140">
        <f t="array" ref="AP5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4.5609999999999991</v>
      </c>
      <c r="AQ535" s="140">
        <f>Table1[[#This Row],[Proposed V3.0 TEC Requirement (kWh/wk)]]+IF(Table1[[#This Row],[Maximum Document Size Width]]&gt;=275,A3_Weekly,0)+IF(AND(ISNUMBER(FIND("WiFi",Table1[[#This Row],[Functional Adders]])),ISERROR(FIND("Ethernet",Table1[[#This Row],[Functional Adders]]))),WiFi_Weekly,0)</f>
        <v>4.6109999999999989</v>
      </c>
      <c r="AR535" s="140" t="b">
        <f>Table1[[#This Row],[Typical Electricity Consumption (TEC) Per Proposed V3.0 Calculations (kWh/wk)]]&lt;=Table1[[#This Row],[Proposed V3.0 TEC Requirement Plus A3 and Wi-Fi Allowances (kWh/wk)]]</f>
        <v>0</v>
      </c>
      <c r="AS535" s="140" t="b">
        <f t="shared" si="10"/>
        <v>0</v>
      </c>
    </row>
    <row r="536" spans="1:45" ht="72" x14ac:dyDescent="0.2">
      <c r="A536" s="131">
        <v>2288524</v>
      </c>
      <c r="B536" s="132" t="s">
        <v>962</v>
      </c>
      <c r="C536" s="132" t="s">
        <v>95</v>
      </c>
      <c r="D536" s="132" t="s">
        <v>966</v>
      </c>
      <c r="E536" s="132" t="s">
        <v>967</v>
      </c>
      <c r="F536" s="132"/>
      <c r="G536" s="132" t="s">
        <v>1432</v>
      </c>
      <c r="H536" s="132" t="s">
        <v>22</v>
      </c>
      <c r="I536" s="133">
        <v>320</v>
      </c>
      <c r="J536" s="133">
        <v>320</v>
      </c>
      <c r="K536" s="132"/>
      <c r="L536" s="132" t="s">
        <v>32</v>
      </c>
      <c r="M536" s="132" t="s">
        <v>28</v>
      </c>
      <c r="N536" s="133">
        <v>130</v>
      </c>
      <c r="O536" s="132" t="s">
        <v>24</v>
      </c>
      <c r="P536" s="134">
        <v>21.1</v>
      </c>
      <c r="Q536" s="135">
        <v>1097.2</v>
      </c>
      <c r="R536" s="132" t="s">
        <v>25</v>
      </c>
      <c r="S536" s="136">
        <v>42736</v>
      </c>
      <c r="T536" s="136">
        <v>42748</v>
      </c>
      <c r="U536" s="132" t="s">
        <v>26</v>
      </c>
      <c r="V536" s="132" t="s">
        <v>968</v>
      </c>
      <c r="W536" s="137">
        <v>40</v>
      </c>
      <c r="X536" s="137">
        <v>6.6</v>
      </c>
      <c r="Y536" s="137">
        <v>135</v>
      </c>
      <c r="Z536" s="137">
        <v>10.199999999999999</v>
      </c>
      <c r="AA536" s="137">
        <v>32</v>
      </c>
      <c r="AB536" s="137">
        <v>4286.8</v>
      </c>
      <c r="AC536" s="138">
        <v>23.183598500000006</v>
      </c>
      <c r="AD536" s="137">
        <v>1071.7</v>
      </c>
      <c r="AE536" s="137">
        <v>7.2370984999999992</v>
      </c>
      <c r="AF536" s="137">
        <v>376.32912199999998</v>
      </c>
      <c r="AG536" s="139">
        <f>Table1[[#This Row],[Print/Copy Time from Sleep Mode (s)]]-Table1[[#This Row],[Print/Copy Time from Ready State (s)]]</f>
        <v>128.4</v>
      </c>
      <c r="AH5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36" s="139" t="b">
        <f>IF(Table1[[#This Row],[Recovery Time Requirement (s)]]="No Requirement",TRUE,IF(Table1[[#This Row],[Recovery Time Requirement (s)]]="Default Delay Time Missing","Unknown",Table1[[#This Row],[Recovery Time (s) (Tactive1 - Tactive0)]]&lt;=Table1[[#This Row],[Recovery Time Requirement (s)]]))</f>
        <v>0</v>
      </c>
      <c r="AJ536" s="139" t="b">
        <f>Table1[[#This Row],[Automatic Duplex Output Capable]]&lt;&gt;"Optional"</f>
        <v>1</v>
      </c>
      <c r="AK5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6" s="140" t="str">
        <f t="array" ref="AL5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6" s="140">
        <f t="array" ref="AM5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536" s="140">
        <f>Table1[[#This Row],[V2.0 TEC Requirement (kWh/wk)]]*52/3</f>
        <v>730.59999999999991</v>
      </c>
      <c r="AO5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7.1870984999999994</v>
      </c>
      <c r="AP536" s="140">
        <f t="array" ref="AP5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536" s="140">
        <f>Table1[[#This Row],[Proposed V3.0 TEC Requirement (kWh/wk)]]+IF(Table1[[#This Row],[Maximum Document Size Width]]&gt;=275,A3_Weekly,0)+IF(AND(ISNUMBER(FIND("WiFi",Table1[[#This Row],[Functional Adders]])),ISERROR(FIND("Ethernet",Table1[[#This Row],[Functional Adders]]))),WiFi_Weekly,0)</f>
        <v>5.9159999999999986</v>
      </c>
      <c r="AR536" s="140" t="b">
        <f>Table1[[#This Row],[Typical Electricity Consumption (TEC) Per Proposed V3.0 Calculations (kWh/wk)]]&lt;=Table1[[#This Row],[Proposed V3.0 TEC Requirement Plus A3 and Wi-Fi Allowances (kWh/wk)]]</f>
        <v>0</v>
      </c>
      <c r="AS536" s="140" t="b">
        <f t="shared" si="10"/>
        <v>0</v>
      </c>
    </row>
    <row r="537" spans="1:45" ht="72" x14ac:dyDescent="0.2">
      <c r="A537" s="131">
        <v>2218690</v>
      </c>
      <c r="B537" s="132" t="s">
        <v>962</v>
      </c>
      <c r="C537" s="132" t="s">
        <v>95</v>
      </c>
      <c r="D537" s="132" t="s">
        <v>1461</v>
      </c>
      <c r="E537" s="132" t="s">
        <v>1462</v>
      </c>
      <c r="F537" s="132"/>
      <c r="G537" s="132" t="s">
        <v>1432</v>
      </c>
      <c r="H537" s="132" t="s">
        <v>22</v>
      </c>
      <c r="I537" s="133">
        <v>320</v>
      </c>
      <c r="J537" s="133">
        <v>487</v>
      </c>
      <c r="K537" s="132"/>
      <c r="L537" s="132" t="s">
        <v>32</v>
      </c>
      <c r="M537" s="132" t="s">
        <v>28</v>
      </c>
      <c r="N537" s="133">
        <v>110</v>
      </c>
      <c r="O537" s="132" t="s">
        <v>24</v>
      </c>
      <c r="P537" s="134">
        <v>21.2</v>
      </c>
      <c r="Q537" s="135">
        <v>1102.4000000000001</v>
      </c>
      <c r="R537" s="132" t="s">
        <v>25</v>
      </c>
      <c r="S537" s="136">
        <v>41509</v>
      </c>
      <c r="T537" s="136">
        <v>42702</v>
      </c>
      <c r="U537" s="132" t="s">
        <v>26</v>
      </c>
      <c r="V537" s="132" t="s">
        <v>1463</v>
      </c>
      <c r="W537" s="137">
        <v>40</v>
      </c>
      <c r="X537" s="137">
        <v>321.60000000000002</v>
      </c>
      <c r="Y537" s="137">
        <v>163.80000000000001</v>
      </c>
      <c r="Z537" s="137">
        <v>4.2</v>
      </c>
      <c r="AA537" s="137">
        <v>32</v>
      </c>
      <c r="AB537" s="137">
        <v>4002.4</v>
      </c>
      <c r="AC537" s="138">
        <v>21.241078333333334</v>
      </c>
      <c r="AD537" s="137">
        <v>1000.6</v>
      </c>
      <c r="AE537" s="137">
        <v>6.3460783333333319</v>
      </c>
      <c r="AF537" s="137">
        <v>329.99607333333324</v>
      </c>
      <c r="AG537" s="139">
        <f>Table1[[#This Row],[Print/Copy Time from Sleep Mode (s)]]-Table1[[#This Row],[Print/Copy Time from Ready State (s)]]</f>
        <v>-157.80000000000001</v>
      </c>
      <c r="AH5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37" s="139" t="b">
        <f>IF(Table1[[#This Row],[Recovery Time Requirement (s)]]="No Requirement",TRUE,IF(Table1[[#This Row],[Recovery Time Requirement (s)]]="Default Delay Time Missing","Unknown",Table1[[#This Row],[Recovery Time (s) (Tactive1 - Tactive0)]]&lt;=Table1[[#This Row],[Recovery Time Requirement (s)]]))</f>
        <v>1</v>
      </c>
      <c r="AJ537" s="139" t="b">
        <f>Table1[[#This Row],[Automatic Duplex Output Capable]]&lt;&gt;"Optional"</f>
        <v>1</v>
      </c>
      <c r="AK5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7" s="140" t="str">
        <f t="array" ref="AL5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7" s="140">
        <f t="array" ref="AM5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30.150000000000002</v>
      </c>
      <c r="AN537" s="140">
        <f>Table1[[#This Row],[V2.0 TEC Requirement (kWh/wk)]]*52/3</f>
        <v>522.6</v>
      </c>
      <c r="AO5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6.2960783333333321</v>
      </c>
      <c r="AP537" s="140">
        <f t="array" ref="AP5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4.1259999999999986</v>
      </c>
      <c r="AQ537" s="140">
        <f>Table1[[#This Row],[Proposed V3.0 TEC Requirement (kWh/wk)]]+IF(Table1[[#This Row],[Maximum Document Size Width]]&gt;=275,A3_Weekly,0)+IF(AND(ISNUMBER(FIND("WiFi",Table1[[#This Row],[Functional Adders]])),ISERROR(FIND("Ethernet",Table1[[#This Row],[Functional Adders]]))),WiFi_Weekly,0)</f>
        <v>4.1759999999999984</v>
      </c>
      <c r="AR537" s="140" t="b">
        <f>Table1[[#This Row],[Typical Electricity Consumption (TEC) Per Proposed V3.0 Calculations (kWh/wk)]]&lt;=Table1[[#This Row],[Proposed V3.0 TEC Requirement Plus A3 and Wi-Fi Allowances (kWh/wk)]]</f>
        <v>0</v>
      </c>
      <c r="AS537" s="140" t="b">
        <f t="shared" si="10"/>
        <v>0</v>
      </c>
    </row>
    <row r="538" spans="1:45" ht="72" x14ac:dyDescent="0.2">
      <c r="A538" s="131">
        <v>2218691</v>
      </c>
      <c r="B538" s="132" t="s">
        <v>962</v>
      </c>
      <c r="C538" s="132" t="s">
        <v>95</v>
      </c>
      <c r="D538" s="132" t="s">
        <v>1464</v>
      </c>
      <c r="E538" s="132" t="s">
        <v>1462</v>
      </c>
      <c r="F538" s="132"/>
      <c r="G538" s="132" t="s">
        <v>1432</v>
      </c>
      <c r="H538" s="132" t="s">
        <v>22</v>
      </c>
      <c r="I538" s="133">
        <v>320</v>
      </c>
      <c r="J538" s="133">
        <v>487</v>
      </c>
      <c r="K538" s="132"/>
      <c r="L538" s="132" t="s">
        <v>32</v>
      </c>
      <c r="M538" s="132" t="s">
        <v>28</v>
      </c>
      <c r="N538" s="133">
        <v>120</v>
      </c>
      <c r="O538" s="132" t="s">
        <v>24</v>
      </c>
      <c r="P538" s="134">
        <v>22.6</v>
      </c>
      <c r="Q538" s="135">
        <v>1175.2</v>
      </c>
      <c r="R538" s="132" t="s">
        <v>25</v>
      </c>
      <c r="S538" s="136">
        <v>41509</v>
      </c>
      <c r="T538" s="136">
        <v>42702</v>
      </c>
      <c r="U538" s="132" t="s">
        <v>26</v>
      </c>
      <c r="V538" s="132" t="s">
        <v>1465</v>
      </c>
      <c r="W538" s="137">
        <v>40</v>
      </c>
      <c r="X538" s="137">
        <v>331.2</v>
      </c>
      <c r="Y538" s="137">
        <v>163.80000000000001</v>
      </c>
      <c r="Z538" s="137">
        <v>4.2</v>
      </c>
      <c r="AA538" s="137">
        <v>32</v>
      </c>
      <c r="AB538" s="137">
        <v>4275.3999999999996</v>
      </c>
      <c r="AC538" s="138">
        <v>22.619951666666665</v>
      </c>
      <c r="AD538" s="137">
        <v>1068.8499999999999</v>
      </c>
      <c r="AE538" s="137">
        <v>6.7012016666666661</v>
      </c>
      <c r="AF538" s="137">
        <v>348.46248666666662</v>
      </c>
      <c r="AG538" s="139">
        <f>Table1[[#This Row],[Print/Copy Time from Sleep Mode (s)]]-Table1[[#This Row],[Print/Copy Time from Ready State (s)]]</f>
        <v>-167.39999999999998</v>
      </c>
      <c r="AH5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38" s="139" t="b">
        <f>IF(Table1[[#This Row],[Recovery Time Requirement (s)]]="No Requirement",TRUE,IF(Table1[[#This Row],[Recovery Time Requirement (s)]]="Default Delay Time Missing","Unknown",Table1[[#This Row],[Recovery Time (s) (Tactive1 - Tactive0)]]&lt;=Table1[[#This Row],[Recovery Time Requirement (s)]]))</f>
        <v>1</v>
      </c>
      <c r="AJ538" s="139" t="b">
        <f>Table1[[#This Row],[Automatic Duplex Output Capable]]&lt;&gt;"Optional"</f>
        <v>1</v>
      </c>
      <c r="AK5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8" s="140" t="str">
        <f t="array" ref="AL5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8" s="140">
        <f t="array" ref="AM5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36.15</v>
      </c>
      <c r="AN538" s="140">
        <f>Table1[[#This Row],[V2.0 TEC Requirement (kWh/wk)]]*52/3</f>
        <v>626.6</v>
      </c>
      <c r="AO5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6.6512016666666662</v>
      </c>
      <c r="AP538" s="140">
        <f t="array" ref="AP5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4.9959999999999996</v>
      </c>
      <c r="AQ538" s="140">
        <f>Table1[[#This Row],[Proposed V3.0 TEC Requirement (kWh/wk)]]+IF(Table1[[#This Row],[Maximum Document Size Width]]&gt;=275,A3_Weekly,0)+IF(AND(ISNUMBER(FIND("WiFi",Table1[[#This Row],[Functional Adders]])),ISERROR(FIND("Ethernet",Table1[[#This Row],[Functional Adders]]))),WiFi_Weekly,0)</f>
        <v>5.0459999999999994</v>
      </c>
      <c r="AR538" s="140" t="b">
        <f>Table1[[#This Row],[Typical Electricity Consumption (TEC) Per Proposed V3.0 Calculations (kWh/wk)]]&lt;=Table1[[#This Row],[Proposed V3.0 TEC Requirement Plus A3 and Wi-Fi Allowances (kWh/wk)]]</f>
        <v>0</v>
      </c>
      <c r="AS538" s="140" t="b">
        <f t="shared" si="10"/>
        <v>0</v>
      </c>
    </row>
    <row r="539" spans="1:45" ht="72" x14ac:dyDescent="0.2">
      <c r="A539" s="131">
        <v>2284849</v>
      </c>
      <c r="B539" s="132" t="s">
        <v>962</v>
      </c>
      <c r="C539" s="132" t="s">
        <v>95</v>
      </c>
      <c r="D539" s="132" t="s">
        <v>1466</v>
      </c>
      <c r="E539" s="132" t="s">
        <v>1462</v>
      </c>
      <c r="F539" s="132"/>
      <c r="G539" s="132" t="s">
        <v>1432</v>
      </c>
      <c r="H539" s="132" t="s">
        <v>22</v>
      </c>
      <c r="I539" s="133">
        <v>320</v>
      </c>
      <c r="J539" s="133">
        <v>487</v>
      </c>
      <c r="K539" s="132"/>
      <c r="L539" s="132" t="s">
        <v>32</v>
      </c>
      <c r="M539" s="132" t="s">
        <v>28</v>
      </c>
      <c r="N539" s="133">
        <v>135</v>
      </c>
      <c r="O539" s="132" t="s">
        <v>24</v>
      </c>
      <c r="P539" s="134">
        <v>24.7</v>
      </c>
      <c r="Q539" s="135">
        <v>1284.4000000000001</v>
      </c>
      <c r="R539" s="132" t="s">
        <v>25</v>
      </c>
      <c r="S539" s="136">
        <v>41509</v>
      </c>
      <c r="T539" s="136">
        <v>42702</v>
      </c>
      <c r="U539" s="132" t="s">
        <v>26</v>
      </c>
      <c r="V539" s="132" t="s">
        <v>1467</v>
      </c>
      <c r="W539" s="137">
        <v>40</v>
      </c>
      <c r="X539" s="137">
        <v>324.60000000000002</v>
      </c>
      <c r="Y539" s="137">
        <v>163.80000000000001</v>
      </c>
      <c r="Z539" s="137">
        <v>6</v>
      </c>
      <c r="AA539" s="137">
        <v>32</v>
      </c>
      <c r="AB539" s="137">
        <v>4685.2</v>
      </c>
      <c r="AC539" s="138">
        <v>24.675774333333333</v>
      </c>
      <c r="AD539" s="137">
        <v>1171.3</v>
      </c>
      <c r="AE539" s="137">
        <v>7.2202743333333332</v>
      </c>
      <c r="AF539" s="137">
        <v>375.45426533333335</v>
      </c>
      <c r="AG539" s="139">
        <f>Table1[[#This Row],[Print/Copy Time from Sleep Mode (s)]]-Table1[[#This Row],[Print/Copy Time from Ready State (s)]]</f>
        <v>-160.80000000000001</v>
      </c>
      <c r="AH5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39" s="139" t="b">
        <f>IF(Table1[[#This Row],[Recovery Time Requirement (s)]]="No Requirement",TRUE,IF(Table1[[#This Row],[Recovery Time Requirement (s)]]="Default Delay Time Missing","Unknown",Table1[[#This Row],[Recovery Time (s) (Tactive1 - Tactive0)]]&lt;=Table1[[#This Row],[Recovery Time Requirement (s)]]))</f>
        <v>1</v>
      </c>
      <c r="AJ539" s="139" t="b">
        <f>Table1[[#This Row],[Automatic Duplex Output Capable]]&lt;&gt;"Optional"</f>
        <v>1</v>
      </c>
      <c r="AK5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39" s="140" t="str">
        <f t="array" ref="AL5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39" s="140">
        <f t="array" ref="AM5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45.15</v>
      </c>
      <c r="AN539" s="140">
        <f>Table1[[#This Row],[V2.0 TEC Requirement (kWh/wk)]]*52/3</f>
        <v>782.59999999999991</v>
      </c>
      <c r="AO5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7.1702743333333334</v>
      </c>
      <c r="AP539" s="140">
        <f t="array" ref="AP5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6.3009999999999993</v>
      </c>
      <c r="AQ539" s="140">
        <f>Table1[[#This Row],[Proposed V3.0 TEC Requirement (kWh/wk)]]+IF(Table1[[#This Row],[Maximum Document Size Width]]&gt;=275,A3_Weekly,0)+IF(AND(ISNUMBER(FIND("WiFi",Table1[[#This Row],[Functional Adders]])),ISERROR(FIND("Ethernet",Table1[[#This Row],[Functional Adders]]))),WiFi_Weekly,0)</f>
        <v>6.3509999999999991</v>
      </c>
      <c r="AR539" s="140" t="b">
        <f>Table1[[#This Row],[Typical Electricity Consumption (TEC) Per Proposed V3.0 Calculations (kWh/wk)]]&lt;=Table1[[#This Row],[Proposed V3.0 TEC Requirement Plus A3 and Wi-Fi Allowances (kWh/wk)]]</f>
        <v>0</v>
      </c>
      <c r="AS539" s="140" t="b">
        <f t="shared" si="10"/>
        <v>0</v>
      </c>
    </row>
    <row r="540" spans="1:45" ht="72" x14ac:dyDescent="0.2">
      <c r="A540" s="131">
        <v>2287905</v>
      </c>
      <c r="B540" s="132" t="s">
        <v>962</v>
      </c>
      <c r="C540" s="132" t="s">
        <v>95</v>
      </c>
      <c r="D540" s="132" t="s">
        <v>969</v>
      </c>
      <c r="E540" s="132" t="s">
        <v>970</v>
      </c>
      <c r="F540" s="132"/>
      <c r="G540" s="132" t="s">
        <v>1432</v>
      </c>
      <c r="H540" s="132" t="s">
        <v>22</v>
      </c>
      <c r="I540" s="133">
        <v>320</v>
      </c>
      <c r="J540" s="133">
        <v>320</v>
      </c>
      <c r="K540" s="132"/>
      <c r="L540" s="132" t="s">
        <v>32</v>
      </c>
      <c r="M540" s="132" t="s">
        <v>28</v>
      </c>
      <c r="N540" s="133">
        <v>140</v>
      </c>
      <c r="O540" s="132" t="s">
        <v>24</v>
      </c>
      <c r="P540" s="134">
        <v>22.8</v>
      </c>
      <c r="Q540" s="135">
        <v>1185.5999999999999</v>
      </c>
      <c r="R540" s="132" t="s">
        <v>25</v>
      </c>
      <c r="S540" s="136">
        <v>42736</v>
      </c>
      <c r="T540" s="136">
        <v>42740</v>
      </c>
      <c r="U540" s="132" t="s">
        <v>26</v>
      </c>
      <c r="V540" s="132" t="s">
        <v>971</v>
      </c>
      <c r="W540" s="137">
        <v>40</v>
      </c>
      <c r="X540" s="137">
        <v>10.8</v>
      </c>
      <c r="Y540" s="137">
        <v>132</v>
      </c>
      <c r="Z540" s="137">
        <v>8.4</v>
      </c>
      <c r="AA540" s="137">
        <v>32</v>
      </c>
      <c r="AB540" s="137">
        <v>4610.2</v>
      </c>
      <c r="AC540" s="138">
        <v>24.802763333333335</v>
      </c>
      <c r="AD540" s="137">
        <v>1152.55</v>
      </c>
      <c r="AE540" s="137">
        <v>7.643513333333332</v>
      </c>
      <c r="AF540" s="137">
        <v>397.46269333333328</v>
      </c>
      <c r="AG540" s="139">
        <f>Table1[[#This Row],[Print/Copy Time from Sleep Mode (s)]]-Table1[[#This Row],[Print/Copy Time from Ready State (s)]]</f>
        <v>121.2</v>
      </c>
      <c r="AH5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40" s="139" t="b">
        <f>IF(Table1[[#This Row],[Recovery Time Requirement (s)]]="No Requirement",TRUE,IF(Table1[[#This Row],[Recovery Time Requirement (s)]]="Default Delay Time Missing","Unknown",Table1[[#This Row],[Recovery Time (s) (Tactive1 - Tactive0)]]&lt;=Table1[[#This Row],[Recovery Time Requirement (s)]]))</f>
        <v>0</v>
      </c>
      <c r="AJ540" s="139" t="b">
        <f>Table1[[#This Row],[Automatic Duplex Output Capable]]&lt;&gt;"Optional"</f>
        <v>1</v>
      </c>
      <c r="AK5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0" s="140" t="str">
        <f t="array" ref="AL5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40" s="140">
        <f t="array" ref="AM5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48.15</v>
      </c>
      <c r="AN540" s="140">
        <f>Table1[[#This Row],[V2.0 TEC Requirement (kWh/wk)]]*52/3</f>
        <v>834.59999999999991</v>
      </c>
      <c r="AO5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7.5935133333333322</v>
      </c>
      <c r="AP540" s="140">
        <f t="array" ref="AP5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6.7359999999999998</v>
      </c>
      <c r="AQ540" s="140">
        <f>Table1[[#This Row],[Proposed V3.0 TEC Requirement (kWh/wk)]]+IF(Table1[[#This Row],[Maximum Document Size Width]]&gt;=275,A3_Weekly,0)+IF(AND(ISNUMBER(FIND("WiFi",Table1[[#This Row],[Functional Adders]])),ISERROR(FIND("Ethernet",Table1[[#This Row],[Functional Adders]]))),WiFi_Weekly,0)</f>
        <v>6.7859999999999996</v>
      </c>
      <c r="AR540" s="140" t="b">
        <f>Table1[[#This Row],[Typical Electricity Consumption (TEC) Per Proposed V3.0 Calculations (kWh/wk)]]&lt;=Table1[[#This Row],[Proposed V3.0 TEC Requirement Plus A3 and Wi-Fi Allowances (kWh/wk)]]</f>
        <v>0</v>
      </c>
      <c r="AS540" s="140" t="b">
        <f t="shared" si="10"/>
        <v>0</v>
      </c>
    </row>
    <row r="541" spans="1:45" ht="36" x14ac:dyDescent="0.2">
      <c r="A541" s="131">
        <v>2253455</v>
      </c>
      <c r="B541" s="132" t="s">
        <v>962</v>
      </c>
      <c r="C541" s="132" t="s">
        <v>192</v>
      </c>
      <c r="D541" s="132" t="s">
        <v>1468</v>
      </c>
      <c r="E541" s="132" t="s">
        <v>972</v>
      </c>
      <c r="F541" s="132"/>
      <c r="G541" s="132" t="s">
        <v>29</v>
      </c>
      <c r="H541" s="132" t="s">
        <v>22</v>
      </c>
      <c r="I541" s="133">
        <v>320</v>
      </c>
      <c r="J541" s="133">
        <v>487</v>
      </c>
      <c r="K541" s="132"/>
      <c r="L541" s="132" t="s">
        <v>32</v>
      </c>
      <c r="M541" s="132" t="s">
        <v>28</v>
      </c>
      <c r="N541" s="133">
        <v>254</v>
      </c>
      <c r="O541" s="132" t="s">
        <v>24</v>
      </c>
      <c r="P541" s="134">
        <v>101.4</v>
      </c>
      <c r="Q541" s="135">
        <v>5272.8</v>
      </c>
      <c r="R541" s="132" t="s">
        <v>25</v>
      </c>
      <c r="S541" s="136">
        <v>41285</v>
      </c>
      <c r="T541" s="136">
        <v>42702</v>
      </c>
      <c r="U541" s="132" t="s">
        <v>40</v>
      </c>
      <c r="V541" s="132" t="s">
        <v>1469</v>
      </c>
      <c r="W541" s="137">
        <v>30</v>
      </c>
      <c r="X541" s="137">
        <v>24</v>
      </c>
      <c r="Y541" s="137">
        <v>607.79999999999995</v>
      </c>
      <c r="Z541" s="137">
        <v>16.2</v>
      </c>
      <c r="AA541" s="137">
        <v>32</v>
      </c>
      <c r="AB541" s="137">
        <v>18143.800000000003</v>
      </c>
      <c r="AC541" s="138">
        <v>101.35487366666668</v>
      </c>
      <c r="AD541" s="137">
        <v>4535.9500000000007</v>
      </c>
      <c r="AE541" s="137">
        <v>34.857623666666669</v>
      </c>
      <c r="AF541" s="137">
        <v>1812.5964306666667</v>
      </c>
      <c r="AG541" s="139">
        <f>Table1[[#This Row],[Print/Copy Time from Sleep Mode (s)]]-Table1[[#This Row],[Print/Copy Time from Ready State (s)]]</f>
        <v>583.79999999999995</v>
      </c>
      <c r="AH5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41" s="139" t="b">
        <f>IF(Table1[[#This Row],[Recovery Time Requirement (s)]]="No Requirement",TRUE,IF(Table1[[#This Row],[Recovery Time Requirement (s)]]="Default Delay Time Missing","Unknown",Table1[[#This Row],[Recovery Time (s) (Tactive1 - Tactive0)]]&lt;=Table1[[#This Row],[Recovery Time Requirement (s)]]))</f>
        <v>0</v>
      </c>
      <c r="AJ541" s="139" t="b">
        <f>Table1[[#This Row],[Automatic Duplex Output Capable]]&lt;&gt;"Optional"</f>
        <v>1</v>
      </c>
      <c r="AK5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1" s="140" t="str">
        <f t="array" ref="AL5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1" s="140">
        <f t="array" ref="AM5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102.10000000000001</v>
      </c>
      <c r="AN541" s="140">
        <f>Table1[[#This Row],[V2.0 TEC Requirement (kWh/wk)]]*52/3</f>
        <v>1769.7333333333336</v>
      </c>
      <c r="AO5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34.807623666666672</v>
      </c>
      <c r="AP541" s="140">
        <f t="array" ref="AP5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26.366</v>
      </c>
      <c r="AQ541" s="140">
        <f>Table1[[#This Row],[Proposed V3.0 TEC Requirement (kWh/wk)]]+IF(Table1[[#This Row],[Maximum Document Size Width]]&gt;=275,A3_Weekly,0)+IF(AND(ISNUMBER(FIND("WiFi",Table1[[#This Row],[Functional Adders]])),ISERROR(FIND("Ethernet",Table1[[#This Row],[Functional Adders]]))),WiFi_Weekly,0)</f>
        <v>26.416</v>
      </c>
      <c r="AR541" s="140" t="b">
        <f>Table1[[#This Row],[Typical Electricity Consumption (TEC) Per Proposed V3.0 Calculations (kWh/wk)]]&lt;=Table1[[#This Row],[Proposed V3.0 TEC Requirement Plus A3 and Wi-Fi Allowances (kWh/wk)]]</f>
        <v>0</v>
      </c>
      <c r="AS541" s="140" t="b">
        <f t="shared" si="10"/>
        <v>0</v>
      </c>
    </row>
    <row r="542" spans="1:45" ht="36" x14ac:dyDescent="0.2">
      <c r="A542" s="131">
        <v>2253456</v>
      </c>
      <c r="B542" s="132" t="s">
        <v>962</v>
      </c>
      <c r="C542" s="132" t="s">
        <v>192</v>
      </c>
      <c r="D542" s="132" t="s">
        <v>973</v>
      </c>
      <c r="E542" s="132" t="s">
        <v>972</v>
      </c>
      <c r="F542" s="132"/>
      <c r="G542" s="132" t="s">
        <v>29</v>
      </c>
      <c r="H542" s="132" t="s">
        <v>22</v>
      </c>
      <c r="I542" s="133">
        <v>320</v>
      </c>
      <c r="J542" s="133">
        <v>487</v>
      </c>
      <c r="K542" s="132"/>
      <c r="L542" s="132" t="s">
        <v>32</v>
      </c>
      <c r="M542" s="132" t="s">
        <v>28</v>
      </c>
      <c r="N542" s="133">
        <v>313</v>
      </c>
      <c r="O542" s="132" t="s">
        <v>24</v>
      </c>
      <c r="P542" s="134">
        <v>134.5</v>
      </c>
      <c r="Q542" s="135">
        <v>6994</v>
      </c>
      <c r="R542" s="132" t="s">
        <v>25</v>
      </c>
      <c r="S542" s="136">
        <v>41285</v>
      </c>
      <c r="T542" s="136">
        <v>42702</v>
      </c>
      <c r="U542" s="132" t="s">
        <v>40</v>
      </c>
      <c r="V542" s="132" t="s">
        <v>1470</v>
      </c>
      <c r="W542" s="137">
        <v>30</v>
      </c>
      <c r="X542" s="137">
        <v>24.6</v>
      </c>
      <c r="Y542" s="137">
        <v>607.79999999999995</v>
      </c>
      <c r="Z542" s="137">
        <v>16.2</v>
      </c>
      <c r="AA542" s="137">
        <v>32</v>
      </c>
      <c r="AB542" s="137">
        <v>24890</v>
      </c>
      <c r="AC542" s="138">
        <v>134.51576250000002</v>
      </c>
      <c r="AD542" s="137">
        <v>6222.5</v>
      </c>
      <c r="AE542" s="137">
        <v>42.735262499999997</v>
      </c>
      <c r="AF542" s="137">
        <v>2222.2336499999997</v>
      </c>
      <c r="AG542" s="139">
        <f>Table1[[#This Row],[Print/Copy Time from Sleep Mode (s)]]-Table1[[#This Row],[Print/Copy Time from Ready State (s)]]</f>
        <v>583.19999999999993</v>
      </c>
      <c r="AH5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42" s="139" t="b">
        <f>IF(Table1[[#This Row],[Recovery Time Requirement (s)]]="No Requirement",TRUE,IF(Table1[[#This Row],[Recovery Time Requirement (s)]]="Default Delay Time Missing","Unknown",Table1[[#This Row],[Recovery Time (s) (Tactive1 - Tactive0)]]&lt;=Table1[[#This Row],[Recovery Time Requirement (s)]]))</f>
        <v>0</v>
      </c>
      <c r="AJ542" s="139" t="b">
        <f>Table1[[#This Row],[Automatic Duplex Output Capable]]&lt;&gt;"Optional"</f>
        <v>1</v>
      </c>
      <c r="AK5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2" s="140" t="str">
        <f t="array" ref="AL5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2" s="140">
        <f t="array" ref="AM5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134.55000000000001</v>
      </c>
      <c r="AN542" s="140">
        <f>Table1[[#This Row],[V2.0 TEC Requirement (kWh/wk)]]*52/3</f>
        <v>2332.2000000000003</v>
      </c>
      <c r="AO5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42.6852625</v>
      </c>
      <c r="AP542" s="140">
        <f t="array" ref="AP5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37.162999999999997</v>
      </c>
      <c r="AQ542" s="140">
        <f>Table1[[#This Row],[Proposed V3.0 TEC Requirement (kWh/wk)]]+IF(Table1[[#This Row],[Maximum Document Size Width]]&gt;=275,A3_Weekly,0)+IF(AND(ISNUMBER(FIND("WiFi",Table1[[#This Row],[Functional Adders]])),ISERROR(FIND("Ethernet",Table1[[#This Row],[Functional Adders]]))),WiFi_Weekly,0)</f>
        <v>37.212999999999994</v>
      </c>
      <c r="AR542" s="140" t="b">
        <f>Table1[[#This Row],[Typical Electricity Consumption (TEC) Per Proposed V3.0 Calculations (kWh/wk)]]&lt;=Table1[[#This Row],[Proposed V3.0 TEC Requirement Plus A3 and Wi-Fi Allowances (kWh/wk)]]</f>
        <v>0</v>
      </c>
      <c r="AS542" s="140" t="b">
        <f t="shared" si="10"/>
        <v>0</v>
      </c>
    </row>
    <row r="543" spans="1:45" ht="36" x14ac:dyDescent="0.2">
      <c r="A543" s="131">
        <v>2305722</v>
      </c>
      <c r="B543" s="132" t="s">
        <v>962</v>
      </c>
      <c r="C543" s="132" t="s">
        <v>192</v>
      </c>
      <c r="D543" s="132" t="s">
        <v>1471</v>
      </c>
      <c r="E543" s="132" t="s">
        <v>972</v>
      </c>
      <c r="F543" s="132"/>
      <c r="G543" s="132" t="s">
        <v>29</v>
      </c>
      <c r="H543" s="132" t="s">
        <v>22</v>
      </c>
      <c r="I543" s="133">
        <v>320</v>
      </c>
      <c r="J543" s="133">
        <v>487</v>
      </c>
      <c r="K543" s="132"/>
      <c r="L543" s="132" t="s">
        <v>32</v>
      </c>
      <c r="M543" s="132" t="s">
        <v>28</v>
      </c>
      <c r="N543" s="133">
        <v>328</v>
      </c>
      <c r="O543" s="132" t="s">
        <v>24</v>
      </c>
      <c r="P543" s="134">
        <v>120.9</v>
      </c>
      <c r="Q543" s="135">
        <v>6286.8</v>
      </c>
      <c r="R543" s="132" t="s">
        <v>25</v>
      </c>
      <c r="S543" s="136">
        <v>41285</v>
      </c>
      <c r="T543" s="136">
        <v>43038</v>
      </c>
      <c r="U543" s="132" t="s">
        <v>40</v>
      </c>
      <c r="V543" s="132" t="s">
        <v>1472</v>
      </c>
      <c r="W543" s="137">
        <v>30</v>
      </c>
      <c r="X543" s="137">
        <v>16.8</v>
      </c>
      <c r="Y543" s="137">
        <v>343.8</v>
      </c>
      <c r="Z543" s="137">
        <v>16.8</v>
      </c>
      <c r="AA543" s="137">
        <v>32</v>
      </c>
      <c r="AB543" s="137">
        <v>22435.599999999999</v>
      </c>
      <c r="AC543" s="138">
        <v>120.87853866666664</v>
      </c>
      <c r="AD543" s="137">
        <v>5608.9</v>
      </c>
      <c r="AE543" s="137">
        <v>38.137038666666662</v>
      </c>
      <c r="AF543" s="137">
        <v>1983.1260106666664</v>
      </c>
      <c r="AG543" s="139">
        <f>Table1[[#This Row],[Print/Copy Time from Sleep Mode (s)]]-Table1[[#This Row],[Print/Copy Time from Ready State (s)]]</f>
        <v>327</v>
      </c>
      <c r="AH5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43" s="139" t="b">
        <f>IF(Table1[[#This Row],[Recovery Time Requirement (s)]]="No Requirement",TRUE,IF(Table1[[#This Row],[Recovery Time Requirement (s)]]="Default Delay Time Missing","Unknown",Table1[[#This Row],[Recovery Time (s) (Tactive1 - Tactive0)]]&lt;=Table1[[#This Row],[Recovery Time Requirement (s)]]))</f>
        <v>0</v>
      </c>
      <c r="AJ543" s="139" t="b">
        <f>Table1[[#This Row],[Automatic Duplex Output Capable]]&lt;&gt;"Optional"</f>
        <v>1</v>
      </c>
      <c r="AK5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3" s="140" t="str">
        <f t="array" ref="AL5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3" s="140">
        <f t="array" ref="AM5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142.80000000000001</v>
      </c>
      <c r="AN543" s="140">
        <f>Table1[[#This Row],[V2.0 TEC Requirement (kWh/wk)]]*52/3</f>
        <v>2475.2000000000003</v>
      </c>
      <c r="AO5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38.087038666666665</v>
      </c>
      <c r="AP543" s="140">
        <f t="array" ref="AP5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39.908000000000001</v>
      </c>
      <c r="AQ543" s="140">
        <f>Table1[[#This Row],[Proposed V3.0 TEC Requirement (kWh/wk)]]+IF(Table1[[#This Row],[Maximum Document Size Width]]&gt;=275,A3_Weekly,0)+IF(AND(ISNUMBER(FIND("WiFi",Table1[[#This Row],[Functional Adders]])),ISERROR(FIND("Ethernet",Table1[[#This Row],[Functional Adders]]))),WiFi_Weekly,0)</f>
        <v>39.957999999999998</v>
      </c>
      <c r="AR543" s="140" t="b">
        <f>Table1[[#This Row],[Typical Electricity Consumption (TEC) Per Proposed V3.0 Calculations (kWh/wk)]]&lt;=Table1[[#This Row],[Proposed V3.0 TEC Requirement Plus A3 and Wi-Fi Allowances (kWh/wk)]]</f>
        <v>1</v>
      </c>
      <c r="AS543" s="140" t="b">
        <f t="shared" si="10"/>
        <v>0</v>
      </c>
    </row>
    <row r="544" spans="1:45" ht="36" x14ac:dyDescent="0.2">
      <c r="A544" s="131">
        <v>2305723</v>
      </c>
      <c r="B544" s="132" t="s">
        <v>962</v>
      </c>
      <c r="C544" s="132" t="s">
        <v>192</v>
      </c>
      <c r="D544" s="132" t="s">
        <v>1473</v>
      </c>
      <c r="E544" s="132" t="s">
        <v>972</v>
      </c>
      <c r="F544" s="132"/>
      <c r="G544" s="132" t="s">
        <v>29</v>
      </c>
      <c r="H544" s="132" t="s">
        <v>22</v>
      </c>
      <c r="I544" s="133">
        <v>320</v>
      </c>
      <c r="J544" s="133">
        <v>487</v>
      </c>
      <c r="K544" s="132"/>
      <c r="L544" s="132" t="s">
        <v>32</v>
      </c>
      <c r="M544" s="132" t="s">
        <v>28</v>
      </c>
      <c r="N544" s="133">
        <v>272</v>
      </c>
      <c r="O544" s="132" t="s">
        <v>24</v>
      </c>
      <c r="P544" s="134">
        <v>106.3</v>
      </c>
      <c r="Q544" s="135">
        <v>5527.6</v>
      </c>
      <c r="R544" s="132" t="s">
        <v>25</v>
      </c>
      <c r="S544" s="136">
        <v>41285</v>
      </c>
      <c r="T544" s="136">
        <v>43038</v>
      </c>
      <c r="U544" s="132" t="s">
        <v>40</v>
      </c>
      <c r="V544" s="132" t="s">
        <v>1474</v>
      </c>
      <c r="W544" s="137">
        <v>30</v>
      </c>
      <c r="X544" s="137">
        <v>16.8</v>
      </c>
      <c r="Y544" s="137">
        <v>375</v>
      </c>
      <c r="Z544" s="137">
        <v>16.8</v>
      </c>
      <c r="AA544" s="137">
        <v>32</v>
      </c>
      <c r="AB544" s="137">
        <v>19533</v>
      </c>
      <c r="AC544" s="138">
        <v>106.31594299999999</v>
      </c>
      <c r="AD544" s="137">
        <v>4883.25</v>
      </c>
      <c r="AE544" s="137">
        <v>34.444192999999999</v>
      </c>
      <c r="AF544" s="137">
        <v>1791.0980359999999</v>
      </c>
      <c r="AG544" s="139">
        <f>Table1[[#This Row],[Print/Copy Time from Sleep Mode (s)]]-Table1[[#This Row],[Print/Copy Time from Ready State (s)]]</f>
        <v>358.2</v>
      </c>
      <c r="AH5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544" s="139" t="b">
        <f>IF(Table1[[#This Row],[Recovery Time Requirement (s)]]="No Requirement",TRUE,IF(Table1[[#This Row],[Recovery Time Requirement (s)]]="Default Delay Time Missing","Unknown",Table1[[#This Row],[Recovery Time (s) (Tactive1 - Tactive0)]]&lt;=Table1[[#This Row],[Recovery Time Requirement (s)]]))</f>
        <v>0</v>
      </c>
      <c r="AJ544" s="139" t="b">
        <f>Table1[[#This Row],[Automatic Duplex Output Capable]]&lt;&gt;"Optional"</f>
        <v>1</v>
      </c>
      <c r="AK5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4" s="140" t="str">
        <f t="array" ref="AL5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4" s="140">
        <f t="array" ref="AM5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112.00000000000001</v>
      </c>
      <c r="AN544" s="140">
        <f>Table1[[#This Row],[V2.0 TEC Requirement (kWh/wk)]]*52/3</f>
        <v>1941.3333333333337</v>
      </c>
      <c r="AO5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34.394193000000001</v>
      </c>
      <c r="AP544" s="140">
        <f t="array" ref="AP5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29.659999999999997</v>
      </c>
      <c r="AQ544" s="140">
        <f>Table1[[#This Row],[Proposed V3.0 TEC Requirement (kWh/wk)]]+IF(Table1[[#This Row],[Maximum Document Size Width]]&gt;=275,A3_Weekly,0)+IF(AND(ISNUMBER(FIND("WiFi",Table1[[#This Row],[Functional Adders]])),ISERROR(FIND("Ethernet",Table1[[#This Row],[Functional Adders]]))),WiFi_Weekly,0)</f>
        <v>29.709999999999997</v>
      </c>
      <c r="AR544" s="140" t="b">
        <f>Table1[[#This Row],[Typical Electricity Consumption (TEC) Per Proposed V3.0 Calculations (kWh/wk)]]&lt;=Table1[[#This Row],[Proposed V3.0 TEC Requirement Plus A3 and Wi-Fi Allowances (kWh/wk)]]</f>
        <v>0</v>
      </c>
      <c r="AS544" s="140" t="b">
        <f t="shared" si="10"/>
        <v>0</v>
      </c>
    </row>
    <row r="545" spans="1:45" ht="36" x14ac:dyDescent="0.2">
      <c r="A545" s="131">
        <v>2281989</v>
      </c>
      <c r="B545" s="132" t="s">
        <v>974</v>
      </c>
      <c r="C545" s="132" t="s">
        <v>975</v>
      </c>
      <c r="D545" s="132" t="s">
        <v>977</v>
      </c>
      <c r="E545" s="132" t="s">
        <v>976</v>
      </c>
      <c r="F545" s="132"/>
      <c r="G545" s="132" t="s">
        <v>29</v>
      </c>
      <c r="H545" s="132" t="s">
        <v>22</v>
      </c>
      <c r="I545" s="133">
        <v>330</v>
      </c>
      <c r="J545" s="133">
        <v>1321</v>
      </c>
      <c r="K545" s="132"/>
      <c r="L545" s="132" t="s">
        <v>32</v>
      </c>
      <c r="M545" s="132" t="s">
        <v>21</v>
      </c>
      <c r="N545" s="133">
        <v>50</v>
      </c>
      <c r="O545" s="132" t="s">
        <v>24</v>
      </c>
      <c r="P545" s="134">
        <v>5.0999999999999996</v>
      </c>
      <c r="Q545" s="135">
        <v>265.2</v>
      </c>
      <c r="R545" s="132" t="s">
        <v>25</v>
      </c>
      <c r="S545" s="136">
        <v>42737</v>
      </c>
      <c r="T545" s="136">
        <v>42659</v>
      </c>
      <c r="U545" s="132" t="s">
        <v>40</v>
      </c>
      <c r="V545" s="132" t="s">
        <v>978</v>
      </c>
      <c r="W545" s="137">
        <v>1</v>
      </c>
      <c r="X545" s="137">
        <v>30</v>
      </c>
      <c r="Y545" s="137">
        <v>63</v>
      </c>
      <c r="Z545" s="137">
        <v>37.799999999999997</v>
      </c>
      <c r="AA545" s="137">
        <v>32</v>
      </c>
      <c r="AB545" s="137">
        <v>942.2</v>
      </c>
      <c r="AC545" s="138">
        <v>5.1273626666666674</v>
      </c>
      <c r="AD545" s="137">
        <v>235.55</v>
      </c>
      <c r="AE545" s="137">
        <v>1.6901126666666668</v>
      </c>
      <c r="AF545" s="137">
        <v>87.885858666666678</v>
      </c>
      <c r="AG545" s="139">
        <f>Table1[[#This Row],[Print/Copy Time from Sleep Mode (s)]]-Table1[[#This Row],[Print/Copy Time from Ready State (s)]]</f>
        <v>33</v>
      </c>
      <c r="AH5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545" s="139" t="b">
        <f>IF(Table1[[#This Row],[Recovery Time Requirement (s)]]="No Requirement",TRUE,IF(Table1[[#This Row],[Recovery Time Requirement (s)]]="Default Delay Time Missing","Unknown",Table1[[#This Row],[Recovery Time (s) (Tactive1 - Tactive0)]]&lt;=Table1[[#This Row],[Recovery Time Requirement (s)]]))</f>
        <v>0</v>
      </c>
      <c r="AJ545" s="139" t="b">
        <f>Table1[[#This Row],[Automatic Duplex Output Capable]]&lt;&gt;"Optional"</f>
        <v>1</v>
      </c>
      <c r="AK5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5" s="140" t="str">
        <f t="array" ref="AL5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5" s="140">
        <f t="array" ref="AM5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545" s="140">
        <f>Table1[[#This Row],[V2.0 TEC Requirement (kWh/wk)]]*52/3</f>
        <v>141.26666666666668</v>
      </c>
      <c r="AO5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1.6401126666666668</v>
      </c>
      <c r="AP545" s="140">
        <f t="array" ref="AP5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545" s="140">
        <f>Table1[[#This Row],[Proposed V3.0 TEC Requirement (kWh/wk)]]+IF(Table1[[#This Row],[Maximum Document Size Width]]&gt;=275,A3_Weekly,0)+IF(AND(ISNUMBER(FIND("WiFi",Table1[[#This Row],[Functional Adders]])),ISERROR(FIND("Ethernet",Table1[[#This Row],[Functional Adders]]))),WiFi_Weekly,0)</f>
        <v>0.98299999999999998</v>
      </c>
      <c r="AR545" s="140" t="b">
        <f>Table1[[#This Row],[Typical Electricity Consumption (TEC) Per Proposed V3.0 Calculations (kWh/wk)]]&lt;=Table1[[#This Row],[Proposed V3.0 TEC Requirement Plus A3 and Wi-Fi Allowances (kWh/wk)]]</f>
        <v>0</v>
      </c>
      <c r="AS545" s="140" t="b">
        <f t="shared" si="10"/>
        <v>0</v>
      </c>
    </row>
    <row r="546" spans="1:45" ht="60" x14ac:dyDescent="0.2">
      <c r="A546" s="131">
        <v>2204922</v>
      </c>
      <c r="B546" s="132" t="s">
        <v>974</v>
      </c>
      <c r="C546" s="132" t="s">
        <v>975</v>
      </c>
      <c r="D546" s="132" t="s">
        <v>3090</v>
      </c>
      <c r="E546" s="132" t="s">
        <v>979</v>
      </c>
      <c r="F546" s="132"/>
      <c r="G546" s="132" t="s">
        <v>29</v>
      </c>
      <c r="H546" s="132" t="s">
        <v>22</v>
      </c>
      <c r="I546" s="133">
        <v>330</v>
      </c>
      <c r="J546" s="133">
        <v>1321</v>
      </c>
      <c r="K546" s="132"/>
      <c r="L546" s="132" t="s">
        <v>32</v>
      </c>
      <c r="M546" s="132" t="s">
        <v>21</v>
      </c>
      <c r="N546" s="133">
        <v>50</v>
      </c>
      <c r="O546" s="132" t="s">
        <v>24</v>
      </c>
      <c r="P546" s="134">
        <v>5.28</v>
      </c>
      <c r="Q546" s="135">
        <v>274.56</v>
      </c>
      <c r="R546" s="132" t="s">
        <v>25</v>
      </c>
      <c r="S546" s="136">
        <v>41705</v>
      </c>
      <c r="T546" s="136">
        <v>41690</v>
      </c>
      <c r="U546" s="132" t="s">
        <v>40</v>
      </c>
      <c r="V546" s="132" t="s">
        <v>3659</v>
      </c>
      <c r="W546" s="137">
        <v>1</v>
      </c>
      <c r="X546" s="137">
        <v>40.799999999999997</v>
      </c>
      <c r="Y546" s="137">
        <v>63</v>
      </c>
      <c r="Z546" s="137">
        <v>39</v>
      </c>
      <c r="AA546" s="137">
        <v>32</v>
      </c>
      <c r="AB546" s="137">
        <v>967.6</v>
      </c>
      <c r="AC546" s="138">
        <v>5.280885333333333</v>
      </c>
      <c r="AD546" s="137">
        <v>241.9</v>
      </c>
      <c r="AE546" s="137">
        <v>1.7543853333333335</v>
      </c>
      <c r="AF546" s="137">
        <v>91.228037333333333</v>
      </c>
      <c r="AG546" s="139">
        <f>Table1[[#This Row],[Print/Copy Time from Sleep Mode (s)]]-Table1[[#This Row],[Print/Copy Time from Ready State (s)]]</f>
        <v>22.200000000000003</v>
      </c>
      <c r="AH5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546" s="139" t="b">
        <f>IF(Table1[[#This Row],[Recovery Time Requirement (s)]]="No Requirement",TRUE,IF(Table1[[#This Row],[Recovery Time Requirement (s)]]="Default Delay Time Missing","Unknown",Table1[[#This Row],[Recovery Time (s) (Tactive1 - Tactive0)]]&lt;=Table1[[#This Row],[Recovery Time Requirement (s)]]))</f>
        <v>1</v>
      </c>
      <c r="AJ546" s="139" t="b">
        <f>Table1[[#This Row],[Automatic Duplex Output Capable]]&lt;&gt;"Optional"</f>
        <v>1</v>
      </c>
      <c r="AK5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6" s="140" t="str">
        <f t="array" ref="AL5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6" s="140">
        <f t="array" ref="AM5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546" s="140">
        <f>Table1[[#This Row],[V2.0 TEC Requirement (kWh/wk)]]*52/3</f>
        <v>141.26666666666668</v>
      </c>
      <c r="AO5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1.7043853333333334</v>
      </c>
      <c r="AP546" s="140">
        <f t="array" ref="AP5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546" s="140">
        <f>Table1[[#This Row],[Proposed V3.0 TEC Requirement (kWh/wk)]]+IF(Table1[[#This Row],[Maximum Document Size Width]]&gt;=275,A3_Weekly,0)+IF(AND(ISNUMBER(FIND("WiFi",Table1[[#This Row],[Functional Adders]])),ISERROR(FIND("Ethernet",Table1[[#This Row],[Functional Adders]]))),WiFi_Weekly,0)</f>
        <v>0.98299999999999998</v>
      </c>
      <c r="AR546" s="140" t="b">
        <f>Table1[[#This Row],[Typical Electricity Consumption (TEC) Per Proposed V3.0 Calculations (kWh/wk)]]&lt;=Table1[[#This Row],[Proposed V3.0 TEC Requirement Plus A3 and Wi-Fi Allowances (kWh/wk)]]</f>
        <v>0</v>
      </c>
      <c r="AS546" s="140" t="b">
        <f t="shared" si="10"/>
        <v>0</v>
      </c>
    </row>
    <row r="547" spans="1:45" ht="60" x14ac:dyDescent="0.2">
      <c r="A547" s="131">
        <v>2199301</v>
      </c>
      <c r="B547" s="132" t="s">
        <v>974</v>
      </c>
      <c r="C547" s="132" t="s">
        <v>980</v>
      </c>
      <c r="D547" s="132" t="s">
        <v>3091</v>
      </c>
      <c r="E547" s="132" t="s">
        <v>3092</v>
      </c>
      <c r="F547" s="132"/>
      <c r="G547" s="132" t="s">
        <v>29</v>
      </c>
      <c r="H547" s="132" t="s">
        <v>22</v>
      </c>
      <c r="I547" s="133">
        <v>216</v>
      </c>
      <c r="J547" s="133">
        <v>1321</v>
      </c>
      <c r="K547" s="132"/>
      <c r="L547" s="132" t="s">
        <v>32</v>
      </c>
      <c r="M547" s="132" t="s">
        <v>28</v>
      </c>
      <c r="N547" s="133">
        <v>47</v>
      </c>
      <c r="O547" s="132" t="s">
        <v>24</v>
      </c>
      <c r="P547" s="134">
        <v>3.1</v>
      </c>
      <c r="Q547" s="135">
        <v>161.19999999999999</v>
      </c>
      <c r="R547" s="132" t="s">
        <v>31</v>
      </c>
      <c r="S547" s="136">
        <v>41609</v>
      </c>
      <c r="T547" s="136">
        <v>41601</v>
      </c>
      <c r="U547" s="132" t="s">
        <v>40</v>
      </c>
      <c r="V547" s="132" t="s">
        <v>3660</v>
      </c>
      <c r="W547" s="137">
        <v>0</v>
      </c>
      <c r="X547" s="137">
        <v>19.2</v>
      </c>
      <c r="Y547" s="137">
        <v>30</v>
      </c>
      <c r="Z547" s="137">
        <v>22.2</v>
      </c>
      <c r="AA547" s="137">
        <v>32</v>
      </c>
      <c r="AB547" s="137">
        <v>454.8</v>
      </c>
      <c r="AC547" s="138">
        <v>3.0548000000000002</v>
      </c>
      <c r="AD547" s="137">
        <v>113.7</v>
      </c>
      <c r="AE547" s="137">
        <v>1.5323</v>
      </c>
      <c r="AF547" s="137">
        <v>79.679599999999994</v>
      </c>
      <c r="AG547" s="139">
        <f>Table1[[#This Row],[Print/Copy Time from Sleep Mode (s)]]-Table1[[#This Row],[Print/Copy Time from Ready State (s)]]</f>
        <v>10.8</v>
      </c>
      <c r="AH5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547" s="139" t="b">
        <f>IF(Table1[[#This Row],[Recovery Time Requirement (s)]]="No Requirement",TRUE,IF(Table1[[#This Row],[Recovery Time Requirement (s)]]="Default Delay Time Missing","Unknown",Table1[[#This Row],[Recovery Time (s) (Tactive1 - Tactive0)]]&lt;=Table1[[#This Row],[Recovery Time Requirement (s)]]))</f>
        <v>1</v>
      </c>
      <c r="AJ547" s="139" t="b">
        <f>Table1[[#This Row],[Automatic Duplex Output Capable]]&lt;&gt;"Optional"</f>
        <v>1</v>
      </c>
      <c r="AK5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7" s="140" t="str">
        <f t="array" ref="AL5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7" s="140">
        <f t="array" ref="AM5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547" s="140">
        <f>Table1[[#This Row],[V2.0 TEC Requirement (kWh/wk)]]*52/3</f>
        <v>64.48</v>
      </c>
      <c r="AO5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1.5323</v>
      </c>
      <c r="AP547" s="140">
        <f t="array" ref="AP5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547" s="140">
        <f>Table1[[#This Row],[Proposed V3.0 TEC Requirement (kWh/wk)]]+IF(Table1[[#This Row],[Maximum Document Size Width]]&gt;=275,A3_Weekly,0)+IF(AND(ISNUMBER(FIND("WiFi",Table1[[#This Row],[Functional Adders]])),ISERROR(FIND("Ethernet",Table1[[#This Row],[Functional Adders]]))),WiFi_Weekly,0)</f>
        <v>0.71399999999999997</v>
      </c>
      <c r="AR547" s="140" t="b">
        <f>Table1[[#This Row],[Typical Electricity Consumption (TEC) Per Proposed V3.0 Calculations (kWh/wk)]]&lt;=Table1[[#This Row],[Proposed V3.0 TEC Requirement Plus A3 and Wi-Fi Allowances (kWh/wk)]]</f>
        <v>0</v>
      </c>
      <c r="AS547" s="140" t="b">
        <f t="shared" si="10"/>
        <v>0</v>
      </c>
    </row>
    <row r="548" spans="1:45" ht="60" x14ac:dyDescent="0.2">
      <c r="A548" s="131">
        <v>2204460</v>
      </c>
      <c r="B548" s="132" t="s">
        <v>974</v>
      </c>
      <c r="C548" s="132" t="s">
        <v>980</v>
      </c>
      <c r="D548" s="132" t="s">
        <v>3091</v>
      </c>
      <c r="E548" s="132" t="s">
        <v>3093</v>
      </c>
      <c r="F548" s="132"/>
      <c r="G548" s="132" t="s">
        <v>29</v>
      </c>
      <c r="H548" s="132" t="s">
        <v>22</v>
      </c>
      <c r="I548" s="133">
        <v>216</v>
      </c>
      <c r="J548" s="133">
        <v>1321</v>
      </c>
      <c r="K548" s="132"/>
      <c r="L548" s="132" t="s">
        <v>32</v>
      </c>
      <c r="M548" s="132" t="s">
        <v>28</v>
      </c>
      <c r="N548" s="133">
        <v>47</v>
      </c>
      <c r="O548" s="132" t="s">
        <v>24</v>
      </c>
      <c r="P548" s="134">
        <v>3.2</v>
      </c>
      <c r="Q548" s="135">
        <v>166.4</v>
      </c>
      <c r="R548" s="132" t="s">
        <v>31</v>
      </c>
      <c r="S548" s="136">
        <v>41639</v>
      </c>
      <c r="T548" s="136">
        <v>41601</v>
      </c>
      <c r="U548" s="132" t="s">
        <v>40</v>
      </c>
      <c r="V548" s="132" t="s">
        <v>3661</v>
      </c>
      <c r="W548" s="137">
        <v>0</v>
      </c>
      <c r="X548" s="137">
        <v>16.8</v>
      </c>
      <c r="Y548" s="137">
        <v>25.2</v>
      </c>
      <c r="Z548" s="137">
        <v>19.2</v>
      </c>
      <c r="AA548" s="137">
        <v>32</v>
      </c>
      <c r="AB548" s="137">
        <v>446</v>
      </c>
      <c r="AC548" s="138">
        <v>3.19</v>
      </c>
      <c r="AD548" s="137">
        <v>111.5</v>
      </c>
      <c r="AE548" s="137">
        <v>1.7424999999999999</v>
      </c>
      <c r="AF548" s="137">
        <v>90.61</v>
      </c>
      <c r="AG548" s="139">
        <f>Table1[[#This Row],[Print/Copy Time from Sleep Mode (s)]]-Table1[[#This Row],[Print/Copy Time from Ready State (s)]]</f>
        <v>8.3999999999999986</v>
      </c>
      <c r="AH5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548" s="139" t="b">
        <f>IF(Table1[[#This Row],[Recovery Time Requirement (s)]]="No Requirement",TRUE,IF(Table1[[#This Row],[Recovery Time Requirement (s)]]="Default Delay Time Missing","Unknown",Table1[[#This Row],[Recovery Time (s) (Tactive1 - Tactive0)]]&lt;=Table1[[#This Row],[Recovery Time Requirement (s)]]))</f>
        <v>1</v>
      </c>
      <c r="AJ548" s="139" t="b">
        <f>Table1[[#This Row],[Automatic Duplex Output Capable]]&lt;&gt;"Optional"</f>
        <v>1</v>
      </c>
      <c r="AK5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8" s="140" t="str">
        <f t="array" ref="AL5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48" s="140">
        <f t="array" ref="AM5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548" s="140">
        <f>Table1[[#This Row],[V2.0 TEC Requirement (kWh/wk)]]*52/3</f>
        <v>64.48</v>
      </c>
      <c r="AO5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1.7424999999999999</v>
      </c>
      <c r="AP548" s="140">
        <f t="array" ref="AP5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548" s="140">
        <f>Table1[[#This Row],[Proposed V3.0 TEC Requirement (kWh/wk)]]+IF(Table1[[#This Row],[Maximum Document Size Width]]&gt;=275,A3_Weekly,0)+IF(AND(ISNUMBER(FIND("WiFi",Table1[[#This Row],[Functional Adders]])),ISERROR(FIND("Ethernet",Table1[[#This Row],[Functional Adders]]))),WiFi_Weekly,0)</f>
        <v>0.71399999999999997</v>
      </c>
      <c r="AR548" s="140" t="b">
        <f>Table1[[#This Row],[Typical Electricity Consumption (TEC) Per Proposed V3.0 Calculations (kWh/wk)]]&lt;=Table1[[#This Row],[Proposed V3.0 TEC Requirement Plus A3 and Wi-Fi Allowances (kWh/wk)]]</f>
        <v>0</v>
      </c>
      <c r="AS548" s="140" t="b">
        <f t="shared" si="10"/>
        <v>0</v>
      </c>
    </row>
    <row r="549" spans="1:45" ht="60" x14ac:dyDescent="0.2">
      <c r="A549" s="131">
        <v>2197264</v>
      </c>
      <c r="B549" s="132" t="s">
        <v>974</v>
      </c>
      <c r="C549" s="132" t="s">
        <v>980</v>
      </c>
      <c r="D549" s="132" t="s">
        <v>3094</v>
      </c>
      <c r="E549" s="132" t="s">
        <v>3095</v>
      </c>
      <c r="F549" s="132"/>
      <c r="G549" s="132" t="s">
        <v>1432</v>
      </c>
      <c r="H549" s="132" t="s">
        <v>22</v>
      </c>
      <c r="I549" s="133">
        <v>216</v>
      </c>
      <c r="J549" s="133">
        <v>1321</v>
      </c>
      <c r="K549" s="132"/>
      <c r="L549" s="132" t="s">
        <v>32</v>
      </c>
      <c r="M549" s="132" t="s">
        <v>28</v>
      </c>
      <c r="N549" s="133">
        <v>47</v>
      </c>
      <c r="O549" s="132" t="s">
        <v>24</v>
      </c>
      <c r="P549" s="134">
        <v>2.6</v>
      </c>
      <c r="Q549" s="135">
        <v>135.19999999999999</v>
      </c>
      <c r="R549" s="132" t="s">
        <v>981</v>
      </c>
      <c r="S549" s="136">
        <v>41609</v>
      </c>
      <c r="T549" s="136">
        <v>41601</v>
      </c>
      <c r="U549" s="132" t="s">
        <v>40</v>
      </c>
      <c r="V549" s="132" t="s">
        <v>3662</v>
      </c>
      <c r="W549" s="137">
        <v>30</v>
      </c>
      <c r="X549" s="137">
        <v>18</v>
      </c>
      <c r="Y549" s="137">
        <v>37.799999999999997</v>
      </c>
      <c r="Z549" s="137">
        <v>22.8</v>
      </c>
      <c r="AA549" s="137">
        <v>32</v>
      </c>
      <c r="AB549" s="137">
        <v>471.8</v>
      </c>
      <c r="AC549" s="138">
        <v>2.6324999999999998</v>
      </c>
      <c r="AD549" s="137">
        <v>117.95</v>
      </c>
      <c r="AE549" s="137">
        <v>0.92325000000000002</v>
      </c>
      <c r="AF549" s="137">
        <v>48.009</v>
      </c>
      <c r="AG549" s="139">
        <f>Table1[[#This Row],[Print/Copy Time from Sleep Mode (s)]]-Table1[[#This Row],[Print/Copy Time from Ready State (s)]]</f>
        <v>19.799999999999997</v>
      </c>
      <c r="AH5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49" s="139" t="b">
        <f>IF(Table1[[#This Row],[Recovery Time Requirement (s)]]="No Requirement",TRUE,IF(Table1[[#This Row],[Recovery Time Requirement (s)]]="Default Delay Time Missing","Unknown",Table1[[#This Row],[Recovery Time (s) (Tactive1 - Tactive0)]]&lt;=Table1[[#This Row],[Recovery Time Requirement (s)]]))</f>
        <v>1</v>
      </c>
      <c r="AJ549" s="139" t="b">
        <f>Table1[[#This Row],[Automatic Duplex Output Capable]]&lt;&gt;"Optional"</f>
        <v>1</v>
      </c>
      <c r="AK5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49" s="140" t="str">
        <f t="array" ref="AL5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49" s="140">
        <f t="array" ref="AM5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49" s="140">
        <f>Table1[[#This Row],[V2.0 TEC Requirement (kWh/wk)]]*52/3</f>
        <v>69.679999999999993</v>
      </c>
      <c r="AO5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0.92325000000000002</v>
      </c>
      <c r="AP549" s="140">
        <f t="array" ref="AP5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49" s="140">
        <f>Table1[[#This Row],[Proposed V3.0 TEC Requirement (kWh/wk)]]+IF(Table1[[#This Row],[Maximum Document Size Width]]&gt;=275,A3_Weekly,0)+IF(AND(ISNUMBER(FIND("WiFi",Table1[[#This Row],[Functional Adders]])),ISERROR(FIND("Ethernet",Table1[[#This Row],[Functional Adders]]))),WiFi_Weekly,0)</f>
        <v>0.70099999999999996</v>
      </c>
      <c r="AR549" s="140" t="b">
        <f>Table1[[#This Row],[Typical Electricity Consumption (TEC) Per Proposed V3.0 Calculations (kWh/wk)]]&lt;=Table1[[#This Row],[Proposed V3.0 TEC Requirement Plus A3 and Wi-Fi Allowances (kWh/wk)]]</f>
        <v>0</v>
      </c>
      <c r="AS549" s="140" t="b">
        <f t="shared" si="10"/>
        <v>0</v>
      </c>
    </row>
    <row r="550" spans="1:45" ht="60" x14ac:dyDescent="0.2">
      <c r="A550" s="131">
        <v>2199302</v>
      </c>
      <c r="B550" s="132" t="s">
        <v>974</v>
      </c>
      <c r="C550" s="132" t="s">
        <v>980</v>
      </c>
      <c r="D550" s="132" t="s">
        <v>3096</v>
      </c>
      <c r="E550" s="132" t="s">
        <v>3095</v>
      </c>
      <c r="F550" s="132"/>
      <c r="G550" s="132" t="s">
        <v>1432</v>
      </c>
      <c r="H550" s="132" t="s">
        <v>22</v>
      </c>
      <c r="I550" s="133">
        <v>216</v>
      </c>
      <c r="J550" s="133">
        <v>1321</v>
      </c>
      <c r="K550" s="132"/>
      <c r="L550" s="132" t="s">
        <v>32</v>
      </c>
      <c r="M550" s="132" t="s">
        <v>28</v>
      </c>
      <c r="N550" s="133">
        <v>35</v>
      </c>
      <c r="O550" s="132" t="s">
        <v>24</v>
      </c>
      <c r="P550" s="134">
        <v>2.2000000000000002</v>
      </c>
      <c r="Q550" s="135">
        <v>114.4</v>
      </c>
      <c r="R550" s="132" t="s">
        <v>981</v>
      </c>
      <c r="S550" s="136">
        <v>41609</v>
      </c>
      <c r="T550" s="136">
        <v>41601</v>
      </c>
      <c r="U550" s="132" t="s">
        <v>40</v>
      </c>
      <c r="V550" s="132" t="s">
        <v>3663</v>
      </c>
      <c r="W550" s="137">
        <v>30</v>
      </c>
      <c r="X550" s="137">
        <v>12</v>
      </c>
      <c r="Y550" s="137">
        <v>36</v>
      </c>
      <c r="Z550" s="137">
        <v>19.8</v>
      </c>
      <c r="AA550" s="137">
        <v>32</v>
      </c>
      <c r="AB550" s="137">
        <v>372.59999999999997</v>
      </c>
      <c r="AC550" s="138">
        <v>2.1741516666666665</v>
      </c>
      <c r="AD550" s="137">
        <v>93.149999999999991</v>
      </c>
      <c r="AE550" s="137">
        <v>0.84590166666666655</v>
      </c>
      <c r="AF550" s="137">
        <v>43.986886666666663</v>
      </c>
      <c r="AG550" s="139">
        <f>Table1[[#This Row],[Print/Copy Time from Sleep Mode (s)]]-Table1[[#This Row],[Print/Copy Time from Ready State (s)]]</f>
        <v>24</v>
      </c>
      <c r="AH5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550" s="139" t="b">
        <f>IF(Table1[[#This Row],[Recovery Time Requirement (s)]]="No Requirement",TRUE,IF(Table1[[#This Row],[Recovery Time Requirement (s)]]="Default Delay Time Missing","Unknown",Table1[[#This Row],[Recovery Time (s) (Tactive1 - Tactive0)]]&lt;=Table1[[#This Row],[Recovery Time Requirement (s)]]))</f>
        <v>1</v>
      </c>
      <c r="AJ550" s="139" t="b">
        <f>Table1[[#This Row],[Automatic Duplex Output Capable]]&lt;&gt;"Optional"</f>
        <v>1</v>
      </c>
      <c r="AK5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0" s="140" t="str">
        <f t="array" ref="AL5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0" s="140">
        <f t="array" ref="AM5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50" s="140">
        <f>Table1[[#This Row],[V2.0 TEC Requirement (kWh/wk)]]*52/3</f>
        <v>46.800000000000004</v>
      </c>
      <c r="AO5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0.84590166666666655</v>
      </c>
      <c r="AP550" s="140">
        <f t="array" ref="AP5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50" s="140">
        <f>Table1[[#This Row],[Proposed V3.0 TEC Requirement (kWh/wk)]]+IF(Table1[[#This Row],[Maximum Document Size Width]]&gt;=275,A3_Weekly,0)+IF(AND(ISNUMBER(FIND("WiFi",Table1[[#This Row],[Functional Adders]])),ISERROR(FIND("Ethernet",Table1[[#This Row],[Functional Adders]]))),WiFi_Weekly,0)</f>
        <v>0.51500000000000001</v>
      </c>
      <c r="AR550" s="140" t="b">
        <f>Table1[[#This Row],[Typical Electricity Consumption (TEC) Per Proposed V3.0 Calculations (kWh/wk)]]&lt;=Table1[[#This Row],[Proposed V3.0 TEC Requirement Plus A3 and Wi-Fi Allowances (kWh/wk)]]</f>
        <v>0</v>
      </c>
      <c r="AS550" s="140" t="b">
        <f t="shared" si="10"/>
        <v>0</v>
      </c>
    </row>
    <row r="551" spans="1:45" ht="60" x14ac:dyDescent="0.2">
      <c r="A551" s="131">
        <v>2200492</v>
      </c>
      <c r="B551" s="132" t="s">
        <v>974</v>
      </c>
      <c r="C551" s="132" t="s">
        <v>980</v>
      </c>
      <c r="D551" s="132" t="s">
        <v>3097</v>
      </c>
      <c r="E551" s="132" t="s">
        <v>3095</v>
      </c>
      <c r="F551" s="132"/>
      <c r="G551" s="132" t="s">
        <v>1432</v>
      </c>
      <c r="H551" s="132" t="s">
        <v>22</v>
      </c>
      <c r="I551" s="133">
        <v>216</v>
      </c>
      <c r="J551" s="133">
        <v>1321</v>
      </c>
      <c r="K551" s="132"/>
      <c r="L551" s="132" t="s">
        <v>32</v>
      </c>
      <c r="M551" s="132" t="s">
        <v>28</v>
      </c>
      <c r="N551" s="133">
        <v>30</v>
      </c>
      <c r="O551" s="132" t="s">
        <v>24</v>
      </c>
      <c r="P551" s="134">
        <v>1.9</v>
      </c>
      <c r="Q551" s="135">
        <v>98.8</v>
      </c>
      <c r="R551" s="132" t="s">
        <v>981</v>
      </c>
      <c r="S551" s="136">
        <v>41609</v>
      </c>
      <c r="T551" s="136">
        <v>41656</v>
      </c>
      <c r="U551" s="132" t="s">
        <v>40</v>
      </c>
      <c r="V551" s="132" t="s">
        <v>3664</v>
      </c>
      <c r="W551" s="137">
        <v>30</v>
      </c>
      <c r="X551" s="137">
        <v>13.2</v>
      </c>
      <c r="Y551" s="137">
        <v>34.799999999999997</v>
      </c>
      <c r="Z551" s="137">
        <v>21</v>
      </c>
      <c r="AA551" s="137">
        <v>30</v>
      </c>
      <c r="AB551" s="137">
        <v>315.73333333333335</v>
      </c>
      <c r="AC551" s="138">
        <v>1.8572666666666668</v>
      </c>
      <c r="AD551" s="137">
        <v>78.933333333333337</v>
      </c>
      <c r="AE551" s="137">
        <v>0.7295166666666667</v>
      </c>
      <c r="AF551" s="137">
        <v>37.934866666666672</v>
      </c>
      <c r="AG551" s="139">
        <f>Table1[[#This Row],[Print/Copy Time from Sleep Mode (s)]]-Table1[[#This Row],[Print/Copy Time from Ready State (s)]]</f>
        <v>21.599999999999998</v>
      </c>
      <c r="AH5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30.3</v>
      </c>
      <c r="AI551" s="139" t="b">
        <f>IF(Table1[[#This Row],[Recovery Time Requirement (s)]]="No Requirement",TRUE,IF(Table1[[#This Row],[Recovery Time Requirement (s)]]="Default Delay Time Missing","Unknown",Table1[[#This Row],[Recovery Time (s) (Tactive1 - Tactive0)]]&lt;=Table1[[#This Row],[Recovery Time Requirement (s)]]))</f>
        <v>1</v>
      </c>
      <c r="AJ551" s="139" t="b">
        <f>Table1[[#This Row],[Automatic Duplex Output Capable]]&lt;&gt;"Optional"</f>
        <v>1</v>
      </c>
      <c r="AK5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1" s="140" t="str">
        <f t="array" ref="AL5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1" s="140">
        <f t="array" ref="AM5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551" s="140">
        <f>Table1[[#This Row],[V2.0 TEC Requirement (kWh/wk)]]*52/3</f>
        <v>37.266666666666666</v>
      </c>
      <c r="AO5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0.7295166666666667</v>
      </c>
      <c r="AP551" s="140">
        <f t="array" ref="AP5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551" s="140">
        <f>Table1[[#This Row],[Proposed V3.0 TEC Requirement (kWh/wk)]]+IF(Table1[[#This Row],[Maximum Document Size Width]]&gt;=275,A3_Weekly,0)+IF(AND(ISNUMBER(FIND("WiFi",Table1[[#This Row],[Functional Adders]])),ISERROR(FIND("Ethernet",Table1[[#This Row],[Functional Adders]]))),WiFi_Weekly,0)</f>
        <v>0.42499999999999993</v>
      </c>
      <c r="AR551" s="140" t="b">
        <f>Table1[[#This Row],[Typical Electricity Consumption (TEC) Per Proposed V3.0 Calculations (kWh/wk)]]&lt;=Table1[[#This Row],[Proposed V3.0 TEC Requirement Plus A3 and Wi-Fi Allowances (kWh/wk)]]</f>
        <v>0</v>
      </c>
      <c r="AS551" s="140" t="b">
        <f t="shared" si="10"/>
        <v>0</v>
      </c>
    </row>
    <row r="552" spans="1:45" ht="60" x14ac:dyDescent="0.2">
      <c r="A552" s="131">
        <v>2197265</v>
      </c>
      <c r="B552" s="132" t="s">
        <v>974</v>
      </c>
      <c r="C552" s="132" t="s">
        <v>980</v>
      </c>
      <c r="D552" s="132" t="s">
        <v>3094</v>
      </c>
      <c r="E552" s="132" t="s">
        <v>3098</v>
      </c>
      <c r="F552" s="132"/>
      <c r="G552" s="132" t="s">
        <v>1432</v>
      </c>
      <c r="H552" s="132" t="s">
        <v>22</v>
      </c>
      <c r="I552" s="133">
        <v>216</v>
      </c>
      <c r="J552" s="133">
        <v>1321</v>
      </c>
      <c r="K552" s="132"/>
      <c r="L552" s="132" t="s">
        <v>32</v>
      </c>
      <c r="M552" s="132" t="s">
        <v>28</v>
      </c>
      <c r="N552" s="133">
        <v>47</v>
      </c>
      <c r="O552" s="132" t="s">
        <v>24</v>
      </c>
      <c r="P552" s="134">
        <v>2.5</v>
      </c>
      <c r="Q552" s="135">
        <v>130</v>
      </c>
      <c r="R552" s="132" t="s">
        <v>981</v>
      </c>
      <c r="S552" s="136">
        <v>41609</v>
      </c>
      <c r="T552" s="136">
        <v>41601</v>
      </c>
      <c r="U552" s="132" t="s">
        <v>40</v>
      </c>
      <c r="V552" s="132" t="s">
        <v>3665</v>
      </c>
      <c r="W552" s="137">
        <v>30</v>
      </c>
      <c r="X552" s="137">
        <v>16.8</v>
      </c>
      <c r="Y552" s="137">
        <v>34.799999999999997</v>
      </c>
      <c r="Z552" s="137">
        <v>19.8</v>
      </c>
      <c r="AA552" s="137">
        <v>32</v>
      </c>
      <c r="AB552" s="137">
        <v>443.4</v>
      </c>
      <c r="AC552" s="138">
        <v>2.5415999999999994</v>
      </c>
      <c r="AD552" s="137">
        <v>110.85</v>
      </c>
      <c r="AE552" s="137">
        <v>0.95084999999999986</v>
      </c>
      <c r="AF552" s="137">
        <v>49.444199999999995</v>
      </c>
      <c r="AG552" s="139">
        <f>Table1[[#This Row],[Print/Copy Time from Sleep Mode (s)]]-Table1[[#This Row],[Print/Copy Time from Ready State (s)]]</f>
        <v>17.999999999999996</v>
      </c>
      <c r="AH5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52" s="139" t="b">
        <f>IF(Table1[[#This Row],[Recovery Time Requirement (s)]]="No Requirement",TRUE,IF(Table1[[#This Row],[Recovery Time Requirement (s)]]="Default Delay Time Missing","Unknown",Table1[[#This Row],[Recovery Time (s) (Tactive1 - Tactive0)]]&lt;=Table1[[#This Row],[Recovery Time Requirement (s)]]))</f>
        <v>1</v>
      </c>
      <c r="AJ552" s="139" t="b">
        <f>Table1[[#This Row],[Automatic Duplex Output Capable]]&lt;&gt;"Optional"</f>
        <v>1</v>
      </c>
      <c r="AK5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2" s="140" t="str">
        <f t="array" ref="AL5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2" s="140">
        <f t="array" ref="AM5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52" s="140">
        <f>Table1[[#This Row],[V2.0 TEC Requirement (kWh/wk)]]*52/3</f>
        <v>69.679999999999993</v>
      </c>
      <c r="AO5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0.95084999999999986</v>
      </c>
      <c r="AP552" s="140">
        <f t="array" ref="AP5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52" s="140">
        <f>Table1[[#This Row],[Proposed V3.0 TEC Requirement (kWh/wk)]]+IF(Table1[[#This Row],[Maximum Document Size Width]]&gt;=275,A3_Weekly,0)+IF(AND(ISNUMBER(FIND("WiFi",Table1[[#This Row],[Functional Adders]])),ISERROR(FIND("Ethernet",Table1[[#This Row],[Functional Adders]]))),WiFi_Weekly,0)</f>
        <v>0.70099999999999996</v>
      </c>
      <c r="AR552" s="140" t="b">
        <f>Table1[[#This Row],[Typical Electricity Consumption (TEC) Per Proposed V3.0 Calculations (kWh/wk)]]&lt;=Table1[[#This Row],[Proposed V3.0 TEC Requirement Plus A3 and Wi-Fi Allowances (kWh/wk)]]</f>
        <v>0</v>
      </c>
      <c r="AS552" s="140" t="b">
        <f t="shared" si="10"/>
        <v>0</v>
      </c>
    </row>
    <row r="553" spans="1:45" ht="60" x14ac:dyDescent="0.2">
      <c r="A553" s="131">
        <v>2199292</v>
      </c>
      <c r="B553" s="132" t="s">
        <v>974</v>
      </c>
      <c r="C553" s="132" t="s">
        <v>980</v>
      </c>
      <c r="D553" s="132" t="s">
        <v>3096</v>
      </c>
      <c r="E553" s="132" t="s">
        <v>3098</v>
      </c>
      <c r="F553" s="132"/>
      <c r="G553" s="132" t="s">
        <v>1432</v>
      </c>
      <c r="H553" s="132" t="s">
        <v>22</v>
      </c>
      <c r="I553" s="133">
        <v>216</v>
      </c>
      <c r="J553" s="133">
        <v>1321</v>
      </c>
      <c r="K553" s="132"/>
      <c r="L553" s="132" t="s">
        <v>32</v>
      </c>
      <c r="M553" s="132" t="s">
        <v>28</v>
      </c>
      <c r="N553" s="133">
        <v>35</v>
      </c>
      <c r="O553" s="132" t="s">
        <v>24</v>
      </c>
      <c r="P553" s="134">
        <v>2.1</v>
      </c>
      <c r="Q553" s="135">
        <v>109.2</v>
      </c>
      <c r="R553" s="132" t="s">
        <v>981</v>
      </c>
      <c r="S553" s="136">
        <v>41609</v>
      </c>
      <c r="T553" s="136">
        <v>41601</v>
      </c>
      <c r="U553" s="132" t="s">
        <v>40</v>
      </c>
      <c r="V553" s="132" t="s">
        <v>3666</v>
      </c>
      <c r="W553" s="137">
        <v>30</v>
      </c>
      <c r="X553" s="137">
        <v>10.8</v>
      </c>
      <c r="Y553" s="137">
        <v>34.799999999999997</v>
      </c>
      <c r="Z553" s="137">
        <v>19.2</v>
      </c>
      <c r="AA553" s="137">
        <v>32</v>
      </c>
      <c r="AB553" s="137">
        <v>365.8</v>
      </c>
      <c r="AC553" s="138">
        <v>2.1286306666666666</v>
      </c>
      <c r="AD553" s="137">
        <v>91.45</v>
      </c>
      <c r="AE553" s="137">
        <v>0.82288066666666682</v>
      </c>
      <c r="AF553" s="137">
        <v>42.789794666666673</v>
      </c>
      <c r="AG553" s="139">
        <f>Table1[[#This Row],[Print/Copy Time from Sleep Mode (s)]]-Table1[[#This Row],[Print/Copy Time from Ready State (s)]]</f>
        <v>23.999999999999996</v>
      </c>
      <c r="AH5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553" s="139" t="b">
        <f>IF(Table1[[#This Row],[Recovery Time Requirement (s)]]="No Requirement",TRUE,IF(Table1[[#This Row],[Recovery Time Requirement (s)]]="Default Delay Time Missing","Unknown",Table1[[#This Row],[Recovery Time (s) (Tactive1 - Tactive0)]]&lt;=Table1[[#This Row],[Recovery Time Requirement (s)]]))</f>
        <v>1</v>
      </c>
      <c r="AJ553" s="139" t="b">
        <f>Table1[[#This Row],[Automatic Duplex Output Capable]]&lt;&gt;"Optional"</f>
        <v>1</v>
      </c>
      <c r="AK5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3" s="140" t="str">
        <f t="array" ref="AL5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3" s="140">
        <f t="array" ref="AM5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53" s="140">
        <f>Table1[[#This Row],[V2.0 TEC Requirement (kWh/wk)]]*52/3</f>
        <v>46.800000000000004</v>
      </c>
      <c r="AO5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0.82288066666666682</v>
      </c>
      <c r="AP553" s="140">
        <f t="array" ref="AP5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53" s="140">
        <f>Table1[[#This Row],[Proposed V3.0 TEC Requirement (kWh/wk)]]+IF(Table1[[#This Row],[Maximum Document Size Width]]&gt;=275,A3_Weekly,0)+IF(AND(ISNUMBER(FIND("WiFi",Table1[[#This Row],[Functional Adders]])),ISERROR(FIND("Ethernet",Table1[[#This Row],[Functional Adders]]))),WiFi_Weekly,0)</f>
        <v>0.51500000000000001</v>
      </c>
      <c r="AR553" s="140" t="b">
        <f>Table1[[#This Row],[Typical Electricity Consumption (TEC) Per Proposed V3.0 Calculations (kWh/wk)]]&lt;=Table1[[#This Row],[Proposed V3.0 TEC Requirement Plus A3 and Wi-Fi Allowances (kWh/wk)]]</f>
        <v>0</v>
      </c>
      <c r="AS553" s="140" t="b">
        <f t="shared" si="10"/>
        <v>0</v>
      </c>
    </row>
    <row r="554" spans="1:45" ht="60" x14ac:dyDescent="0.2">
      <c r="A554" s="131">
        <v>2197262</v>
      </c>
      <c r="B554" s="132" t="s">
        <v>974</v>
      </c>
      <c r="C554" s="132" t="s">
        <v>980</v>
      </c>
      <c r="D554" s="132" t="s">
        <v>3099</v>
      </c>
      <c r="E554" s="132" t="s">
        <v>3100</v>
      </c>
      <c r="F554" s="132"/>
      <c r="G554" s="132" t="s">
        <v>1432</v>
      </c>
      <c r="H554" s="132" t="s">
        <v>22</v>
      </c>
      <c r="I554" s="133">
        <v>216</v>
      </c>
      <c r="J554" s="133">
        <v>1321</v>
      </c>
      <c r="K554" s="132"/>
      <c r="L554" s="132" t="s">
        <v>32</v>
      </c>
      <c r="M554" s="132" t="s">
        <v>28</v>
      </c>
      <c r="N554" s="133">
        <v>47</v>
      </c>
      <c r="O554" s="132" t="s">
        <v>24</v>
      </c>
      <c r="P554" s="134">
        <v>2.7</v>
      </c>
      <c r="Q554" s="135">
        <v>140.4</v>
      </c>
      <c r="R554" s="132" t="s">
        <v>981</v>
      </c>
      <c r="S554" s="136">
        <v>41609</v>
      </c>
      <c r="T554" s="136">
        <v>41607</v>
      </c>
      <c r="U554" s="132" t="s">
        <v>40</v>
      </c>
      <c r="V554" s="132" t="s">
        <v>3667</v>
      </c>
      <c r="W554" s="137">
        <v>30</v>
      </c>
      <c r="X554" s="137">
        <v>19.2</v>
      </c>
      <c r="Y554" s="137">
        <v>37.799999999999997</v>
      </c>
      <c r="Z554" s="137">
        <v>22.2</v>
      </c>
      <c r="AA554" s="137">
        <v>32</v>
      </c>
      <c r="AB554" s="137">
        <v>476.4</v>
      </c>
      <c r="AC554" s="138">
        <v>2.6680180000000004</v>
      </c>
      <c r="AD554" s="137">
        <v>119.1</v>
      </c>
      <c r="AE554" s="137">
        <v>0.94451800000000008</v>
      </c>
      <c r="AF554" s="137">
        <v>49.114936000000007</v>
      </c>
      <c r="AG554" s="139">
        <f>Table1[[#This Row],[Print/Copy Time from Sleep Mode (s)]]-Table1[[#This Row],[Print/Copy Time from Ready State (s)]]</f>
        <v>18.599999999999998</v>
      </c>
      <c r="AH5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54" s="139" t="b">
        <f>IF(Table1[[#This Row],[Recovery Time Requirement (s)]]="No Requirement",TRUE,IF(Table1[[#This Row],[Recovery Time Requirement (s)]]="Default Delay Time Missing","Unknown",Table1[[#This Row],[Recovery Time (s) (Tactive1 - Tactive0)]]&lt;=Table1[[#This Row],[Recovery Time Requirement (s)]]))</f>
        <v>1</v>
      </c>
      <c r="AJ554" s="139" t="b">
        <f>Table1[[#This Row],[Automatic Duplex Output Capable]]&lt;&gt;"Optional"</f>
        <v>1</v>
      </c>
      <c r="AK5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4" s="140" t="str">
        <f t="array" ref="AL5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4" s="140">
        <f t="array" ref="AM5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54" s="140">
        <f>Table1[[#This Row],[V2.0 TEC Requirement (kWh/wk)]]*52/3</f>
        <v>69.679999999999993</v>
      </c>
      <c r="AO5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0.94451800000000008</v>
      </c>
      <c r="AP554" s="140">
        <f t="array" ref="AP5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54" s="140">
        <f>Table1[[#This Row],[Proposed V3.0 TEC Requirement (kWh/wk)]]+IF(Table1[[#This Row],[Maximum Document Size Width]]&gt;=275,A3_Weekly,0)+IF(AND(ISNUMBER(FIND("WiFi",Table1[[#This Row],[Functional Adders]])),ISERROR(FIND("Ethernet",Table1[[#This Row],[Functional Adders]]))),WiFi_Weekly,0)</f>
        <v>0.70099999999999996</v>
      </c>
      <c r="AR554" s="140" t="b">
        <f>Table1[[#This Row],[Typical Electricity Consumption (TEC) Per Proposed V3.0 Calculations (kWh/wk)]]&lt;=Table1[[#This Row],[Proposed V3.0 TEC Requirement Plus A3 and Wi-Fi Allowances (kWh/wk)]]</f>
        <v>0</v>
      </c>
      <c r="AS554" s="140" t="b">
        <f t="shared" si="10"/>
        <v>0</v>
      </c>
    </row>
    <row r="555" spans="1:45" ht="60" x14ac:dyDescent="0.2">
      <c r="A555" s="131">
        <v>2197267</v>
      </c>
      <c r="B555" s="132" t="s">
        <v>974</v>
      </c>
      <c r="C555" s="132" t="s">
        <v>980</v>
      </c>
      <c r="D555" s="132" t="s">
        <v>3101</v>
      </c>
      <c r="E555" s="132" t="s">
        <v>3100</v>
      </c>
      <c r="F555" s="132"/>
      <c r="G555" s="132" t="s">
        <v>1432</v>
      </c>
      <c r="H555" s="132" t="s">
        <v>22</v>
      </c>
      <c r="I555" s="133">
        <v>216</v>
      </c>
      <c r="J555" s="133">
        <v>1321</v>
      </c>
      <c r="K555" s="132"/>
      <c r="L555" s="132" t="s">
        <v>32</v>
      </c>
      <c r="M555" s="132" t="s">
        <v>28</v>
      </c>
      <c r="N555" s="133">
        <v>42</v>
      </c>
      <c r="O555" s="132" t="s">
        <v>24</v>
      </c>
      <c r="P555" s="134">
        <v>2.4</v>
      </c>
      <c r="Q555" s="135">
        <v>124.8</v>
      </c>
      <c r="R555" s="132" t="s">
        <v>981</v>
      </c>
      <c r="S555" s="136">
        <v>41609</v>
      </c>
      <c r="T555" s="136">
        <v>41601</v>
      </c>
      <c r="U555" s="132" t="s">
        <v>40</v>
      </c>
      <c r="V555" s="132" t="s">
        <v>3668</v>
      </c>
      <c r="W555" s="137">
        <v>30</v>
      </c>
      <c r="X555" s="137">
        <v>16.8</v>
      </c>
      <c r="Y555" s="137">
        <v>36</v>
      </c>
      <c r="Z555" s="137">
        <v>21</v>
      </c>
      <c r="AA555" s="137">
        <v>32</v>
      </c>
      <c r="AB555" s="137">
        <v>419.4</v>
      </c>
      <c r="AC555" s="138">
        <v>2.3955756666666668</v>
      </c>
      <c r="AD555" s="137">
        <v>104.85</v>
      </c>
      <c r="AE555" s="137">
        <v>0.88882566666666663</v>
      </c>
      <c r="AF555" s="137">
        <v>46.218934666666662</v>
      </c>
      <c r="AG555" s="139">
        <f>Table1[[#This Row],[Print/Copy Time from Sleep Mode (s)]]-Table1[[#This Row],[Print/Copy Time from Ready State (s)]]</f>
        <v>19.2</v>
      </c>
      <c r="AH5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555" s="139" t="b">
        <f>IF(Table1[[#This Row],[Recovery Time Requirement (s)]]="No Requirement",TRUE,IF(Table1[[#This Row],[Recovery Time Requirement (s)]]="Default Delay Time Missing","Unknown",Table1[[#This Row],[Recovery Time (s) (Tactive1 - Tactive0)]]&lt;=Table1[[#This Row],[Recovery Time Requirement (s)]]))</f>
        <v>1</v>
      </c>
      <c r="AJ555" s="139" t="b">
        <f>Table1[[#This Row],[Automatic Duplex Output Capable]]&lt;&gt;"Optional"</f>
        <v>1</v>
      </c>
      <c r="AK5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5" s="140" t="str">
        <f t="array" ref="AL5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5" s="140">
        <f t="array" ref="AM5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555" s="140">
        <f>Table1[[#This Row],[V2.0 TEC Requirement (kWh/wk)]]*52/3</f>
        <v>60.146666666666668</v>
      </c>
      <c r="AO5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0.88882566666666663</v>
      </c>
      <c r="AP555" s="140">
        <f t="array" ref="AP5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555" s="140">
        <f>Table1[[#This Row],[Proposed V3.0 TEC Requirement (kWh/wk)]]+IF(Table1[[#This Row],[Maximum Document Size Width]]&gt;=275,A3_Weekly,0)+IF(AND(ISNUMBER(FIND("WiFi",Table1[[#This Row],[Functional Adders]])),ISERROR(FIND("Ethernet",Table1[[#This Row],[Functional Adders]]))),WiFi_Weekly,0)</f>
        <v>0.6359999999999999</v>
      </c>
      <c r="AR555" s="140" t="b">
        <f>Table1[[#This Row],[Typical Electricity Consumption (TEC) Per Proposed V3.0 Calculations (kWh/wk)]]&lt;=Table1[[#This Row],[Proposed V3.0 TEC Requirement Plus A3 and Wi-Fi Allowances (kWh/wk)]]</f>
        <v>0</v>
      </c>
      <c r="AS555" s="140" t="b">
        <f t="shared" si="10"/>
        <v>0</v>
      </c>
    </row>
    <row r="556" spans="1:45" ht="60" x14ac:dyDescent="0.2">
      <c r="A556" s="131">
        <v>2197269</v>
      </c>
      <c r="B556" s="132" t="s">
        <v>974</v>
      </c>
      <c r="C556" s="132" t="s">
        <v>980</v>
      </c>
      <c r="D556" s="132" t="s">
        <v>3101</v>
      </c>
      <c r="E556" s="132" t="s">
        <v>3102</v>
      </c>
      <c r="F556" s="132"/>
      <c r="G556" s="132" t="s">
        <v>1432</v>
      </c>
      <c r="H556" s="132" t="s">
        <v>22</v>
      </c>
      <c r="I556" s="133">
        <v>216</v>
      </c>
      <c r="J556" s="133">
        <v>1321</v>
      </c>
      <c r="K556" s="132"/>
      <c r="L556" s="132" t="s">
        <v>32</v>
      </c>
      <c r="M556" s="132" t="s">
        <v>28</v>
      </c>
      <c r="N556" s="133">
        <v>42</v>
      </c>
      <c r="O556" s="132" t="s">
        <v>24</v>
      </c>
      <c r="P556" s="134">
        <v>2.4</v>
      </c>
      <c r="Q556" s="135">
        <v>124.8</v>
      </c>
      <c r="R556" s="132" t="s">
        <v>981</v>
      </c>
      <c r="S556" s="136">
        <v>41609</v>
      </c>
      <c r="T556" s="136">
        <v>41601</v>
      </c>
      <c r="U556" s="132" t="s">
        <v>40</v>
      </c>
      <c r="V556" s="132" t="s">
        <v>3669</v>
      </c>
      <c r="W556" s="137">
        <v>30</v>
      </c>
      <c r="X556" s="137">
        <v>16.2</v>
      </c>
      <c r="Y556" s="137">
        <v>34.799999999999997</v>
      </c>
      <c r="Z556" s="137">
        <v>798</v>
      </c>
      <c r="AA556" s="137">
        <v>32</v>
      </c>
      <c r="AB556" s="137">
        <v>285.39999999999998</v>
      </c>
      <c r="AC556" s="138">
        <v>1.71306</v>
      </c>
      <c r="AD556" s="137">
        <v>71.349999999999994</v>
      </c>
      <c r="AE556" s="137">
        <v>0.70580999999999994</v>
      </c>
      <c r="AF556" s="137">
        <v>36.702119999999994</v>
      </c>
      <c r="AG556" s="139">
        <f>Table1[[#This Row],[Print/Copy Time from Sleep Mode (s)]]-Table1[[#This Row],[Print/Copy Time from Ready State (s)]]</f>
        <v>18.599999999999998</v>
      </c>
      <c r="AH5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556" s="139" t="b">
        <f>IF(Table1[[#This Row],[Recovery Time Requirement (s)]]="No Requirement",TRUE,IF(Table1[[#This Row],[Recovery Time Requirement (s)]]="Default Delay Time Missing","Unknown",Table1[[#This Row],[Recovery Time (s) (Tactive1 - Tactive0)]]&lt;=Table1[[#This Row],[Recovery Time Requirement (s)]]))</f>
        <v>1</v>
      </c>
      <c r="AJ556" s="139" t="b">
        <f>Table1[[#This Row],[Automatic Duplex Output Capable]]&lt;&gt;"Optional"</f>
        <v>1</v>
      </c>
      <c r="AK5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6" s="140" t="str">
        <f t="array" ref="AL5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56" s="140">
        <f t="array" ref="AM5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556" s="140">
        <f>Table1[[#This Row],[V2.0 TEC Requirement (kWh/wk)]]*52/3</f>
        <v>60.146666666666668</v>
      </c>
      <c r="AO5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0.70580999999999994</v>
      </c>
      <c r="AP556" s="140">
        <f t="array" ref="AP5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556" s="140">
        <f>Table1[[#This Row],[Proposed V3.0 TEC Requirement (kWh/wk)]]+IF(Table1[[#This Row],[Maximum Document Size Width]]&gt;=275,A3_Weekly,0)+IF(AND(ISNUMBER(FIND("WiFi",Table1[[#This Row],[Functional Adders]])),ISERROR(FIND("Ethernet",Table1[[#This Row],[Functional Adders]]))),WiFi_Weekly,0)</f>
        <v>0.6359999999999999</v>
      </c>
      <c r="AR556" s="140" t="b">
        <f>Table1[[#This Row],[Typical Electricity Consumption (TEC) Per Proposed V3.0 Calculations (kWh/wk)]]&lt;=Table1[[#This Row],[Proposed V3.0 TEC Requirement Plus A3 and Wi-Fi Allowances (kWh/wk)]]</f>
        <v>0</v>
      </c>
      <c r="AS556" s="140" t="b">
        <f t="shared" si="10"/>
        <v>0</v>
      </c>
    </row>
    <row r="557" spans="1:45" ht="60" x14ac:dyDescent="0.2">
      <c r="A557" s="131">
        <v>2188400</v>
      </c>
      <c r="B557" s="132" t="s">
        <v>974</v>
      </c>
      <c r="C557" s="132" t="s">
        <v>980</v>
      </c>
      <c r="D557" s="132" t="s">
        <v>3103</v>
      </c>
      <c r="E557" s="132" t="s">
        <v>3104</v>
      </c>
      <c r="F557" s="132"/>
      <c r="G557" s="132" t="s">
        <v>29</v>
      </c>
      <c r="H557" s="132" t="s">
        <v>22</v>
      </c>
      <c r="I557" s="133">
        <v>216</v>
      </c>
      <c r="J557" s="133">
        <v>1321</v>
      </c>
      <c r="K557" s="132"/>
      <c r="L557" s="132" t="s">
        <v>32</v>
      </c>
      <c r="M557" s="132" t="s">
        <v>28</v>
      </c>
      <c r="N557" s="133">
        <v>49</v>
      </c>
      <c r="O557" s="132" t="s">
        <v>24</v>
      </c>
      <c r="P557" s="134">
        <v>2.9</v>
      </c>
      <c r="Q557" s="135">
        <v>150.80000000000001</v>
      </c>
      <c r="R557" s="132" t="s">
        <v>25</v>
      </c>
      <c r="S557" s="136">
        <v>41430</v>
      </c>
      <c r="T557" s="136">
        <v>41592</v>
      </c>
      <c r="U557" s="132" t="s">
        <v>40</v>
      </c>
      <c r="V557" s="132" t="s">
        <v>3670</v>
      </c>
      <c r="W557" s="137">
        <v>1</v>
      </c>
      <c r="X557" s="137">
        <v>15</v>
      </c>
      <c r="Y557" s="137">
        <v>27</v>
      </c>
      <c r="Z557" s="137">
        <v>18</v>
      </c>
      <c r="AA557" s="137">
        <v>32</v>
      </c>
      <c r="AB557" s="137">
        <v>557.6</v>
      </c>
      <c r="AC557" s="138">
        <v>2.933473666666667</v>
      </c>
      <c r="AD557" s="137">
        <v>139.4</v>
      </c>
      <c r="AE557" s="137">
        <v>0.87547366666666671</v>
      </c>
      <c r="AF557" s="137">
        <v>45.524630666666667</v>
      </c>
      <c r="AG557" s="139">
        <f>Table1[[#This Row],[Print/Copy Time from Sleep Mode (s)]]-Table1[[#This Row],[Print/Copy Time from Ready State (s)]]</f>
        <v>12</v>
      </c>
      <c r="AH5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557" s="139" t="b">
        <f>IF(Table1[[#This Row],[Recovery Time Requirement (s)]]="No Requirement",TRUE,IF(Table1[[#This Row],[Recovery Time Requirement (s)]]="Default Delay Time Missing","Unknown",Table1[[#This Row],[Recovery Time (s) (Tactive1 - Tactive0)]]&lt;=Table1[[#This Row],[Recovery Time Requirement (s)]]))</f>
        <v>1</v>
      </c>
      <c r="AJ557" s="139" t="b">
        <f>Table1[[#This Row],[Automatic Duplex Output Capable]]&lt;&gt;"Optional"</f>
        <v>1</v>
      </c>
      <c r="AK5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7" s="140" t="str">
        <f t="array" ref="AL5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57" s="140">
        <f t="array" ref="AM5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4.04</v>
      </c>
      <c r="AN557" s="140">
        <f>Table1[[#This Row],[V2.0 TEC Requirement (kWh/wk)]]*52/3</f>
        <v>70.026666666666671</v>
      </c>
      <c r="AO5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0.87547366666666671</v>
      </c>
      <c r="AP557" s="140">
        <f t="array" ref="AP5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0.75799999999999979</v>
      </c>
      <c r="AQ557" s="140">
        <f>Table1[[#This Row],[Proposed V3.0 TEC Requirement (kWh/wk)]]+IF(Table1[[#This Row],[Maximum Document Size Width]]&gt;=275,A3_Weekly,0)+IF(AND(ISNUMBER(FIND("WiFi",Table1[[#This Row],[Functional Adders]])),ISERROR(FIND("Ethernet",Table1[[#This Row],[Functional Adders]]))),WiFi_Weekly,0)</f>
        <v>0.75799999999999979</v>
      </c>
      <c r="AR557" s="140" t="b">
        <f>Table1[[#This Row],[Typical Electricity Consumption (TEC) Per Proposed V3.0 Calculations (kWh/wk)]]&lt;=Table1[[#This Row],[Proposed V3.0 TEC Requirement Plus A3 and Wi-Fi Allowances (kWh/wk)]]</f>
        <v>0</v>
      </c>
      <c r="AS557" s="140" t="b">
        <f t="shared" si="10"/>
        <v>0</v>
      </c>
    </row>
    <row r="558" spans="1:45" ht="60" x14ac:dyDescent="0.2">
      <c r="A558" s="131">
        <v>2188401</v>
      </c>
      <c r="B558" s="132" t="s">
        <v>974</v>
      </c>
      <c r="C558" s="132" t="s">
        <v>980</v>
      </c>
      <c r="D558" s="132" t="s">
        <v>3105</v>
      </c>
      <c r="E558" s="132" t="s">
        <v>3104</v>
      </c>
      <c r="F558" s="132"/>
      <c r="G558" s="132" t="s">
        <v>29</v>
      </c>
      <c r="H558" s="132" t="s">
        <v>22</v>
      </c>
      <c r="I558" s="133">
        <v>216</v>
      </c>
      <c r="J558" s="133">
        <v>1321</v>
      </c>
      <c r="K558" s="132"/>
      <c r="L558" s="132" t="s">
        <v>32</v>
      </c>
      <c r="M558" s="132" t="s">
        <v>28</v>
      </c>
      <c r="N558" s="133">
        <v>55</v>
      </c>
      <c r="O558" s="132" t="s">
        <v>24</v>
      </c>
      <c r="P558" s="134">
        <v>3.3</v>
      </c>
      <c r="Q558" s="135">
        <v>171.6</v>
      </c>
      <c r="R558" s="132" t="s">
        <v>25</v>
      </c>
      <c r="S558" s="136">
        <v>41430</v>
      </c>
      <c r="T558" s="136">
        <v>41592</v>
      </c>
      <c r="U558" s="132" t="s">
        <v>40</v>
      </c>
      <c r="V558" s="132" t="s">
        <v>3671</v>
      </c>
      <c r="W558" s="137">
        <v>1</v>
      </c>
      <c r="X558" s="137">
        <v>16.8</v>
      </c>
      <c r="Y558" s="137">
        <v>28.2</v>
      </c>
      <c r="Z558" s="137">
        <v>18</v>
      </c>
      <c r="AA558" s="137">
        <v>32</v>
      </c>
      <c r="AB558" s="137">
        <v>627.20000000000016</v>
      </c>
      <c r="AC558" s="138">
        <v>3.2814425000000012</v>
      </c>
      <c r="AD558" s="137">
        <v>156.80000000000004</v>
      </c>
      <c r="AE558" s="137">
        <v>0.96244250000000009</v>
      </c>
      <c r="AF558" s="137">
        <v>50.047010000000007</v>
      </c>
      <c r="AG558" s="139">
        <f>Table1[[#This Row],[Print/Copy Time from Sleep Mode (s)]]-Table1[[#This Row],[Print/Copy Time from Ready State (s)]]</f>
        <v>11.399999999999999</v>
      </c>
      <c r="AH5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58" s="139" t="b">
        <f>IF(Table1[[#This Row],[Recovery Time Requirement (s)]]="No Requirement",TRUE,IF(Table1[[#This Row],[Recovery Time Requirement (s)]]="Default Delay Time Missing","Unknown",Table1[[#This Row],[Recovery Time (s) (Tactive1 - Tactive0)]]&lt;=Table1[[#This Row],[Recovery Time Requirement (s)]]))</f>
        <v>1</v>
      </c>
      <c r="AJ558" s="139" t="b">
        <f>Table1[[#This Row],[Automatic Duplex Output Capable]]&lt;&gt;"Optional"</f>
        <v>1</v>
      </c>
      <c r="AK5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8" s="140" t="str">
        <f t="array" ref="AL5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58" s="140">
        <f t="array" ref="AM5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558" s="140">
        <f>Table1[[#This Row],[V2.0 TEC Requirement (kWh/wk)]]*52/3</f>
        <v>86.666666666666686</v>
      </c>
      <c r="AO5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0.96244250000000009</v>
      </c>
      <c r="AP558" s="140">
        <f t="array" ref="AP5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558" s="140">
        <f>Table1[[#This Row],[Proposed V3.0 TEC Requirement (kWh/wk)]]+IF(Table1[[#This Row],[Maximum Document Size Width]]&gt;=275,A3_Weekly,0)+IF(AND(ISNUMBER(FIND("WiFi",Table1[[#This Row],[Functional Adders]])),ISERROR(FIND("Ethernet",Table1[[#This Row],[Functional Adders]]))),WiFi_Weekly,0)</f>
        <v>0.8899999999999999</v>
      </c>
      <c r="AR558" s="140" t="b">
        <f>Table1[[#This Row],[Typical Electricity Consumption (TEC) Per Proposed V3.0 Calculations (kWh/wk)]]&lt;=Table1[[#This Row],[Proposed V3.0 TEC Requirement Plus A3 and Wi-Fi Allowances (kWh/wk)]]</f>
        <v>0</v>
      </c>
      <c r="AS558" s="140" t="b">
        <f t="shared" si="10"/>
        <v>0</v>
      </c>
    </row>
    <row r="559" spans="1:45" ht="60" x14ac:dyDescent="0.2">
      <c r="A559" s="131">
        <v>2188403</v>
      </c>
      <c r="B559" s="132" t="s">
        <v>974</v>
      </c>
      <c r="C559" s="132" t="s">
        <v>980</v>
      </c>
      <c r="D559" s="132" t="s">
        <v>3103</v>
      </c>
      <c r="E559" s="132" t="s">
        <v>3106</v>
      </c>
      <c r="F559" s="132"/>
      <c r="G559" s="132" t="s">
        <v>29</v>
      </c>
      <c r="H559" s="132" t="s">
        <v>22</v>
      </c>
      <c r="I559" s="133">
        <v>216</v>
      </c>
      <c r="J559" s="133">
        <v>1321</v>
      </c>
      <c r="K559" s="132"/>
      <c r="L559" s="132" t="s">
        <v>32</v>
      </c>
      <c r="M559" s="132" t="s">
        <v>28</v>
      </c>
      <c r="N559" s="133">
        <v>49</v>
      </c>
      <c r="O559" s="132" t="s">
        <v>24</v>
      </c>
      <c r="P559" s="134">
        <v>3</v>
      </c>
      <c r="Q559" s="135">
        <v>156</v>
      </c>
      <c r="R559" s="132" t="s">
        <v>25</v>
      </c>
      <c r="S559" s="136">
        <v>41430</v>
      </c>
      <c r="T559" s="136">
        <v>41592</v>
      </c>
      <c r="U559" s="132" t="s">
        <v>40</v>
      </c>
      <c r="V559" s="132" t="s">
        <v>3672</v>
      </c>
      <c r="W559" s="137">
        <v>1</v>
      </c>
      <c r="X559" s="137">
        <v>15</v>
      </c>
      <c r="Y559" s="137">
        <v>25.8</v>
      </c>
      <c r="Z559" s="137">
        <v>18</v>
      </c>
      <c r="AA559" s="137">
        <v>32</v>
      </c>
      <c r="AB559" s="137">
        <v>565.4</v>
      </c>
      <c r="AC559" s="138">
        <v>2.9980165000000003</v>
      </c>
      <c r="AD559" s="137">
        <v>141.35</v>
      </c>
      <c r="AE559" s="137">
        <v>0.91676649999999993</v>
      </c>
      <c r="AF559" s="137">
        <v>47.671857999999993</v>
      </c>
      <c r="AG559" s="139">
        <f>Table1[[#This Row],[Print/Copy Time from Sleep Mode (s)]]-Table1[[#This Row],[Print/Copy Time from Ready State (s)]]</f>
        <v>10.8</v>
      </c>
      <c r="AH5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559" s="139" t="b">
        <f>IF(Table1[[#This Row],[Recovery Time Requirement (s)]]="No Requirement",TRUE,IF(Table1[[#This Row],[Recovery Time Requirement (s)]]="Default Delay Time Missing","Unknown",Table1[[#This Row],[Recovery Time (s) (Tactive1 - Tactive0)]]&lt;=Table1[[#This Row],[Recovery Time Requirement (s)]]))</f>
        <v>1</v>
      </c>
      <c r="AJ559" s="139" t="b">
        <f>Table1[[#This Row],[Automatic Duplex Output Capable]]&lt;&gt;"Optional"</f>
        <v>1</v>
      </c>
      <c r="AK5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59" s="140" t="str">
        <f t="array" ref="AL5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59" s="140">
        <f t="array" ref="AM5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4.04</v>
      </c>
      <c r="AN559" s="140">
        <f>Table1[[#This Row],[V2.0 TEC Requirement (kWh/wk)]]*52/3</f>
        <v>70.026666666666671</v>
      </c>
      <c r="AO5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0.91676649999999993</v>
      </c>
      <c r="AP559" s="140">
        <f t="array" ref="AP5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0.75799999999999979</v>
      </c>
      <c r="AQ559" s="140">
        <f>Table1[[#This Row],[Proposed V3.0 TEC Requirement (kWh/wk)]]+IF(Table1[[#This Row],[Maximum Document Size Width]]&gt;=275,A3_Weekly,0)+IF(AND(ISNUMBER(FIND("WiFi",Table1[[#This Row],[Functional Adders]])),ISERROR(FIND("Ethernet",Table1[[#This Row],[Functional Adders]]))),WiFi_Weekly,0)</f>
        <v>0.75799999999999979</v>
      </c>
      <c r="AR559" s="140" t="b">
        <f>Table1[[#This Row],[Typical Electricity Consumption (TEC) Per Proposed V3.0 Calculations (kWh/wk)]]&lt;=Table1[[#This Row],[Proposed V3.0 TEC Requirement Plus A3 and Wi-Fi Allowances (kWh/wk)]]</f>
        <v>0</v>
      </c>
      <c r="AS559" s="140" t="b">
        <f t="shared" si="10"/>
        <v>0</v>
      </c>
    </row>
    <row r="560" spans="1:45" ht="60" x14ac:dyDescent="0.2">
      <c r="A560" s="131">
        <v>2188404</v>
      </c>
      <c r="B560" s="132" t="s">
        <v>974</v>
      </c>
      <c r="C560" s="132" t="s">
        <v>980</v>
      </c>
      <c r="D560" s="132" t="s">
        <v>3105</v>
      </c>
      <c r="E560" s="132" t="s">
        <v>3106</v>
      </c>
      <c r="F560" s="132"/>
      <c r="G560" s="132" t="s">
        <v>29</v>
      </c>
      <c r="H560" s="132" t="s">
        <v>22</v>
      </c>
      <c r="I560" s="133">
        <v>216</v>
      </c>
      <c r="J560" s="133">
        <v>1321</v>
      </c>
      <c r="K560" s="132"/>
      <c r="L560" s="132" t="s">
        <v>32</v>
      </c>
      <c r="M560" s="132" t="s">
        <v>28</v>
      </c>
      <c r="N560" s="133">
        <v>55</v>
      </c>
      <c r="O560" s="132" t="s">
        <v>24</v>
      </c>
      <c r="P560" s="134">
        <v>3.3</v>
      </c>
      <c r="Q560" s="135">
        <v>171.6</v>
      </c>
      <c r="R560" s="132" t="s">
        <v>25</v>
      </c>
      <c r="S560" s="136">
        <v>41430</v>
      </c>
      <c r="T560" s="136">
        <v>41592</v>
      </c>
      <c r="U560" s="132" t="s">
        <v>40</v>
      </c>
      <c r="V560" s="132" t="s">
        <v>3673</v>
      </c>
      <c r="W560" s="137">
        <v>1</v>
      </c>
      <c r="X560" s="137">
        <v>16.2</v>
      </c>
      <c r="Y560" s="137">
        <v>25.8</v>
      </c>
      <c r="Z560" s="137">
        <v>16.8</v>
      </c>
      <c r="AA560" s="137">
        <v>32</v>
      </c>
      <c r="AB560" s="137">
        <v>631.4</v>
      </c>
      <c r="AC560" s="138">
        <v>3.3289731666666671</v>
      </c>
      <c r="AD560" s="137">
        <v>157.85</v>
      </c>
      <c r="AE560" s="137">
        <v>1.0002231666666666</v>
      </c>
      <c r="AF560" s="137">
        <v>52.011604666666663</v>
      </c>
      <c r="AG560" s="139">
        <f>Table1[[#This Row],[Print/Copy Time from Sleep Mode (s)]]-Table1[[#This Row],[Print/Copy Time from Ready State (s)]]</f>
        <v>9.6000000000000014</v>
      </c>
      <c r="AH5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60" s="139" t="b">
        <f>IF(Table1[[#This Row],[Recovery Time Requirement (s)]]="No Requirement",TRUE,IF(Table1[[#This Row],[Recovery Time Requirement (s)]]="Default Delay Time Missing","Unknown",Table1[[#This Row],[Recovery Time (s) (Tactive1 - Tactive0)]]&lt;=Table1[[#This Row],[Recovery Time Requirement (s)]]))</f>
        <v>1</v>
      </c>
      <c r="AJ560" s="139" t="b">
        <f>Table1[[#This Row],[Automatic Duplex Output Capable]]&lt;&gt;"Optional"</f>
        <v>1</v>
      </c>
      <c r="AK5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0" s="140" t="str">
        <f t="array" ref="AL5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60" s="140">
        <f t="array" ref="AM5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560" s="140">
        <f>Table1[[#This Row],[V2.0 TEC Requirement (kWh/wk)]]*52/3</f>
        <v>86.666666666666686</v>
      </c>
      <c r="AO5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1.0002231666666666</v>
      </c>
      <c r="AP560" s="140">
        <f t="array" ref="AP5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560" s="140">
        <f>Table1[[#This Row],[Proposed V3.0 TEC Requirement (kWh/wk)]]+IF(Table1[[#This Row],[Maximum Document Size Width]]&gt;=275,A3_Weekly,0)+IF(AND(ISNUMBER(FIND("WiFi",Table1[[#This Row],[Functional Adders]])),ISERROR(FIND("Ethernet",Table1[[#This Row],[Functional Adders]]))),WiFi_Weekly,0)</f>
        <v>0.8899999999999999</v>
      </c>
      <c r="AR560" s="140" t="b">
        <f>Table1[[#This Row],[Typical Electricity Consumption (TEC) Per Proposed V3.0 Calculations (kWh/wk)]]&lt;=Table1[[#This Row],[Proposed V3.0 TEC Requirement Plus A3 and Wi-Fi Allowances (kWh/wk)]]</f>
        <v>0</v>
      </c>
      <c r="AS560" s="140" t="b">
        <f t="shared" si="10"/>
        <v>0</v>
      </c>
    </row>
    <row r="561" spans="1:45" ht="60" x14ac:dyDescent="0.2">
      <c r="A561" s="131">
        <v>2185947</v>
      </c>
      <c r="B561" s="132" t="s">
        <v>974</v>
      </c>
      <c r="C561" s="132" t="s">
        <v>980</v>
      </c>
      <c r="D561" s="132" t="s">
        <v>3107</v>
      </c>
      <c r="E561" s="132" t="s">
        <v>982</v>
      </c>
      <c r="F561" s="132"/>
      <c r="G561" s="132" t="s">
        <v>1432</v>
      </c>
      <c r="H561" s="132" t="s">
        <v>22</v>
      </c>
      <c r="I561" s="133">
        <v>216</v>
      </c>
      <c r="J561" s="133">
        <v>1320</v>
      </c>
      <c r="K561" s="132"/>
      <c r="L561" s="132" t="s">
        <v>32</v>
      </c>
      <c r="M561" s="132" t="s">
        <v>28</v>
      </c>
      <c r="N561" s="133">
        <v>49</v>
      </c>
      <c r="O561" s="132" t="s">
        <v>24</v>
      </c>
      <c r="P561" s="134">
        <v>3.1</v>
      </c>
      <c r="Q561" s="135">
        <v>161.19999999999999</v>
      </c>
      <c r="R561" s="132" t="s">
        <v>25</v>
      </c>
      <c r="S561" s="136">
        <v>41456</v>
      </c>
      <c r="T561" s="136">
        <v>41437</v>
      </c>
      <c r="U561" s="132" t="s">
        <v>40</v>
      </c>
      <c r="V561" s="132" t="s">
        <v>3674</v>
      </c>
      <c r="W561" s="137">
        <v>1</v>
      </c>
      <c r="X561" s="137">
        <v>22.8</v>
      </c>
      <c r="Y561" s="137">
        <v>33</v>
      </c>
      <c r="Z561" s="137">
        <v>31.8</v>
      </c>
      <c r="AA561" s="137">
        <v>32</v>
      </c>
      <c r="AB561" s="137">
        <v>545.79999999999995</v>
      </c>
      <c r="AC561" s="138">
        <v>3.1385999999999998</v>
      </c>
      <c r="AD561" s="137">
        <v>136.44999999999999</v>
      </c>
      <c r="AE561" s="137">
        <v>1.1878499999999999</v>
      </c>
      <c r="AF561" s="137">
        <v>61.768199999999993</v>
      </c>
      <c r="AG561" s="139">
        <f>Table1[[#This Row],[Print/Copy Time from Sleep Mode (s)]]-Table1[[#This Row],[Print/Copy Time from Ready State (s)]]</f>
        <v>10.199999999999999</v>
      </c>
      <c r="AH5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561" s="139" t="b">
        <f>IF(Table1[[#This Row],[Recovery Time Requirement (s)]]="No Requirement",TRUE,IF(Table1[[#This Row],[Recovery Time Requirement (s)]]="Default Delay Time Missing","Unknown",Table1[[#This Row],[Recovery Time (s) (Tactive1 - Tactive0)]]&lt;=Table1[[#This Row],[Recovery Time Requirement (s)]]))</f>
        <v>1</v>
      </c>
      <c r="AJ561" s="139" t="b">
        <f>Table1[[#This Row],[Automatic Duplex Output Capable]]&lt;&gt;"Optional"</f>
        <v>1</v>
      </c>
      <c r="AK5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1" s="140" t="str">
        <f t="array" ref="AL5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1" s="140">
        <f t="array" ref="AM5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4.24</v>
      </c>
      <c r="AN561" s="140">
        <f>Table1[[#This Row],[V2.0 TEC Requirement (kWh/wk)]]*52/3</f>
        <v>73.493333333333339</v>
      </c>
      <c r="AO5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1.1878499999999999</v>
      </c>
      <c r="AP561" s="140">
        <f t="array" ref="AP5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0.72699999999999998</v>
      </c>
      <c r="AQ561" s="140">
        <f>Table1[[#This Row],[Proposed V3.0 TEC Requirement (kWh/wk)]]+IF(Table1[[#This Row],[Maximum Document Size Width]]&gt;=275,A3_Weekly,0)+IF(AND(ISNUMBER(FIND("WiFi",Table1[[#This Row],[Functional Adders]])),ISERROR(FIND("Ethernet",Table1[[#This Row],[Functional Adders]]))),WiFi_Weekly,0)</f>
        <v>0.72699999999999998</v>
      </c>
      <c r="AR561" s="140" t="b">
        <f>Table1[[#This Row],[Typical Electricity Consumption (TEC) Per Proposed V3.0 Calculations (kWh/wk)]]&lt;=Table1[[#This Row],[Proposed V3.0 TEC Requirement Plus A3 and Wi-Fi Allowances (kWh/wk)]]</f>
        <v>0</v>
      </c>
      <c r="AS561" s="140" t="b">
        <f t="shared" si="10"/>
        <v>0</v>
      </c>
    </row>
    <row r="562" spans="1:45" ht="60" x14ac:dyDescent="0.2">
      <c r="A562" s="131">
        <v>2185950</v>
      </c>
      <c r="B562" s="132" t="s">
        <v>974</v>
      </c>
      <c r="C562" s="132" t="s">
        <v>980</v>
      </c>
      <c r="D562" s="132" t="s">
        <v>3108</v>
      </c>
      <c r="E562" s="132" t="s">
        <v>982</v>
      </c>
      <c r="F562" s="132"/>
      <c r="G562" s="132" t="s">
        <v>1432</v>
      </c>
      <c r="H562" s="132" t="s">
        <v>22</v>
      </c>
      <c r="I562" s="133">
        <v>216</v>
      </c>
      <c r="J562" s="133">
        <v>1320</v>
      </c>
      <c r="K562" s="132"/>
      <c r="L562" s="132" t="s">
        <v>32</v>
      </c>
      <c r="M562" s="132" t="s">
        <v>28</v>
      </c>
      <c r="N562" s="133">
        <v>55</v>
      </c>
      <c r="O562" s="132" t="s">
        <v>24</v>
      </c>
      <c r="P562" s="134">
        <v>3.1</v>
      </c>
      <c r="Q562" s="135">
        <v>161.19999999999999</v>
      </c>
      <c r="R562" s="132" t="s">
        <v>25</v>
      </c>
      <c r="S562" s="136">
        <v>41456</v>
      </c>
      <c r="T562" s="136">
        <v>41437</v>
      </c>
      <c r="U562" s="132" t="s">
        <v>40</v>
      </c>
      <c r="V562" s="132" t="s">
        <v>3675</v>
      </c>
      <c r="W562" s="137">
        <v>1</v>
      </c>
      <c r="X562" s="137">
        <v>22.2</v>
      </c>
      <c r="Y562" s="137">
        <v>33</v>
      </c>
      <c r="Z562" s="137">
        <v>31.2</v>
      </c>
      <c r="AA562" s="137">
        <v>32</v>
      </c>
      <c r="AB562" s="137">
        <v>550.79999999999995</v>
      </c>
      <c r="AC562" s="138">
        <v>3.1251999999999995</v>
      </c>
      <c r="AD562" s="137">
        <v>137.69999999999999</v>
      </c>
      <c r="AE562" s="137">
        <v>1.1467000000000001</v>
      </c>
      <c r="AF562" s="137">
        <v>59.628399999999999</v>
      </c>
      <c r="AG562" s="139">
        <f>Table1[[#This Row],[Print/Copy Time from Sleep Mode (s)]]-Table1[[#This Row],[Print/Copy Time from Ready State (s)]]</f>
        <v>10.8</v>
      </c>
      <c r="AH5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62" s="139" t="b">
        <f>IF(Table1[[#This Row],[Recovery Time Requirement (s)]]="No Requirement",TRUE,IF(Table1[[#This Row],[Recovery Time Requirement (s)]]="Default Delay Time Missing","Unknown",Table1[[#This Row],[Recovery Time (s) (Tactive1 - Tactive0)]]&lt;=Table1[[#This Row],[Recovery Time Requirement (s)]]))</f>
        <v>1</v>
      </c>
      <c r="AJ562" s="139" t="b">
        <f>Table1[[#This Row],[Automatic Duplex Output Capable]]&lt;&gt;"Optional"</f>
        <v>1</v>
      </c>
      <c r="AK5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2" s="140" t="str">
        <f t="array" ref="AL5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2" s="140">
        <f t="array" ref="AM5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562" s="140">
        <f>Table1[[#This Row],[V2.0 TEC Requirement (kWh/wk)]]*52/3</f>
        <v>97.066666666666663</v>
      </c>
      <c r="AO5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1.1467000000000001</v>
      </c>
      <c r="AP562" s="140">
        <f t="array" ref="AP5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62" s="140">
        <f>Table1[[#This Row],[Proposed V3.0 TEC Requirement (kWh/wk)]]+IF(Table1[[#This Row],[Maximum Document Size Width]]&gt;=275,A3_Weekly,0)+IF(AND(ISNUMBER(FIND("WiFi",Table1[[#This Row],[Functional Adders]])),ISERROR(FIND("Ethernet",Table1[[#This Row],[Functional Adders]]))),WiFi_Weekly,0)</f>
        <v>0.80499999999999994</v>
      </c>
      <c r="AR562" s="140" t="b">
        <f>Table1[[#This Row],[Typical Electricity Consumption (TEC) Per Proposed V3.0 Calculations (kWh/wk)]]&lt;=Table1[[#This Row],[Proposed V3.0 TEC Requirement Plus A3 and Wi-Fi Allowances (kWh/wk)]]</f>
        <v>0</v>
      </c>
      <c r="AS562" s="140" t="b">
        <f t="shared" si="10"/>
        <v>0</v>
      </c>
    </row>
    <row r="563" spans="1:45" ht="60" x14ac:dyDescent="0.2">
      <c r="A563" s="131">
        <v>2185952</v>
      </c>
      <c r="B563" s="132" t="s">
        <v>974</v>
      </c>
      <c r="C563" s="132" t="s">
        <v>980</v>
      </c>
      <c r="D563" s="132" t="s">
        <v>3107</v>
      </c>
      <c r="E563" s="132" t="s">
        <v>3109</v>
      </c>
      <c r="F563" s="132"/>
      <c r="G563" s="132" t="s">
        <v>1432</v>
      </c>
      <c r="H563" s="132" t="s">
        <v>22</v>
      </c>
      <c r="I563" s="133">
        <v>216</v>
      </c>
      <c r="J563" s="133">
        <v>1320</v>
      </c>
      <c r="K563" s="132"/>
      <c r="L563" s="132" t="s">
        <v>32</v>
      </c>
      <c r="M563" s="132" t="s">
        <v>28</v>
      </c>
      <c r="N563" s="133">
        <v>49</v>
      </c>
      <c r="O563" s="132" t="s">
        <v>24</v>
      </c>
      <c r="P563" s="134">
        <v>2.9</v>
      </c>
      <c r="Q563" s="135">
        <v>150.80000000000001</v>
      </c>
      <c r="R563" s="132" t="s">
        <v>25</v>
      </c>
      <c r="S563" s="136">
        <v>41456</v>
      </c>
      <c r="T563" s="136">
        <v>41437</v>
      </c>
      <c r="U563" s="132" t="s">
        <v>40</v>
      </c>
      <c r="V563" s="132" t="s">
        <v>3676</v>
      </c>
      <c r="W563" s="137">
        <v>1</v>
      </c>
      <c r="X563" s="137">
        <v>19.2</v>
      </c>
      <c r="Y563" s="137">
        <v>31.2</v>
      </c>
      <c r="Z563" s="137">
        <v>27</v>
      </c>
      <c r="AA563" s="137">
        <v>32</v>
      </c>
      <c r="AB563" s="137">
        <v>490.6</v>
      </c>
      <c r="AC563" s="138">
        <v>2.9138000000000002</v>
      </c>
      <c r="AD563" s="137">
        <v>122.65</v>
      </c>
      <c r="AE563" s="137">
        <v>1.1820500000000003</v>
      </c>
      <c r="AF563" s="137">
        <v>61.466600000000014</v>
      </c>
      <c r="AG563" s="139">
        <f>Table1[[#This Row],[Print/Copy Time from Sleep Mode (s)]]-Table1[[#This Row],[Print/Copy Time from Ready State (s)]]</f>
        <v>12</v>
      </c>
      <c r="AH5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563" s="139" t="b">
        <f>IF(Table1[[#This Row],[Recovery Time Requirement (s)]]="No Requirement",TRUE,IF(Table1[[#This Row],[Recovery Time Requirement (s)]]="Default Delay Time Missing","Unknown",Table1[[#This Row],[Recovery Time (s) (Tactive1 - Tactive0)]]&lt;=Table1[[#This Row],[Recovery Time Requirement (s)]]))</f>
        <v>1</v>
      </c>
      <c r="AJ563" s="139" t="b">
        <f>Table1[[#This Row],[Automatic Duplex Output Capable]]&lt;&gt;"Optional"</f>
        <v>1</v>
      </c>
      <c r="AK5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3" s="140" t="str">
        <f t="array" ref="AL5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3" s="140">
        <f t="array" ref="AM5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4.24</v>
      </c>
      <c r="AN563" s="140">
        <f>Table1[[#This Row],[V2.0 TEC Requirement (kWh/wk)]]*52/3</f>
        <v>73.493333333333339</v>
      </c>
      <c r="AO5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1.1820500000000003</v>
      </c>
      <c r="AP563" s="140">
        <f t="array" ref="AP5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0.72699999999999998</v>
      </c>
      <c r="AQ563" s="140">
        <f>Table1[[#This Row],[Proposed V3.0 TEC Requirement (kWh/wk)]]+IF(Table1[[#This Row],[Maximum Document Size Width]]&gt;=275,A3_Weekly,0)+IF(AND(ISNUMBER(FIND("WiFi",Table1[[#This Row],[Functional Adders]])),ISERROR(FIND("Ethernet",Table1[[#This Row],[Functional Adders]]))),WiFi_Weekly,0)</f>
        <v>0.72699999999999998</v>
      </c>
      <c r="AR563" s="140" t="b">
        <f>Table1[[#This Row],[Typical Electricity Consumption (TEC) Per Proposed V3.0 Calculations (kWh/wk)]]&lt;=Table1[[#This Row],[Proposed V3.0 TEC Requirement Plus A3 and Wi-Fi Allowances (kWh/wk)]]</f>
        <v>0</v>
      </c>
      <c r="AS563" s="140" t="b">
        <f t="shared" si="10"/>
        <v>0</v>
      </c>
    </row>
    <row r="564" spans="1:45" ht="60" x14ac:dyDescent="0.2">
      <c r="A564" s="131">
        <v>2185954</v>
      </c>
      <c r="B564" s="132" t="s">
        <v>974</v>
      </c>
      <c r="C564" s="132" t="s">
        <v>980</v>
      </c>
      <c r="D564" s="132" t="s">
        <v>3108</v>
      </c>
      <c r="E564" s="132" t="s">
        <v>3109</v>
      </c>
      <c r="F564" s="132"/>
      <c r="G564" s="132" t="s">
        <v>1432</v>
      </c>
      <c r="H564" s="132" t="s">
        <v>22</v>
      </c>
      <c r="I564" s="133">
        <v>216</v>
      </c>
      <c r="J564" s="133">
        <v>1320</v>
      </c>
      <c r="K564" s="132"/>
      <c r="L564" s="132" t="s">
        <v>32</v>
      </c>
      <c r="M564" s="132" t="s">
        <v>28</v>
      </c>
      <c r="N564" s="133">
        <v>55</v>
      </c>
      <c r="O564" s="132" t="s">
        <v>24</v>
      </c>
      <c r="P564" s="134">
        <v>3.3</v>
      </c>
      <c r="Q564" s="135">
        <v>171.6</v>
      </c>
      <c r="R564" s="132" t="s">
        <v>25</v>
      </c>
      <c r="S564" s="136">
        <v>41456</v>
      </c>
      <c r="T564" s="136">
        <v>41437</v>
      </c>
      <c r="U564" s="132" t="s">
        <v>40</v>
      </c>
      <c r="V564" s="132" t="s">
        <v>3677</v>
      </c>
      <c r="W564" s="137">
        <v>1</v>
      </c>
      <c r="X564" s="137">
        <v>37.799999999999997</v>
      </c>
      <c r="Y564" s="137">
        <v>31.2</v>
      </c>
      <c r="Z564" s="137">
        <v>28.2</v>
      </c>
      <c r="AA564" s="137">
        <v>32</v>
      </c>
      <c r="AB564" s="137">
        <v>564.20000000000016</v>
      </c>
      <c r="AC564" s="138">
        <v>3.3074000000000003</v>
      </c>
      <c r="AD564" s="137">
        <v>141.05000000000004</v>
      </c>
      <c r="AE564" s="137">
        <v>1.3056500000000002</v>
      </c>
      <c r="AF564" s="137">
        <v>67.893800000000013</v>
      </c>
      <c r="AG564" s="139">
        <f>Table1[[#This Row],[Print/Copy Time from Sleep Mode (s)]]-Table1[[#This Row],[Print/Copy Time from Ready State (s)]]</f>
        <v>-6.5999999999999979</v>
      </c>
      <c r="AH5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64" s="139" t="b">
        <f>IF(Table1[[#This Row],[Recovery Time Requirement (s)]]="No Requirement",TRUE,IF(Table1[[#This Row],[Recovery Time Requirement (s)]]="Default Delay Time Missing","Unknown",Table1[[#This Row],[Recovery Time (s) (Tactive1 - Tactive0)]]&lt;=Table1[[#This Row],[Recovery Time Requirement (s)]]))</f>
        <v>1</v>
      </c>
      <c r="AJ564" s="139" t="b">
        <f>Table1[[#This Row],[Automatic Duplex Output Capable]]&lt;&gt;"Optional"</f>
        <v>1</v>
      </c>
      <c r="AK5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4" s="140" t="str">
        <f t="array" ref="AL5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4" s="140">
        <f t="array" ref="AM5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564" s="140">
        <f>Table1[[#This Row],[V2.0 TEC Requirement (kWh/wk)]]*52/3</f>
        <v>97.066666666666663</v>
      </c>
      <c r="AO5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1.3056500000000002</v>
      </c>
      <c r="AP564" s="140">
        <f t="array" ref="AP5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64" s="140">
        <f>Table1[[#This Row],[Proposed V3.0 TEC Requirement (kWh/wk)]]+IF(Table1[[#This Row],[Maximum Document Size Width]]&gt;=275,A3_Weekly,0)+IF(AND(ISNUMBER(FIND("WiFi",Table1[[#This Row],[Functional Adders]])),ISERROR(FIND("Ethernet",Table1[[#This Row],[Functional Adders]]))),WiFi_Weekly,0)</f>
        <v>0.80499999999999994</v>
      </c>
      <c r="AR564" s="140" t="b">
        <f>Table1[[#This Row],[Typical Electricity Consumption (TEC) Per Proposed V3.0 Calculations (kWh/wk)]]&lt;=Table1[[#This Row],[Proposed V3.0 TEC Requirement Plus A3 and Wi-Fi Allowances (kWh/wk)]]</f>
        <v>0</v>
      </c>
      <c r="AS564" s="140" t="b">
        <f t="shared" si="10"/>
        <v>0</v>
      </c>
    </row>
    <row r="565" spans="1:45" ht="60" x14ac:dyDescent="0.2">
      <c r="A565" s="131">
        <v>2185956</v>
      </c>
      <c r="B565" s="132" t="s">
        <v>974</v>
      </c>
      <c r="C565" s="132" t="s">
        <v>980</v>
      </c>
      <c r="D565" s="132" t="s">
        <v>3110</v>
      </c>
      <c r="E565" s="132" t="s">
        <v>983</v>
      </c>
      <c r="F565" s="132"/>
      <c r="G565" s="132" t="s">
        <v>1432</v>
      </c>
      <c r="H565" s="132" t="s">
        <v>22</v>
      </c>
      <c r="I565" s="133">
        <v>216</v>
      </c>
      <c r="J565" s="133">
        <v>1320</v>
      </c>
      <c r="K565" s="132"/>
      <c r="L565" s="132" t="s">
        <v>32</v>
      </c>
      <c r="M565" s="132" t="s">
        <v>28</v>
      </c>
      <c r="N565" s="133">
        <v>55</v>
      </c>
      <c r="O565" s="132" t="s">
        <v>24</v>
      </c>
      <c r="P565" s="134">
        <v>3.4</v>
      </c>
      <c r="Q565" s="135">
        <v>176.8</v>
      </c>
      <c r="R565" s="132" t="s">
        <v>25</v>
      </c>
      <c r="S565" s="136">
        <v>41456</v>
      </c>
      <c r="T565" s="136">
        <v>41437</v>
      </c>
      <c r="U565" s="132" t="s">
        <v>40</v>
      </c>
      <c r="V565" s="132" t="s">
        <v>3678</v>
      </c>
      <c r="W565" s="137">
        <v>1</v>
      </c>
      <c r="X565" s="137">
        <v>25.8</v>
      </c>
      <c r="Y565" s="137">
        <v>37.200000000000003</v>
      </c>
      <c r="Z565" s="137">
        <v>31.8</v>
      </c>
      <c r="AA565" s="137">
        <v>32</v>
      </c>
      <c r="AB565" s="137">
        <v>600.20000000000016</v>
      </c>
      <c r="AC565" s="138">
        <v>3.397800000000001</v>
      </c>
      <c r="AD565" s="137">
        <v>150.05000000000004</v>
      </c>
      <c r="AE565" s="137">
        <v>1.2400500000000001</v>
      </c>
      <c r="AF565" s="137">
        <v>64.482600000000005</v>
      </c>
      <c r="AG565" s="139">
        <f>Table1[[#This Row],[Print/Copy Time from Sleep Mode (s)]]-Table1[[#This Row],[Print/Copy Time from Ready State (s)]]</f>
        <v>11.400000000000002</v>
      </c>
      <c r="AH5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65" s="139" t="b">
        <f>IF(Table1[[#This Row],[Recovery Time Requirement (s)]]="No Requirement",TRUE,IF(Table1[[#This Row],[Recovery Time Requirement (s)]]="Default Delay Time Missing","Unknown",Table1[[#This Row],[Recovery Time (s) (Tactive1 - Tactive0)]]&lt;=Table1[[#This Row],[Recovery Time Requirement (s)]]))</f>
        <v>1</v>
      </c>
      <c r="AJ565" s="139" t="b">
        <f>Table1[[#This Row],[Automatic Duplex Output Capable]]&lt;&gt;"Optional"</f>
        <v>1</v>
      </c>
      <c r="AK5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5" s="140" t="str">
        <f t="array" ref="AL5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5" s="140">
        <f t="array" ref="AM5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565" s="140">
        <f>Table1[[#This Row],[V2.0 TEC Requirement (kWh/wk)]]*52/3</f>
        <v>97.066666666666663</v>
      </c>
      <c r="AO5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1.2400500000000001</v>
      </c>
      <c r="AP565" s="140">
        <f t="array" ref="AP5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65" s="140">
        <f>Table1[[#This Row],[Proposed V3.0 TEC Requirement (kWh/wk)]]+IF(Table1[[#This Row],[Maximum Document Size Width]]&gt;=275,A3_Weekly,0)+IF(AND(ISNUMBER(FIND("WiFi",Table1[[#This Row],[Functional Adders]])),ISERROR(FIND("Ethernet",Table1[[#This Row],[Functional Adders]]))),WiFi_Weekly,0)</f>
        <v>0.80499999999999994</v>
      </c>
      <c r="AR565" s="140" t="b">
        <f>Table1[[#This Row],[Typical Electricity Consumption (TEC) Per Proposed V3.0 Calculations (kWh/wk)]]&lt;=Table1[[#This Row],[Proposed V3.0 TEC Requirement Plus A3 and Wi-Fi Allowances (kWh/wk)]]</f>
        <v>0</v>
      </c>
      <c r="AS565" s="140" t="b">
        <f t="shared" si="10"/>
        <v>0</v>
      </c>
    </row>
    <row r="566" spans="1:45" ht="60" x14ac:dyDescent="0.2">
      <c r="A566" s="131">
        <v>2185958</v>
      </c>
      <c r="B566" s="132" t="s">
        <v>974</v>
      </c>
      <c r="C566" s="132" t="s">
        <v>980</v>
      </c>
      <c r="D566" s="132" t="s">
        <v>3110</v>
      </c>
      <c r="E566" s="132" t="s">
        <v>3111</v>
      </c>
      <c r="F566" s="132"/>
      <c r="G566" s="132" t="s">
        <v>1432</v>
      </c>
      <c r="H566" s="132" t="s">
        <v>22</v>
      </c>
      <c r="I566" s="133">
        <v>216</v>
      </c>
      <c r="J566" s="133">
        <v>1320</v>
      </c>
      <c r="K566" s="132"/>
      <c r="L566" s="132" t="s">
        <v>32</v>
      </c>
      <c r="M566" s="132" t="s">
        <v>28</v>
      </c>
      <c r="N566" s="133">
        <v>55</v>
      </c>
      <c r="O566" s="132" t="s">
        <v>24</v>
      </c>
      <c r="P566" s="134">
        <v>3.4</v>
      </c>
      <c r="Q566" s="135">
        <v>176.8</v>
      </c>
      <c r="R566" s="132" t="s">
        <v>25</v>
      </c>
      <c r="S566" s="136">
        <v>41456</v>
      </c>
      <c r="T566" s="136">
        <v>41437</v>
      </c>
      <c r="U566" s="132" t="s">
        <v>40</v>
      </c>
      <c r="V566" s="132" t="s">
        <v>3679</v>
      </c>
      <c r="W566" s="137">
        <v>1</v>
      </c>
      <c r="X566" s="137">
        <v>24</v>
      </c>
      <c r="Y566" s="137">
        <v>31.8</v>
      </c>
      <c r="Z566" s="137">
        <v>28.8</v>
      </c>
      <c r="AA566" s="137">
        <v>32</v>
      </c>
      <c r="AB566" s="137">
        <v>583.20000000000016</v>
      </c>
      <c r="AC566" s="138">
        <v>3.3768000000000011</v>
      </c>
      <c r="AD566" s="137">
        <v>145.80000000000004</v>
      </c>
      <c r="AE566" s="137">
        <v>1.2978000000000003</v>
      </c>
      <c r="AF566" s="137">
        <v>67.485600000000019</v>
      </c>
      <c r="AG566" s="139">
        <f>Table1[[#This Row],[Print/Copy Time from Sleep Mode (s)]]-Table1[[#This Row],[Print/Copy Time from Ready State (s)]]</f>
        <v>7.8000000000000007</v>
      </c>
      <c r="AH5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566" s="139" t="b">
        <f>IF(Table1[[#This Row],[Recovery Time Requirement (s)]]="No Requirement",TRUE,IF(Table1[[#This Row],[Recovery Time Requirement (s)]]="Default Delay Time Missing","Unknown",Table1[[#This Row],[Recovery Time (s) (Tactive1 - Tactive0)]]&lt;=Table1[[#This Row],[Recovery Time Requirement (s)]]))</f>
        <v>1</v>
      </c>
      <c r="AJ566" s="139" t="b">
        <f>Table1[[#This Row],[Automatic Duplex Output Capable]]&lt;&gt;"Optional"</f>
        <v>1</v>
      </c>
      <c r="AK5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6" s="140" t="str">
        <f t="array" ref="AL5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66" s="140">
        <f t="array" ref="AM5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566" s="140">
        <f>Table1[[#This Row],[V2.0 TEC Requirement (kWh/wk)]]*52/3</f>
        <v>97.066666666666663</v>
      </c>
      <c r="AO5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1.2978000000000003</v>
      </c>
      <c r="AP566" s="140">
        <f t="array" ref="AP5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566" s="140">
        <f>Table1[[#This Row],[Proposed V3.0 TEC Requirement (kWh/wk)]]+IF(Table1[[#This Row],[Maximum Document Size Width]]&gt;=275,A3_Weekly,0)+IF(AND(ISNUMBER(FIND("WiFi",Table1[[#This Row],[Functional Adders]])),ISERROR(FIND("Ethernet",Table1[[#This Row],[Functional Adders]]))),WiFi_Weekly,0)</f>
        <v>0.80499999999999994</v>
      </c>
      <c r="AR566" s="140" t="b">
        <f>Table1[[#This Row],[Typical Electricity Consumption (TEC) Per Proposed V3.0 Calculations (kWh/wk)]]&lt;=Table1[[#This Row],[Proposed V3.0 TEC Requirement Plus A3 and Wi-Fi Allowances (kWh/wk)]]</f>
        <v>0</v>
      </c>
      <c r="AS566" s="140" t="b">
        <f t="shared" si="10"/>
        <v>0</v>
      </c>
    </row>
    <row r="567" spans="1:45" ht="36" x14ac:dyDescent="0.2">
      <c r="A567" s="131">
        <v>2220032</v>
      </c>
      <c r="B567" s="132" t="s">
        <v>974</v>
      </c>
      <c r="C567" s="132" t="s">
        <v>980</v>
      </c>
      <c r="D567" s="132" t="s">
        <v>3112</v>
      </c>
      <c r="E567" s="132" t="s">
        <v>3113</v>
      </c>
      <c r="F567" s="132" t="s">
        <v>3114</v>
      </c>
      <c r="G567" s="132" t="s">
        <v>29</v>
      </c>
      <c r="H567" s="132" t="s">
        <v>22</v>
      </c>
      <c r="I567" s="133">
        <v>216</v>
      </c>
      <c r="J567" s="133">
        <v>1321</v>
      </c>
      <c r="K567" s="132"/>
      <c r="L567" s="132" t="s">
        <v>32</v>
      </c>
      <c r="M567" s="132" t="s">
        <v>28</v>
      </c>
      <c r="N567" s="133">
        <v>42</v>
      </c>
      <c r="O567" s="132" t="s">
        <v>24</v>
      </c>
      <c r="P567" s="134">
        <v>2</v>
      </c>
      <c r="Q567" s="135">
        <v>104</v>
      </c>
      <c r="R567" s="132" t="s">
        <v>34</v>
      </c>
      <c r="S567" s="136">
        <v>42005</v>
      </c>
      <c r="T567" s="136">
        <v>41900</v>
      </c>
      <c r="U567" s="132" t="s">
        <v>40</v>
      </c>
      <c r="V567" s="132" t="s">
        <v>3680</v>
      </c>
      <c r="W567" s="137">
        <v>1</v>
      </c>
      <c r="X567" s="137">
        <v>13.2</v>
      </c>
      <c r="Y567" s="137">
        <v>25.2</v>
      </c>
      <c r="Z567" s="137">
        <v>24</v>
      </c>
      <c r="AA567" s="137">
        <v>32</v>
      </c>
      <c r="AB567" s="137">
        <v>371.2</v>
      </c>
      <c r="AC567" s="138">
        <v>1.9967999999999999</v>
      </c>
      <c r="AD567" s="137">
        <v>92.8</v>
      </c>
      <c r="AE567" s="137">
        <v>0.63779999999999992</v>
      </c>
      <c r="AF567" s="137">
        <v>33.165599999999998</v>
      </c>
      <c r="AG567" s="139">
        <f>Table1[[#This Row],[Print/Copy Time from Sleep Mode (s)]]-Table1[[#This Row],[Print/Copy Time from Ready State (s)]]</f>
        <v>12</v>
      </c>
      <c r="AH5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567" s="139" t="b">
        <f>IF(Table1[[#This Row],[Recovery Time Requirement (s)]]="No Requirement",TRUE,IF(Table1[[#This Row],[Recovery Time Requirement (s)]]="Default Delay Time Missing","Unknown",Table1[[#This Row],[Recovery Time (s) (Tactive1 - Tactive0)]]&lt;=Table1[[#This Row],[Recovery Time Requirement (s)]]))</f>
        <v>1</v>
      </c>
      <c r="AJ567" s="139" t="b">
        <f>Table1[[#This Row],[Automatic Duplex Output Capable]]&lt;&gt;"Optional"</f>
        <v>1</v>
      </c>
      <c r="AK5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7" s="140" t="str">
        <f t="array" ref="AL5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67" s="140">
        <f t="array" ref="AM5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567" s="140">
        <f>Table1[[#This Row],[V2.0 TEC Requirement (kWh/wk)]]*52/3</f>
        <v>50.613333333333337</v>
      </c>
      <c r="AO5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0.53779999999999994</v>
      </c>
      <c r="AP567" s="140">
        <f t="array" ref="AP5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567" s="140">
        <f>Table1[[#This Row],[Proposed V3.0 TEC Requirement (kWh/wk)]]+IF(Table1[[#This Row],[Maximum Document Size Width]]&gt;=275,A3_Weekly,0)+IF(AND(ISNUMBER(FIND("WiFi",Table1[[#This Row],[Functional Adders]])),ISERROR(FIND("Ethernet",Table1[[#This Row],[Functional Adders]]))),WiFi_Weekly,0)</f>
        <v>0.70399999999999985</v>
      </c>
      <c r="AR567" s="140" t="b">
        <f>Table1[[#This Row],[Typical Electricity Consumption (TEC) Per Proposed V3.0 Calculations (kWh/wk)]]&lt;=Table1[[#This Row],[Proposed V3.0 TEC Requirement Plus A3 and Wi-Fi Allowances (kWh/wk)]]</f>
        <v>1</v>
      </c>
      <c r="AS567" s="140" t="b">
        <f t="shared" si="10"/>
        <v>1</v>
      </c>
    </row>
    <row r="568" spans="1:45" ht="36" x14ac:dyDescent="0.2">
      <c r="A568" s="131">
        <v>2220033</v>
      </c>
      <c r="B568" s="132" t="s">
        <v>974</v>
      </c>
      <c r="C568" s="132" t="s">
        <v>980</v>
      </c>
      <c r="D568" s="132" t="s">
        <v>3115</v>
      </c>
      <c r="E568" s="132" t="s">
        <v>3113</v>
      </c>
      <c r="F568" s="132"/>
      <c r="G568" s="132" t="s">
        <v>29</v>
      </c>
      <c r="H568" s="132" t="s">
        <v>22</v>
      </c>
      <c r="I568" s="133">
        <v>216</v>
      </c>
      <c r="J568" s="133">
        <v>1321</v>
      </c>
      <c r="K568" s="132"/>
      <c r="L568" s="132" t="s">
        <v>32</v>
      </c>
      <c r="M568" s="132" t="s">
        <v>28</v>
      </c>
      <c r="N568" s="133">
        <v>35</v>
      </c>
      <c r="O568" s="132" t="s">
        <v>24</v>
      </c>
      <c r="P568" s="134">
        <v>1.7</v>
      </c>
      <c r="Q568" s="135">
        <v>88.4</v>
      </c>
      <c r="R568" s="132" t="s">
        <v>34</v>
      </c>
      <c r="S568" s="136">
        <v>42005</v>
      </c>
      <c r="T568" s="136">
        <v>41900</v>
      </c>
      <c r="U568" s="132" t="s">
        <v>40</v>
      </c>
      <c r="V568" s="132" t="s">
        <v>3681</v>
      </c>
      <c r="W568" s="137">
        <v>1</v>
      </c>
      <c r="X568" s="137">
        <v>13.8</v>
      </c>
      <c r="Y568" s="137">
        <v>28.2</v>
      </c>
      <c r="Z568" s="137">
        <v>24</v>
      </c>
      <c r="AA568" s="137">
        <v>32</v>
      </c>
      <c r="AB568" s="137">
        <v>315.8</v>
      </c>
      <c r="AC568" s="138">
        <v>1.7454000000000001</v>
      </c>
      <c r="AD568" s="137">
        <v>78.95</v>
      </c>
      <c r="AE568" s="137">
        <v>0.60014999999999996</v>
      </c>
      <c r="AF568" s="137">
        <v>31.207799999999999</v>
      </c>
      <c r="AG568" s="139">
        <f>Table1[[#This Row],[Print/Copy Time from Sleep Mode (s)]]-Table1[[#This Row],[Print/Copy Time from Ready State (s)]]</f>
        <v>14.399999999999999</v>
      </c>
      <c r="AH5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568" s="139" t="b">
        <f>IF(Table1[[#This Row],[Recovery Time Requirement (s)]]="No Requirement",TRUE,IF(Table1[[#This Row],[Recovery Time Requirement (s)]]="Default Delay Time Missing","Unknown",Table1[[#This Row],[Recovery Time (s) (Tactive1 - Tactive0)]]&lt;=Table1[[#This Row],[Recovery Time Requirement (s)]]))</f>
        <v>1</v>
      </c>
      <c r="AJ568" s="139" t="b">
        <f>Table1[[#This Row],[Automatic Duplex Output Capable]]&lt;&gt;"Optional"</f>
        <v>1</v>
      </c>
      <c r="AK5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8" s="140" t="str">
        <f t="array" ref="AL5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68" s="140">
        <f t="array" ref="AM5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568" s="140">
        <f>Table1[[#This Row],[V2.0 TEC Requirement (kWh/wk)]]*52/3</f>
        <v>35.533333333333331</v>
      </c>
      <c r="AO5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0.50014999999999998</v>
      </c>
      <c r="AP568" s="140">
        <f t="array" ref="AP5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568" s="140">
        <f>Table1[[#This Row],[Proposed V3.0 TEC Requirement (kWh/wk)]]+IF(Table1[[#This Row],[Maximum Document Size Width]]&gt;=275,A3_Weekly,0)+IF(AND(ISNUMBER(FIND("WiFi",Table1[[#This Row],[Functional Adders]])),ISERROR(FIND("Ethernet",Table1[[#This Row],[Functional Adders]]))),WiFi_Weekly,0)</f>
        <v>0.58000000000000007</v>
      </c>
      <c r="AR568" s="140" t="b">
        <f>Table1[[#This Row],[Typical Electricity Consumption (TEC) Per Proposed V3.0 Calculations (kWh/wk)]]&lt;=Table1[[#This Row],[Proposed V3.0 TEC Requirement Plus A3 and Wi-Fi Allowances (kWh/wk)]]</f>
        <v>0</v>
      </c>
      <c r="AS568" s="140" t="b">
        <f t="shared" si="10"/>
        <v>0</v>
      </c>
    </row>
    <row r="569" spans="1:45" ht="36" x14ac:dyDescent="0.2">
      <c r="A569" s="131">
        <v>2219957</v>
      </c>
      <c r="B569" s="132" t="s">
        <v>974</v>
      </c>
      <c r="C569" s="132" t="s">
        <v>980</v>
      </c>
      <c r="D569" s="132" t="s">
        <v>3116</v>
      </c>
      <c r="E569" s="132" t="s">
        <v>3117</v>
      </c>
      <c r="F569" s="132" t="s">
        <v>3118</v>
      </c>
      <c r="G569" s="132" t="s">
        <v>29</v>
      </c>
      <c r="H569" s="132" t="s">
        <v>22</v>
      </c>
      <c r="I569" s="133">
        <v>216</v>
      </c>
      <c r="J569" s="133">
        <v>1321</v>
      </c>
      <c r="K569" s="132"/>
      <c r="L569" s="132" t="s">
        <v>32</v>
      </c>
      <c r="M569" s="132" t="s">
        <v>28</v>
      </c>
      <c r="N569" s="133">
        <v>47</v>
      </c>
      <c r="O569" s="132" t="s">
        <v>24</v>
      </c>
      <c r="P569" s="134">
        <v>2.2000000000000002</v>
      </c>
      <c r="Q569" s="135">
        <v>114.4</v>
      </c>
      <c r="R569" s="132" t="s">
        <v>34</v>
      </c>
      <c r="S569" s="136">
        <v>42005</v>
      </c>
      <c r="T569" s="136">
        <v>41900</v>
      </c>
      <c r="U569" s="132" t="s">
        <v>40</v>
      </c>
      <c r="V569" s="132" t="s">
        <v>3682</v>
      </c>
      <c r="W569" s="137">
        <v>1</v>
      </c>
      <c r="X569" s="137">
        <v>15</v>
      </c>
      <c r="Y569" s="137">
        <v>28.2</v>
      </c>
      <c r="Z569" s="137">
        <v>24</v>
      </c>
      <c r="AA569" s="137">
        <v>32</v>
      </c>
      <c r="AB569" s="137">
        <v>418.2</v>
      </c>
      <c r="AC569" s="138">
        <v>2.2318000000000002</v>
      </c>
      <c r="AD569" s="137">
        <v>104.55</v>
      </c>
      <c r="AE569" s="137">
        <v>0.69655</v>
      </c>
      <c r="AF569" s="137">
        <v>36.220599999999997</v>
      </c>
      <c r="AG569" s="139">
        <f>Table1[[#This Row],[Print/Copy Time from Sleep Mode (s)]]-Table1[[#This Row],[Print/Copy Time from Ready State (s)]]</f>
        <v>13.2</v>
      </c>
      <c r="AH5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569" s="139" t="b">
        <f>IF(Table1[[#This Row],[Recovery Time Requirement (s)]]="No Requirement",TRUE,IF(Table1[[#This Row],[Recovery Time Requirement (s)]]="Default Delay Time Missing","Unknown",Table1[[#This Row],[Recovery Time (s) (Tactive1 - Tactive0)]]&lt;=Table1[[#This Row],[Recovery Time Requirement (s)]]))</f>
        <v>1</v>
      </c>
      <c r="AJ569" s="139" t="b">
        <f>Table1[[#This Row],[Automatic Duplex Output Capable]]&lt;&gt;"Optional"</f>
        <v>1</v>
      </c>
      <c r="AK5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69" s="140" t="str">
        <f t="array" ref="AL5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69" s="140">
        <f t="array" ref="AM5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569" s="140">
        <f>Table1[[#This Row],[V2.0 TEC Requirement (kWh/wk)]]*52/3</f>
        <v>64.48</v>
      </c>
      <c r="AO5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0.59655000000000002</v>
      </c>
      <c r="AP569" s="140">
        <f t="array" ref="AP5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569" s="140">
        <f>Table1[[#This Row],[Proposed V3.0 TEC Requirement (kWh/wk)]]+IF(Table1[[#This Row],[Maximum Document Size Width]]&gt;=275,A3_Weekly,0)+IF(AND(ISNUMBER(FIND("WiFi",Table1[[#This Row],[Functional Adders]])),ISERROR(FIND("Ethernet",Table1[[#This Row],[Functional Adders]]))),WiFi_Weekly,0)</f>
        <v>0.81399999999999995</v>
      </c>
      <c r="AR569" s="140" t="b">
        <f>Table1[[#This Row],[Typical Electricity Consumption (TEC) Per Proposed V3.0 Calculations (kWh/wk)]]&lt;=Table1[[#This Row],[Proposed V3.0 TEC Requirement Plus A3 and Wi-Fi Allowances (kWh/wk)]]</f>
        <v>1</v>
      </c>
      <c r="AS569" s="140" t="b">
        <f t="shared" si="10"/>
        <v>1</v>
      </c>
    </row>
    <row r="570" spans="1:45" ht="36" x14ac:dyDescent="0.2">
      <c r="A570" s="131">
        <v>2230686</v>
      </c>
      <c r="B570" s="132" t="s">
        <v>974</v>
      </c>
      <c r="C570" s="132" t="s">
        <v>980</v>
      </c>
      <c r="D570" s="132" t="s">
        <v>3116</v>
      </c>
      <c r="E570" s="132" t="s">
        <v>3119</v>
      </c>
      <c r="F570" s="132" t="s">
        <v>3120</v>
      </c>
      <c r="G570" s="132" t="s">
        <v>29</v>
      </c>
      <c r="H570" s="132" t="s">
        <v>22</v>
      </c>
      <c r="I570" s="133">
        <v>216</v>
      </c>
      <c r="J570" s="133">
        <v>1321</v>
      </c>
      <c r="K570" s="132"/>
      <c r="L570" s="132" t="s">
        <v>32</v>
      </c>
      <c r="M570" s="132" t="s">
        <v>28</v>
      </c>
      <c r="N570" s="133">
        <v>47</v>
      </c>
      <c r="O570" s="132" t="s">
        <v>24</v>
      </c>
      <c r="P570" s="134">
        <v>2.2799999999999998</v>
      </c>
      <c r="Q570" s="135">
        <v>118.56</v>
      </c>
      <c r="R570" s="132" t="s">
        <v>34</v>
      </c>
      <c r="S570" s="136">
        <v>42064</v>
      </c>
      <c r="T570" s="136">
        <v>42002</v>
      </c>
      <c r="U570" s="132" t="s">
        <v>40</v>
      </c>
      <c r="V570" s="132" t="s">
        <v>3683</v>
      </c>
      <c r="W570" s="137">
        <v>1</v>
      </c>
      <c r="X570" s="137">
        <v>13.2</v>
      </c>
      <c r="Y570" s="137">
        <v>28.8</v>
      </c>
      <c r="Z570" s="137">
        <v>25.8</v>
      </c>
      <c r="AA570" s="137">
        <v>32</v>
      </c>
      <c r="AB570" s="137">
        <v>423.6</v>
      </c>
      <c r="AC570" s="138">
        <v>2.2844000000000002</v>
      </c>
      <c r="AD570" s="137">
        <v>105.9</v>
      </c>
      <c r="AE570" s="137">
        <v>0.7349</v>
      </c>
      <c r="AF570" s="137">
        <v>38.214799999999997</v>
      </c>
      <c r="AG570" s="139">
        <f>Table1[[#This Row],[Print/Copy Time from Sleep Mode (s)]]-Table1[[#This Row],[Print/Copy Time from Ready State (s)]]</f>
        <v>15.600000000000001</v>
      </c>
      <c r="AH5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570" s="139" t="b">
        <f>IF(Table1[[#This Row],[Recovery Time Requirement (s)]]="No Requirement",TRUE,IF(Table1[[#This Row],[Recovery Time Requirement (s)]]="Default Delay Time Missing","Unknown",Table1[[#This Row],[Recovery Time (s) (Tactive1 - Tactive0)]]&lt;=Table1[[#This Row],[Recovery Time Requirement (s)]]))</f>
        <v>1</v>
      </c>
      <c r="AJ570" s="139" t="b">
        <f>Table1[[#This Row],[Automatic Duplex Output Capable]]&lt;&gt;"Optional"</f>
        <v>1</v>
      </c>
      <c r="AK5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0" s="140" t="str">
        <f t="array" ref="AL5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70" s="140">
        <f t="array" ref="AM5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570" s="140">
        <f>Table1[[#This Row],[V2.0 TEC Requirement (kWh/wk)]]*52/3</f>
        <v>64.48</v>
      </c>
      <c r="AO5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0.63490000000000002</v>
      </c>
      <c r="AP570" s="140">
        <f t="array" ref="AP5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570" s="140">
        <f>Table1[[#This Row],[Proposed V3.0 TEC Requirement (kWh/wk)]]+IF(Table1[[#This Row],[Maximum Document Size Width]]&gt;=275,A3_Weekly,0)+IF(AND(ISNUMBER(FIND("WiFi",Table1[[#This Row],[Functional Adders]])),ISERROR(FIND("Ethernet",Table1[[#This Row],[Functional Adders]]))),WiFi_Weekly,0)</f>
        <v>0.81399999999999995</v>
      </c>
      <c r="AR570" s="140" t="b">
        <f>Table1[[#This Row],[Typical Electricity Consumption (TEC) Per Proposed V3.0 Calculations (kWh/wk)]]&lt;=Table1[[#This Row],[Proposed V3.0 TEC Requirement Plus A3 and Wi-Fi Allowances (kWh/wk)]]</f>
        <v>1</v>
      </c>
      <c r="AS570" s="140" t="b">
        <f t="shared" si="10"/>
        <v>1</v>
      </c>
    </row>
    <row r="571" spans="1:45" ht="36" x14ac:dyDescent="0.2">
      <c r="A571" s="131">
        <v>2219954</v>
      </c>
      <c r="B571" s="132" t="s">
        <v>974</v>
      </c>
      <c r="C571" s="132" t="s">
        <v>980</v>
      </c>
      <c r="D571" s="132" t="s">
        <v>3121</v>
      </c>
      <c r="E571" s="132" t="s">
        <v>984</v>
      </c>
      <c r="F571" s="132"/>
      <c r="G571" s="132" t="s">
        <v>1432</v>
      </c>
      <c r="H571" s="132" t="s">
        <v>22</v>
      </c>
      <c r="I571" s="133">
        <v>216</v>
      </c>
      <c r="J571" s="133">
        <v>1321</v>
      </c>
      <c r="K571" s="132"/>
      <c r="L571" s="132" t="s">
        <v>32</v>
      </c>
      <c r="M571" s="132" t="s">
        <v>28</v>
      </c>
      <c r="N571" s="133">
        <v>35</v>
      </c>
      <c r="O571" s="132" t="s">
        <v>24</v>
      </c>
      <c r="P571" s="134">
        <v>2</v>
      </c>
      <c r="Q571" s="135">
        <v>104</v>
      </c>
      <c r="R571" s="132" t="s">
        <v>25</v>
      </c>
      <c r="S571" s="136">
        <v>42005</v>
      </c>
      <c r="T571" s="136">
        <v>41900</v>
      </c>
      <c r="U571" s="132" t="s">
        <v>40</v>
      </c>
      <c r="V571" s="132" t="s">
        <v>3684</v>
      </c>
      <c r="W571" s="137">
        <v>30</v>
      </c>
      <c r="X571" s="137">
        <v>13.8</v>
      </c>
      <c r="Y571" s="137">
        <v>31.2</v>
      </c>
      <c r="Z571" s="137">
        <v>19.8</v>
      </c>
      <c r="AA571" s="137">
        <v>32</v>
      </c>
      <c r="AB571" s="137">
        <v>355.8</v>
      </c>
      <c r="AC571" s="138">
        <v>1.9710000000000001</v>
      </c>
      <c r="AD571" s="137">
        <v>88.95</v>
      </c>
      <c r="AE571" s="137">
        <v>0.68174999999999997</v>
      </c>
      <c r="AF571" s="137">
        <v>35.451000000000001</v>
      </c>
      <c r="AG571" s="139">
        <f>Table1[[#This Row],[Print/Copy Time from Sleep Mode (s)]]-Table1[[#This Row],[Print/Copy Time from Ready State (s)]]</f>
        <v>17.399999999999999</v>
      </c>
      <c r="AH5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571" s="139" t="b">
        <f>IF(Table1[[#This Row],[Recovery Time Requirement (s)]]="No Requirement",TRUE,IF(Table1[[#This Row],[Recovery Time Requirement (s)]]="Default Delay Time Missing","Unknown",Table1[[#This Row],[Recovery Time (s) (Tactive1 - Tactive0)]]&lt;=Table1[[#This Row],[Recovery Time Requirement (s)]]))</f>
        <v>1</v>
      </c>
      <c r="AJ571" s="139" t="b">
        <f>Table1[[#This Row],[Automatic Duplex Output Capable]]&lt;&gt;"Optional"</f>
        <v>1</v>
      </c>
      <c r="AK5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1" s="140" t="str">
        <f t="array" ref="AL5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1" s="140">
        <f t="array" ref="AM5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71" s="140">
        <f>Table1[[#This Row],[V2.0 TEC Requirement (kWh/wk)]]*52/3</f>
        <v>46.800000000000004</v>
      </c>
      <c r="AO5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0.68174999999999997</v>
      </c>
      <c r="AP571" s="140">
        <f t="array" ref="AP5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71" s="140">
        <f>Table1[[#This Row],[Proposed V3.0 TEC Requirement (kWh/wk)]]+IF(Table1[[#This Row],[Maximum Document Size Width]]&gt;=275,A3_Weekly,0)+IF(AND(ISNUMBER(FIND("WiFi",Table1[[#This Row],[Functional Adders]])),ISERROR(FIND("Ethernet",Table1[[#This Row],[Functional Adders]]))),WiFi_Weekly,0)</f>
        <v>0.51500000000000001</v>
      </c>
      <c r="AR571" s="140" t="b">
        <f>Table1[[#This Row],[Typical Electricity Consumption (TEC) Per Proposed V3.0 Calculations (kWh/wk)]]&lt;=Table1[[#This Row],[Proposed V3.0 TEC Requirement Plus A3 and Wi-Fi Allowances (kWh/wk)]]</f>
        <v>0</v>
      </c>
      <c r="AS571" s="140" t="b">
        <f t="shared" si="10"/>
        <v>0</v>
      </c>
    </row>
    <row r="572" spans="1:45" ht="36" x14ac:dyDescent="0.2">
      <c r="A572" s="131">
        <v>2243809</v>
      </c>
      <c r="B572" s="132" t="s">
        <v>974</v>
      </c>
      <c r="C572" s="132" t="s">
        <v>980</v>
      </c>
      <c r="D572" s="132" t="s">
        <v>985</v>
      </c>
      <c r="E572" s="132" t="s">
        <v>984</v>
      </c>
      <c r="F572" s="132"/>
      <c r="G572" s="132" t="s">
        <v>1432</v>
      </c>
      <c r="H572" s="132" t="s">
        <v>22</v>
      </c>
      <c r="I572" s="133">
        <v>216</v>
      </c>
      <c r="J572" s="133">
        <v>1321</v>
      </c>
      <c r="K572" s="132"/>
      <c r="L572" s="132" t="s">
        <v>32</v>
      </c>
      <c r="M572" s="132" t="s">
        <v>28</v>
      </c>
      <c r="N572" s="133">
        <v>47</v>
      </c>
      <c r="O572" s="132" t="s">
        <v>24</v>
      </c>
      <c r="P572" s="134">
        <v>2.4</v>
      </c>
      <c r="Q572" s="135">
        <v>124.8</v>
      </c>
      <c r="R572" s="132" t="s">
        <v>34</v>
      </c>
      <c r="S572" s="136">
        <v>42247</v>
      </c>
      <c r="T572" s="136">
        <v>42197</v>
      </c>
      <c r="U572" s="132" t="s">
        <v>40</v>
      </c>
      <c r="V572" s="132" t="s">
        <v>986</v>
      </c>
      <c r="W572" s="137">
        <v>30</v>
      </c>
      <c r="X572" s="137">
        <v>13.8</v>
      </c>
      <c r="Y572" s="137">
        <v>36</v>
      </c>
      <c r="Z572" s="137">
        <v>21</v>
      </c>
      <c r="AA572" s="137">
        <v>32</v>
      </c>
      <c r="AB572" s="137">
        <v>439.6</v>
      </c>
      <c r="AC572" s="138">
        <v>2.3787816666666668</v>
      </c>
      <c r="AD572" s="137">
        <v>109.9</v>
      </c>
      <c r="AE572" s="137">
        <v>0.76928166666666664</v>
      </c>
      <c r="AF572" s="137">
        <v>40.002646666666664</v>
      </c>
      <c r="AG572" s="139">
        <f>Table1[[#This Row],[Print/Copy Time from Sleep Mode (s)]]-Table1[[#This Row],[Print/Copy Time from Ready State (s)]]</f>
        <v>22.2</v>
      </c>
      <c r="AH5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72" s="139" t="b">
        <f>IF(Table1[[#This Row],[Recovery Time Requirement (s)]]="No Requirement",TRUE,IF(Table1[[#This Row],[Recovery Time Requirement (s)]]="Default Delay Time Missing","Unknown",Table1[[#This Row],[Recovery Time (s) (Tactive1 - Tactive0)]]&lt;=Table1[[#This Row],[Recovery Time Requirement (s)]]))</f>
        <v>1</v>
      </c>
      <c r="AJ572" s="139" t="b">
        <f>Table1[[#This Row],[Automatic Duplex Output Capable]]&lt;&gt;"Optional"</f>
        <v>1</v>
      </c>
      <c r="AK5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2" s="140" t="str">
        <f t="array" ref="AL5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2" s="140">
        <f t="array" ref="AM5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72" s="140">
        <f>Table1[[#This Row],[V2.0 TEC Requirement (kWh/wk)]]*52/3</f>
        <v>69.679999999999993</v>
      </c>
      <c r="AO5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0.66928166666666666</v>
      </c>
      <c r="AP572" s="140">
        <f t="array" ref="AP5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72" s="140">
        <f>Table1[[#This Row],[Proposed V3.0 TEC Requirement (kWh/wk)]]+IF(Table1[[#This Row],[Maximum Document Size Width]]&gt;=275,A3_Weekly,0)+IF(AND(ISNUMBER(FIND("WiFi",Table1[[#This Row],[Functional Adders]])),ISERROR(FIND("Ethernet",Table1[[#This Row],[Functional Adders]]))),WiFi_Weekly,0)</f>
        <v>0.80099999999999993</v>
      </c>
      <c r="AR572" s="140" t="b">
        <f>Table1[[#This Row],[Typical Electricity Consumption (TEC) Per Proposed V3.0 Calculations (kWh/wk)]]&lt;=Table1[[#This Row],[Proposed V3.0 TEC Requirement Plus A3 and Wi-Fi Allowances (kWh/wk)]]</f>
        <v>1</v>
      </c>
      <c r="AS572" s="140" t="b">
        <f t="shared" si="10"/>
        <v>1</v>
      </c>
    </row>
    <row r="573" spans="1:45" ht="36" x14ac:dyDescent="0.2">
      <c r="A573" s="131">
        <v>2310088</v>
      </c>
      <c r="B573" s="152" t="s">
        <v>974</v>
      </c>
      <c r="C573" s="152" t="s">
        <v>980</v>
      </c>
      <c r="D573" s="152" t="s">
        <v>1475</v>
      </c>
      <c r="E573" s="152" t="s">
        <v>984</v>
      </c>
      <c r="F573" s="133"/>
      <c r="G573" s="153" t="s">
        <v>1432</v>
      </c>
      <c r="H573" s="153" t="s">
        <v>22</v>
      </c>
      <c r="I573" s="133">
        <v>216</v>
      </c>
      <c r="J573" s="133">
        <v>1321</v>
      </c>
      <c r="K573" s="132"/>
      <c r="L573" s="132" t="s">
        <v>32</v>
      </c>
      <c r="M573" s="132" t="s">
        <v>28</v>
      </c>
      <c r="N573" s="133">
        <v>35</v>
      </c>
      <c r="O573" s="132" t="s">
        <v>24</v>
      </c>
      <c r="P573" s="141">
        <v>2</v>
      </c>
      <c r="Q573" s="141">
        <v>104</v>
      </c>
      <c r="R573" s="132" t="s">
        <v>25</v>
      </c>
      <c r="S573" s="132">
        <v>42004</v>
      </c>
      <c r="T573" s="132">
        <v>43136</v>
      </c>
      <c r="U573" s="132" t="s">
        <v>40</v>
      </c>
      <c r="V573" s="132" t="s">
        <v>1476</v>
      </c>
      <c r="W573" s="132">
        <v>30</v>
      </c>
      <c r="X573" s="132">
        <v>13.8</v>
      </c>
      <c r="Y573" s="132">
        <v>60</v>
      </c>
      <c r="Z573" s="132">
        <v>19.8</v>
      </c>
      <c r="AA573" s="132">
        <v>32</v>
      </c>
      <c r="AB573" s="133">
        <v>355.8</v>
      </c>
      <c r="AC573" s="133">
        <v>1.9888925</v>
      </c>
      <c r="AD573" s="133">
        <v>88.95</v>
      </c>
      <c r="AE573" s="133">
        <v>0.69964250000000006</v>
      </c>
      <c r="AF573" s="133">
        <v>36.381410000000002</v>
      </c>
      <c r="AG573" s="139">
        <f>Table1[[#This Row],[Print/Copy Time from Sleep Mode (s)]]-Table1[[#This Row],[Print/Copy Time from Ready State (s)]]</f>
        <v>46.2</v>
      </c>
      <c r="AH5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573" s="139" t="b">
        <f>IF(Table1[[#This Row],[Recovery Time Requirement (s)]]="No Requirement",TRUE,IF(Table1[[#This Row],[Recovery Time Requirement (s)]]="Default Delay Time Missing","Unknown",Table1[[#This Row],[Recovery Time (s) (Tactive1 - Tactive0)]]&lt;=Table1[[#This Row],[Recovery Time Requirement (s)]]))</f>
        <v>0</v>
      </c>
      <c r="AJ573" s="139" t="b">
        <f>Table1[[#This Row],[Automatic Duplex Output Capable]]&lt;&gt;"Optional"</f>
        <v>1</v>
      </c>
      <c r="AK5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3" s="133" t="str">
        <f t="array" ref="AL5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3" s="133">
        <f t="array" ref="AM5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573" s="133">
        <f>Table1[[#This Row],[V2.0 TEC Requirement (kWh/wk)]]*52/3</f>
        <v>46.800000000000004</v>
      </c>
      <c r="AO573"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0.69964250000000006</v>
      </c>
      <c r="AP573" s="133">
        <f t="array" ref="AP5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573" s="133">
        <f>Table1[[#This Row],[Proposed V3.0 TEC Requirement (kWh/wk)]]+IF(Table1[[#This Row],[Maximum Document Size Width]]&gt;=275,A3_Weekly,0)+IF(AND(ISNUMBER(FIND("WiFi",Table1[[#This Row],[Functional Adders]])),ISERROR(FIND("Ethernet",Table1[[#This Row],[Functional Adders]]))),WiFi_Weekly,0)</f>
        <v>0.51500000000000001</v>
      </c>
      <c r="AR573" s="133" t="b">
        <f>Table1[[#This Row],[Typical Electricity Consumption (TEC) Per Proposed V3.0 Calculations (kWh/wk)]]&lt;=Table1[[#This Row],[Proposed V3.0 TEC Requirement Plus A3 and Wi-Fi Allowances (kWh/wk)]]</f>
        <v>0</v>
      </c>
      <c r="AS573" s="133" t="b">
        <f t="shared" si="10"/>
        <v>0</v>
      </c>
    </row>
    <row r="574" spans="1:45" ht="36" x14ac:dyDescent="0.2">
      <c r="A574" s="131">
        <v>2243810</v>
      </c>
      <c r="B574" s="132" t="s">
        <v>974</v>
      </c>
      <c r="C574" s="132" t="s">
        <v>980</v>
      </c>
      <c r="D574" s="132" t="s">
        <v>985</v>
      </c>
      <c r="E574" s="132" t="s">
        <v>987</v>
      </c>
      <c r="F574" s="132"/>
      <c r="G574" s="132" t="s">
        <v>1432</v>
      </c>
      <c r="H574" s="132" t="s">
        <v>22</v>
      </c>
      <c r="I574" s="133">
        <v>216</v>
      </c>
      <c r="J574" s="133">
        <v>1321</v>
      </c>
      <c r="K574" s="132"/>
      <c r="L574" s="132" t="s">
        <v>32</v>
      </c>
      <c r="M574" s="132" t="s">
        <v>28</v>
      </c>
      <c r="N574" s="133">
        <v>47</v>
      </c>
      <c r="O574" s="132" t="s">
        <v>24</v>
      </c>
      <c r="P574" s="134">
        <v>2.5</v>
      </c>
      <c r="Q574" s="135">
        <v>130</v>
      </c>
      <c r="R574" s="132" t="s">
        <v>34</v>
      </c>
      <c r="S574" s="136">
        <v>42247</v>
      </c>
      <c r="T574" s="136">
        <v>42197</v>
      </c>
      <c r="U574" s="132" t="s">
        <v>40</v>
      </c>
      <c r="V574" s="132" t="s">
        <v>988</v>
      </c>
      <c r="W574" s="137">
        <v>30</v>
      </c>
      <c r="X574" s="137">
        <v>16.2</v>
      </c>
      <c r="Y574" s="137">
        <v>33</v>
      </c>
      <c r="Z574" s="137">
        <v>21</v>
      </c>
      <c r="AA574" s="137">
        <v>32</v>
      </c>
      <c r="AB574" s="137">
        <v>459.4</v>
      </c>
      <c r="AC574" s="138">
        <v>2.5038749999999999</v>
      </c>
      <c r="AD574" s="137">
        <v>114.85</v>
      </c>
      <c r="AE574" s="137">
        <v>0.826125</v>
      </c>
      <c r="AF574" s="137">
        <v>42.958500000000001</v>
      </c>
      <c r="AG574" s="139">
        <f>Table1[[#This Row],[Print/Copy Time from Sleep Mode (s)]]-Table1[[#This Row],[Print/Copy Time from Ready State (s)]]</f>
        <v>16.8</v>
      </c>
      <c r="AH5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74" s="139" t="b">
        <f>IF(Table1[[#This Row],[Recovery Time Requirement (s)]]="No Requirement",TRUE,IF(Table1[[#This Row],[Recovery Time Requirement (s)]]="Default Delay Time Missing","Unknown",Table1[[#This Row],[Recovery Time (s) (Tactive1 - Tactive0)]]&lt;=Table1[[#This Row],[Recovery Time Requirement (s)]]))</f>
        <v>1</v>
      </c>
      <c r="AJ574" s="139" t="b">
        <f>Table1[[#This Row],[Automatic Duplex Output Capable]]&lt;&gt;"Optional"</f>
        <v>1</v>
      </c>
      <c r="AK5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4" s="140" t="str">
        <f t="array" ref="AL5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4" s="140">
        <f t="array" ref="AM5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74" s="140">
        <f>Table1[[#This Row],[V2.0 TEC Requirement (kWh/wk)]]*52/3</f>
        <v>69.679999999999993</v>
      </c>
      <c r="AO5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0.72612500000000002</v>
      </c>
      <c r="AP574" s="140">
        <f t="array" ref="AP5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74" s="140">
        <f>Table1[[#This Row],[Proposed V3.0 TEC Requirement (kWh/wk)]]+IF(Table1[[#This Row],[Maximum Document Size Width]]&gt;=275,A3_Weekly,0)+IF(AND(ISNUMBER(FIND("WiFi",Table1[[#This Row],[Functional Adders]])),ISERROR(FIND("Ethernet",Table1[[#This Row],[Functional Adders]]))),WiFi_Weekly,0)</f>
        <v>0.80099999999999993</v>
      </c>
      <c r="AR574" s="140" t="b">
        <f>Table1[[#This Row],[Typical Electricity Consumption (TEC) Per Proposed V3.0 Calculations (kWh/wk)]]&lt;=Table1[[#This Row],[Proposed V3.0 TEC Requirement Plus A3 and Wi-Fi Allowances (kWh/wk)]]</f>
        <v>0</v>
      </c>
      <c r="AS574" s="140" t="b">
        <f t="shared" si="10"/>
        <v>0</v>
      </c>
    </row>
    <row r="575" spans="1:45" ht="36" x14ac:dyDescent="0.2">
      <c r="A575" s="131">
        <v>2219953</v>
      </c>
      <c r="B575" s="152" t="s">
        <v>974</v>
      </c>
      <c r="C575" s="152" t="s">
        <v>980</v>
      </c>
      <c r="D575" s="152" t="s">
        <v>3122</v>
      </c>
      <c r="E575" s="152" t="s">
        <v>3123</v>
      </c>
      <c r="F575" s="133" t="s">
        <v>3124</v>
      </c>
      <c r="G575" s="153" t="s">
        <v>1432</v>
      </c>
      <c r="H575" s="153" t="s">
        <v>22</v>
      </c>
      <c r="I575" s="133">
        <v>216</v>
      </c>
      <c r="J575" s="133">
        <v>1321</v>
      </c>
      <c r="K575" s="132"/>
      <c r="L575" s="132" t="s">
        <v>32</v>
      </c>
      <c r="M575" s="132" t="s">
        <v>28</v>
      </c>
      <c r="N575" s="133">
        <v>42</v>
      </c>
      <c r="O575" s="132" t="s">
        <v>24</v>
      </c>
      <c r="P575" s="141">
        <v>2.4</v>
      </c>
      <c r="Q575" s="141">
        <v>124.8</v>
      </c>
      <c r="R575" s="132" t="s">
        <v>34</v>
      </c>
      <c r="S575" s="132">
        <v>42005</v>
      </c>
      <c r="T575" s="132">
        <v>41900</v>
      </c>
      <c r="U575" s="132" t="s">
        <v>40</v>
      </c>
      <c r="V575" s="132" t="s">
        <v>3685</v>
      </c>
      <c r="W575" s="132">
        <v>30</v>
      </c>
      <c r="X575" s="132">
        <v>16.8</v>
      </c>
      <c r="Y575" s="132">
        <v>30</v>
      </c>
      <c r="Z575" s="132">
        <v>19.8</v>
      </c>
      <c r="AA575" s="132">
        <v>32</v>
      </c>
      <c r="AB575" s="133">
        <v>421.4</v>
      </c>
      <c r="AC575" s="133">
        <v>2.363</v>
      </c>
      <c r="AD575" s="133">
        <v>105.35</v>
      </c>
      <c r="AE575" s="133">
        <v>0.84275</v>
      </c>
      <c r="AF575" s="133">
        <v>43.823</v>
      </c>
      <c r="AG575" s="139">
        <f>Table1[[#This Row],[Print/Copy Time from Sleep Mode (s)]]-Table1[[#This Row],[Print/Copy Time from Ready State (s)]]</f>
        <v>13.2</v>
      </c>
      <c r="AH5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36.42</v>
      </c>
      <c r="AI575" s="139" t="b">
        <f>IF(Table1[[#This Row],[Recovery Time Requirement (s)]]="No Requirement",TRUE,IF(Table1[[#This Row],[Recovery Time Requirement (s)]]="Default Delay Time Missing","Unknown",Table1[[#This Row],[Recovery Time (s) (Tactive1 - Tactive0)]]&lt;=Table1[[#This Row],[Recovery Time Requirement (s)]]))</f>
        <v>1</v>
      </c>
      <c r="AJ575" s="139" t="b">
        <f>Table1[[#This Row],[Automatic Duplex Output Capable]]&lt;&gt;"Optional"</f>
        <v>1</v>
      </c>
      <c r="AK5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5" s="133" t="str">
        <f t="array" ref="AL5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5" s="133">
        <f t="array" ref="AM5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575" s="133">
        <f>Table1[[#This Row],[V2.0 TEC Requirement (kWh/wk)]]*52/3</f>
        <v>60.146666666666668</v>
      </c>
      <c r="AO575"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0.74275000000000002</v>
      </c>
      <c r="AP575" s="133">
        <f t="array" ref="AP5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575" s="133">
        <f>Table1[[#This Row],[Proposed V3.0 TEC Requirement (kWh/wk)]]+IF(Table1[[#This Row],[Maximum Document Size Width]]&gt;=275,A3_Weekly,0)+IF(AND(ISNUMBER(FIND("WiFi",Table1[[#This Row],[Functional Adders]])),ISERROR(FIND("Ethernet",Table1[[#This Row],[Functional Adders]]))),WiFi_Weekly,0)</f>
        <v>0.73599999999999988</v>
      </c>
      <c r="AR575" s="133" t="b">
        <f>Table1[[#This Row],[Typical Electricity Consumption (TEC) Per Proposed V3.0 Calculations (kWh/wk)]]&lt;=Table1[[#This Row],[Proposed V3.0 TEC Requirement Plus A3 and Wi-Fi Allowances (kWh/wk)]]</f>
        <v>0</v>
      </c>
      <c r="AS575" s="133" t="b">
        <f t="shared" si="10"/>
        <v>0</v>
      </c>
    </row>
    <row r="576" spans="1:45" ht="36" x14ac:dyDescent="0.2">
      <c r="A576" s="131">
        <v>2219950</v>
      </c>
      <c r="B576" s="132" t="s">
        <v>974</v>
      </c>
      <c r="C576" s="132" t="s">
        <v>980</v>
      </c>
      <c r="D576" s="132" t="s">
        <v>3125</v>
      </c>
      <c r="E576" s="132" t="s">
        <v>989</v>
      </c>
      <c r="F576" s="132" t="s">
        <v>3126</v>
      </c>
      <c r="G576" s="132" t="s">
        <v>1432</v>
      </c>
      <c r="H576" s="132" t="s">
        <v>22</v>
      </c>
      <c r="I576" s="133">
        <v>216</v>
      </c>
      <c r="J576" s="133">
        <v>1321</v>
      </c>
      <c r="K576" s="132"/>
      <c r="L576" s="132" t="s">
        <v>32</v>
      </c>
      <c r="M576" s="132" t="s">
        <v>28</v>
      </c>
      <c r="N576" s="133">
        <v>47</v>
      </c>
      <c r="O576" s="132" t="s">
        <v>24</v>
      </c>
      <c r="P576" s="134">
        <v>2.6</v>
      </c>
      <c r="Q576" s="135">
        <v>135.19999999999999</v>
      </c>
      <c r="R576" s="132" t="s">
        <v>25</v>
      </c>
      <c r="S576" s="136">
        <v>42005</v>
      </c>
      <c r="T576" s="136">
        <v>41900</v>
      </c>
      <c r="U576" s="132" t="s">
        <v>40</v>
      </c>
      <c r="V576" s="132" t="s">
        <v>3686</v>
      </c>
      <c r="W576" s="137">
        <v>30</v>
      </c>
      <c r="X576" s="137">
        <v>18</v>
      </c>
      <c r="Y576" s="137">
        <v>34.200000000000003</v>
      </c>
      <c r="Z576" s="137">
        <v>21</v>
      </c>
      <c r="AA576" s="137">
        <v>32</v>
      </c>
      <c r="AB576" s="137">
        <v>466</v>
      </c>
      <c r="AC576" s="138">
        <v>2.5348000000000002</v>
      </c>
      <c r="AD576" s="137">
        <v>116.5</v>
      </c>
      <c r="AE576" s="137">
        <v>0.83529999999999993</v>
      </c>
      <c r="AF576" s="137">
        <v>43.435599999999994</v>
      </c>
      <c r="AG576" s="139">
        <f>Table1[[#This Row],[Print/Copy Time from Sleep Mode (s)]]-Table1[[#This Row],[Print/Copy Time from Ready State (s)]]</f>
        <v>16.200000000000003</v>
      </c>
      <c r="AH5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76" s="139" t="b">
        <f>IF(Table1[[#This Row],[Recovery Time Requirement (s)]]="No Requirement",TRUE,IF(Table1[[#This Row],[Recovery Time Requirement (s)]]="Default Delay Time Missing","Unknown",Table1[[#This Row],[Recovery Time (s) (Tactive1 - Tactive0)]]&lt;=Table1[[#This Row],[Recovery Time Requirement (s)]]))</f>
        <v>1</v>
      </c>
      <c r="AJ576" s="139" t="b">
        <f>Table1[[#This Row],[Automatic Duplex Output Capable]]&lt;&gt;"Optional"</f>
        <v>1</v>
      </c>
      <c r="AK5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6" s="140" t="str">
        <f t="array" ref="AL5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6" s="140">
        <f t="array" ref="AM5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76" s="140">
        <f>Table1[[#This Row],[V2.0 TEC Requirement (kWh/wk)]]*52/3</f>
        <v>69.679999999999993</v>
      </c>
      <c r="AO5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0.83529999999999993</v>
      </c>
      <c r="AP576" s="140">
        <f t="array" ref="AP5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76" s="140">
        <f>Table1[[#This Row],[Proposed V3.0 TEC Requirement (kWh/wk)]]+IF(Table1[[#This Row],[Maximum Document Size Width]]&gt;=275,A3_Weekly,0)+IF(AND(ISNUMBER(FIND("WiFi",Table1[[#This Row],[Functional Adders]])),ISERROR(FIND("Ethernet",Table1[[#This Row],[Functional Adders]]))),WiFi_Weekly,0)</f>
        <v>0.70099999999999996</v>
      </c>
      <c r="AR576" s="140" t="b">
        <f>Table1[[#This Row],[Typical Electricity Consumption (TEC) Per Proposed V3.0 Calculations (kWh/wk)]]&lt;=Table1[[#This Row],[Proposed V3.0 TEC Requirement Plus A3 and Wi-Fi Allowances (kWh/wk)]]</f>
        <v>0</v>
      </c>
      <c r="AS576" s="140" t="b">
        <f t="shared" si="10"/>
        <v>0</v>
      </c>
    </row>
    <row r="577" spans="1:45" ht="36" x14ac:dyDescent="0.2">
      <c r="A577" s="131">
        <v>2243811</v>
      </c>
      <c r="B577" s="132" t="s">
        <v>974</v>
      </c>
      <c r="C577" s="132" t="s">
        <v>980</v>
      </c>
      <c r="D577" s="132" t="s">
        <v>990</v>
      </c>
      <c r="E577" s="132" t="s">
        <v>989</v>
      </c>
      <c r="F577" s="132"/>
      <c r="G577" s="132" t="s">
        <v>1432</v>
      </c>
      <c r="H577" s="132" t="s">
        <v>22</v>
      </c>
      <c r="I577" s="133">
        <v>216</v>
      </c>
      <c r="J577" s="133">
        <v>1321</v>
      </c>
      <c r="K577" s="132"/>
      <c r="L577" s="132" t="s">
        <v>32</v>
      </c>
      <c r="M577" s="132" t="s">
        <v>28</v>
      </c>
      <c r="N577" s="133">
        <v>47</v>
      </c>
      <c r="O577" s="132" t="s">
        <v>24</v>
      </c>
      <c r="P577" s="134">
        <v>2.6</v>
      </c>
      <c r="Q577" s="135">
        <v>135.19999999999999</v>
      </c>
      <c r="R577" s="132" t="s">
        <v>34</v>
      </c>
      <c r="S577" s="136">
        <v>42247</v>
      </c>
      <c r="T577" s="136">
        <v>42197</v>
      </c>
      <c r="U577" s="132" t="s">
        <v>40</v>
      </c>
      <c r="V577" s="132" t="s">
        <v>991</v>
      </c>
      <c r="W577" s="137">
        <v>30</v>
      </c>
      <c r="X577" s="137">
        <v>15</v>
      </c>
      <c r="Y577" s="137">
        <v>37.799999999999997</v>
      </c>
      <c r="Z577" s="137">
        <v>22.8</v>
      </c>
      <c r="AA577" s="137">
        <v>32</v>
      </c>
      <c r="AB577" s="137">
        <v>483</v>
      </c>
      <c r="AC577" s="138">
        <v>2.6018033333333337</v>
      </c>
      <c r="AD577" s="137">
        <v>120.75</v>
      </c>
      <c r="AE577" s="137">
        <v>0.82955333333333325</v>
      </c>
      <c r="AF577" s="137">
        <v>43.136773333333331</v>
      </c>
      <c r="AG577" s="139">
        <f>Table1[[#This Row],[Print/Copy Time from Sleep Mode (s)]]-Table1[[#This Row],[Print/Copy Time from Ready State (s)]]</f>
        <v>22.799999999999997</v>
      </c>
      <c r="AH5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77" s="139" t="b">
        <f>IF(Table1[[#This Row],[Recovery Time Requirement (s)]]="No Requirement",TRUE,IF(Table1[[#This Row],[Recovery Time Requirement (s)]]="Default Delay Time Missing","Unknown",Table1[[#This Row],[Recovery Time (s) (Tactive1 - Tactive0)]]&lt;=Table1[[#This Row],[Recovery Time Requirement (s)]]))</f>
        <v>1</v>
      </c>
      <c r="AJ577" s="139" t="b">
        <f>Table1[[#This Row],[Automatic Duplex Output Capable]]&lt;&gt;"Optional"</f>
        <v>1</v>
      </c>
      <c r="AK5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7" s="140" t="str">
        <f t="array" ref="AL5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7" s="140">
        <f t="array" ref="AM5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77" s="140">
        <f>Table1[[#This Row],[V2.0 TEC Requirement (kWh/wk)]]*52/3</f>
        <v>69.679999999999993</v>
      </c>
      <c r="AO5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0.72955333333333328</v>
      </c>
      <c r="AP577" s="140">
        <f t="array" ref="AP5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77" s="140">
        <f>Table1[[#This Row],[Proposed V3.0 TEC Requirement (kWh/wk)]]+IF(Table1[[#This Row],[Maximum Document Size Width]]&gt;=275,A3_Weekly,0)+IF(AND(ISNUMBER(FIND("WiFi",Table1[[#This Row],[Functional Adders]])),ISERROR(FIND("Ethernet",Table1[[#This Row],[Functional Adders]]))),WiFi_Weekly,0)</f>
        <v>0.80099999999999993</v>
      </c>
      <c r="AR577" s="140" t="b">
        <f>Table1[[#This Row],[Typical Electricity Consumption (TEC) Per Proposed V3.0 Calculations (kWh/wk)]]&lt;=Table1[[#This Row],[Proposed V3.0 TEC Requirement Plus A3 and Wi-Fi Allowances (kWh/wk)]]</f>
        <v>0</v>
      </c>
      <c r="AS577" s="140" t="b">
        <f t="shared" si="10"/>
        <v>0</v>
      </c>
    </row>
    <row r="578" spans="1:45" ht="36" x14ac:dyDescent="0.2">
      <c r="A578" s="131">
        <v>2243829</v>
      </c>
      <c r="B578" s="132" t="s">
        <v>974</v>
      </c>
      <c r="C578" s="132" t="s">
        <v>980</v>
      </c>
      <c r="D578" s="132" t="s">
        <v>990</v>
      </c>
      <c r="E578" s="132" t="s">
        <v>992</v>
      </c>
      <c r="F578" s="132"/>
      <c r="G578" s="132" t="s">
        <v>1432</v>
      </c>
      <c r="H578" s="132" t="s">
        <v>22</v>
      </c>
      <c r="I578" s="133">
        <v>216</v>
      </c>
      <c r="J578" s="133">
        <v>1321</v>
      </c>
      <c r="K578" s="132"/>
      <c r="L578" s="132" t="s">
        <v>32</v>
      </c>
      <c r="M578" s="132" t="s">
        <v>28</v>
      </c>
      <c r="N578" s="133">
        <v>47</v>
      </c>
      <c r="O578" s="132" t="s">
        <v>24</v>
      </c>
      <c r="P578" s="134">
        <v>2.6</v>
      </c>
      <c r="Q578" s="135">
        <v>135.19999999999999</v>
      </c>
      <c r="R578" s="132" t="s">
        <v>34</v>
      </c>
      <c r="S578" s="136">
        <v>42247</v>
      </c>
      <c r="T578" s="136">
        <v>42197</v>
      </c>
      <c r="U578" s="132" t="s">
        <v>40</v>
      </c>
      <c r="V578" s="132" t="s">
        <v>993</v>
      </c>
      <c r="W578" s="137">
        <v>30</v>
      </c>
      <c r="X578" s="137">
        <v>16.2</v>
      </c>
      <c r="Y578" s="137">
        <v>33</v>
      </c>
      <c r="Z578" s="137">
        <v>24</v>
      </c>
      <c r="AA578" s="137">
        <v>32</v>
      </c>
      <c r="AB578" s="137">
        <v>484.4</v>
      </c>
      <c r="AC578" s="138">
        <v>2.6203266666666662</v>
      </c>
      <c r="AD578" s="137">
        <v>121.1</v>
      </c>
      <c r="AE578" s="137">
        <v>0.84582666666666662</v>
      </c>
      <c r="AF578" s="137">
        <v>43.982986666666662</v>
      </c>
      <c r="AG578" s="139">
        <f>Table1[[#This Row],[Print/Copy Time from Sleep Mode (s)]]-Table1[[#This Row],[Print/Copy Time from Ready State (s)]]</f>
        <v>16.8</v>
      </c>
      <c r="AH5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38.97</v>
      </c>
      <c r="AI578" s="139" t="b">
        <f>IF(Table1[[#This Row],[Recovery Time Requirement (s)]]="No Requirement",TRUE,IF(Table1[[#This Row],[Recovery Time Requirement (s)]]="Default Delay Time Missing","Unknown",Table1[[#This Row],[Recovery Time (s) (Tactive1 - Tactive0)]]&lt;=Table1[[#This Row],[Recovery Time Requirement (s)]]))</f>
        <v>1</v>
      </c>
      <c r="AJ578" s="139" t="b">
        <f>Table1[[#This Row],[Automatic Duplex Output Capable]]&lt;&gt;"Optional"</f>
        <v>1</v>
      </c>
      <c r="AK5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8" s="140" t="str">
        <f t="array" ref="AL5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78" s="140">
        <f t="array" ref="AM5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578" s="140">
        <f>Table1[[#This Row],[V2.0 TEC Requirement (kWh/wk)]]*52/3</f>
        <v>69.679999999999993</v>
      </c>
      <c r="AO5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0.74582666666666664</v>
      </c>
      <c r="AP578" s="140">
        <f t="array" ref="AP5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578" s="140">
        <f>Table1[[#This Row],[Proposed V3.0 TEC Requirement (kWh/wk)]]+IF(Table1[[#This Row],[Maximum Document Size Width]]&gt;=275,A3_Weekly,0)+IF(AND(ISNUMBER(FIND("WiFi",Table1[[#This Row],[Functional Adders]])),ISERROR(FIND("Ethernet",Table1[[#This Row],[Functional Adders]]))),WiFi_Weekly,0)</f>
        <v>0.80099999999999993</v>
      </c>
      <c r="AR578" s="140" t="b">
        <f>Table1[[#This Row],[Typical Electricity Consumption (TEC) Per Proposed V3.0 Calculations (kWh/wk)]]&lt;=Table1[[#This Row],[Proposed V3.0 TEC Requirement Plus A3 and Wi-Fi Allowances (kWh/wk)]]</f>
        <v>0</v>
      </c>
      <c r="AS578" s="140" t="b">
        <f t="shared" ref="AS578:AS641" si="11">AND(AI578,AJ578,AK578,AR578)</f>
        <v>0</v>
      </c>
    </row>
    <row r="579" spans="1:45" ht="36" x14ac:dyDescent="0.2">
      <c r="A579" s="131">
        <v>2216492</v>
      </c>
      <c r="B579" s="132" t="s">
        <v>974</v>
      </c>
      <c r="C579" s="132" t="s">
        <v>980</v>
      </c>
      <c r="D579" s="132" t="s">
        <v>3127</v>
      </c>
      <c r="E579" s="132" t="s">
        <v>994</v>
      </c>
      <c r="F579" s="132" t="s">
        <v>3128</v>
      </c>
      <c r="G579" s="132" t="s">
        <v>29</v>
      </c>
      <c r="H579" s="132" t="s">
        <v>22</v>
      </c>
      <c r="I579" s="133">
        <v>216</v>
      </c>
      <c r="J579" s="133">
        <v>356</v>
      </c>
      <c r="K579" s="132"/>
      <c r="L579" s="132" t="s">
        <v>32</v>
      </c>
      <c r="M579" s="132" t="s">
        <v>21</v>
      </c>
      <c r="N579" s="133">
        <v>36</v>
      </c>
      <c r="O579" s="132" t="s">
        <v>24</v>
      </c>
      <c r="P579" s="134">
        <v>2.8</v>
      </c>
      <c r="Q579" s="135">
        <v>145.6</v>
      </c>
      <c r="R579" s="132" t="s">
        <v>25</v>
      </c>
      <c r="S579" s="136">
        <v>41913</v>
      </c>
      <c r="T579" s="136">
        <v>41845</v>
      </c>
      <c r="U579" s="132" t="s">
        <v>45</v>
      </c>
      <c r="V579" s="132" t="s">
        <v>3687</v>
      </c>
      <c r="W579" s="137">
        <v>1</v>
      </c>
      <c r="X579" s="137">
        <v>15</v>
      </c>
      <c r="Y579" s="137">
        <v>39</v>
      </c>
      <c r="Z579" s="137">
        <v>34.200000000000003</v>
      </c>
      <c r="AA579" s="137">
        <v>32</v>
      </c>
      <c r="AB579" s="137">
        <v>543.6</v>
      </c>
      <c r="AC579" s="138">
        <v>2.8204000000000002</v>
      </c>
      <c r="AD579" s="137">
        <v>135.9</v>
      </c>
      <c r="AE579" s="137">
        <v>0.80589999999999995</v>
      </c>
      <c r="AF579" s="137">
        <v>41.906799999999997</v>
      </c>
      <c r="AG579" s="139">
        <f>Table1[[#This Row],[Print/Copy Time from Sleep Mode (s)]]-Table1[[#This Row],[Print/Copy Time from Ready State (s)]]</f>
        <v>24</v>
      </c>
      <c r="AH5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579" s="139" t="b">
        <f>IF(Table1[[#This Row],[Recovery Time Requirement (s)]]="No Requirement",TRUE,IF(Table1[[#This Row],[Recovery Time Requirement (s)]]="Default Delay Time Missing","Unknown",Table1[[#This Row],[Recovery Time (s) (Tactive1 - Tactive0)]]&lt;=Table1[[#This Row],[Recovery Time Requirement (s)]]))</f>
        <v>0</v>
      </c>
      <c r="AJ579" s="139" t="b">
        <f>Table1[[#This Row],[Automatic Duplex Output Capable]]&lt;&gt;"Optional"</f>
        <v>1</v>
      </c>
      <c r="AK5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79" s="140" t="str">
        <f t="array" ref="AL5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79" s="140">
        <f t="array" ref="AM5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579" s="140">
        <f>Table1[[#This Row],[V2.0 TEC Requirement (kWh/wk)]]*52/3</f>
        <v>87.533333333333346</v>
      </c>
      <c r="AO5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0.80589999999999995</v>
      </c>
      <c r="AP579" s="140">
        <f t="array" ref="AP5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579" s="140">
        <f>Table1[[#This Row],[Proposed V3.0 TEC Requirement (kWh/wk)]]+IF(Table1[[#This Row],[Maximum Document Size Width]]&gt;=275,A3_Weekly,0)+IF(AND(ISNUMBER(FIND("WiFi",Table1[[#This Row],[Functional Adders]])),ISERROR(FIND("Ethernet",Table1[[#This Row],[Functional Adders]]))),WiFi_Weekly,0)</f>
        <v>0.75500000000000012</v>
      </c>
      <c r="AR579" s="140" t="b">
        <f>Table1[[#This Row],[Typical Electricity Consumption (TEC) Per Proposed V3.0 Calculations (kWh/wk)]]&lt;=Table1[[#This Row],[Proposed V3.0 TEC Requirement Plus A3 and Wi-Fi Allowances (kWh/wk)]]</f>
        <v>0</v>
      </c>
      <c r="AS579" s="140" t="b">
        <f t="shared" si="11"/>
        <v>0</v>
      </c>
    </row>
    <row r="580" spans="1:45" ht="36" x14ac:dyDescent="0.2">
      <c r="A580" s="131">
        <v>2280833</v>
      </c>
      <c r="B580" s="132" t="s">
        <v>974</v>
      </c>
      <c r="C580" s="132" t="s">
        <v>980</v>
      </c>
      <c r="D580" s="132" t="s">
        <v>995</v>
      </c>
      <c r="E580" s="132" t="s">
        <v>994</v>
      </c>
      <c r="F580" s="132"/>
      <c r="G580" s="132" t="s">
        <v>29</v>
      </c>
      <c r="H580" s="132" t="s">
        <v>22</v>
      </c>
      <c r="I580" s="133">
        <v>216</v>
      </c>
      <c r="J580" s="133">
        <v>1321</v>
      </c>
      <c r="K580" s="132"/>
      <c r="L580" s="132" t="s">
        <v>32</v>
      </c>
      <c r="M580" s="132" t="s">
        <v>21</v>
      </c>
      <c r="N580" s="133">
        <v>35</v>
      </c>
      <c r="O580" s="132" t="s">
        <v>24</v>
      </c>
      <c r="P580" s="134">
        <v>2.5</v>
      </c>
      <c r="Q580" s="135">
        <v>130</v>
      </c>
      <c r="R580" s="132" t="s">
        <v>996</v>
      </c>
      <c r="S580" s="136">
        <v>42659</v>
      </c>
      <c r="T580" s="136">
        <v>42571</v>
      </c>
      <c r="U580" s="132" t="s">
        <v>40</v>
      </c>
      <c r="V580" s="132" t="s">
        <v>997</v>
      </c>
      <c r="W580" s="137">
        <v>1</v>
      </c>
      <c r="X580" s="137">
        <v>49.2</v>
      </c>
      <c r="Y580" s="137">
        <v>52.8</v>
      </c>
      <c r="Z580" s="137">
        <v>46.8</v>
      </c>
      <c r="AA580" s="137">
        <v>32</v>
      </c>
      <c r="AB580" s="137">
        <v>487.8</v>
      </c>
      <c r="AC580" s="138">
        <v>2.5286</v>
      </c>
      <c r="AD580" s="137">
        <v>121.95</v>
      </c>
      <c r="AE580" s="137">
        <v>0.72035000000000005</v>
      </c>
      <c r="AF580" s="137">
        <v>37.458200000000005</v>
      </c>
      <c r="AG580" s="139">
        <f>Table1[[#This Row],[Print/Copy Time from Sleep Mode (s)]]-Table1[[#This Row],[Print/Copy Time from Ready State (s)]]</f>
        <v>3.5999999999999943</v>
      </c>
      <c r="AH5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580" s="139" t="b">
        <f>IF(Table1[[#This Row],[Recovery Time Requirement (s)]]="No Requirement",TRUE,IF(Table1[[#This Row],[Recovery Time Requirement (s)]]="Default Delay Time Missing","Unknown",Table1[[#This Row],[Recovery Time (s) (Tactive1 - Tactive0)]]&lt;=Table1[[#This Row],[Recovery Time Requirement (s)]]))</f>
        <v>1</v>
      </c>
      <c r="AJ580" s="139" t="b">
        <f>Table1[[#This Row],[Automatic Duplex Output Capable]]&lt;&gt;"Optional"</f>
        <v>1</v>
      </c>
      <c r="AK5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0" s="140" t="str">
        <f t="array" ref="AL5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0" s="140">
        <f t="array" ref="AM5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580" s="140">
        <f>Table1[[#This Row],[V2.0 TEC Requirement (kWh/wk)]]*52/3</f>
        <v>84.066666666666663</v>
      </c>
      <c r="AO5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0.62035000000000007</v>
      </c>
      <c r="AP580" s="140">
        <f t="array" ref="AP5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580" s="140">
        <f>Table1[[#This Row],[Proposed V3.0 TEC Requirement (kWh/wk)]]+IF(Table1[[#This Row],[Maximum Document Size Width]]&gt;=275,A3_Weekly,0)+IF(AND(ISNUMBER(FIND("WiFi",Table1[[#This Row],[Functional Adders]])),ISERROR(FIND("Ethernet",Table1[[#This Row],[Functional Adders]]))),WiFi_Weekly,0)</f>
        <v>0.82300000000000006</v>
      </c>
      <c r="AR580" s="140" t="b">
        <f>Table1[[#This Row],[Typical Electricity Consumption (TEC) Per Proposed V3.0 Calculations (kWh/wk)]]&lt;=Table1[[#This Row],[Proposed V3.0 TEC Requirement Plus A3 and Wi-Fi Allowances (kWh/wk)]]</f>
        <v>1</v>
      </c>
      <c r="AS580" s="140" t="b">
        <f t="shared" si="11"/>
        <v>1</v>
      </c>
    </row>
    <row r="581" spans="1:45" ht="36" x14ac:dyDescent="0.2">
      <c r="A581" s="131">
        <v>2216453</v>
      </c>
      <c r="B581" s="132" t="s">
        <v>974</v>
      </c>
      <c r="C581" s="132" t="s">
        <v>980</v>
      </c>
      <c r="D581" s="132" t="s">
        <v>3127</v>
      </c>
      <c r="E581" s="132" t="s">
        <v>3129</v>
      </c>
      <c r="F581" s="132" t="s">
        <v>3130</v>
      </c>
      <c r="G581" s="132" t="s">
        <v>29</v>
      </c>
      <c r="H581" s="132" t="s">
        <v>22</v>
      </c>
      <c r="I581" s="133">
        <v>216</v>
      </c>
      <c r="J581" s="133">
        <v>356</v>
      </c>
      <c r="K581" s="132"/>
      <c r="L581" s="132" t="s">
        <v>32</v>
      </c>
      <c r="M581" s="132" t="s">
        <v>21</v>
      </c>
      <c r="N581" s="133">
        <v>36</v>
      </c>
      <c r="O581" s="132" t="s">
        <v>24</v>
      </c>
      <c r="P581" s="134">
        <v>2.6</v>
      </c>
      <c r="Q581" s="135">
        <v>135.19999999999999</v>
      </c>
      <c r="R581" s="132" t="s">
        <v>25</v>
      </c>
      <c r="S581" s="136">
        <v>41913</v>
      </c>
      <c r="T581" s="136">
        <v>41845</v>
      </c>
      <c r="U581" s="132" t="s">
        <v>45</v>
      </c>
      <c r="V581" s="132" t="s">
        <v>3688</v>
      </c>
      <c r="W581" s="137">
        <v>1</v>
      </c>
      <c r="X581" s="137">
        <v>18</v>
      </c>
      <c r="Y581" s="137">
        <v>34.799999999999997</v>
      </c>
      <c r="Z581" s="137">
        <v>31.8</v>
      </c>
      <c r="AA581" s="137">
        <v>32</v>
      </c>
      <c r="AB581" s="137">
        <v>485.2</v>
      </c>
      <c r="AC581" s="138">
        <v>2.5539999999999998</v>
      </c>
      <c r="AD581" s="137">
        <v>121.3</v>
      </c>
      <c r="AE581" s="137">
        <v>0.76449999999999996</v>
      </c>
      <c r="AF581" s="137">
        <v>39.753999999999998</v>
      </c>
      <c r="AG581" s="139">
        <f>Table1[[#This Row],[Print/Copy Time from Sleep Mode (s)]]-Table1[[#This Row],[Print/Copy Time from Ready State (s)]]</f>
        <v>16.799999999999997</v>
      </c>
      <c r="AH5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581" s="139" t="b">
        <f>IF(Table1[[#This Row],[Recovery Time Requirement (s)]]="No Requirement",TRUE,IF(Table1[[#This Row],[Recovery Time Requirement (s)]]="Default Delay Time Missing","Unknown",Table1[[#This Row],[Recovery Time (s) (Tactive1 - Tactive0)]]&lt;=Table1[[#This Row],[Recovery Time Requirement (s)]]))</f>
        <v>1</v>
      </c>
      <c r="AJ581" s="139" t="b">
        <f>Table1[[#This Row],[Automatic Duplex Output Capable]]&lt;&gt;"Optional"</f>
        <v>1</v>
      </c>
      <c r="AK5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1" s="140" t="str">
        <f t="array" ref="AL5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1" s="140">
        <f t="array" ref="AM5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581" s="140">
        <f>Table1[[#This Row],[V2.0 TEC Requirement (kWh/wk)]]*52/3</f>
        <v>87.533333333333346</v>
      </c>
      <c r="AO5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0.76449999999999996</v>
      </c>
      <c r="AP581" s="140">
        <f t="array" ref="AP5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581" s="140">
        <f>Table1[[#This Row],[Proposed V3.0 TEC Requirement (kWh/wk)]]+IF(Table1[[#This Row],[Maximum Document Size Width]]&gt;=275,A3_Weekly,0)+IF(AND(ISNUMBER(FIND("WiFi",Table1[[#This Row],[Functional Adders]])),ISERROR(FIND("Ethernet",Table1[[#This Row],[Functional Adders]]))),WiFi_Weekly,0)</f>
        <v>0.75500000000000012</v>
      </c>
      <c r="AR581" s="140" t="b">
        <f>Table1[[#This Row],[Typical Electricity Consumption (TEC) Per Proposed V3.0 Calculations (kWh/wk)]]&lt;=Table1[[#This Row],[Proposed V3.0 TEC Requirement Plus A3 and Wi-Fi Allowances (kWh/wk)]]</f>
        <v>0</v>
      </c>
      <c r="AS581" s="140" t="b">
        <f t="shared" si="11"/>
        <v>0</v>
      </c>
    </row>
    <row r="582" spans="1:45" ht="36" x14ac:dyDescent="0.2">
      <c r="A582" s="131">
        <v>2216491</v>
      </c>
      <c r="B582" s="132" t="s">
        <v>974</v>
      </c>
      <c r="C582" s="132" t="s">
        <v>980</v>
      </c>
      <c r="D582" s="132" t="s">
        <v>3131</v>
      </c>
      <c r="E582" s="132" t="s">
        <v>998</v>
      </c>
      <c r="F582" s="132" t="s">
        <v>3132</v>
      </c>
      <c r="G582" s="132" t="s">
        <v>29</v>
      </c>
      <c r="H582" s="132" t="s">
        <v>22</v>
      </c>
      <c r="I582" s="133">
        <v>216</v>
      </c>
      <c r="J582" s="133">
        <v>356</v>
      </c>
      <c r="K582" s="132"/>
      <c r="L582" s="132" t="s">
        <v>32</v>
      </c>
      <c r="M582" s="132" t="s">
        <v>21</v>
      </c>
      <c r="N582" s="133">
        <v>36</v>
      </c>
      <c r="O582" s="132" t="s">
        <v>24</v>
      </c>
      <c r="P582" s="134">
        <v>2.7</v>
      </c>
      <c r="Q582" s="135">
        <v>140.4</v>
      </c>
      <c r="R582" s="132" t="s">
        <v>25</v>
      </c>
      <c r="S582" s="136">
        <v>41913</v>
      </c>
      <c r="T582" s="136">
        <v>41845</v>
      </c>
      <c r="U582" s="132" t="s">
        <v>45</v>
      </c>
      <c r="V582" s="132" t="s">
        <v>3689</v>
      </c>
      <c r="W582" s="137">
        <v>1</v>
      </c>
      <c r="X582" s="137">
        <v>15</v>
      </c>
      <c r="Y582" s="137">
        <v>40.200000000000003</v>
      </c>
      <c r="Z582" s="137">
        <v>34.200000000000003</v>
      </c>
      <c r="AA582" s="137">
        <v>32</v>
      </c>
      <c r="AB582" s="137">
        <v>517.4</v>
      </c>
      <c r="AC582" s="138">
        <v>2.6893999999999996</v>
      </c>
      <c r="AD582" s="137">
        <v>129.35</v>
      </c>
      <c r="AE582" s="137">
        <v>0.77315</v>
      </c>
      <c r="AF582" s="137">
        <v>40.203800000000001</v>
      </c>
      <c r="AG582" s="139">
        <f>Table1[[#This Row],[Print/Copy Time from Sleep Mode (s)]]-Table1[[#This Row],[Print/Copy Time from Ready State (s)]]</f>
        <v>25.200000000000003</v>
      </c>
      <c r="AH5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582" s="139" t="b">
        <f>IF(Table1[[#This Row],[Recovery Time Requirement (s)]]="No Requirement",TRUE,IF(Table1[[#This Row],[Recovery Time Requirement (s)]]="Default Delay Time Missing","Unknown",Table1[[#This Row],[Recovery Time (s) (Tactive1 - Tactive0)]]&lt;=Table1[[#This Row],[Recovery Time Requirement (s)]]))</f>
        <v>0</v>
      </c>
      <c r="AJ582" s="139" t="b">
        <f>Table1[[#This Row],[Automatic Duplex Output Capable]]&lt;&gt;"Optional"</f>
        <v>1</v>
      </c>
      <c r="AK5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2" s="140" t="str">
        <f t="array" ref="AL5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2" s="140">
        <f t="array" ref="AM5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582" s="140">
        <f>Table1[[#This Row],[V2.0 TEC Requirement (kWh/wk)]]*52/3</f>
        <v>87.533333333333346</v>
      </c>
      <c r="AO5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0.77315</v>
      </c>
      <c r="AP582" s="140">
        <f t="array" ref="AP5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582" s="140">
        <f>Table1[[#This Row],[Proposed V3.0 TEC Requirement (kWh/wk)]]+IF(Table1[[#This Row],[Maximum Document Size Width]]&gt;=275,A3_Weekly,0)+IF(AND(ISNUMBER(FIND("WiFi",Table1[[#This Row],[Functional Adders]])),ISERROR(FIND("Ethernet",Table1[[#This Row],[Functional Adders]]))),WiFi_Weekly,0)</f>
        <v>0.75500000000000012</v>
      </c>
      <c r="AR582" s="140" t="b">
        <f>Table1[[#This Row],[Typical Electricity Consumption (TEC) Per Proposed V3.0 Calculations (kWh/wk)]]&lt;=Table1[[#This Row],[Proposed V3.0 TEC Requirement Plus A3 and Wi-Fi Allowances (kWh/wk)]]</f>
        <v>0</v>
      </c>
      <c r="AS582" s="140" t="b">
        <f t="shared" si="11"/>
        <v>0</v>
      </c>
    </row>
    <row r="583" spans="1:45" ht="36" x14ac:dyDescent="0.2">
      <c r="A583" s="131">
        <v>2280831</v>
      </c>
      <c r="B583" s="132" t="s">
        <v>974</v>
      </c>
      <c r="C583" s="132" t="s">
        <v>980</v>
      </c>
      <c r="D583" s="132" t="s">
        <v>999</v>
      </c>
      <c r="E583" s="132" t="s">
        <v>998</v>
      </c>
      <c r="F583" s="132"/>
      <c r="G583" s="132" t="s">
        <v>29</v>
      </c>
      <c r="H583" s="132" t="s">
        <v>22</v>
      </c>
      <c r="I583" s="133">
        <v>216</v>
      </c>
      <c r="J583" s="133">
        <v>1321</v>
      </c>
      <c r="K583" s="132"/>
      <c r="L583" s="132" t="s">
        <v>32</v>
      </c>
      <c r="M583" s="132" t="s">
        <v>21</v>
      </c>
      <c r="N583" s="133">
        <v>37</v>
      </c>
      <c r="O583" s="132" t="s">
        <v>24</v>
      </c>
      <c r="P583" s="134">
        <v>2.8</v>
      </c>
      <c r="Q583" s="135">
        <v>145.6</v>
      </c>
      <c r="R583" s="132" t="s">
        <v>996</v>
      </c>
      <c r="S583" s="136">
        <v>42659</v>
      </c>
      <c r="T583" s="136">
        <v>42571</v>
      </c>
      <c r="U583" s="132" t="s">
        <v>40</v>
      </c>
      <c r="V583" s="132" t="s">
        <v>1000</v>
      </c>
      <c r="W583" s="137">
        <v>1</v>
      </c>
      <c r="X583" s="137">
        <v>37.799999999999997</v>
      </c>
      <c r="Y583" s="137">
        <v>60</v>
      </c>
      <c r="Z583" s="137">
        <v>48</v>
      </c>
      <c r="AA583" s="137">
        <v>32</v>
      </c>
      <c r="AB583" s="137">
        <v>539.20000000000005</v>
      </c>
      <c r="AC583" s="138">
        <v>2.8368000000000007</v>
      </c>
      <c r="AD583" s="137">
        <v>134.80000000000001</v>
      </c>
      <c r="AE583" s="137">
        <v>0.8478</v>
      </c>
      <c r="AF583" s="137">
        <v>44.085599999999999</v>
      </c>
      <c r="AG583" s="139">
        <f>Table1[[#This Row],[Print/Copy Time from Sleep Mode (s)]]-Table1[[#This Row],[Print/Copy Time from Ready State (s)]]</f>
        <v>22.200000000000003</v>
      </c>
      <c r="AH5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83" s="139" t="b">
        <f>IF(Table1[[#This Row],[Recovery Time Requirement (s)]]="No Requirement",TRUE,IF(Table1[[#This Row],[Recovery Time Requirement (s)]]="Default Delay Time Missing","Unknown",Table1[[#This Row],[Recovery Time (s) (Tactive1 - Tactive0)]]&lt;=Table1[[#This Row],[Recovery Time Requirement (s)]]))</f>
        <v>0</v>
      </c>
      <c r="AJ583" s="139" t="b">
        <f>Table1[[#This Row],[Automatic Duplex Output Capable]]&lt;&gt;"Optional"</f>
        <v>1</v>
      </c>
      <c r="AK5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3" s="140" t="str">
        <f t="array" ref="AL5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3" s="140">
        <f t="array" ref="AM5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583" s="140">
        <f>Table1[[#This Row],[V2.0 TEC Requirement (kWh/wk)]]*52/3</f>
        <v>91</v>
      </c>
      <c r="AO5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0.74780000000000002</v>
      </c>
      <c r="AP583" s="140">
        <f t="array" ref="AP5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583" s="140">
        <f>Table1[[#This Row],[Proposed V3.0 TEC Requirement (kWh/wk)]]+IF(Table1[[#This Row],[Maximum Document Size Width]]&gt;=275,A3_Weekly,0)+IF(AND(ISNUMBER(FIND("WiFi",Table1[[#This Row],[Functional Adders]])),ISERROR(FIND("Ethernet",Table1[[#This Row],[Functional Adders]]))),WiFi_Weekly,0)</f>
        <v>0.8869999999999999</v>
      </c>
      <c r="AR583" s="140" t="b">
        <f>Table1[[#This Row],[Typical Electricity Consumption (TEC) Per Proposed V3.0 Calculations (kWh/wk)]]&lt;=Table1[[#This Row],[Proposed V3.0 TEC Requirement Plus A3 and Wi-Fi Allowances (kWh/wk)]]</f>
        <v>1</v>
      </c>
      <c r="AS583" s="140" t="b">
        <f t="shared" si="11"/>
        <v>0</v>
      </c>
    </row>
    <row r="584" spans="1:45" ht="36" x14ac:dyDescent="0.2">
      <c r="A584" s="131">
        <v>2216496</v>
      </c>
      <c r="B584" s="132" t="s">
        <v>974</v>
      </c>
      <c r="C584" s="132" t="s">
        <v>980</v>
      </c>
      <c r="D584" s="132" t="s">
        <v>3131</v>
      </c>
      <c r="E584" s="132" t="s">
        <v>3133</v>
      </c>
      <c r="F584" s="132" t="s">
        <v>3134</v>
      </c>
      <c r="G584" s="132" t="s">
        <v>29</v>
      </c>
      <c r="H584" s="132" t="s">
        <v>22</v>
      </c>
      <c r="I584" s="133">
        <v>216</v>
      </c>
      <c r="J584" s="133">
        <v>356</v>
      </c>
      <c r="K584" s="132"/>
      <c r="L584" s="132" t="s">
        <v>32</v>
      </c>
      <c r="M584" s="132" t="s">
        <v>21</v>
      </c>
      <c r="N584" s="133">
        <v>36</v>
      </c>
      <c r="O584" s="132" t="s">
        <v>24</v>
      </c>
      <c r="P584" s="134">
        <v>2.5</v>
      </c>
      <c r="Q584" s="135">
        <v>130</v>
      </c>
      <c r="R584" s="132" t="s">
        <v>25</v>
      </c>
      <c r="S584" s="136">
        <v>41913</v>
      </c>
      <c r="T584" s="136">
        <v>41845</v>
      </c>
      <c r="U584" s="132" t="s">
        <v>45</v>
      </c>
      <c r="V584" s="132" t="s">
        <v>3690</v>
      </c>
      <c r="W584" s="137">
        <v>1</v>
      </c>
      <c r="X584" s="137">
        <v>16.8</v>
      </c>
      <c r="Y584" s="137">
        <v>34.799999999999997</v>
      </c>
      <c r="Z584" s="137">
        <v>31.2</v>
      </c>
      <c r="AA584" s="137">
        <v>32</v>
      </c>
      <c r="AB584" s="137">
        <v>481.2</v>
      </c>
      <c r="AC584" s="138">
        <v>2.5211999999999999</v>
      </c>
      <c r="AD584" s="137">
        <v>120.3</v>
      </c>
      <c r="AE584" s="137">
        <v>0.74370000000000003</v>
      </c>
      <c r="AF584" s="137">
        <v>38.672400000000003</v>
      </c>
      <c r="AG584" s="139">
        <f>Table1[[#This Row],[Print/Copy Time from Sleep Mode (s)]]-Table1[[#This Row],[Print/Copy Time from Ready State (s)]]</f>
        <v>17.999999999999996</v>
      </c>
      <c r="AH5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584" s="139" t="b">
        <f>IF(Table1[[#This Row],[Recovery Time Requirement (s)]]="No Requirement",TRUE,IF(Table1[[#This Row],[Recovery Time Requirement (s)]]="Default Delay Time Missing","Unknown",Table1[[#This Row],[Recovery Time (s) (Tactive1 - Tactive0)]]&lt;=Table1[[#This Row],[Recovery Time Requirement (s)]]))</f>
        <v>1</v>
      </c>
      <c r="AJ584" s="139" t="b">
        <f>Table1[[#This Row],[Automatic Duplex Output Capable]]&lt;&gt;"Optional"</f>
        <v>1</v>
      </c>
      <c r="AK5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4" s="140" t="str">
        <f t="array" ref="AL5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84" s="140">
        <f t="array" ref="AM5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584" s="140">
        <f>Table1[[#This Row],[V2.0 TEC Requirement (kWh/wk)]]*52/3</f>
        <v>87.533333333333346</v>
      </c>
      <c r="AO5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0.74370000000000003</v>
      </c>
      <c r="AP584" s="140">
        <f t="array" ref="AP5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584" s="140">
        <f>Table1[[#This Row],[Proposed V3.0 TEC Requirement (kWh/wk)]]+IF(Table1[[#This Row],[Maximum Document Size Width]]&gt;=275,A3_Weekly,0)+IF(AND(ISNUMBER(FIND("WiFi",Table1[[#This Row],[Functional Adders]])),ISERROR(FIND("Ethernet",Table1[[#This Row],[Functional Adders]]))),WiFi_Weekly,0)</f>
        <v>0.75500000000000012</v>
      </c>
      <c r="AR584" s="140" t="b">
        <f>Table1[[#This Row],[Typical Electricity Consumption (TEC) Per Proposed V3.0 Calculations (kWh/wk)]]&lt;=Table1[[#This Row],[Proposed V3.0 TEC Requirement Plus A3 and Wi-Fi Allowances (kWh/wk)]]</f>
        <v>1</v>
      </c>
      <c r="AS584" s="140" t="b">
        <f t="shared" si="11"/>
        <v>1</v>
      </c>
    </row>
    <row r="585" spans="1:45" ht="60" x14ac:dyDescent="0.2">
      <c r="A585" s="131">
        <v>2204471</v>
      </c>
      <c r="B585" s="132" t="s">
        <v>974</v>
      </c>
      <c r="C585" s="132" t="s">
        <v>980</v>
      </c>
      <c r="D585" s="132" t="s">
        <v>3135</v>
      </c>
      <c r="E585" s="132" t="s">
        <v>3136</v>
      </c>
      <c r="F585" s="132"/>
      <c r="G585" s="132" t="s">
        <v>1432</v>
      </c>
      <c r="H585" s="132" t="s">
        <v>22</v>
      </c>
      <c r="I585" s="133">
        <v>297</v>
      </c>
      <c r="J585" s="133">
        <v>432</v>
      </c>
      <c r="K585" s="132"/>
      <c r="L585" s="132" t="s">
        <v>32</v>
      </c>
      <c r="M585" s="132" t="s">
        <v>21</v>
      </c>
      <c r="N585" s="133">
        <v>35</v>
      </c>
      <c r="O585" s="132" t="s">
        <v>24</v>
      </c>
      <c r="P585" s="134">
        <v>2.12</v>
      </c>
      <c r="Q585" s="135">
        <v>110.24</v>
      </c>
      <c r="R585" s="132" t="s">
        <v>25</v>
      </c>
      <c r="S585" s="136">
        <v>41730</v>
      </c>
      <c r="T585" s="136">
        <v>41679</v>
      </c>
      <c r="U585" s="132" t="s">
        <v>45</v>
      </c>
      <c r="V585" s="132" t="s">
        <v>3691</v>
      </c>
      <c r="W585" s="137">
        <v>1</v>
      </c>
      <c r="X585" s="137">
        <v>15</v>
      </c>
      <c r="Y585" s="137">
        <v>24</v>
      </c>
      <c r="Z585" s="137">
        <v>25.8</v>
      </c>
      <c r="AA585" s="137">
        <v>32</v>
      </c>
      <c r="AB585" s="137">
        <v>378.2</v>
      </c>
      <c r="AC585" s="138">
        <v>2.1214</v>
      </c>
      <c r="AD585" s="137">
        <v>94.55</v>
      </c>
      <c r="AE585" s="137">
        <v>0.75714999999999999</v>
      </c>
      <c r="AF585" s="137">
        <v>39.3718</v>
      </c>
      <c r="AG585" s="139">
        <f>Table1[[#This Row],[Print/Copy Time from Sleep Mode (s)]]-Table1[[#This Row],[Print/Copy Time from Ready State (s)]]</f>
        <v>9</v>
      </c>
      <c r="AH5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585" s="139" t="b">
        <f>IF(Table1[[#This Row],[Recovery Time Requirement (s)]]="No Requirement",TRUE,IF(Table1[[#This Row],[Recovery Time Requirement (s)]]="Default Delay Time Missing","Unknown",Table1[[#This Row],[Recovery Time (s) (Tactive1 - Tactive0)]]&lt;=Table1[[#This Row],[Recovery Time Requirement (s)]]))</f>
        <v>1</v>
      </c>
      <c r="AJ585" s="139" t="b">
        <f>Table1[[#This Row],[Automatic Duplex Output Capable]]&lt;&gt;"Optional"</f>
        <v>1</v>
      </c>
      <c r="AK5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5" s="140" t="str">
        <f t="array" ref="AL5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85" s="140">
        <f t="array" ref="AM5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585" s="140">
        <f>Table1[[#This Row],[V2.0 TEC Requirement (kWh/wk)]]*52/3</f>
        <v>91</v>
      </c>
      <c r="AO5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0.70714999999999995</v>
      </c>
      <c r="AP585" s="140">
        <f t="array" ref="AP5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585" s="140">
        <f>Table1[[#This Row],[Proposed V3.0 TEC Requirement (kWh/wk)]]+IF(Table1[[#This Row],[Maximum Document Size Width]]&gt;=275,A3_Weekly,0)+IF(AND(ISNUMBER(FIND("WiFi",Table1[[#This Row],[Functional Adders]])),ISERROR(FIND("Ethernet",Table1[[#This Row],[Functional Adders]]))),WiFi_Weekly,0)</f>
        <v>0.59800000000000009</v>
      </c>
      <c r="AR585" s="140" t="b">
        <f>Table1[[#This Row],[Typical Electricity Consumption (TEC) Per Proposed V3.0 Calculations (kWh/wk)]]&lt;=Table1[[#This Row],[Proposed V3.0 TEC Requirement Plus A3 and Wi-Fi Allowances (kWh/wk)]]</f>
        <v>0</v>
      </c>
      <c r="AS585" s="140" t="b">
        <f t="shared" si="11"/>
        <v>0</v>
      </c>
    </row>
    <row r="586" spans="1:45" ht="60" x14ac:dyDescent="0.2">
      <c r="A586" s="131">
        <v>2186159</v>
      </c>
      <c r="B586" s="132" t="s">
        <v>974</v>
      </c>
      <c r="C586" s="132" t="s">
        <v>980</v>
      </c>
      <c r="D586" s="132" t="s">
        <v>3137</v>
      </c>
      <c r="E586" s="132" t="s">
        <v>1001</v>
      </c>
      <c r="F586" s="132"/>
      <c r="G586" s="132" t="s">
        <v>1432</v>
      </c>
      <c r="H586" s="132" t="s">
        <v>22</v>
      </c>
      <c r="I586" s="133">
        <v>216</v>
      </c>
      <c r="J586" s="133">
        <v>1320</v>
      </c>
      <c r="K586" s="132"/>
      <c r="L586" s="132" t="s">
        <v>32</v>
      </c>
      <c r="M586" s="132" t="s">
        <v>21</v>
      </c>
      <c r="N586" s="133">
        <v>42</v>
      </c>
      <c r="O586" s="132" t="s">
        <v>24</v>
      </c>
      <c r="P586" s="134">
        <v>3.3730000000000002</v>
      </c>
      <c r="Q586" s="135">
        <v>175.39599999999999</v>
      </c>
      <c r="R586" s="132" t="s">
        <v>1002</v>
      </c>
      <c r="S586" s="136">
        <v>41333</v>
      </c>
      <c r="T586" s="136">
        <v>41477</v>
      </c>
      <c r="U586" s="132" t="s">
        <v>40</v>
      </c>
      <c r="V586" s="132" t="s">
        <v>3692</v>
      </c>
      <c r="W586" s="137">
        <v>1</v>
      </c>
      <c r="X586" s="137">
        <v>49.8</v>
      </c>
      <c r="Y586" s="137">
        <v>48</v>
      </c>
      <c r="Z586" s="137">
        <v>43.2</v>
      </c>
      <c r="AA586" s="137">
        <v>32</v>
      </c>
      <c r="AB586" s="137">
        <v>604.6</v>
      </c>
      <c r="AC586" s="138">
        <v>3.3814000000000002</v>
      </c>
      <c r="AD586" s="137">
        <v>151.15</v>
      </c>
      <c r="AE586" s="137">
        <v>1.19815</v>
      </c>
      <c r="AF586" s="137">
        <v>62.303800000000003</v>
      </c>
      <c r="AG586" s="139">
        <f>Table1[[#This Row],[Print/Copy Time from Sleep Mode (s)]]-Table1[[#This Row],[Print/Copy Time from Ready State (s)]]</f>
        <v>-1.7999999999999972</v>
      </c>
      <c r="AH5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586" s="139" t="b">
        <f>IF(Table1[[#This Row],[Recovery Time Requirement (s)]]="No Requirement",TRUE,IF(Table1[[#This Row],[Recovery Time Requirement (s)]]="Default Delay Time Missing","Unknown",Table1[[#This Row],[Recovery Time (s) (Tactive1 - Tactive0)]]&lt;=Table1[[#This Row],[Recovery Time Requirement (s)]]))</f>
        <v>1</v>
      </c>
      <c r="AJ586" s="139" t="b">
        <f>Table1[[#This Row],[Automatic Duplex Output Capable]]&lt;&gt;"Optional"</f>
        <v>1</v>
      </c>
      <c r="AK5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6" s="140" t="str">
        <f t="array" ref="AL5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86" s="140">
        <f t="array" ref="AM5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586" s="140">
        <f>Table1[[#This Row],[V2.0 TEC Requirement (kWh/wk)]]*52/3</f>
        <v>110.06666666666668</v>
      </c>
      <c r="AO5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1.19815</v>
      </c>
      <c r="AP586" s="140">
        <f t="array" ref="AP5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586" s="140">
        <f>Table1[[#This Row],[Proposed V3.0 TEC Requirement (kWh/wk)]]+IF(Table1[[#This Row],[Maximum Document Size Width]]&gt;=275,A3_Weekly,0)+IF(AND(ISNUMBER(FIND("WiFi",Table1[[#This Row],[Functional Adders]])),ISERROR(FIND("Ethernet",Table1[[#This Row],[Functional Adders]]))),WiFi_Weekly,0)</f>
        <v>0.68699999999999994</v>
      </c>
      <c r="AR586" s="140" t="b">
        <f>Table1[[#This Row],[Typical Electricity Consumption (TEC) Per Proposed V3.0 Calculations (kWh/wk)]]&lt;=Table1[[#This Row],[Proposed V3.0 TEC Requirement Plus A3 and Wi-Fi Allowances (kWh/wk)]]</f>
        <v>0</v>
      </c>
      <c r="AS586" s="140" t="b">
        <f t="shared" si="11"/>
        <v>0</v>
      </c>
    </row>
    <row r="587" spans="1:45" ht="60" x14ac:dyDescent="0.2">
      <c r="A587" s="131">
        <v>2186160</v>
      </c>
      <c r="B587" s="132" t="s">
        <v>974</v>
      </c>
      <c r="C587" s="132" t="s">
        <v>980</v>
      </c>
      <c r="D587" s="132" t="s">
        <v>3138</v>
      </c>
      <c r="E587" s="132" t="s">
        <v>1001</v>
      </c>
      <c r="F587" s="132"/>
      <c r="G587" s="132" t="s">
        <v>1432</v>
      </c>
      <c r="H587" s="132" t="s">
        <v>22</v>
      </c>
      <c r="I587" s="133">
        <v>216</v>
      </c>
      <c r="J587" s="133">
        <v>1320</v>
      </c>
      <c r="K587" s="132"/>
      <c r="L587" s="132" t="s">
        <v>32</v>
      </c>
      <c r="M587" s="132" t="s">
        <v>21</v>
      </c>
      <c r="N587" s="133">
        <v>37</v>
      </c>
      <c r="O587" s="132" t="s">
        <v>24</v>
      </c>
      <c r="P587" s="134">
        <v>2.98</v>
      </c>
      <c r="Q587" s="135">
        <v>154.96</v>
      </c>
      <c r="R587" s="132" t="s">
        <v>1002</v>
      </c>
      <c r="S587" s="136">
        <v>41333</v>
      </c>
      <c r="T587" s="136">
        <v>41477</v>
      </c>
      <c r="U587" s="132" t="s">
        <v>40</v>
      </c>
      <c r="V587" s="132" t="s">
        <v>3693</v>
      </c>
      <c r="W587" s="137">
        <v>1</v>
      </c>
      <c r="X587" s="137">
        <v>49.8</v>
      </c>
      <c r="Y587" s="137">
        <v>52.2</v>
      </c>
      <c r="Z587" s="137">
        <v>46.8</v>
      </c>
      <c r="AA587" s="137">
        <v>32</v>
      </c>
      <c r="AB587" s="137">
        <v>527.80000000000007</v>
      </c>
      <c r="AC587" s="138">
        <v>2.9846000000000004</v>
      </c>
      <c r="AD587" s="137">
        <v>131.95000000000002</v>
      </c>
      <c r="AE587" s="137">
        <v>1.0863500000000001</v>
      </c>
      <c r="AF587" s="137">
        <v>56.490200000000009</v>
      </c>
      <c r="AG587" s="139">
        <f>Table1[[#This Row],[Print/Copy Time from Sleep Mode (s)]]-Table1[[#This Row],[Print/Copy Time from Ready State (s)]]</f>
        <v>2.4000000000000057</v>
      </c>
      <c r="AH5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87" s="139" t="b">
        <f>IF(Table1[[#This Row],[Recovery Time Requirement (s)]]="No Requirement",TRUE,IF(Table1[[#This Row],[Recovery Time Requirement (s)]]="Default Delay Time Missing","Unknown",Table1[[#This Row],[Recovery Time (s) (Tactive1 - Tactive0)]]&lt;=Table1[[#This Row],[Recovery Time Requirement (s)]]))</f>
        <v>1</v>
      </c>
      <c r="AJ587" s="139" t="b">
        <f>Table1[[#This Row],[Automatic Duplex Output Capable]]&lt;&gt;"Optional"</f>
        <v>1</v>
      </c>
      <c r="AK5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7" s="140" t="str">
        <f t="array" ref="AL5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87" s="140">
        <f t="array" ref="AM5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5.3500000000000005</v>
      </c>
      <c r="AN587" s="140">
        <f>Table1[[#This Row],[V2.0 TEC Requirement (kWh/wk)]]*52/3</f>
        <v>92.733333333333348</v>
      </c>
      <c r="AO5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1.0863500000000001</v>
      </c>
      <c r="AP587" s="140">
        <f t="array" ref="AP5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587" s="140">
        <f>Table1[[#This Row],[Proposed V3.0 TEC Requirement (kWh/wk)]]+IF(Table1[[#This Row],[Maximum Document Size Width]]&gt;=275,A3_Weekly,0)+IF(AND(ISNUMBER(FIND("WiFi",Table1[[#This Row],[Functional Adders]])),ISERROR(FIND("Ethernet",Table1[[#This Row],[Functional Adders]]))),WiFi_Weekly,0)</f>
        <v>0.59000000000000008</v>
      </c>
      <c r="AR587" s="140" t="b">
        <f>Table1[[#This Row],[Typical Electricity Consumption (TEC) Per Proposed V3.0 Calculations (kWh/wk)]]&lt;=Table1[[#This Row],[Proposed V3.0 TEC Requirement Plus A3 and Wi-Fi Allowances (kWh/wk)]]</f>
        <v>0</v>
      </c>
      <c r="AS587" s="140" t="b">
        <f t="shared" si="11"/>
        <v>0</v>
      </c>
    </row>
    <row r="588" spans="1:45" ht="48" x14ac:dyDescent="0.2">
      <c r="A588" s="131">
        <v>2241091</v>
      </c>
      <c r="B588" s="132" t="s">
        <v>974</v>
      </c>
      <c r="C588" s="132" t="s">
        <v>980</v>
      </c>
      <c r="D588" s="132" t="s">
        <v>1003</v>
      </c>
      <c r="E588" s="132" t="s">
        <v>1001</v>
      </c>
      <c r="F588" s="132"/>
      <c r="G588" s="132" t="s">
        <v>1432</v>
      </c>
      <c r="H588" s="132" t="s">
        <v>22</v>
      </c>
      <c r="I588" s="133">
        <v>216</v>
      </c>
      <c r="J588" s="133">
        <v>1320</v>
      </c>
      <c r="K588" s="132"/>
      <c r="L588" s="132" t="s">
        <v>32</v>
      </c>
      <c r="M588" s="132" t="s">
        <v>21</v>
      </c>
      <c r="N588" s="133">
        <v>42</v>
      </c>
      <c r="O588" s="132" t="s">
        <v>24</v>
      </c>
      <c r="P588" s="134">
        <v>3.4</v>
      </c>
      <c r="Q588" s="135">
        <v>176.8</v>
      </c>
      <c r="R588" s="132" t="s">
        <v>1002</v>
      </c>
      <c r="S588" s="136">
        <v>42143</v>
      </c>
      <c r="T588" s="136">
        <v>42123</v>
      </c>
      <c r="U588" s="132" t="s">
        <v>40</v>
      </c>
      <c r="V588" s="132" t="s">
        <v>1004</v>
      </c>
      <c r="W588" s="137">
        <v>1</v>
      </c>
      <c r="X588" s="137">
        <v>49.8</v>
      </c>
      <c r="Y588" s="137">
        <v>48</v>
      </c>
      <c r="Z588" s="137">
        <v>43.2</v>
      </c>
      <c r="AA588" s="137">
        <v>32</v>
      </c>
      <c r="AB588" s="137">
        <v>604.6</v>
      </c>
      <c r="AC588" s="138">
        <v>3.3814000000000002</v>
      </c>
      <c r="AD588" s="137">
        <v>151.15</v>
      </c>
      <c r="AE588" s="137">
        <v>1.19815</v>
      </c>
      <c r="AF588" s="137">
        <v>62.303800000000003</v>
      </c>
      <c r="AG588" s="139">
        <f>Table1[[#This Row],[Print/Copy Time from Sleep Mode (s)]]-Table1[[#This Row],[Print/Copy Time from Ready State (s)]]</f>
        <v>-1.7999999999999972</v>
      </c>
      <c r="AH5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588" s="139" t="b">
        <f>IF(Table1[[#This Row],[Recovery Time Requirement (s)]]="No Requirement",TRUE,IF(Table1[[#This Row],[Recovery Time Requirement (s)]]="Default Delay Time Missing","Unknown",Table1[[#This Row],[Recovery Time (s) (Tactive1 - Tactive0)]]&lt;=Table1[[#This Row],[Recovery Time Requirement (s)]]))</f>
        <v>1</v>
      </c>
      <c r="AJ588" s="139" t="b">
        <f>Table1[[#This Row],[Automatic Duplex Output Capable]]&lt;&gt;"Optional"</f>
        <v>1</v>
      </c>
      <c r="AK5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8" s="140" t="str">
        <f t="array" ref="AL5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88" s="140">
        <f t="array" ref="AM5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588" s="140">
        <f>Table1[[#This Row],[V2.0 TEC Requirement (kWh/wk)]]*52/3</f>
        <v>110.06666666666668</v>
      </c>
      <c r="AO5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1.19815</v>
      </c>
      <c r="AP588" s="140">
        <f t="array" ref="AP5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588" s="140">
        <f>Table1[[#This Row],[Proposed V3.0 TEC Requirement (kWh/wk)]]+IF(Table1[[#This Row],[Maximum Document Size Width]]&gt;=275,A3_Weekly,0)+IF(AND(ISNUMBER(FIND("WiFi",Table1[[#This Row],[Functional Adders]])),ISERROR(FIND("Ethernet",Table1[[#This Row],[Functional Adders]]))),WiFi_Weekly,0)</f>
        <v>0.68699999999999994</v>
      </c>
      <c r="AR588" s="140" t="b">
        <f>Table1[[#This Row],[Typical Electricity Consumption (TEC) Per Proposed V3.0 Calculations (kWh/wk)]]&lt;=Table1[[#This Row],[Proposed V3.0 TEC Requirement Plus A3 and Wi-Fi Allowances (kWh/wk)]]</f>
        <v>0</v>
      </c>
      <c r="AS588" s="140" t="b">
        <f t="shared" si="11"/>
        <v>0</v>
      </c>
    </row>
    <row r="589" spans="1:45" ht="48" x14ac:dyDescent="0.2">
      <c r="A589" s="131">
        <v>2241184</v>
      </c>
      <c r="B589" s="132" t="s">
        <v>974</v>
      </c>
      <c r="C589" s="132" t="s">
        <v>980</v>
      </c>
      <c r="D589" s="132" t="s">
        <v>1005</v>
      </c>
      <c r="E589" s="132" t="s">
        <v>1001</v>
      </c>
      <c r="F589" s="132"/>
      <c r="G589" s="132" t="s">
        <v>1432</v>
      </c>
      <c r="H589" s="132" t="s">
        <v>22</v>
      </c>
      <c r="I589" s="133">
        <v>216</v>
      </c>
      <c r="J589" s="133">
        <v>1320</v>
      </c>
      <c r="K589" s="132"/>
      <c r="L589" s="132" t="s">
        <v>32</v>
      </c>
      <c r="M589" s="132" t="s">
        <v>21</v>
      </c>
      <c r="N589" s="133">
        <v>37</v>
      </c>
      <c r="O589" s="132" t="s">
        <v>24</v>
      </c>
      <c r="P589" s="134">
        <v>3</v>
      </c>
      <c r="Q589" s="135">
        <v>156</v>
      </c>
      <c r="R589" s="132" t="s">
        <v>1002</v>
      </c>
      <c r="S589" s="136">
        <v>42143</v>
      </c>
      <c r="T589" s="136">
        <v>42123</v>
      </c>
      <c r="U589" s="132" t="s">
        <v>40</v>
      </c>
      <c r="V589" s="132" t="s">
        <v>1006</v>
      </c>
      <c r="W589" s="137">
        <v>1</v>
      </c>
      <c r="X589" s="137">
        <v>49.8</v>
      </c>
      <c r="Y589" s="137">
        <v>52.2</v>
      </c>
      <c r="Z589" s="137">
        <v>46.8</v>
      </c>
      <c r="AA589" s="137">
        <v>32</v>
      </c>
      <c r="AB589" s="137">
        <v>527.80000000000007</v>
      </c>
      <c r="AC589" s="138">
        <v>2.9846000000000004</v>
      </c>
      <c r="AD589" s="137">
        <v>131.95000000000002</v>
      </c>
      <c r="AE589" s="137">
        <v>1.0863500000000001</v>
      </c>
      <c r="AF589" s="137">
        <v>56.490200000000009</v>
      </c>
      <c r="AG589" s="139">
        <f>Table1[[#This Row],[Print/Copy Time from Sleep Mode (s)]]-Table1[[#This Row],[Print/Copy Time from Ready State (s)]]</f>
        <v>2.4000000000000057</v>
      </c>
      <c r="AH5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89" s="139" t="b">
        <f>IF(Table1[[#This Row],[Recovery Time Requirement (s)]]="No Requirement",TRUE,IF(Table1[[#This Row],[Recovery Time Requirement (s)]]="Default Delay Time Missing","Unknown",Table1[[#This Row],[Recovery Time (s) (Tactive1 - Tactive0)]]&lt;=Table1[[#This Row],[Recovery Time Requirement (s)]]))</f>
        <v>1</v>
      </c>
      <c r="AJ589" s="139" t="b">
        <f>Table1[[#This Row],[Automatic Duplex Output Capable]]&lt;&gt;"Optional"</f>
        <v>1</v>
      </c>
      <c r="AK5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89" s="140" t="str">
        <f t="array" ref="AL5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89" s="140">
        <f t="array" ref="AM5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5.3500000000000005</v>
      </c>
      <c r="AN589" s="140">
        <f>Table1[[#This Row],[V2.0 TEC Requirement (kWh/wk)]]*52/3</f>
        <v>92.733333333333348</v>
      </c>
      <c r="AO5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1.0863500000000001</v>
      </c>
      <c r="AP589" s="140">
        <f t="array" ref="AP5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589" s="140">
        <f>Table1[[#This Row],[Proposed V3.0 TEC Requirement (kWh/wk)]]+IF(Table1[[#This Row],[Maximum Document Size Width]]&gt;=275,A3_Weekly,0)+IF(AND(ISNUMBER(FIND("WiFi",Table1[[#This Row],[Functional Adders]])),ISERROR(FIND("Ethernet",Table1[[#This Row],[Functional Adders]]))),WiFi_Weekly,0)</f>
        <v>0.59000000000000008</v>
      </c>
      <c r="AR589" s="140" t="b">
        <f>Table1[[#This Row],[Typical Electricity Consumption (TEC) Per Proposed V3.0 Calculations (kWh/wk)]]&lt;=Table1[[#This Row],[Proposed V3.0 TEC Requirement Plus A3 and Wi-Fi Allowances (kWh/wk)]]</f>
        <v>0</v>
      </c>
      <c r="AS589" s="140" t="b">
        <f t="shared" si="11"/>
        <v>0</v>
      </c>
    </row>
    <row r="590" spans="1:45" ht="60" x14ac:dyDescent="0.2">
      <c r="A590" s="131">
        <v>2186158</v>
      </c>
      <c r="B590" s="132" t="s">
        <v>974</v>
      </c>
      <c r="C590" s="132" t="s">
        <v>980</v>
      </c>
      <c r="D590" s="132" t="s">
        <v>3137</v>
      </c>
      <c r="E590" s="132" t="s">
        <v>3139</v>
      </c>
      <c r="F590" s="132"/>
      <c r="G590" s="132" t="s">
        <v>1432</v>
      </c>
      <c r="H590" s="132" t="s">
        <v>22</v>
      </c>
      <c r="I590" s="133">
        <v>216</v>
      </c>
      <c r="J590" s="133">
        <v>1320</v>
      </c>
      <c r="K590" s="132"/>
      <c r="L590" s="132" t="s">
        <v>32</v>
      </c>
      <c r="M590" s="132" t="s">
        <v>21</v>
      </c>
      <c r="N590" s="133">
        <v>42</v>
      </c>
      <c r="O590" s="132" t="s">
        <v>24</v>
      </c>
      <c r="P590" s="134">
        <v>3.23</v>
      </c>
      <c r="Q590" s="135">
        <v>167.96</v>
      </c>
      <c r="R590" s="132" t="s">
        <v>1002</v>
      </c>
      <c r="S590" s="136">
        <v>41333</v>
      </c>
      <c r="T590" s="136">
        <v>41477</v>
      </c>
      <c r="U590" s="132" t="s">
        <v>40</v>
      </c>
      <c r="V590" s="132" t="s">
        <v>3694</v>
      </c>
      <c r="W590" s="137">
        <v>1</v>
      </c>
      <c r="X590" s="137">
        <v>49.2</v>
      </c>
      <c r="Y590" s="137">
        <v>46.2</v>
      </c>
      <c r="Z590" s="137">
        <v>42</v>
      </c>
      <c r="AA590" s="137">
        <v>32</v>
      </c>
      <c r="AB590" s="137">
        <v>592.79999999999984</v>
      </c>
      <c r="AC590" s="138">
        <v>3.2327999999999992</v>
      </c>
      <c r="AD590" s="137">
        <v>148.19999999999996</v>
      </c>
      <c r="AE590" s="137">
        <v>1.0728</v>
      </c>
      <c r="AF590" s="137">
        <v>55.785600000000002</v>
      </c>
      <c r="AG590" s="139">
        <f>Table1[[#This Row],[Print/Copy Time from Sleep Mode (s)]]-Table1[[#This Row],[Print/Copy Time from Ready State (s)]]</f>
        <v>-3</v>
      </c>
      <c r="AH5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590" s="139" t="b">
        <f>IF(Table1[[#This Row],[Recovery Time Requirement (s)]]="No Requirement",TRUE,IF(Table1[[#This Row],[Recovery Time Requirement (s)]]="Default Delay Time Missing","Unknown",Table1[[#This Row],[Recovery Time (s) (Tactive1 - Tactive0)]]&lt;=Table1[[#This Row],[Recovery Time Requirement (s)]]))</f>
        <v>1</v>
      </c>
      <c r="AJ590" s="139" t="b">
        <f>Table1[[#This Row],[Automatic Duplex Output Capable]]&lt;&gt;"Optional"</f>
        <v>1</v>
      </c>
      <c r="AK5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0" s="140" t="str">
        <f t="array" ref="AL5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90" s="140">
        <f t="array" ref="AM5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590" s="140">
        <f>Table1[[#This Row],[V2.0 TEC Requirement (kWh/wk)]]*52/3</f>
        <v>110.06666666666668</v>
      </c>
      <c r="AO5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1.0728</v>
      </c>
      <c r="AP590" s="140">
        <f t="array" ref="AP5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590" s="140">
        <f>Table1[[#This Row],[Proposed V3.0 TEC Requirement (kWh/wk)]]+IF(Table1[[#This Row],[Maximum Document Size Width]]&gt;=275,A3_Weekly,0)+IF(AND(ISNUMBER(FIND("WiFi",Table1[[#This Row],[Functional Adders]])),ISERROR(FIND("Ethernet",Table1[[#This Row],[Functional Adders]]))),WiFi_Weekly,0)</f>
        <v>0.68699999999999994</v>
      </c>
      <c r="AR590" s="140" t="b">
        <f>Table1[[#This Row],[Typical Electricity Consumption (TEC) Per Proposed V3.0 Calculations (kWh/wk)]]&lt;=Table1[[#This Row],[Proposed V3.0 TEC Requirement Plus A3 and Wi-Fi Allowances (kWh/wk)]]</f>
        <v>0</v>
      </c>
      <c r="AS590" s="140" t="b">
        <f t="shared" si="11"/>
        <v>0</v>
      </c>
    </row>
    <row r="591" spans="1:45" ht="60" x14ac:dyDescent="0.2">
      <c r="A591" s="131">
        <v>2186174</v>
      </c>
      <c r="B591" s="132" t="s">
        <v>974</v>
      </c>
      <c r="C591" s="132" t="s">
        <v>980</v>
      </c>
      <c r="D591" s="132" t="s">
        <v>3138</v>
      </c>
      <c r="E591" s="132" t="s">
        <v>3139</v>
      </c>
      <c r="F591" s="132"/>
      <c r="G591" s="132" t="s">
        <v>1432</v>
      </c>
      <c r="H591" s="132" t="s">
        <v>22</v>
      </c>
      <c r="I591" s="133">
        <v>216</v>
      </c>
      <c r="J591" s="133">
        <v>1320</v>
      </c>
      <c r="K591" s="132"/>
      <c r="L591" s="132" t="s">
        <v>32</v>
      </c>
      <c r="M591" s="132" t="s">
        <v>21</v>
      </c>
      <c r="N591" s="133">
        <v>37</v>
      </c>
      <c r="O591" s="132" t="s">
        <v>24</v>
      </c>
      <c r="P591" s="134">
        <v>2.87</v>
      </c>
      <c r="Q591" s="135">
        <v>149.24</v>
      </c>
      <c r="R591" s="132" t="s">
        <v>1002</v>
      </c>
      <c r="S591" s="136">
        <v>41333</v>
      </c>
      <c r="T591" s="136">
        <v>41477</v>
      </c>
      <c r="U591" s="132" t="s">
        <v>40</v>
      </c>
      <c r="V591" s="132" t="s">
        <v>3695</v>
      </c>
      <c r="W591" s="137">
        <v>1</v>
      </c>
      <c r="X591" s="137">
        <v>46.8</v>
      </c>
      <c r="Y591" s="137">
        <v>49.2</v>
      </c>
      <c r="Z591" s="137">
        <v>46.2</v>
      </c>
      <c r="AA591" s="137">
        <v>32</v>
      </c>
      <c r="AB591" s="137">
        <v>524</v>
      </c>
      <c r="AC591" s="138">
        <v>2.8759999999999999</v>
      </c>
      <c r="AD591" s="137">
        <v>131</v>
      </c>
      <c r="AE591" s="137">
        <v>0.97099999999999997</v>
      </c>
      <c r="AF591" s="137">
        <v>50.491999999999997</v>
      </c>
      <c r="AG591" s="139">
        <f>Table1[[#This Row],[Print/Copy Time from Sleep Mode (s)]]-Table1[[#This Row],[Print/Copy Time from Ready State (s)]]</f>
        <v>2.4000000000000057</v>
      </c>
      <c r="AH5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591" s="139" t="b">
        <f>IF(Table1[[#This Row],[Recovery Time Requirement (s)]]="No Requirement",TRUE,IF(Table1[[#This Row],[Recovery Time Requirement (s)]]="Default Delay Time Missing","Unknown",Table1[[#This Row],[Recovery Time (s) (Tactive1 - Tactive0)]]&lt;=Table1[[#This Row],[Recovery Time Requirement (s)]]))</f>
        <v>1</v>
      </c>
      <c r="AJ591" s="139" t="b">
        <f>Table1[[#This Row],[Automatic Duplex Output Capable]]&lt;&gt;"Optional"</f>
        <v>1</v>
      </c>
      <c r="AK5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1" s="140" t="str">
        <f t="array" ref="AL5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91" s="140">
        <f t="array" ref="AM5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5.3500000000000005</v>
      </c>
      <c r="AN591" s="140">
        <f>Table1[[#This Row],[V2.0 TEC Requirement (kWh/wk)]]*52/3</f>
        <v>92.733333333333348</v>
      </c>
      <c r="AO5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0.97099999999999997</v>
      </c>
      <c r="AP591" s="140">
        <f t="array" ref="AP5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0.59000000000000008</v>
      </c>
      <c r="AQ591" s="140">
        <f>Table1[[#This Row],[Proposed V3.0 TEC Requirement (kWh/wk)]]+IF(Table1[[#This Row],[Maximum Document Size Width]]&gt;=275,A3_Weekly,0)+IF(AND(ISNUMBER(FIND("WiFi",Table1[[#This Row],[Functional Adders]])),ISERROR(FIND("Ethernet",Table1[[#This Row],[Functional Adders]]))),WiFi_Weekly,0)</f>
        <v>0.59000000000000008</v>
      </c>
      <c r="AR591" s="140" t="b">
        <f>Table1[[#This Row],[Typical Electricity Consumption (TEC) Per Proposed V3.0 Calculations (kWh/wk)]]&lt;=Table1[[#This Row],[Proposed V3.0 TEC Requirement Plus A3 and Wi-Fi Allowances (kWh/wk)]]</f>
        <v>0</v>
      </c>
      <c r="AS591" s="140" t="b">
        <f t="shared" si="11"/>
        <v>0</v>
      </c>
    </row>
    <row r="592" spans="1:45" ht="60" x14ac:dyDescent="0.2">
      <c r="A592" s="131">
        <v>2195263</v>
      </c>
      <c r="B592" s="132" t="s">
        <v>974</v>
      </c>
      <c r="C592" s="132" t="s">
        <v>980</v>
      </c>
      <c r="D592" s="132" t="s">
        <v>3140</v>
      </c>
      <c r="E592" s="132" t="s">
        <v>3141</v>
      </c>
      <c r="F592" s="132"/>
      <c r="G592" s="132" t="s">
        <v>29</v>
      </c>
      <c r="H592" s="132" t="s">
        <v>22</v>
      </c>
      <c r="I592" s="133">
        <v>216</v>
      </c>
      <c r="J592" s="133">
        <v>1321</v>
      </c>
      <c r="K592" s="132"/>
      <c r="L592" s="132" t="s">
        <v>32</v>
      </c>
      <c r="M592" s="132" t="s">
        <v>21</v>
      </c>
      <c r="N592" s="133">
        <v>31</v>
      </c>
      <c r="O592" s="132" t="s">
        <v>24</v>
      </c>
      <c r="P592" s="134">
        <v>2.4</v>
      </c>
      <c r="Q592" s="135">
        <v>124.8</v>
      </c>
      <c r="R592" s="132" t="s">
        <v>31</v>
      </c>
      <c r="S592" s="136">
        <v>41609</v>
      </c>
      <c r="T592" s="136">
        <v>41598</v>
      </c>
      <c r="U592" s="132" t="s">
        <v>40</v>
      </c>
      <c r="V592" s="132" t="s">
        <v>3696</v>
      </c>
      <c r="W592" s="137">
        <v>30</v>
      </c>
      <c r="X592" s="137">
        <v>16.8</v>
      </c>
      <c r="Y592" s="137">
        <v>61.2</v>
      </c>
      <c r="Z592" s="137">
        <v>31.2</v>
      </c>
      <c r="AA592" s="137">
        <v>31</v>
      </c>
      <c r="AB592" s="137">
        <v>448.56666666666672</v>
      </c>
      <c r="AC592" s="138">
        <v>2.3876983333333333</v>
      </c>
      <c r="AD592" s="137">
        <v>112.14166666666668</v>
      </c>
      <c r="AE592" s="137">
        <v>0.73172958333333349</v>
      </c>
      <c r="AF592" s="137">
        <v>38.049938333333344</v>
      </c>
      <c r="AG592" s="139">
        <f>Table1[[#This Row],[Print/Copy Time from Sleep Mode (s)]]-Table1[[#This Row],[Print/Copy Time from Ready State (s)]]</f>
        <v>44.400000000000006</v>
      </c>
      <c r="AH5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592" s="139" t="b">
        <f>IF(Table1[[#This Row],[Recovery Time Requirement (s)]]="No Requirement",TRUE,IF(Table1[[#This Row],[Recovery Time Requirement (s)]]="Default Delay Time Missing","Unknown",Table1[[#This Row],[Recovery Time (s) (Tactive1 - Tactive0)]]&lt;=Table1[[#This Row],[Recovery Time Requirement (s)]]))</f>
        <v>0</v>
      </c>
      <c r="AJ592" s="139" t="b">
        <f>Table1[[#This Row],[Automatic Duplex Output Capable]]&lt;&gt;"Optional"</f>
        <v>1</v>
      </c>
      <c r="AK5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2" s="140" t="str">
        <f t="array" ref="AL5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2" s="140">
        <f t="array" ref="AM5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592" s="140">
        <f>Table1[[#This Row],[V2.0 TEC Requirement (kWh/wk)]]*52/3</f>
        <v>70.2</v>
      </c>
      <c r="AO5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0.73172958333333349</v>
      </c>
      <c r="AP592" s="140">
        <f t="array" ref="AP5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592" s="140">
        <f>Table1[[#This Row],[Proposed V3.0 TEC Requirement (kWh/wk)]]+IF(Table1[[#This Row],[Maximum Document Size Width]]&gt;=275,A3_Weekly,0)+IF(AND(ISNUMBER(FIND("WiFi",Table1[[#This Row],[Functional Adders]])),ISERROR(FIND("Ethernet",Table1[[#This Row],[Functional Adders]]))),WiFi_Weekly,0)</f>
        <v>0.59499999999999997</v>
      </c>
      <c r="AR592" s="140" t="b">
        <f>Table1[[#This Row],[Typical Electricity Consumption (TEC) Per Proposed V3.0 Calculations (kWh/wk)]]&lt;=Table1[[#This Row],[Proposed V3.0 TEC Requirement Plus A3 and Wi-Fi Allowances (kWh/wk)]]</f>
        <v>0</v>
      </c>
      <c r="AS592" s="140" t="b">
        <f t="shared" si="11"/>
        <v>0</v>
      </c>
    </row>
    <row r="593" spans="1:45" ht="60" x14ac:dyDescent="0.2">
      <c r="A593" s="131">
        <v>2195264</v>
      </c>
      <c r="B593" s="132" t="s">
        <v>974</v>
      </c>
      <c r="C593" s="132" t="s">
        <v>980</v>
      </c>
      <c r="D593" s="132" t="s">
        <v>3140</v>
      </c>
      <c r="E593" s="132" t="s">
        <v>3142</v>
      </c>
      <c r="F593" s="132"/>
      <c r="G593" s="132" t="s">
        <v>29</v>
      </c>
      <c r="H593" s="132" t="s">
        <v>22</v>
      </c>
      <c r="I593" s="133">
        <v>216</v>
      </c>
      <c r="J593" s="133">
        <v>1321</v>
      </c>
      <c r="K593" s="132"/>
      <c r="L593" s="132" t="s">
        <v>32</v>
      </c>
      <c r="M593" s="132" t="s">
        <v>21</v>
      </c>
      <c r="N593" s="133">
        <v>31</v>
      </c>
      <c r="O593" s="132" t="s">
        <v>24</v>
      </c>
      <c r="P593" s="134">
        <v>2.4</v>
      </c>
      <c r="Q593" s="135">
        <v>124.8</v>
      </c>
      <c r="R593" s="132" t="s">
        <v>31</v>
      </c>
      <c r="S593" s="136">
        <v>41609</v>
      </c>
      <c r="T593" s="136">
        <v>41598</v>
      </c>
      <c r="U593" s="132" t="s">
        <v>40</v>
      </c>
      <c r="V593" s="132" t="s">
        <v>3697</v>
      </c>
      <c r="W593" s="137">
        <v>30</v>
      </c>
      <c r="X593" s="137">
        <v>16.2</v>
      </c>
      <c r="Y593" s="137">
        <v>58.8</v>
      </c>
      <c r="Z593" s="137">
        <v>28.8</v>
      </c>
      <c r="AA593" s="137">
        <v>31</v>
      </c>
      <c r="AB593" s="137">
        <v>438.86666666666662</v>
      </c>
      <c r="AC593" s="138">
        <v>2.3665145000000001</v>
      </c>
      <c r="AD593" s="137">
        <v>109.71666666666665</v>
      </c>
      <c r="AE593" s="137">
        <v>0.75273325000000002</v>
      </c>
      <c r="AF593" s="137">
        <v>39.142129000000004</v>
      </c>
      <c r="AG593" s="139">
        <f>Table1[[#This Row],[Print/Copy Time from Sleep Mode (s)]]-Table1[[#This Row],[Print/Copy Time from Ready State (s)]]</f>
        <v>42.599999999999994</v>
      </c>
      <c r="AH5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593" s="139" t="b">
        <f>IF(Table1[[#This Row],[Recovery Time Requirement (s)]]="No Requirement",TRUE,IF(Table1[[#This Row],[Recovery Time Requirement (s)]]="Default Delay Time Missing","Unknown",Table1[[#This Row],[Recovery Time (s) (Tactive1 - Tactive0)]]&lt;=Table1[[#This Row],[Recovery Time Requirement (s)]]))</f>
        <v>0</v>
      </c>
      <c r="AJ593" s="139" t="b">
        <f>Table1[[#This Row],[Automatic Duplex Output Capable]]&lt;&gt;"Optional"</f>
        <v>1</v>
      </c>
      <c r="AK5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3" s="140" t="str">
        <f t="array" ref="AL5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3" s="140">
        <f t="array" ref="AM5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593" s="140">
        <f>Table1[[#This Row],[V2.0 TEC Requirement (kWh/wk)]]*52/3</f>
        <v>70.2</v>
      </c>
      <c r="AO5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0.75273325000000002</v>
      </c>
      <c r="AP593" s="140">
        <f t="array" ref="AP5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593" s="140">
        <f>Table1[[#This Row],[Proposed V3.0 TEC Requirement (kWh/wk)]]+IF(Table1[[#This Row],[Maximum Document Size Width]]&gt;=275,A3_Weekly,0)+IF(AND(ISNUMBER(FIND("WiFi",Table1[[#This Row],[Functional Adders]])),ISERROR(FIND("Ethernet",Table1[[#This Row],[Functional Adders]]))),WiFi_Weekly,0)</f>
        <v>0.59499999999999997</v>
      </c>
      <c r="AR593" s="140" t="b">
        <f>Table1[[#This Row],[Typical Electricity Consumption (TEC) Per Proposed V3.0 Calculations (kWh/wk)]]&lt;=Table1[[#This Row],[Proposed V3.0 TEC Requirement Plus A3 and Wi-Fi Allowances (kWh/wk)]]</f>
        <v>0</v>
      </c>
      <c r="AS593" s="140" t="b">
        <f t="shared" si="11"/>
        <v>0</v>
      </c>
    </row>
    <row r="594" spans="1:45" ht="60" x14ac:dyDescent="0.2">
      <c r="A594" s="131">
        <v>2197209</v>
      </c>
      <c r="B594" s="132" t="s">
        <v>974</v>
      </c>
      <c r="C594" s="132" t="s">
        <v>980</v>
      </c>
      <c r="D594" s="132" t="s">
        <v>3143</v>
      </c>
      <c r="E594" s="132" t="s">
        <v>3144</v>
      </c>
      <c r="F594" s="132"/>
      <c r="G594" s="132" t="s">
        <v>29</v>
      </c>
      <c r="H594" s="132" t="s">
        <v>22</v>
      </c>
      <c r="I594" s="133">
        <v>216</v>
      </c>
      <c r="J594" s="133">
        <v>1321</v>
      </c>
      <c r="K594" s="132"/>
      <c r="L594" s="132" t="s">
        <v>32</v>
      </c>
      <c r="M594" s="132" t="s">
        <v>21</v>
      </c>
      <c r="N594" s="133">
        <v>25</v>
      </c>
      <c r="O594" s="132" t="s">
        <v>24</v>
      </c>
      <c r="P594" s="134">
        <v>1.6</v>
      </c>
      <c r="Q594" s="135">
        <v>83.2</v>
      </c>
      <c r="R594" s="132" t="s">
        <v>31</v>
      </c>
      <c r="S594" s="136">
        <v>41401</v>
      </c>
      <c r="T594" s="136">
        <v>41600</v>
      </c>
      <c r="U594" s="132" t="s">
        <v>40</v>
      </c>
      <c r="V594" s="132" t="s">
        <v>3698</v>
      </c>
      <c r="W594" s="137">
        <v>30</v>
      </c>
      <c r="X594" s="137">
        <v>19.2</v>
      </c>
      <c r="Y594" s="137">
        <v>54</v>
      </c>
      <c r="Z594" s="137">
        <v>30</v>
      </c>
      <c r="AA594" s="137">
        <v>25</v>
      </c>
      <c r="AB594" s="137">
        <v>299.86666666666667</v>
      </c>
      <c r="AC594" s="138">
        <v>1.5997403333333331</v>
      </c>
      <c r="AD594" s="137">
        <v>74.966666666666669</v>
      </c>
      <c r="AE594" s="137">
        <v>0.48930283333333335</v>
      </c>
      <c r="AF594" s="137">
        <v>25.443747333333334</v>
      </c>
      <c r="AG594" s="139">
        <f>Table1[[#This Row],[Print/Copy Time from Sleep Mode (s)]]-Table1[[#This Row],[Print/Copy Time from Ready State (s)]]</f>
        <v>34.799999999999997</v>
      </c>
      <c r="AH5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594" s="139" t="b">
        <f>IF(Table1[[#This Row],[Recovery Time Requirement (s)]]="No Requirement",TRUE,IF(Table1[[#This Row],[Recovery Time Requirement (s)]]="Default Delay Time Missing","Unknown",Table1[[#This Row],[Recovery Time (s) (Tactive1 - Tactive0)]]&lt;=Table1[[#This Row],[Recovery Time Requirement (s)]]))</f>
        <v>0</v>
      </c>
      <c r="AJ594" s="139" t="b">
        <f>Table1[[#This Row],[Automatic Duplex Output Capable]]&lt;&gt;"Optional"</f>
        <v>1</v>
      </c>
      <c r="AK5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4" s="140" t="str">
        <f t="array" ref="AL5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4" s="140">
        <f t="array" ref="AM5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v>
      </c>
      <c r="AN594" s="140">
        <f>Table1[[#This Row],[V2.0 TEC Requirement (kWh/wk)]]*52/3</f>
        <v>53.733333333333341</v>
      </c>
      <c r="AO5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0.48930283333333335</v>
      </c>
      <c r="AP594" s="140">
        <f t="array" ref="AP5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0.40300000000000002</v>
      </c>
      <c r="AQ594" s="140">
        <f>Table1[[#This Row],[Proposed V3.0 TEC Requirement (kWh/wk)]]+IF(Table1[[#This Row],[Maximum Document Size Width]]&gt;=275,A3_Weekly,0)+IF(AND(ISNUMBER(FIND("WiFi",Table1[[#This Row],[Functional Adders]])),ISERROR(FIND("Ethernet",Table1[[#This Row],[Functional Adders]]))),WiFi_Weekly,0)</f>
        <v>0.40300000000000002</v>
      </c>
      <c r="AR594" s="140" t="b">
        <f>Table1[[#This Row],[Typical Electricity Consumption (TEC) Per Proposed V3.0 Calculations (kWh/wk)]]&lt;=Table1[[#This Row],[Proposed V3.0 TEC Requirement Plus A3 and Wi-Fi Allowances (kWh/wk)]]</f>
        <v>0</v>
      </c>
      <c r="AS594" s="140" t="b">
        <f t="shared" si="11"/>
        <v>0</v>
      </c>
    </row>
    <row r="595" spans="1:45" ht="60" x14ac:dyDescent="0.2">
      <c r="A595" s="131">
        <v>2197210</v>
      </c>
      <c r="B595" s="132" t="s">
        <v>974</v>
      </c>
      <c r="C595" s="132" t="s">
        <v>980</v>
      </c>
      <c r="D595" s="132" t="s">
        <v>3143</v>
      </c>
      <c r="E595" s="132" t="s">
        <v>3145</v>
      </c>
      <c r="F595" s="132"/>
      <c r="G595" s="132" t="s">
        <v>29</v>
      </c>
      <c r="H595" s="132" t="s">
        <v>22</v>
      </c>
      <c r="I595" s="133">
        <v>216</v>
      </c>
      <c r="J595" s="133">
        <v>1321</v>
      </c>
      <c r="K595" s="132"/>
      <c r="L595" s="132" t="s">
        <v>32</v>
      </c>
      <c r="M595" s="132" t="s">
        <v>21</v>
      </c>
      <c r="N595" s="133">
        <v>25</v>
      </c>
      <c r="O595" s="132" t="s">
        <v>24</v>
      </c>
      <c r="P595" s="134">
        <v>1.9</v>
      </c>
      <c r="Q595" s="135">
        <v>98.8</v>
      </c>
      <c r="R595" s="132" t="s">
        <v>31</v>
      </c>
      <c r="S595" s="136">
        <v>41401</v>
      </c>
      <c r="T595" s="136">
        <v>41600</v>
      </c>
      <c r="U595" s="132" t="s">
        <v>40</v>
      </c>
      <c r="V595" s="132" t="s">
        <v>3699</v>
      </c>
      <c r="W595" s="137">
        <v>30</v>
      </c>
      <c r="X595" s="137">
        <v>21</v>
      </c>
      <c r="Y595" s="137">
        <v>61.2</v>
      </c>
      <c r="Z595" s="137">
        <v>31.8</v>
      </c>
      <c r="AA595" s="137">
        <v>25</v>
      </c>
      <c r="AB595" s="137">
        <v>346.5</v>
      </c>
      <c r="AC595" s="138">
        <v>1.8627066666666667</v>
      </c>
      <c r="AD595" s="137">
        <v>86.625</v>
      </c>
      <c r="AE595" s="137">
        <v>0.58208166666666661</v>
      </c>
      <c r="AF595" s="137">
        <v>30.268246666666663</v>
      </c>
      <c r="AG595" s="139">
        <f>Table1[[#This Row],[Print/Copy Time from Sleep Mode (s)]]-Table1[[#This Row],[Print/Copy Time from Ready State (s)]]</f>
        <v>40.200000000000003</v>
      </c>
      <c r="AH5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595" s="139" t="b">
        <f>IF(Table1[[#This Row],[Recovery Time Requirement (s)]]="No Requirement",TRUE,IF(Table1[[#This Row],[Recovery Time Requirement (s)]]="Default Delay Time Missing","Unknown",Table1[[#This Row],[Recovery Time (s) (Tactive1 - Tactive0)]]&lt;=Table1[[#This Row],[Recovery Time Requirement (s)]]))</f>
        <v>0</v>
      </c>
      <c r="AJ595" s="139" t="b">
        <f>Table1[[#This Row],[Automatic Duplex Output Capable]]&lt;&gt;"Optional"</f>
        <v>1</v>
      </c>
      <c r="AK5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5" s="140" t="str">
        <f t="array" ref="AL5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5" s="140">
        <f t="array" ref="AM5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v>
      </c>
      <c r="AN595" s="140">
        <f>Table1[[#This Row],[V2.0 TEC Requirement (kWh/wk)]]*52/3</f>
        <v>53.733333333333341</v>
      </c>
      <c r="AO5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0.58208166666666661</v>
      </c>
      <c r="AP595" s="140">
        <f t="array" ref="AP5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0.40300000000000002</v>
      </c>
      <c r="AQ595" s="140">
        <f>Table1[[#This Row],[Proposed V3.0 TEC Requirement (kWh/wk)]]+IF(Table1[[#This Row],[Maximum Document Size Width]]&gt;=275,A3_Weekly,0)+IF(AND(ISNUMBER(FIND("WiFi",Table1[[#This Row],[Functional Adders]])),ISERROR(FIND("Ethernet",Table1[[#This Row],[Functional Adders]]))),WiFi_Weekly,0)</f>
        <v>0.40300000000000002</v>
      </c>
      <c r="AR595" s="140" t="b">
        <f>Table1[[#This Row],[Typical Electricity Consumption (TEC) Per Proposed V3.0 Calculations (kWh/wk)]]&lt;=Table1[[#This Row],[Proposed V3.0 TEC Requirement Plus A3 and Wi-Fi Allowances (kWh/wk)]]</f>
        <v>0</v>
      </c>
      <c r="AS595" s="140" t="b">
        <f t="shared" si="11"/>
        <v>0</v>
      </c>
    </row>
    <row r="596" spans="1:45" ht="60" x14ac:dyDescent="0.2">
      <c r="A596" s="131">
        <v>2197211</v>
      </c>
      <c r="B596" s="132" t="s">
        <v>974</v>
      </c>
      <c r="C596" s="132" t="s">
        <v>980</v>
      </c>
      <c r="D596" s="132" t="s">
        <v>3146</v>
      </c>
      <c r="E596" s="132" t="s">
        <v>3147</v>
      </c>
      <c r="F596" s="132"/>
      <c r="G596" s="132" t="s">
        <v>29</v>
      </c>
      <c r="H596" s="132" t="s">
        <v>22</v>
      </c>
      <c r="I596" s="133">
        <v>216</v>
      </c>
      <c r="J596" s="133">
        <v>1321</v>
      </c>
      <c r="K596" s="132"/>
      <c r="L596" s="132" t="s">
        <v>32</v>
      </c>
      <c r="M596" s="132" t="s">
        <v>21</v>
      </c>
      <c r="N596" s="133">
        <v>31</v>
      </c>
      <c r="O596" s="132" t="s">
        <v>24</v>
      </c>
      <c r="P596" s="134">
        <v>2.1</v>
      </c>
      <c r="Q596" s="135">
        <v>109.2</v>
      </c>
      <c r="R596" s="132" t="s">
        <v>981</v>
      </c>
      <c r="S596" s="136">
        <v>41401</v>
      </c>
      <c r="T596" s="136">
        <v>41600</v>
      </c>
      <c r="U596" s="132" t="s">
        <v>40</v>
      </c>
      <c r="V596" s="132" t="s">
        <v>3700</v>
      </c>
      <c r="W596" s="137">
        <v>30</v>
      </c>
      <c r="X596" s="137">
        <v>19.2</v>
      </c>
      <c r="Y596" s="137">
        <v>55.2</v>
      </c>
      <c r="Z596" s="137">
        <v>31.2</v>
      </c>
      <c r="AA596" s="137">
        <v>31</v>
      </c>
      <c r="AB596" s="137">
        <v>404.16666666666669</v>
      </c>
      <c r="AC596" s="138">
        <v>2.1167433333333339</v>
      </c>
      <c r="AD596" s="137">
        <v>101.04166666666667</v>
      </c>
      <c r="AE596" s="137">
        <v>0.6185558333333333</v>
      </c>
      <c r="AF596" s="137">
        <v>32.164903333333335</v>
      </c>
      <c r="AG596" s="139">
        <f>Table1[[#This Row],[Print/Copy Time from Sleep Mode (s)]]-Table1[[#This Row],[Print/Copy Time from Ready State (s)]]</f>
        <v>36</v>
      </c>
      <c r="AH5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596" s="139" t="b">
        <f>IF(Table1[[#This Row],[Recovery Time Requirement (s)]]="No Requirement",TRUE,IF(Table1[[#This Row],[Recovery Time Requirement (s)]]="Default Delay Time Missing","Unknown",Table1[[#This Row],[Recovery Time (s) (Tactive1 - Tactive0)]]&lt;=Table1[[#This Row],[Recovery Time Requirement (s)]]))</f>
        <v>0</v>
      </c>
      <c r="AJ596" s="139" t="b">
        <f>Table1[[#This Row],[Automatic Duplex Output Capable]]&lt;&gt;"Optional"</f>
        <v>1</v>
      </c>
      <c r="AK5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6" s="140" t="str">
        <f t="array" ref="AL5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6" s="140">
        <f t="array" ref="AM5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596" s="140">
        <f>Table1[[#This Row],[V2.0 TEC Requirement (kWh/wk)]]*52/3</f>
        <v>70.2</v>
      </c>
      <c r="AO5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0.6185558333333333</v>
      </c>
      <c r="AP596" s="140">
        <f t="array" ref="AP5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596" s="140">
        <f>Table1[[#This Row],[Proposed V3.0 TEC Requirement (kWh/wk)]]+IF(Table1[[#This Row],[Maximum Document Size Width]]&gt;=275,A3_Weekly,0)+IF(AND(ISNUMBER(FIND("WiFi",Table1[[#This Row],[Functional Adders]])),ISERROR(FIND("Ethernet",Table1[[#This Row],[Functional Adders]]))),WiFi_Weekly,0)</f>
        <v>0.59499999999999997</v>
      </c>
      <c r="AR596" s="140" t="b">
        <f>Table1[[#This Row],[Typical Electricity Consumption (TEC) Per Proposed V3.0 Calculations (kWh/wk)]]&lt;=Table1[[#This Row],[Proposed V3.0 TEC Requirement Plus A3 and Wi-Fi Allowances (kWh/wk)]]</f>
        <v>0</v>
      </c>
      <c r="AS596" s="140" t="b">
        <f t="shared" si="11"/>
        <v>0</v>
      </c>
    </row>
    <row r="597" spans="1:45" ht="60" x14ac:dyDescent="0.2">
      <c r="A597" s="131">
        <v>2197212</v>
      </c>
      <c r="B597" s="132" t="s">
        <v>974</v>
      </c>
      <c r="C597" s="132" t="s">
        <v>980</v>
      </c>
      <c r="D597" s="132" t="s">
        <v>3146</v>
      </c>
      <c r="E597" s="132" t="s">
        <v>3148</v>
      </c>
      <c r="F597" s="132"/>
      <c r="G597" s="132" t="s">
        <v>29</v>
      </c>
      <c r="H597" s="132" t="s">
        <v>22</v>
      </c>
      <c r="I597" s="133">
        <v>216</v>
      </c>
      <c r="J597" s="133">
        <v>1321</v>
      </c>
      <c r="K597" s="132"/>
      <c r="L597" s="132" t="s">
        <v>32</v>
      </c>
      <c r="M597" s="132" t="s">
        <v>21</v>
      </c>
      <c r="N597" s="133">
        <v>31</v>
      </c>
      <c r="O597" s="132" t="s">
        <v>24</v>
      </c>
      <c r="P597" s="134">
        <v>2.2000000000000002</v>
      </c>
      <c r="Q597" s="135">
        <v>114.4</v>
      </c>
      <c r="R597" s="132" t="s">
        <v>981</v>
      </c>
      <c r="S597" s="136">
        <v>41401</v>
      </c>
      <c r="T597" s="136">
        <v>41600</v>
      </c>
      <c r="U597" s="132" t="s">
        <v>40</v>
      </c>
      <c r="V597" s="132" t="s">
        <v>3701</v>
      </c>
      <c r="W597" s="137">
        <v>30</v>
      </c>
      <c r="X597" s="137">
        <v>19.8</v>
      </c>
      <c r="Y597" s="137">
        <v>52.8</v>
      </c>
      <c r="Z597" s="137">
        <v>30</v>
      </c>
      <c r="AA597" s="137">
        <v>31</v>
      </c>
      <c r="AB597" s="137">
        <v>405.33333333333337</v>
      </c>
      <c r="AC597" s="138">
        <v>2.1615316666666669</v>
      </c>
      <c r="AD597" s="137">
        <v>101.33333333333334</v>
      </c>
      <c r="AE597" s="137">
        <v>0.66768791666666671</v>
      </c>
      <c r="AF597" s="137">
        <v>34.719771666666666</v>
      </c>
      <c r="AG597" s="139">
        <f>Table1[[#This Row],[Print/Copy Time from Sleep Mode (s)]]-Table1[[#This Row],[Print/Copy Time from Ready State (s)]]</f>
        <v>33</v>
      </c>
      <c r="AH5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597" s="139" t="b">
        <f>IF(Table1[[#This Row],[Recovery Time Requirement (s)]]="No Requirement",TRUE,IF(Table1[[#This Row],[Recovery Time Requirement (s)]]="Default Delay Time Missing","Unknown",Table1[[#This Row],[Recovery Time (s) (Tactive1 - Tactive0)]]&lt;=Table1[[#This Row],[Recovery Time Requirement (s)]]))</f>
        <v>0</v>
      </c>
      <c r="AJ597" s="139" t="b">
        <f>Table1[[#This Row],[Automatic Duplex Output Capable]]&lt;&gt;"Optional"</f>
        <v>1</v>
      </c>
      <c r="AK5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7" s="140" t="str">
        <f t="array" ref="AL5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597" s="140">
        <f t="array" ref="AM5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597" s="140">
        <f>Table1[[#This Row],[V2.0 TEC Requirement (kWh/wk)]]*52/3</f>
        <v>70.2</v>
      </c>
      <c r="AO5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0.66768791666666671</v>
      </c>
      <c r="AP597" s="140">
        <f t="array" ref="AP5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597" s="140">
        <f>Table1[[#This Row],[Proposed V3.0 TEC Requirement (kWh/wk)]]+IF(Table1[[#This Row],[Maximum Document Size Width]]&gt;=275,A3_Weekly,0)+IF(AND(ISNUMBER(FIND("WiFi",Table1[[#This Row],[Functional Adders]])),ISERROR(FIND("Ethernet",Table1[[#This Row],[Functional Adders]]))),WiFi_Weekly,0)</f>
        <v>0.59499999999999997</v>
      </c>
      <c r="AR597" s="140" t="b">
        <f>Table1[[#This Row],[Typical Electricity Consumption (TEC) Per Proposed V3.0 Calculations (kWh/wk)]]&lt;=Table1[[#This Row],[Proposed V3.0 TEC Requirement Plus A3 and Wi-Fi Allowances (kWh/wk)]]</f>
        <v>0</v>
      </c>
      <c r="AS597" s="140" t="b">
        <f t="shared" si="11"/>
        <v>0</v>
      </c>
    </row>
    <row r="598" spans="1:45" ht="60" x14ac:dyDescent="0.2">
      <c r="A598" s="131">
        <v>2195269</v>
      </c>
      <c r="B598" s="132" t="s">
        <v>974</v>
      </c>
      <c r="C598" s="132" t="s">
        <v>980</v>
      </c>
      <c r="D598" s="132" t="s">
        <v>3149</v>
      </c>
      <c r="E598" s="132" t="s">
        <v>3150</v>
      </c>
      <c r="F598" s="132"/>
      <c r="G598" s="132" t="s">
        <v>1432</v>
      </c>
      <c r="H598" s="132" t="s">
        <v>22</v>
      </c>
      <c r="I598" s="133">
        <v>216</v>
      </c>
      <c r="J598" s="133">
        <v>1321</v>
      </c>
      <c r="K598" s="132"/>
      <c r="L598" s="132" t="s">
        <v>32</v>
      </c>
      <c r="M598" s="132" t="s">
        <v>21</v>
      </c>
      <c r="N598" s="133">
        <v>25</v>
      </c>
      <c r="O598" s="132" t="s">
        <v>24</v>
      </c>
      <c r="P598" s="134">
        <v>1.8</v>
      </c>
      <c r="Q598" s="135">
        <v>93.6</v>
      </c>
      <c r="R598" s="132" t="s">
        <v>981</v>
      </c>
      <c r="S598" s="136">
        <v>41401</v>
      </c>
      <c r="T598" s="136">
        <v>41598</v>
      </c>
      <c r="U598" s="132" t="s">
        <v>40</v>
      </c>
      <c r="V598" s="132" t="s">
        <v>3702</v>
      </c>
      <c r="W598" s="137">
        <v>30</v>
      </c>
      <c r="X598" s="137">
        <v>19.8</v>
      </c>
      <c r="Y598" s="137">
        <v>58.2</v>
      </c>
      <c r="Z598" s="137">
        <v>28.8</v>
      </c>
      <c r="AA598" s="137">
        <v>25</v>
      </c>
      <c r="AB598" s="137">
        <v>329.66666666666663</v>
      </c>
      <c r="AC598" s="138">
        <v>1.8143366666666663</v>
      </c>
      <c r="AD598" s="137">
        <v>82.416666666666657</v>
      </c>
      <c r="AE598" s="137">
        <v>0.60152416666666664</v>
      </c>
      <c r="AF598" s="137">
        <v>31.279256666666665</v>
      </c>
      <c r="AG598" s="139">
        <f>Table1[[#This Row],[Print/Copy Time from Sleep Mode (s)]]-Table1[[#This Row],[Print/Copy Time from Ready State (s)]]</f>
        <v>38.400000000000006</v>
      </c>
      <c r="AH5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598" s="139" t="b">
        <f>IF(Table1[[#This Row],[Recovery Time Requirement (s)]]="No Requirement",TRUE,IF(Table1[[#This Row],[Recovery Time Requirement (s)]]="Default Delay Time Missing","Unknown",Table1[[#This Row],[Recovery Time (s) (Tactive1 - Tactive0)]]&lt;=Table1[[#This Row],[Recovery Time Requirement (s)]]))</f>
        <v>0</v>
      </c>
      <c r="AJ598" s="139" t="b">
        <f>Table1[[#This Row],[Automatic Duplex Output Capable]]&lt;&gt;"Optional"</f>
        <v>1</v>
      </c>
      <c r="AK5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8" s="140" t="str">
        <f t="array" ref="AL5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98" s="140">
        <f t="array" ref="AM5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598" s="140">
        <f>Table1[[#This Row],[V2.0 TEC Requirement (kWh/wk)]]*52/3</f>
        <v>57.199999999999996</v>
      </c>
      <c r="AO5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0.60152416666666664</v>
      </c>
      <c r="AP598" s="140">
        <f t="array" ref="AP5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598" s="140">
        <f>Table1[[#This Row],[Proposed V3.0 TEC Requirement (kWh/wk)]]+IF(Table1[[#This Row],[Maximum Document Size Width]]&gt;=275,A3_Weekly,0)+IF(AND(ISNUMBER(FIND("WiFi",Table1[[#This Row],[Functional Adders]])),ISERROR(FIND("Ethernet",Table1[[#This Row],[Functional Adders]]))),WiFi_Weekly,0)</f>
        <v>0.33800000000000002</v>
      </c>
      <c r="AR598" s="140" t="b">
        <f>Table1[[#This Row],[Typical Electricity Consumption (TEC) Per Proposed V3.0 Calculations (kWh/wk)]]&lt;=Table1[[#This Row],[Proposed V3.0 TEC Requirement Plus A3 and Wi-Fi Allowances (kWh/wk)]]</f>
        <v>0</v>
      </c>
      <c r="AS598" s="140" t="b">
        <f t="shared" si="11"/>
        <v>0</v>
      </c>
    </row>
    <row r="599" spans="1:45" ht="60" x14ac:dyDescent="0.2">
      <c r="A599" s="131">
        <v>2195270</v>
      </c>
      <c r="B599" s="132" t="s">
        <v>974</v>
      </c>
      <c r="C599" s="132" t="s">
        <v>980</v>
      </c>
      <c r="D599" s="132" t="s">
        <v>3149</v>
      </c>
      <c r="E599" s="132" t="s">
        <v>3151</v>
      </c>
      <c r="F599" s="132"/>
      <c r="G599" s="132" t="s">
        <v>1432</v>
      </c>
      <c r="H599" s="132" t="s">
        <v>22</v>
      </c>
      <c r="I599" s="133">
        <v>216</v>
      </c>
      <c r="J599" s="133">
        <v>1321</v>
      </c>
      <c r="K599" s="132"/>
      <c r="L599" s="132" t="s">
        <v>32</v>
      </c>
      <c r="M599" s="132" t="s">
        <v>21</v>
      </c>
      <c r="N599" s="133">
        <v>25</v>
      </c>
      <c r="O599" s="132" t="s">
        <v>24</v>
      </c>
      <c r="P599" s="134">
        <v>1.8</v>
      </c>
      <c r="Q599" s="135">
        <v>93.6</v>
      </c>
      <c r="R599" s="132" t="s">
        <v>981</v>
      </c>
      <c r="S599" s="136">
        <v>41401</v>
      </c>
      <c r="T599" s="136">
        <v>41598</v>
      </c>
      <c r="U599" s="132" t="s">
        <v>40</v>
      </c>
      <c r="V599" s="132" t="s">
        <v>3703</v>
      </c>
      <c r="W599" s="137">
        <v>30</v>
      </c>
      <c r="X599" s="137">
        <v>16.2</v>
      </c>
      <c r="Y599" s="137">
        <v>49.8</v>
      </c>
      <c r="Z599" s="137">
        <v>27</v>
      </c>
      <c r="AA599" s="137">
        <v>25</v>
      </c>
      <c r="AB599" s="137">
        <v>327.16666666666669</v>
      </c>
      <c r="AC599" s="138">
        <v>1.8430658333333336</v>
      </c>
      <c r="AD599" s="137">
        <v>81.791666666666671</v>
      </c>
      <c r="AE599" s="137">
        <v>0.64665958333333329</v>
      </c>
      <c r="AF599" s="137">
        <v>33.626298333333331</v>
      </c>
      <c r="AG599" s="139">
        <f>Table1[[#This Row],[Print/Copy Time from Sleep Mode (s)]]-Table1[[#This Row],[Print/Copy Time from Ready State (s)]]</f>
        <v>33.599999999999994</v>
      </c>
      <c r="AH5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27.75</v>
      </c>
      <c r="AI599" s="139" t="b">
        <f>IF(Table1[[#This Row],[Recovery Time Requirement (s)]]="No Requirement",TRUE,IF(Table1[[#This Row],[Recovery Time Requirement (s)]]="Default Delay Time Missing","Unknown",Table1[[#This Row],[Recovery Time (s) (Tactive1 - Tactive0)]]&lt;=Table1[[#This Row],[Recovery Time Requirement (s)]]))</f>
        <v>0</v>
      </c>
      <c r="AJ599" s="139" t="b">
        <f>Table1[[#This Row],[Automatic Duplex Output Capable]]&lt;&gt;"Optional"</f>
        <v>1</v>
      </c>
      <c r="AK5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599" s="140" t="str">
        <f t="array" ref="AL5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599" s="140">
        <f t="array" ref="AM5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599" s="140">
        <f>Table1[[#This Row],[V2.0 TEC Requirement (kWh/wk)]]*52/3</f>
        <v>57.199999999999996</v>
      </c>
      <c r="AO5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0.64665958333333329</v>
      </c>
      <c r="AP599" s="140">
        <f t="array" ref="AP5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599" s="140">
        <f>Table1[[#This Row],[Proposed V3.0 TEC Requirement (kWh/wk)]]+IF(Table1[[#This Row],[Maximum Document Size Width]]&gt;=275,A3_Weekly,0)+IF(AND(ISNUMBER(FIND("WiFi",Table1[[#This Row],[Functional Adders]])),ISERROR(FIND("Ethernet",Table1[[#This Row],[Functional Adders]]))),WiFi_Weekly,0)</f>
        <v>0.33800000000000002</v>
      </c>
      <c r="AR599" s="140" t="b">
        <f>Table1[[#This Row],[Typical Electricity Consumption (TEC) Per Proposed V3.0 Calculations (kWh/wk)]]&lt;=Table1[[#This Row],[Proposed V3.0 TEC Requirement Plus A3 and Wi-Fi Allowances (kWh/wk)]]</f>
        <v>0</v>
      </c>
      <c r="AS599" s="140" t="b">
        <f t="shared" si="11"/>
        <v>0</v>
      </c>
    </row>
    <row r="600" spans="1:45" ht="60" x14ac:dyDescent="0.2">
      <c r="A600" s="131">
        <v>2195271</v>
      </c>
      <c r="B600" s="132" t="s">
        <v>974</v>
      </c>
      <c r="C600" s="132" t="s">
        <v>980</v>
      </c>
      <c r="D600" s="132" t="s">
        <v>3152</v>
      </c>
      <c r="E600" s="132" t="s">
        <v>3153</v>
      </c>
      <c r="F600" s="132"/>
      <c r="G600" s="132" t="s">
        <v>1432</v>
      </c>
      <c r="H600" s="132" t="s">
        <v>22</v>
      </c>
      <c r="I600" s="133">
        <v>216</v>
      </c>
      <c r="J600" s="133">
        <v>1321</v>
      </c>
      <c r="K600" s="132"/>
      <c r="L600" s="132" t="s">
        <v>32</v>
      </c>
      <c r="M600" s="132" t="s">
        <v>21</v>
      </c>
      <c r="N600" s="133">
        <v>31</v>
      </c>
      <c r="O600" s="132" t="s">
        <v>24</v>
      </c>
      <c r="P600" s="134">
        <v>2.5</v>
      </c>
      <c r="Q600" s="135">
        <v>130</v>
      </c>
      <c r="R600" s="132" t="s">
        <v>981</v>
      </c>
      <c r="S600" s="136">
        <v>41401</v>
      </c>
      <c r="T600" s="136">
        <v>41598</v>
      </c>
      <c r="U600" s="132" t="s">
        <v>40</v>
      </c>
      <c r="V600" s="132" t="s">
        <v>3704</v>
      </c>
      <c r="W600" s="137">
        <v>30</v>
      </c>
      <c r="X600" s="137">
        <v>25.2</v>
      </c>
      <c r="Y600" s="137">
        <v>60</v>
      </c>
      <c r="Z600" s="137">
        <v>36</v>
      </c>
      <c r="AA600" s="137">
        <v>31</v>
      </c>
      <c r="AB600" s="137">
        <v>464.63333333333327</v>
      </c>
      <c r="AC600" s="138">
        <v>2.4953258333333332</v>
      </c>
      <c r="AD600" s="137">
        <v>116.15833333333332</v>
      </c>
      <c r="AE600" s="137">
        <v>0.78491958333333323</v>
      </c>
      <c r="AF600" s="137">
        <v>40.815818333333326</v>
      </c>
      <c r="AG600" s="139">
        <f>Table1[[#This Row],[Print/Copy Time from Sleep Mode (s)]]-Table1[[#This Row],[Print/Copy Time from Ready State (s)]]</f>
        <v>34.799999999999997</v>
      </c>
      <c r="AH6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600" s="139" t="b">
        <f>IF(Table1[[#This Row],[Recovery Time Requirement (s)]]="No Requirement",TRUE,IF(Table1[[#This Row],[Recovery Time Requirement (s)]]="Default Delay Time Missing","Unknown",Table1[[#This Row],[Recovery Time (s) (Tactive1 - Tactive0)]]&lt;=Table1[[#This Row],[Recovery Time Requirement (s)]]))</f>
        <v>0</v>
      </c>
      <c r="AJ600" s="139" t="b">
        <f>Table1[[#This Row],[Automatic Duplex Output Capable]]&lt;&gt;"Optional"</f>
        <v>1</v>
      </c>
      <c r="AK6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0" s="140" t="str">
        <f t="array" ref="AL6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00" s="140">
        <f t="array" ref="AM6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00" s="140">
        <f>Table1[[#This Row],[V2.0 TEC Requirement (kWh/wk)]]*52/3</f>
        <v>71.933333333333337</v>
      </c>
      <c r="AO6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0.78491958333333323</v>
      </c>
      <c r="AP600" s="140">
        <f t="array" ref="AP6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00" s="140">
        <f>Table1[[#This Row],[Proposed V3.0 TEC Requirement (kWh/wk)]]+IF(Table1[[#This Row],[Maximum Document Size Width]]&gt;=275,A3_Weekly,0)+IF(AND(ISNUMBER(FIND("WiFi",Table1[[#This Row],[Functional Adders]])),ISERROR(FIND("Ethernet",Table1[[#This Row],[Functional Adders]]))),WiFi_Weekly,0)</f>
        <v>0.46400000000000002</v>
      </c>
      <c r="AR600" s="140" t="b">
        <f>Table1[[#This Row],[Typical Electricity Consumption (TEC) Per Proposed V3.0 Calculations (kWh/wk)]]&lt;=Table1[[#This Row],[Proposed V3.0 TEC Requirement Plus A3 and Wi-Fi Allowances (kWh/wk)]]</f>
        <v>0</v>
      </c>
      <c r="AS600" s="140" t="b">
        <f t="shared" si="11"/>
        <v>0</v>
      </c>
    </row>
    <row r="601" spans="1:45" ht="60" x14ac:dyDescent="0.2">
      <c r="A601" s="131">
        <v>2195273</v>
      </c>
      <c r="B601" s="132" t="s">
        <v>974</v>
      </c>
      <c r="C601" s="132" t="s">
        <v>980</v>
      </c>
      <c r="D601" s="132" t="s">
        <v>3152</v>
      </c>
      <c r="E601" s="132" t="s">
        <v>3154</v>
      </c>
      <c r="F601" s="132"/>
      <c r="G601" s="132" t="s">
        <v>1432</v>
      </c>
      <c r="H601" s="132" t="s">
        <v>22</v>
      </c>
      <c r="I601" s="133">
        <v>216</v>
      </c>
      <c r="J601" s="133">
        <v>1321</v>
      </c>
      <c r="K601" s="132"/>
      <c r="L601" s="132" t="s">
        <v>32</v>
      </c>
      <c r="M601" s="132" t="s">
        <v>21</v>
      </c>
      <c r="N601" s="133">
        <v>31</v>
      </c>
      <c r="O601" s="132" t="s">
        <v>24</v>
      </c>
      <c r="P601" s="134">
        <v>2.4</v>
      </c>
      <c r="Q601" s="135">
        <v>124.8</v>
      </c>
      <c r="R601" s="132" t="s">
        <v>981</v>
      </c>
      <c r="S601" s="136">
        <v>41401</v>
      </c>
      <c r="T601" s="136">
        <v>41598</v>
      </c>
      <c r="U601" s="132" t="s">
        <v>40</v>
      </c>
      <c r="V601" s="132" t="s">
        <v>3705</v>
      </c>
      <c r="W601" s="137">
        <v>30</v>
      </c>
      <c r="X601" s="137">
        <v>16.2</v>
      </c>
      <c r="Y601" s="137">
        <v>58.8</v>
      </c>
      <c r="Z601" s="137">
        <v>28.2</v>
      </c>
      <c r="AA601" s="137">
        <v>31</v>
      </c>
      <c r="AB601" s="137">
        <v>436.36666666666667</v>
      </c>
      <c r="AC601" s="138">
        <v>2.3802681666666667</v>
      </c>
      <c r="AD601" s="137">
        <v>109.09166666666667</v>
      </c>
      <c r="AE601" s="137">
        <v>0.78167441666666659</v>
      </c>
      <c r="AF601" s="137">
        <v>40.64706966666666</v>
      </c>
      <c r="AG601" s="139">
        <f>Table1[[#This Row],[Print/Copy Time from Sleep Mode (s)]]-Table1[[#This Row],[Print/Copy Time from Ready State (s)]]</f>
        <v>42.599999999999994</v>
      </c>
      <c r="AH6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601" s="139" t="b">
        <f>IF(Table1[[#This Row],[Recovery Time Requirement (s)]]="No Requirement",TRUE,IF(Table1[[#This Row],[Recovery Time Requirement (s)]]="Default Delay Time Missing","Unknown",Table1[[#This Row],[Recovery Time (s) (Tactive1 - Tactive0)]]&lt;=Table1[[#This Row],[Recovery Time Requirement (s)]]))</f>
        <v>0</v>
      </c>
      <c r="AJ601" s="139" t="b">
        <f>Table1[[#This Row],[Automatic Duplex Output Capable]]&lt;&gt;"Optional"</f>
        <v>1</v>
      </c>
      <c r="AK6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1" s="140" t="str">
        <f t="array" ref="AL6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01" s="140">
        <f t="array" ref="AM6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01" s="140">
        <f>Table1[[#This Row],[V2.0 TEC Requirement (kWh/wk)]]*52/3</f>
        <v>71.933333333333337</v>
      </c>
      <c r="AO6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0.78167441666666659</v>
      </c>
      <c r="AP601" s="140">
        <f t="array" ref="AP6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01" s="140">
        <f>Table1[[#This Row],[Proposed V3.0 TEC Requirement (kWh/wk)]]+IF(Table1[[#This Row],[Maximum Document Size Width]]&gt;=275,A3_Weekly,0)+IF(AND(ISNUMBER(FIND("WiFi",Table1[[#This Row],[Functional Adders]])),ISERROR(FIND("Ethernet",Table1[[#This Row],[Functional Adders]]))),WiFi_Weekly,0)</f>
        <v>0.46400000000000002</v>
      </c>
      <c r="AR601" s="140" t="b">
        <f>Table1[[#This Row],[Typical Electricity Consumption (TEC) Per Proposed V3.0 Calculations (kWh/wk)]]&lt;=Table1[[#This Row],[Proposed V3.0 TEC Requirement Plus A3 and Wi-Fi Allowances (kWh/wk)]]</f>
        <v>0</v>
      </c>
      <c r="AS601" s="140" t="b">
        <f t="shared" si="11"/>
        <v>0</v>
      </c>
    </row>
    <row r="602" spans="1:45" ht="36" x14ac:dyDescent="0.2">
      <c r="A602" s="131">
        <v>2280828</v>
      </c>
      <c r="B602" s="132" t="s">
        <v>974</v>
      </c>
      <c r="C602" s="132" t="s">
        <v>980</v>
      </c>
      <c r="D602" s="132" t="s">
        <v>1007</v>
      </c>
      <c r="E602" s="132" t="s">
        <v>1008</v>
      </c>
      <c r="F602" s="132"/>
      <c r="G602" s="132" t="s">
        <v>29</v>
      </c>
      <c r="H602" s="132" t="s">
        <v>22</v>
      </c>
      <c r="I602" s="133">
        <v>216</v>
      </c>
      <c r="J602" s="133">
        <v>1321</v>
      </c>
      <c r="K602" s="132"/>
      <c r="L602" s="132" t="s">
        <v>32</v>
      </c>
      <c r="M602" s="132" t="s">
        <v>21</v>
      </c>
      <c r="N602" s="133">
        <v>31</v>
      </c>
      <c r="O602" s="132" t="s">
        <v>24</v>
      </c>
      <c r="P602" s="134">
        <v>2.1</v>
      </c>
      <c r="Q602" s="135">
        <v>109.2</v>
      </c>
      <c r="R602" s="132" t="s">
        <v>31</v>
      </c>
      <c r="S602" s="136">
        <v>42672</v>
      </c>
      <c r="T602" s="136">
        <v>42571</v>
      </c>
      <c r="U602" s="132" t="s">
        <v>40</v>
      </c>
      <c r="V602" s="132" t="s">
        <v>1009</v>
      </c>
      <c r="W602" s="137">
        <v>1</v>
      </c>
      <c r="X602" s="137">
        <v>18</v>
      </c>
      <c r="Y602" s="137">
        <v>40.799999999999997</v>
      </c>
      <c r="Z602" s="137">
        <v>34.200000000000003</v>
      </c>
      <c r="AA602" s="137">
        <v>31</v>
      </c>
      <c r="AB602" s="137">
        <v>412.06666666666672</v>
      </c>
      <c r="AC602" s="138">
        <v>2.1268141666666667</v>
      </c>
      <c r="AD602" s="137">
        <v>103.01666666666668</v>
      </c>
      <c r="AE602" s="137">
        <v>0.59609541666666677</v>
      </c>
      <c r="AF602" s="137">
        <v>30.996961666666671</v>
      </c>
      <c r="AG602" s="139">
        <f>Table1[[#This Row],[Print/Copy Time from Sleep Mode (s)]]-Table1[[#This Row],[Print/Copy Time from Ready State (s)]]</f>
        <v>22.799999999999997</v>
      </c>
      <c r="AH6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02" s="139" t="b">
        <f>IF(Table1[[#This Row],[Recovery Time Requirement (s)]]="No Requirement",TRUE,IF(Table1[[#This Row],[Recovery Time Requirement (s)]]="Default Delay Time Missing","Unknown",Table1[[#This Row],[Recovery Time (s) (Tactive1 - Tactive0)]]&lt;=Table1[[#This Row],[Recovery Time Requirement (s)]]))</f>
        <v>0</v>
      </c>
      <c r="AJ602" s="139" t="b">
        <f>Table1[[#This Row],[Automatic Duplex Output Capable]]&lt;&gt;"Optional"</f>
        <v>1</v>
      </c>
      <c r="AK6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2" s="140" t="str">
        <f t="array" ref="AL6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2" s="140">
        <f t="array" ref="AM6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602" s="140">
        <f>Table1[[#This Row],[V2.0 TEC Requirement (kWh/wk)]]*52/3</f>
        <v>70.2</v>
      </c>
      <c r="AO6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0.59609541666666677</v>
      </c>
      <c r="AP602" s="140">
        <f t="array" ref="AP6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602" s="140">
        <f>Table1[[#This Row],[Proposed V3.0 TEC Requirement (kWh/wk)]]+IF(Table1[[#This Row],[Maximum Document Size Width]]&gt;=275,A3_Weekly,0)+IF(AND(ISNUMBER(FIND("WiFi",Table1[[#This Row],[Functional Adders]])),ISERROR(FIND("Ethernet",Table1[[#This Row],[Functional Adders]]))),WiFi_Weekly,0)</f>
        <v>0.59499999999999997</v>
      </c>
      <c r="AR602" s="140" t="b">
        <f>Table1[[#This Row],[Typical Electricity Consumption (TEC) Per Proposed V3.0 Calculations (kWh/wk)]]&lt;=Table1[[#This Row],[Proposed V3.0 TEC Requirement Plus A3 and Wi-Fi Allowances (kWh/wk)]]</f>
        <v>0</v>
      </c>
      <c r="AS602" s="140" t="b">
        <f t="shared" si="11"/>
        <v>0</v>
      </c>
    </row>
    <row r="603" spans="1:45" ht="36" x14ac:dyDescent="0.2">
      <c r="A603" s="131">
        <v>2280830</v>
      </c>
      <c r="B603" s="132" t="s">
        <v>974</v>
      </c>
      <c r="C603" s="132" t="s">
        <v>980</v>
      </c>
      <c r="D603" s="132" t="s">
        <v>1010</v>
      </c>
      <c r="E603" s="132" t="s">
        <v>1011</v>
      </c>
      <c r="F603" s="132"/>
      <c r="G603" s="132" t="s">
        <v>1432</v>
      </c>
      <c r="H603" s="132" t="s">
        <v>22</v>
      </c>
      <c r="I603" s="133">
        <v>216</v>
      </c>
      <c r="J603" s="133">
        <v>1321</v>
      </c>
      <c r="K603" s="132"/>
      <c r="L603" s="132" t="s">
        <v>32</v>
      </c>
      <c r="M603" s="132" t="s">
        <v>21</v>
      </c>
      <c r="N603" s="133">
        <v>31</v>
      </c>
      <c r="O603" s="132" t="s">
        <v>24</v>
      </c>
      <c r="P603" s="134">
        <v>2.1</v>
      </c>
      <c r="Q603" s="135">
        <v>109.2</v>
      </c>
      <c r="R603" s="132" t="s">
        <v>1012</v>
      </c>
      <c r="S603" s="136">
        <v>42672</v>
      </c>
      <c r="T603" s="136">
        <v>42571</v>
      </c>
      <c r="U603" s="132" t="s">
        <v>40</v>
      </c>
      <c r="V603" s="132" t="s">
        <v>1013</v>
      </c>
      <c r="W603" s="137">
        <v>1</v>
      </c>
      <c r="X603" s="137">
        <v>16.2</v>
      </c>
      <c r="Y603" s="137">
        <v>43.2</v>
      </c>
      <c r="Z603" s="137">
        <v>33</v>
      </c>
      <c r="AA603" s="137">
        <v>31</v>
      </c>
      <c r="AB603" s="137">
        <v>411.26666666666659</v>
      </c>
      <c r="AC603" s="138">
        <v>2.1357133333333334</v>
      </c>
      <c r="AD603" s="137">
        <v>102.81666666666665</v>
      </c>
      <c r="AE603" s="137">
        <v>0.61090083333333323</v>
      </c>
      <c r="AF603" s="137">
        <v>31.766843333333327</v>
      </c>
      <c r="AG603" s="139">
        <f>Table1[[#This Row],[Print/Copy Time from Sleep Mode (s)]]-Table1[[#This Row],[Print/Copy Time from Ready State (s)]]</f>
        <v>27.000000000000004</v>
      </c>
      <c r="AH6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03" s="139" t="b">
        <f>IF(Table1[[#This Row],[Recovery Time Requirement (s)]]="No Requirement",TRUE,IF(Table1[[#This Row],[Recovery Time Requirement (s)]]="Default Delay Time Missing","Unknown",Table1[[#This Row],[Recovery Time (s) (Tactive1 - Tactive0)]]&lt;=Table1[[#This Row],[Recovery Time Requirement (s)]]))</f>
        <v>0</v>
      </c>
      <c r="AJ603" s="139" t="b">
        <f>Table1[[#This Row],[Automatic Duplex Output Capable]]&lt;&gt;"Optional"</f>
        <v>1</v>
      </c>
      <c r="AK6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3" s="140" t="str">
        <f t="array" ref="AL6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03" s="140">
        <f t="array" ref="AM6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03" s="140">
        <f>Table1[[#This Row],[V2.0 TEC Requirement (kWh/wk)]]*52/3</f>
        <v>71.933333333333337</v>
      </c>
      <c r="AO6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0.61090083333333323</v>
      </c>
      <c r="AP603" s="140">
        <f t="array" ref="AP6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03" s="140">
        <f>Table1[[#This Row],[Proposed V3.0 TEC Requirement (kWh/wk)]]+IF(Table1[[#This Row],[Maximum Document Size Width]]&gt;=275,A3_Weekly,0)+IF(AND(ISNUMBER(FIND("WiFi",Table1[[#This Row],[Functional Adders]])),ISERROR(FIND("Ethernet",Table1[[#This Row],[Functional Adders]]))),WiFi_Weekly,0)</f>
        <v>0.46400000000000002</v>
      </c>
      <c r="AR603" s="140" t="b">
        <f>Table1[[#This Row],[Typical Electricity Consumption (TEC) Per Proposed V3.0 Calculations (kWh/wk)]]&lt;=Table1[[#This Row],[Proposed V3.0 TEC Requirement Plus A3 and Wi-Fi Allowances (kWh/wk)]]</f>
        <v>0</v>
      </c>
      <c r="AS603" s="140" t="b">
        <f t="shared" si="11"/>
        <v>0</v>
      </c>
    </row>
    <row r="604" spans="1:45" ht="60" x14ac:dyDescent="0.2">
      <c r="A604" s="131">
        <v>2194599</v>
      </c>
      <c r="B604" s="132" t="s">
        <v>974</v>
      </c>
      <c r="C604" s="132" t="s">
        <v>980</v>
      </c>
      <c r="D604" s="132" t="s">
        <v>3155</v>
      </c>
      <c r="E604" s="132" t="s">
        <v>3156</v>
      </c>
      <c r="F604" s="132"/>
      <c r="G604" s="132" t="s">
        <v>29</v>
      </c>
      <c r="H604" s="132" t="s">
        <v>22</v>
      </c>
      <c r="I604" s="133">
        <v>297</v>
      </c>
      <c r="J604" s="133">
        <v>1321</v>
      </c>
      <c r="K604" s="132"/>
      <c r="L604" s="132" t="s">
        <v>32</v>
      </c>
      <c r="M604" s="132" t="s">
        <v>21</v>
      </c>
      <c r="N604" s="133">
        <v>35</v>
      </c>
      <c r="O604" s="132" t="s">
        <v>24</v>
      </c>
      <c r="P604" s="134">
        <v>3.1</v>
      </c>
      <c r="Q604" s="135">
        <v>161.19999999999999</v>
      </c>
      <c r="R604" s="132" t="s">
        <v>25</v>
      </c>
      <c r="S604" s="136">
        <v>41299</v>
      </c>
      <c r="T604" s="136">
        <v>41551</v>
      </c>
      <c r="U604" s="132" t="s">
        <v>45</v>
      </c>
      <c r="V604" s="132" t="s">
        <v>3706</v>
      </c>
      <c r="W604" s="137">
        <v>1</v>
      </c>
      <c r="X604" s="137">
        <v>19.2</v>
      </c>
      <c r="Y604" s="137">
        <v>40.200000000000003</v>
      </c>
      <c r="Z604" s="137">
        <v>28.8</v>
      </c>
      <c r="AA604" s="137">
        <v>32</v>
      </c>
      <c r="AB604" s="137">
        <v>612.99999999999989</v>
      </c>
      <c r="AC604" s="138">
        <v>3.1446379999999996</v>
      </c>
      <c r="AD604" s="137">
        <v>153.24999999999997</v>
      </c>
      <c r="AE604" s="137">
        <v>0.86388799999999966</v>
      </c>
      <c r="AF604" s="137">
        <v>44.922175999999979</v>
      </c>
      <c r="AG604" s="139">
        <f>Table1[[#This Row],[Print/Copy Time from Sleep Mode (s)]]-Table1[[#This Row],[Print/Copy Time from Ready State (s)]]</f>
        <v>21.000000000000004</v>
      </c>
      <c r="AH6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04" s="139" t="b">
        <f>IF(Table1[[#This Row],[Recovery Time Requirement (s)]]="No Requirement",TRUE,IF(Table1[[#This Row],[Recovery Time Requirement (s)]]="Default Delay Time Missing","Unknown",Table1[[#This Row],[Recovery Time (s) (Tactive1 - Tactive0)]]&lt;=Table1[[#This Row],[Recovery Time Requirement (s)]]))</f>
        <v>0</v>
      </c>
      <c r="AJ604" s="139" t="b">
        <f>Table1[[#This Row],[Automatic Duplex Output Capable]]&lt;&gt;"Optional"</f>
        <v>1</v>
      </c>
      <c r="AK6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4" s="140" t="str">
        <f t="array" ref="AL6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4" s="140">
        <f t="array" ref="AM6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604" s="140">
        <f>Table1[[#This Row],[V2.0 TEC Requirement (kWh/wk)]]*52/3</f>
        <v>89.266666666666652</v>
      </c>
      <c r="AO6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0.81388799999999961</v>
      </c>
      <c r="AP604" s="140">
        <f t="array" ref="AP6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604" s="140">
        <f>Table1[[#This Row],[Proposed V3.0 TEC Requirement (kWh/wk)]]+IF(Table1[[#This Row],[Maximum Document Size Width]]&gt;=275,A3_Weekly,0)+IF(AND(ISNUMBER(FIND("WiFi",Table1[[#This Row],[Functional Adders]])),ISERROR(FIND("Ethernet",Table1[[#This Row],[Functional Adders]]))),WiFi_Weekly,0)</f>
        <v>0.77300000000000013</v>
      </c>
      <c r="AR604" s="140" t="b">
        <f>Table1[[#This Row],[Typical Electricity Consumption (TEC) Per Proposed V3.0 Calculations (kWh/wk)]]&lt;=Table1[[#This Row],[Proposed V3.0 TEC Requirement Plus A3 and Wi-Fi Allowances (kWh/wk)]]</f>
        <v>0</v>
      </c>
      <c r="AS604" s="140" t="b">
        <f t="shared" si="11"/>
        <v>0</v>
      </c>
    </row>
    <row r="605" spans="1:45" ht="60" x14ac:dyDescent="0.2">
      <c r="A605" s="131">
        <v>2194601</v>
      </c>
      <c r="B605" s="132" t="s">
        <v>974</v>
      </c>
      <c r="C605" s="132" t="s">
        <v>980</v>
      </c>
      <c r="D605" s="132" t="s">
        <v>3155</v>
      </c>
      <c r="E605" s="132" t="s">
        <v>3157</v>
      </c>
      <c r="F605" s="132"/>
      <c r="G605" s="132" t="s">
        <v>29</v>
      </c>
      <c r="H605" s="132" t="s">
        <v>22</v>
      </c>
      <c r="I605" s="133">
        <v>297</v>
      </c>
      <c r="J605" s="133">
        <v>1321</v>
      </c>
      <c r="K605" s="132"/>
      <c r="L605" s="132" t="s">
        <v>32</v>
      </c>
      <c r="M605" s="132" t="s">
        <v>21</v>
      </c>
      <c r="N605" s="133">
        <v>35</v>
      </c>
      <c r="O605" s="132" t="s">
        <v>24</v>
      </c>
      <c r="P605" s="134">
        <v>3</v>
      </c>
      <c r="Q605" s="135">
        <v>156</v>
      </c>
      <c r="R605" s="132" t="s">
        <v>25</v>
      </c>
      <c r="S605" s="136">
        <v>41299</v>
      </c>
      <c r="T605" s="136">
        <v>41551</v>
      </c>
      <c r="U605" s="132" t="s">
        <v>45</v>
      </c>
      <c r="V605" s="132" t="s">
        <v>3707</v>
      </c>
      <c r="W605" s="137">
        <v>1</v>
      </c>
      <c r="X605" s="137">
        <v>22.2</v>
      </c>
      <c r="Y605" s="137">
        <v>39</v>
      </c>
      <c r="Z605" s="137">
        <v>31.8</v>
      </c>
      <c r="AA605" s="137">
        <v>32</v>
      </c>
      <c r="AB605" s="137">
        <v>589.6</v>
      </c>
      <c r="AC605" s="138">
        <v>3.0404016666666669</v>
      </c>
      <c r="AD605" s="137">
        <v>147.4</v>
      </c>
      <c r="AE605" s="137">
        <v>0.85040166666666661</v>
      </c>
      <c r="AF605" s="137">
        <v>44.220886666666665</v>
      </c>
      <c r="AG605" s="139">
        <f>Table1[[#This Row],[Print/Copy Time from Sleep Mode (s)]]-Table1[[#This Row],[Print/Copy Time from Ready State (s)]]</f>
        <v>16.8</v>
      </c>
      <c r="AH6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05" s="139" t="b">
        <f>IF(Table1[[#This Row],[Recovery Time Requirement (s)]]="No Requirement",TRUE,IF(Table1[[#This Row],[Recovery Time Requirement (s)]]="Default Delay Time Missing","Unknown",Table1[[#This Row],[Recovery Time (s) (Tactive1 - Tactive0)]]&lt;=Table1[[#This Row],[Recovery Time Requirement (s)]]))</f>
        <v>1</v>
      </c>
      <c r="AJ605" s="139" t="b">
        <f>Table1[[#This Row],[Automatic Duplex Output Capable]]&lt;&gt;"Optional"</f>
        <v>1</v>
      </c>
      <c r="AK6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5" s="140" t="str">
        <f t="array" ref="AL6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5" s="140">
        <f t="array" ref="AM6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605" s="140">
        <f>Table1[[#This Row],[V2.0 TEC Requirement (kWh/wk)]]*52/3</f>
        <v>89.266666666666652</v>
      </c>
      <c r="AO6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0.80040166666666657</v>
      </c>
      <c r="AP605" s="140">
        <f t="array" ref="AP6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605" s="140">
        <f>Table1[[#This Row],[Proposed V3.0 TEC Requirement (kWh/wk)]]+IF(Table1[[#This Row],[Maximum Document Size Width]]&gt;=275,A3_Weekly,0)+IF(AND(ISNUMBER(FIND("WiFi",Table1[[#This Row],[Functional Adders]])),ISERROR(FIND("Ethernet",Table1[[#This Row],[Functional Adders]]))),WiFi_Weekly,0)</f>
        <v>0.77300000000000013</v>
      </c>
      <c r="AR605" s="140" t="b">
        <f>Table1[[#This Row],[Typical Electricity Consumption (TEC) Per Proposed V3.0 Calculations (kWh/wk)]]&lt;=Table1[[#This Row],[Proposed V3.0 TEC Requirement Plus A3 and Wi-Fi Allowances (kWh/wk)]]</f>
        <v>0</v>
      </c>
      <c r="AS605" s="140" t="b">
        <f t="shared" si="11"/>
        <v>0</v>
      </c>
    </row>
    <row r="606" spans="1:45" ht="60" x14ac:dyDescent="0.2">
      <c r="A606" s="131">
        <v>2230685</v>
      </c>
      <c r="B606" s="132" t="s">
        <v>974</v>
      </c>
      <c r="C606" s="132" t="s">
        <v>980</v>
      </c>
      <c r="D606" s="132" t="s">
        <v>3158</v>
      </c>
      <c r="E606" s="132" t="s">
        <v>3159</v>
      </c>
      <c r="F606" s="132" t="s">
        <v>3160</v>
      </c>
      <c r="G606" s="132" t="s">
        <v>1432</v>
      </c>
      <c r="H606" s="132" t="s">
        <v>22</v>
      </c>
      <c r="I606" s="133">
        <v>297</v>
      </c>
      <c r="J606" s="133">
        <v>1321</v>
      </c>
      <c r="K606" s="132"/>
      <c r="L606" s="132" t="s">
        <v>32</v>
      </c>
      <c r="M606" s="132" t="s">
        <v>21</v>
      </c>
      <c r="N606" s="133">
        <v>35</v>
      </c>
      <c r="O606" s="132" t="s">
        <v>24</v>
      </c>
      <c r="P606" s="134">
        <v>3.5</v>
      </c>
      <c r="Q606" s="135">
        <v>182</v>
      </c>
      <c r="R606" s="132" t="s">
        <v>25</v>
      </c>
      <c r="S606" s="136">
        <v>42139</v>
      </c>
      <c r="T606" s="136">
        <v>42002</v>
      </c>
      <c r="U606" s="132" t="s">
        <v>45</v>
      </c>
      <c r="V606" s="132" t="s">
        <v>3708</v>
      </c>
      <c r="W606" s="137">
        <v>15</v>
      </c>
      <c r="X606" s="137">
        <v>19.8</v>
      </c>
      <c r="Y606" s="137">
        <v>37.799999999999997</v>
      </c>
      <c r="Z606" s="137">
        <v>25.2</v>
      </c>
      <c r="AA606" s="137">
        <v>32</v>
      </c>
      <c r="AB606" s="137">
        <v>665</v>
      </c>
      <c r="AC606" s="138">
        <v>3.48325</v>
      </c>
      <c r="AD606" s="137">
        <v>166.25</v>
      </c>
      <c r="AE606" s="137">
        <v>1.0254999999999999</v>
      </c>
      <c r="AF606" s="137">
        <v>53.325999999999993</v>
      </c>
      <c r="AG606" s="139">
        <f>Table1[[#This Row],[Print/Copy Time from Sleep Mode (s)]]-Table1[[#This Row],[Print/Copy Time from Ready State (s)]]</f>
        <v>17.999999999999996</v>
      </c>
      <c r="AH6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606" s="139" t="b">
        <f>IF(Table1[[#This Row],[Recovery Time Requirement (s)]]="No Requirement",TRUE,IF(Table1[[#This Row],[Recovery Time Requirement (s)]]="Default Delay Time Missing","Unknown",Table1[[#This Row],[Recovery Time (s) (Tactive1 - Tactive0)]]&lt;=Table1[[#This Row],[Recovery Time Requirement (s)]]))</f>
        <v>1</v>
      </c>
      <c r="AJ606" s="139" t="b">
        <f>Table1[[#This Row],[Automatic Duplex Output Capable]]&lt;&gt;"Optional"</f>
        <v>1</v>
      </c>
      <c r="AK6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6" s="140" t="str">
        <f t="array" ref="AL6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06" s="140">
        <f t="array" ref="AM6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606" s="140">
        <f>Table1[[#This Row],[V2.0 TEC Requirement (kWh/wk)]]*52/3</f>
        <v>91</v>
      </c>
      <c r="AO6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0.97549999999999981</v>
      </c>
      <c r="AP606" s="140">
        <f t="array" ref="AP6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606" s="140">
        <f>Table1[[#This Row],[Proposed V3.0 TEC Requirement (kWh/wk)]]+IF(Table1[[#This Row],[Maximum Document Size Width]]&gt;=275,A3_Weekly,0)+IF(AND(ISNUMBER(FIND("WiFi",Table1[[#This Row],[Functional Adders]])),ISERROR(FIND("Ethernet",Table1[[#This Row],[Functional Adders]]))),WiFi_Weekly,0)</f>
        <v>0.59800000000000009</v>
      </c>
      <c r="AR606" s="140" t="b">
        <f>Table1[[#This Row],[Typical Electricity Consumption (TEC) Per Proposed V3.0 Calculations (kWh/wk)]]&lt;=Table1[[#This Row],[Proposed V3.0 TEC Requirement Plus A3 and Wi-Fi Allowances (kWh/wk)]]</f>
        <v>0</v>
      </c>
      <c r="AS606" s="140" t="b">
        <f t="shared" si="11"/>
        <v>0</v>
      </c>
    </row>
    <row r="607" spans="1:45" ht="60" x14ac:dyDescent="0.2">
      <c r="A607" s="131">
        <v>2185962</v>
      </c>
      <c r="B607" s="132" t="s">
        <v>974</v>
      </c>
      <c r="C607" s="132" t="s">
        <v>980</v>
      </c>
      <c r="D607" s="132" t="s">
        <v>3161</v>
      </c>
      <c r="E607" s="132" t="s">
        <v>976</v>
      </c>
      <c r="F607" s="132"/>
      <c r="G607" s="132" t="s">
        <v>29</v>
      </c>
      <c r="H607" s="132" t="s">
        <v>22</v>
      </c>
      <c r="I607" s="133">
        <v>330</v>
      </c>
      <c r="J607" s="133">
        <v>1321</v>
      </c>
      <c r="K607" s="132"/>
      <c r="L607" s="132" t="s">
        <v>32</v>
      </c>
      <c r="M607" s="132" t="s">
        <v>21</v>
      </c>
      <c r="N607" s="133">
        <v>50</v>
      </c>
      <c r="O607" s="132" t="s">
        <v>24</v>
      </c>
      <c r="P607" s="134">
        <v>5.12</v>
      </c>
      <c r="Q607" s="135">
        <v>266.24</v>
      </c>
      <c r="R607" s="132" t="s">
        <v>25</v>
      </c>
      <c r="S607" s="136">
        <v>41518</v>
      </c>
      <c r="T607" s="136">
        <v>41464</v>
      </c>
      <c r="U607" s="132" t="s">
        <v>40</v>
      </c>
      <c r="V607" s="132" t="s">
        <v>3709</v>
      </c>
      <c r="W607" s="137">
        <v>1</v>
      </c>
      <c r="X607" s="137">
        <v>30</v>
      </c>
      <c r="Y607" s="137">
        <v>63</v>
      </c>
      <c r="Z607" s="137">
        <v>37.799999999999997</v>
      </c>
      <c r="AA607" s="137">
        <v>32</v>
      </c>
      <c r="AB607" s="137">
        <v>942.2</v>
      </c>
      <c r="AC607" s="138">
        <v>5.1273626666666674</v>
      </c>
      <c r="AD607" s="137">
        <v>235.55</v>
      </c>
      <c r="AE607" s="137">
        <v>1.6901126666666668</v>
      </c>
      <c r="AF607" s="137">
        <v>87.885858666666678</v>
      </c>
      <c r="AG607" s="139">
        <f>Table1[[#This Row],[Print/Copy Time from Sleep Mode (s)]]-Table1[[#This Row],[Print/Copy Time from Ready State (s)]]</f>
        <v>33</v>
      </c>
      <c r="AH6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07" s="139" t="b">
        <f>IF(Table1[[#This Row],[Recovery Time Requirement (s)]]="No Requirement",TRUE,IF(Table1[[#This Row],[Recovery Time Requirement (s)]]="Default Delay Time Missing","Unknown",Table1[[#This Row],[Recovery Time (s) (Tactive1 - Tactive0)]]&lt;=Table1[[#This Row],[Recovery Time Requirement (s)]]))</f>
        <v>0</v>
      </c>
      <c r="AJ607" s="139" t="b">
        <f>Table1[[#This Row],[Automatic Duplex Output Capable]]&lt;&gt;"Optional"</f>
        <v>1</v>
      </c>
      <c r="AK6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7" s="140" t="str">
        <f t="array" ref="AL6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7" s="140">
        <f t="array" ref="AM6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607" s="140">
        <f>Table1[[#This Row],[V2.0 TEC Requirement (kWh/wk)]]*52/3</f>
        <v>141.26666666666668</v>
      </c>
      <c r="AO6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1.6401126666666668</v>
      </c>
      <c r="AP607" s="140">
        <f t="array" ref="AP6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607" s="140">
        <f>Table1[[#This Row],[Proposed V3.0 TEC Requirement (kWh/wk)]]+IF(Table1[[#This Row],[Maximum Document Size Width]]&gt;=275,A3_Weekly,0)+IF(AND(ISNUMBER(FIND("WiFi",Table1[[#This Row],[Functional Adders]])),ISERROR(FIND("Ethernet",Table1[[#This Row],[Functional Adders]]))),WiFi_Weekly,0)</f>
        <v>0.98299999999999998</v>
      </c>
      <c r="AR607" s="140" t="b">
        <f>Table1[[#This Row],[Typical Electricity Consumption (TEC) Per Proposed V3.0 Calculations (kWh/wk)]]&lt;=Table1[[#This Row],[Proposed V3.0 TEC Requirement Plus A3 and Wi-Fi Allowances (kWh/wk)]]</f>
        <v>0</v>
      </c>
      <c r="AS607" s="140" t="b">
        <f t="shared" si="11"/>
        <v>0</v>
      </c>
    </row>
    <row r="608" spans="1:45" ht="60" x14ac:dyDescent="0.2">
      <c r="A608" s="131">
        <v>2185964</v>
      </c>
      <c r="B608" s="132" t="s">
        <v>974</v>
      </c>
      <c r="C608" s="132" t="s">
        <v>980</v>
      </c>
      <c r="D608" s="132" t="s">
        <v>3161</v>
      </c>
      <c r="E608" s="132" t="s">
        <v>3162</v>
      </c>
      <c r="F608" s="132"/>
      <c r="G608" s="132" t="s">
        <v>29</v>
      </c>
      <c r="H608" s="132" t="s">
        <v>22</v>
      </c>
      <c r="I608" s="133">
        <v>330</v>
      </c>
      <c r="J608" s="133">
        <v>1321</v>
      </c>
      <c r="K608" s="132"/>
      <c r="L608" s="132" t="s">
        <v>32</v>
      </c>
      <c r="M608" s="132" t="s">
        <v>21</v>
      </c>
      <c r="N608" s="133">
        <v>50</v>
      </c>
      <c r="O608" s="132" t="s">
        <v>24</v>
      </c>
      <c r="P608" s="134">
        <v>5.07</v>
      </c>
      <c r="Q608" s="135">
        <v>263.64</v>
      </c>
      <c r="R608" s="132" t="s">
        <v>25</v>
      </c>
      <c r="S608" s="136">
        <v>41518</v>
      </c>
      <c r="T608" s="136">
        <v>41464</v>
      </c>
      <c r="U608" s="132" t="s">
        <v>40</v>
      </c>
      <c r="V608" s="132" t="s">
        <v>3710</v>
      </c>
      <c r="W608" s="137">
        <v>1</v>
      </c>
      <c r="X608" s="137">
        <v>27</v>
      </c>
      <c r="Y608" s="137">
        <v>49.2</v>
      </c>
      <c r="Z608" s="137">
        <v>31.8</v>
      </c>
      <c r="AA608" s="137">
        <v>32</v>
      </c>
      <c r="AB608" s="137">
        <v>925.8</v>
      </c>
      <c r="AC608" s="138">
        <v>5.070936333333333</v>
      </c>
      <c r="AD608" s="137">
        <v>231.45</v>
      </c>
      <c r="AE608" s="137">
        <v>1.7011863333333332</v>
      </c>
      <c r="AF608" s="137">
        <v>88.461689333333325</v>
      </c>
      <c r="AG608" s="139">
        <f>Table1[[#This Row],[Print/Copy Time from Sleep Mode (s)]]-Table1[[#This Row],[Print/Copy Time from Ready State (s)]]</f>
        <v>22.200000000000003</v>
      </c>
      <c r="AH6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08" s="139" t="b">
        <f>IF(Table1[[#This Row],[Recovery Time Requirement (s)]]="No Requirement",TRUE,IF(Table1[[#This Row],[Recovery Time Requirement (s)]]="Default Delay Time Missing","Unknown",Table1[[#This Row],[Recovery Time (s) (Tactive1 - Tactive0)]]&lt;=Table1[[#This Row],[Recovery Time Requirement (s)]]))</f>
        <v>1</v>
      </c>
      <c r="AJ608" s="139" t="b">
        <f>Table1[[#This Row],[Automatic Duplex Output Capable]]&lt;&gt;"Optional"</f>
        <v>1</v>
      </c>
      <c r="AK6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8" s="140" t="str">
        <f t="array" ref="AL6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8" s="140">
        <f t="array" ref="AM6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608" s="140">
        <f>Table1[[#This Row],[V2.0 TEC Requirement (kWh/wk)]]*52/3</f>
        <v>141.26666666666668</v>
      </c>
      <c r="AO6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1.6511863333333332</v>
      </c>
      <c r="AP608" s="140">
        <f t="array" ref="AP6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608" s="140">
        <f>Table1[[#This Row],[Proposed V3.0 TEC Requirement (kWh/wk)]]+IF(Table1[[#This Row],[Maximum Document Size Width]]&gt;=275,A3_Weekly,0)+IF(AND(ISNUMBER(FIND("WiFi",Table1[[#This Row],[Functional Adders]])),ISERROR(FIND("Ethernet",Table1[[#This Row],[Functional Adders]]))),WiFi_Weekly,0)</f>
        <v>0.98299999999999998</v>
      </c>
      <c r="AR608" s="140" t="b">
        <f>Table1[[#This Row],[Typical Electricity Consumption (TEC) Per Proposed V3.0 Calculations (kWh/wk)]]&lt;=Table1[[#This Row],[Proposed V3.0 TEC Requirement Plus A3 and Wi-Fi Allowances (kWh/wk)]]</f>
        <v>0</v>
      </c>
      <c r="AS608" s="140" t="b">
        <f t="shared" si="11"/>
        <v>0</v>
      </c>
    </row>
    <row r="609" spans="1:45" ht="36" x14ac:dyDescent="0.2">
      <c r="A609" s="131">
        <v>2231838</v>
      </c>
      <c r="B609" s="132" t="s">
        <v>974</v>
      </c>
      <c r="C609" s="132" t="s">
        <v>980</v>
      </c>
      <c r="D609" s="132" t="s">
        <v>1014</v>
      </c>
      <c r="E609" s="132" t="s">
        <v>979</v>
      </c>
      <c r="F609" s="132"/>
      <c r="G609" s="132" t="s">
        <v>29</v>
      </c>
      <c r="H609" s="132" t="s">
        <v>22</v>
      </c>
      <c r="I609" s="133">
        <v>330</v>
      </c>
      <c r="J609" s="133">
        <v>1321</v>
      </c>
      <c r="K609" s="132"/>
      <c r="L609" s="132" t="s">
        <v>32</v>
      </c>
      <c r="M609" s="132" t="s">
        <v>21</v>
      </c>
      <c r="N609" s="133">
        <v>50</v>
      </c>
      <c r="O609" s="132" t="s">
        <v>24</v>
      </c>
      <c r="P609" s="134">
        <v>5.3</v>
      </c>
      <c r="Q609" s="135">
        <v>275.60000000000002</v>
      </c>
      <c r="R609" s="132" t="s">
        <v>25</v>
      </c>
      <c r="S609" s="136">
        <v>42247</v>
      </c>
      <c r="T609" s="136">
        <v>42024</v>
      </c>
      <c r="U609" s="132" t="s">
        <v>45</v>
      </c>
      <c r="V609" s="132" t="s">
        <v>1015</v>
      </c>
      <c r="W609" s="137">
        <v>1</v>
      </c>
      <c r="X609" s="137">
        <v>40.799999999999997</v>
      </c>
      <c r="Y609" s="137">
        <v>63</v>
      </c>
      <c r="Z609" s="137">
        <v>39</v>
      </c>
      <c r="AA609" s="137">
        <v>32</v>
      </c>
      <c r="AB609" s="137">
        <v>967.6</v>
      </c>
      <c r="AC609" s="138">
        <v>5.280885333333333</v>
      </c>
      <c r="AD609" s="137">
        <v>241.9</v>
      </c>
      <c r="AE609" s="137">
        <v>1.7543853333333335</v>
      </c>
      <c r="AF609" s="137">
        <v>91.228037333333333</v>
      </c>
      <c r="AG609" s="139">
        <f>Table1[[#This Row],[Print/Copy Time from Sleep Mode (s)]]-Table1[[#This Row],[Print/Copy Time from Ready State (s)]]</f>
        <v>22.200000000000003</v>
      </c>
      <c r="AH6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09" s="139" t="b">
        <f>IF(Table1[[#This Row],[Recovery Time Requirement (s)]]="No Requirement",TRUE,IF(Table1[[#This Row],[Recovery Time Requirement (s)]]="Default Delay Time Missing","Unknown",Table1[[#This Row],[Recovery Time (s) (Tactive1 - Tactive0)]]&lt;=Table1[[#This Row],[Recovery Time Requirement (s)]]))</f>
        <v>1</v>
      </c>
      <c r="AJ609" s="139" t="b">
        <f>Table1[[#This Row],[Automatic Duplex Output Capable]]&lt;&gt;"Optional"</f>
        <v>1</v>
      </c>
      <c r="AK6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09" s="140" t="str">
        <f t="array" ref="AL6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09" s="140">
        <f t="array" ref="AM6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609" s="140">
        <f>Table1[[#This Row],[V2.0 TEC Requirement (kWh/wk)]]*52/3</f>
        <v>141.26666666666668</v>
      </c>
      <c r="AO6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1.7043853333333334</v>
      </c>
      <c r="AP609" s="140">
        <f t="array" ref="AP6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609" s="140">
        <f>Table1[[#This Row],[Proposed V3.0 TEC Requirement (kWh/wk)]]+IF(Table1[[#This Row],[Maximum Document Size Width]]&gt;=275,A3_Weekly,0)+IF(AND(ISNUMBER(FIND("WiFi",Table1[[#This Row],[Functional Adders]])),ISERROR(FIND("Ethernet",Table1[[#This Row],[Functional Adders]]))),WiFi_Weekly,0)</f>
        <v>0.98299999999999998</v>
      </c>
      <c r="AR609" s="140" t="b">
        <f>Table1[[#This Row],[Typical Electricity Consumption (TEC) Per Proposed V3.0 Calculations (kWh/wk)]]&lt;=Table1[[#This Row],[Proposed V3.0 TEC Requirement Plus A3 and Wi-Fi Allowances (kWh/wk)]]</f>
        <v>0</v>
      </c>
      <c r="AS609" s="140" t="b">
        <f t="shared" si="11"/>
        <v>0</v>
      </c>
    </row>
    <row r="610" spans="1:45" ht="36" x14ac:dyDescent="0.2">
      <c r="A610" s="131">
        <v>2236063</v>
      </c>
      <c r="B610" s="132" t="s">
        <v>974</v>
      </c>
      <c r="C610" s="132" t="s">
        <v>980</v>
      </c>
      <c r="D610" s="132" t="s">
        <v>3163</v>
      </c>
      <c r="E610" s="132" t="s">
        <v>979</v>
      </c>
      <c r="F610" s="132"/>
      <c r="G610" s="132" t="s">
        <v>29</v>
      </c>
      <c r="H610" s="132" t="s">
        <v>22</v>
      </c>
      <c r="I610" s="133">
        <v>330</v>
      </c>
      <c r="J610" s="133">
        <v>1321</v>
      </c>
      <c r="K610" s="132"/>
      <c r="L610" s="132" t="s">
        <v>32</v>
      </c>
      <c r="M610" s="132" t="s">
        <v>21</v>
      </c>
      <c r="N610" s="133">
        <v>49</v>
      </c>
      <c r="O610" s="132" t="s">
        <v>24</v>
      </c>
      <c r="P610" s="134"/>
      <c r="Q610" s="135"/>
      <c r="R610" s="132" t="s">
        <v>25</v>
      </c>
      <c r="S610" s="136">
        <v>42247</v>
      </c>
      <c r="T610" s="136">
        <v>42094</v>
      </c>
      <c r="U610" s="132" t="s">
        <v>40</v>
      </c>
      <c r="V610" s="132" t="s">
        <v>3711</v>
      </c>
      <c r="W610" s="137">
        <v>1</v>
      </c>
      <c r="X610" s="137">
        <v>25.8</v>
      </c>
      <c r="Y610" s="137">
        <v>54</v>
      </c>
      <c r="Z610" s="137">
        <v>31.8</v>
      </c>
      <c r="AA610" s="137">
        <v>32</v>
      </c>
      <c r="AB610" s="137" t="s">
        <v>2776</v>
      </c>
      <c r="AC610" s="138">
        <v>10000</v>
      </c>
      <c r="AD610" s="137" t="s">
        <v>2776</v>
      </c>
      <c r="AE610" s="137">
        <v>10000</v>
      </c>
      <c r="AF610" s="137">
        <v>520000</v>
      </c>
      <c r="AG610" s="139">
        <f>Table1[[#This Row],[Print/Copy Time from Sleep Mode (s)]]-Table1[[#This Row],[Print/Copy Time from Ready State (s)]]</f>
        <v>28.2</v>
      </c>
      <c r="AH6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610" s="139" t="b">
        <f>IF(Table1[[#This Row],[Recovery Time Requirement (s)]]="No Requirement",TRUE,IF(Table1[[#This Row],[Recovery Time Requirement (s)]]="Default Delay Time Missing","Unknown",Table1[[#This Row],[Recovery Time (s) (Tactive1 - Tactive0)]]&lt;=Table1[[#This Row],[Recovery Time Requirement (s)]]))</f>
        <v>0</v>
      </c>
      <c r="AJ610" s="139" t="b">
        <f>Table1[[#This Row],[Automatic Duplex Output Capable]]&lt;&gt;"Optional"</f>
        <v>1</v>
      </c>
      <c r="AK6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0" s="140" t="str">
        <f t="array" ref="AL6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0" s="140">
        <f t="array" ref="AM6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7.95</v>
      </c>
      <c r="AN610" s="140">
        <f>Table1[[#This Row],[V2.0 TEC Requirement (kWh/wk)]]*52/3</f>
        <v>137.80000000000001</v>
      </c>
      <c r="AO6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610" s="140">
        <f t="array" ref="AP6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0.93099999999999994</v>
      </c>
      <c r="AQ610" s="140">
        <f>Table1[[#This Row],[Proposed V3.0 TEC Requirement (kWh/wk)]]+IF(Table1[[#This Row],[Maximum Document Size Width]]&gt;=275,A3_Weekly,0)+IF(AND(ISNUMBER(FIND("WiFi",Table1[[#This Row],[Functional Adders]])),ISERROR(FIND("Ethernet",Table1[[#This Row],[Functional Adders]]))),WiFi_Weekly,0)</f>
        <v>0.98099999999999998</v>
      </c>
      <c r="AR610" s="140" t="b">
        <f>Table1[[#This Row],[Typical Electricity Consumption (TEC) Per Proposed V3.0 Calculations (kWh/wk)]]&lt;=Table1[[#This Row],[Proposed V3.0 TEC Requirement Plus A3 and Wi-Fi Allowances (kWh/wk)]]</f>
        <v>0</v>
      </c>
      <c r="AS610" s="140" t="b">
        <f t="shared" si="11"/>
        <v>0</v>
      </c>
    </row>
    <row r="611" spans="1:45" ht="60" x14ac:dyDescent="0.2">
      <c r="A611" s="131">
        <v>2185966</v>
      </c>
      <c r="B611" s="132" t="s">
        <v>974</v>
      </c>
      <c r="C611" s="132" t="s">
        <v>980</v>
      </c>
      <c r="D611" s="132" t="s">
        <v>3164</v>
      </c>
      <c r="E611" s="132" t="s">
        <v>3165</v>
      </c>
      <c r="F611" s="132"/>
      <c r="G611" s="132" t="s">
        <v>29</v>
      </c>
      <c r="H611" s="132" t="s">
        <v>22</v>
      </c>
      <c r="I611" s="133">
        <v>330</v>
      </c>
      <c r="J611" s="133">
        <v>1321</v>
      </c>
      <c r="K611" s="132"/>
      <c r="L611" s="132" t="s">
        <v>32</v>
      </c>
      <c r="M611" s="132" t="s">
        <v>21</v>
      </c>
      <c r="N611" s="133">
        <v>50</v>
      </c>
      <c r="O611" s="132" t="s">
        <v>24</v>
      </c>
      <c r="P611" s="134">
        <v>5.4</v>
      </c>
      <c r="Q611" s="135">
        <v>280.8</v>
      </c>
      <c r="R611" s="132" t="s">
        <v>25</v>
      </c>
      <c r="S611" s="136">
        <v>41518</v>
      </c>
      <c r="T611" s="136">
        <v>41464</v>
      </c>
      <c r="U611" s="132" t="s">
        <v>40</v>
      </c>
      <c r="V611" s="132" t="s">
        <v>3712</v>
      </c>
      <c r="W611" s="137">
        <v>1</v>
      </c>
      <c r="X611" s="137">
        <v>28.2</v>
      </c>
      <c r="Y611" s="137">
        <v>49.8</v>
      </c>
      <c r="Z611" s="137">
        <v>33</v>
      </c>
      <c r="AA611" s="137">
        <v>32</v>
      </c>
      <c r="AB611" s="137">
        <v>989</v>
      </c>
      <c r="AC611" s="138">
        <v>5.4145219999999998</v>
      </c>
      <c r="AD611" s="137">
        <v>247.25</v>
      </c>
      <c r="AE611" s="137">
        <v>1.8137719999999997</v>
      </c>
      <c r="AF611" s="137">
        <v>94.31614399999998</v>
      </c>
      <c r="AG611" s="139">
        <f>Table1[[#This Row],[Print/Copy Time from Sleep Mode (s)]]-Table1[[#This Row],[Print/Copy Time from Ready State (s)]]</f>
        <v>21.599999999999998</v>
      </c>
      <c r="AH6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11" s="139" t="b">
        <f>IF(Table1[[#This Row],[Recovery Time Requirement (s)]]="No Requirement",TRUE,IF(Table1[[#This Row],[Recovery Time Requirement (s)]]="Default Delay Time Missing","Unknown",Table1[[#This Row],[Recovery Time (s) (Tactive1 - Tactive0)]]&lt;=Table1[[#This Row],[Recovery Time Requirement (s)]]))</f>
        <v>1</v>
      </c>
      <c r="AJ611" s="139" t="b">
        <f>Table1[[#This Row],[Automatic Duplex Output Capable]]&lt;&gt;"Optional"</f>
        <v>1</v>
      </c>
      <c r="AK6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1" s="140" t="str">
        <f t="array" ref="AL6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1" s="140">
        <f t="array" ref="AM6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611" s="140">
        <f>Table1[[#This Row],[V2.0 TEC Requirement (kWh/wk)]]*52/3</f>
        <v>141.26666666666668</v>
      </c>
      <c r="AO6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1.7637719999999997</v>
      </c>
      <c r="AP611" s="140">
        <f t="array" ref="AP6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611" s="140">
        <f>Table1[[#This Row],[Proposed V3.0 TEC Requirement (kWh/wk)]]+IF(Table1[[#This Row],[Maximum Document Size Width]]&gt;=275,A3_Weekly,0)+IF(AND(ISNUMBER(FIND("WiFi",Table1[[#This Row],[Functional Adders]])),ISERROR(FIND("Ethernet",Table1[[#This Row],[Functional Adders]]))),WiFi_Weekly,0)</f>
        <v>0.98299999999999998</v>
      </c>
      <c r="AR611" s="140" t="b">
        <f>Table1[[#This Row],[Typical Electricity Consumption (TEC) Per Proposed V3.0 Calculations (kWh/wk)]]&lt;=Table1[[#This Row],[Proposed V3.0 TEC Requirement Plus A3 and Wi-Fi Allowances (kWh/wk)]]</f>
        <v>0</v>
      </c>
      <c r="AS611" s="140" t="b">
        <f t="shared" si="11"/>
        <v>0</v>
      </c>
    </row>
    <row r="612" spans="1:45" ht="36" x14ac:dyDescent="0.2">
      <c r="A612" s="131">
        <v>2236126</v>
      </c>
      <c r="B612" s="132" t="s">
        <v>974</v>
      </c>
      <c r="C612" s="132" t="s">
        <v>980</v>
      </c>
      <c r="D612" s="132" t="s">
        <v>3163</v>
      </c>
      <c r="E612" s="132" t="s">
        <v>3165</v>
      </c>
      <c r="F612" s="132"/>
      <c r="G612" s="132" t="s">
        <v>29</v>
      </c>
      <c r="H612" s="132" t="s">
        <v>22</v>
      </c>
      <c r="I612" s="133">
        <v>330</v>
      </c>
      <c r="J612" s="133">
        <v>1321</v>
      </c>
      <c r="K612" s="132"/>
      <c r="L612" s="132" t="s">
        <v>32</v>
      </c>
      <c r="M612" s="132" t="s">
        <v>21</v>
      </c>
      <c r="N612" s="133">
        <v>49</v>
      </c>
      <c r="O612" s="132" t="s">
        <v>24</v>
      </c>
      <c r="P612" s="134"/>
      <c r="Q612" s="135"/>
      <c r="R612" s="132" t="s">
        <v>25</v>
      </c>
      <c r="S612" s="136">
        <v>42247</v>
      </c>
      <c r="T612" s="136">
        <v>42095</v>
      </c>
      <c r="U612" s="132" t="s">
        <v>40</v>
      </c>
      <c r="V612" s="132" t="s">
        <v>3713</v>
      </c>
      <c r="W612" s="137">
        <v>1</v>
      </c>
      <c r="X612" s="137">
        <v>25.8</v>
      </c>
      <c r="Y612" s="137">
        <v>49.8</v>
      </c>
      <c r="Z612" s="137">
        <v>30</v>
      </c>
      <c r="AA612" s="137">
        <v>32</v>
      </c>
      <c r="AB612" s="137">
        <v>990.8</v>
      </c>
      <c r="AC612" s="138">
        <v>5.3979363333333321</v>
      </c>
      <c r="AD612" s="137">
        <v>247.7</v>
      </c>
      <c r="AE612" s="137">
        <v>1.7844363333333333</v>
      </c>
      <c r="AF612" s="137">
        <v>92.790689333333333</v>
      </c>
      <c r="AG612" s="139">
        <f>Table1[[#This Row],[Print/Copy Time from Sleep Mode (s)]]-Table1[[#This Row],[Print/Copy Time from Ready State (s)]]</f>
        <v>23.999999999999996</v>
      </c>
      <c r="AH6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612" s="139" t="b">
        <f>IF(Table1[[#This Row],[Recovery Time Requirement (s)]]="No Requirement",TRUE,IF(Table1[[#This Row],[Recovery Time Requirement (s)]]="Default Delay Time Missing","Unknown",Table1[[#This Row],[Recovery Time (s) (Tactive1 - Tactive0)]]&lt;=Table1[[#This Row],[Recovery Time Requirement (s)]]))</f>
        <v>1</v>
      </c>
      <c r="AJ612" s="139" t="b">
        <f>Table1[[#This Row],[Automatic Duplex Output Capable]]&lt;&gt;"Optional"</f>
        <v>1</v>
      </c>
      <c r="AK6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2" s="140" t="str">
        <f t="array" ref="AL6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2" s="140">
        <f t="array" ref="AM6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7.95</v>
      </c>
      <c r="AN612" s="140">
        <f>Table1[[#This Row],[V2.0 TEC Requirement (kWh/wk)]]*52/3</f>
        <v>137.80000000000001</v>
      </c>
      <c r="AO6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1.7344363333333332</v>
      </c>
      <c r="AP612" s="140">
        <f t="array" ref="AP6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0.93099999999999994</v>
      </c>
      <c r="AQ612" s="140">
        <f>Table1[[#This Row],[Proposed V3.0 TEC Requirement (kWh/wk)]]+IF(Table1[[#This Row],[Maximum Document Size Width]]&gt;=275,A3_Weekly,0)+IF(AND(ISNUMBER(FIND("WiFi",Table1[[#This Row],[Functional Adders]])),ISERROR(FIND("Ethernet",Table1[[#This Row],[Functional Adders]]))),WiFi_Weekly,0)</f>
        <v>0.98099999999999998</v>
      </c>
      <c r="AR612" s="140" t="b">
        <f>Table1[[#This Row],[Typical Electricity Consumption (TEC) Per Proposed V3.0 Calculations (kWh/wk)]]&lt;=Table1[[#This Row],[Proposed V3.0 TEC Requirement Plus A3 and Wi-Fi Allowances (kWh/wk)]]</f>
        <v>0</v>
      </c>
      <c r="AS612" s="140" t="b">
        <f t="shared" si="11"/>
        <v>0</v>
      </c>
    </row>
    <row r="613" spans="1:45" ht="36" x14ac:dyDescent="0.2">
      <c r="A613" s="131">
        <v>2281397</v>
      </c>
      <c r="B613" s="132" t="s">
        <v>974</v>
      </c>
      <c r="C613" s="132" t="s">
        <v>980</v>
      </c>
      <c r="D613" s="132" t="s">
        <v>1016</v>
      </c>
      <c r="E613" s="132" t="s">
        <v>1017</v>
      </c>
      <c r="F613" s="132"/>
      <c r="G613" s="132" t="s">
        <v>29</v>
      </c>
      <c r="H613" s="132" t="s">
        <v>22</v>
      </c>
      <c r="I613" s="133">
        <v>216</v>
      </c>
      <c r="J613" s="133">
        <v>1321</v>
      </c>
      <c r="K613" s="132"/>
      <c r="L613" s="132" t="s">
        <v>32</v>
      </c>
      <c r="M613" s="132" t="s">
        <v>21</v>
      </c>
      <c r="N613" s="133">
        <v>31</v>
      </c>
      <c r="O613" s="132" t="s">
        <v>24</v>
      </c>
      <c r="P613" s="134">
        <v>2.1</v>
      </c>
      <c r="Q613" s="135">
        <v>109.2</v>
      </c>
      <c r="R613" s="132" t="s">
        <v>30</v>
      </c>
      <c r="S613" s="136">
        <v>42672</v>
      </c>
      <c r="T613" s="136">
        <v>42600</v>
      </c>
      <c r="U613" s="132" t="s">
        <v>40</v>
      </c>
      <c r="V613" s="132" t="s">
        <v>1018</v>
      </c>
      <c r="W613" s="137">
        <v>1</v>
      </c>
      <c r="X613" s="137">
        <v>25.2</v>
      </c>
      <c r="Y613" s="137">
        <v>43.2</v>
      </c>
      <c r="Z613" s="137">
        <v>34.799999999999997</v>
      </c>
      <c r="AA613" s="137">
        <v>31</v>
      </c>
      <c r="AB613" s="137">
        <v>403.50000000000006</v>
      </c>
      <c r="AC613" s="138">
        <v>2.0839775000000005</v>
      </c>
      <c r="AD613" s="137">
        <v>100.87500000000001</v>
      </c>
      <c r="AE613" s="137">
        <v>0.58538375000000009</v>
      </c>
      <c r="AF613" s="137">
        <v>30.439955000000005</v>
      </c>
      <c r="AG613" s="139">
        <f>Table1[[#This Row],[Print/Copy Time from Sleep Mode (s)]]-Table1[[#This Row],[Print/Copy Time from Ready State (s)]]</f>
        <v>18.000000000000004</v>
      </c>
      <c r="AH6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13" s="139" t="b">
        <f>IF(Table1[[#This Row],[Recovery Time Requirement (s)]]="No Requirement",TRUE,IF(Table1[[#This Row],[Recovery Time Requirement (s)]]="Default Delay Time Missing","Unknown",Table1[[#This Row],[Recovery Time (s) (Tactive1 - Tactive0)]]&lt;=Table1[[#This Row],[Recovery Time Requirement (s)]]))</f>
        <v>1</v>
      </c>
      <c r="AJ613" s="139" t="b">
        <f>Table1[[#This Row],[Automatic Duplex Output Capable]]&lt;&gt;"Optional"</f>
        <v>1</v>
      </c>
      <c r="AK6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3" s="140" t="str">
        <f t="array" ref="AL6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3" s="140">
        <f t="array" ref="AM6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4.0500000000000007</v>
      </c>
      <c r="AN613" s="140">
        <f>Table1[[#This Row],[V2.0 TEC Requirement (kWh/wk)]]*52/3</f>
        <v>70.2</v>
      </c>
      <c r="AO6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0.58538375000000009</v>
      </c>
      <c r="AP613" s="140">
        <f t="array" ref="AP6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0.59499999999999997</v>
      </c>
      <c r="AQ613" s="140">
        <f>Table1[[#This Row],[Proposed V3.0 TEC Requirement (kWh/wk)]]+IF(Table1[[#This Row],[Maximum Document Size Width]]&gt;=275,A3_Weekly,0)+IF(AND(ISNUMBER(FIND("WiFi",Table1[[#This Row],[Functional Adders]])),ISERROR(FIND("Ethernet",Table1[[#This Row],[Functional Adders]]))),WiFi_Weekly,0)</f>
        <v>0.59499999999999997</v>
      </c>
      <c r="AR613" s="140" t="b">
        <f>Table1[[#This Row],[Typical Electricity Consumption (TEC) Per Proposed V3.0 Calculations (kWh/wk)]]&lt;=Table1[[#This Row],[Proposed V3.0 TEC Requirement Plus A3 and Wi-Fi Allowances (kWh/wk)]]</f>
        <v>1</v>
      </c>
      <c r="AS613" s="140" t="b">
        <f t="shared" si="11"/>
        <v>1</v>
      </c>
    </row>
    <row r="614" spans="1:45" ht="60" x14ac:dyDescent="0.2">
      <c r="A614" s="131">
        <v>2281398</v>
      </c>
      <c r="B614" s="132" t="s">
        <v>974</v>
      </c>
      <c r="C614" s="132" t="s">
        <v>980</v>
      </c>
      <c r="D614" s="132" t="s">
        <v>1019</v>
      </c>
      <c r="E614" s="132" t="s">
        <v>1020</v>
      </c>
      <c r="F614" s="132"/>
      <c r="G614" s="132" t="s">
        <v>1432</v>
      </c>
      <c r="H614" s="132" t="s">
        <v>22</v>
      </c>
      <c r="I614" s="133">
        <v>216</v>
      </c>
      <c r="J614" s="133">
        <v>1321</v>
      </c>
      <c r="K614" s="132"/>
      <c r="L614" s="132" t="s">
        <v>32</v>
      </c>
      <c r="M614" s="132" t="s">
        <v>21</v>
      </c>
      <c r="N614" s="133">
        <v>31</v>
      </c>
      <c r="O614" s="132" t="s">
        <v>24</v>
      </c>
      <c r="P614" s="134">
        <v>2.2000000000000002</v>
      </c>
      <c r="Q614" s="135">
        <v>114.4</v>
      </c>
      <c r="R614" s="132" t="s">
        <v>1021</v>
      </c>
      <c r="S614" s="136">
        <v>42672</v>
      </c>
      <c r="T614" s="136">
        <v>42600</v>
      </c>
      <c r="U614" s="132" t="s">
        <v>40</v>
      </c>
      <c r="V614" s="132" t="s">
        <v>1022</v>
      </c>
      <c r="W614" s="137">
        <v>1</v>
      </c>
      <c r="X614" s="137">
        <v>22.8</v>
      </c>
      <c r="Y614" s="137">
        <v>61.2</v>
      </c>
      <c r="Z614" s="137">
        <v>34.799999999999997</v>
      </c>
      <c r="AA614" s="137">
        <v>31</v>
      </c>
      <c r="AB614" s="137">
        <v>429.13333333333333</v>
      </c>
      <c r="AC614" s="138">
        <v>2.2260446666666667</v>
      </c>
      <c r="AD614" s="137">
        <v>107.28333333333333</v>
      </c>
      <c r="AE614" s="137">
        <v>0.63423216666666671</v>
      </c>
      <c r="AF614" s="137">
        <v>32.980072666666672</v>
      </c>
      <c r="AG614" s="139">
        <f>Table1[[#This Row],[Print/Copy Time from Sleep Mode (s)]]-Table1[[#This Row],[Print/Copy Time from Ready State (s)]]</f>
        <v>38.400000000000006</v>
      </c>
      <c r="AH6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14" s="139" t="b">
        <f>IF(Table1[[#This Row],[Recovery Time Requirement (s)]]="No Requirement",TRUE,IF(Table1[[#This Row],[Recovery Time Requirement (s)]]="Default Delay Time Missing","Unknown",Table1[[#This Row],[Recovery Time (s) (Tactive1 - Tactive0)]]&lt;=Table1[[#This Row],[Recovery Time Requirement (s)]]))</f>
        <v>0</v>
      </c>
      <c r="AJ614" s="139" t="b">
        <f>Table1[[#This Row],[Automatic Duplex Output Capable]]&lt;&gt;"Optional"</f>
        <v>1</v>
      </c>
      <c r="AK6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4" s="140" t="str">
        <f t="array" ref="AL6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14" s="140">
        <f t="array" ref="AM6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14" s="140">
        <f>Table1[[#This Row],[V2.0 TEC Requirement (kWh/wk)]]*52/3</f>
        <v>71.933333333333337</v>
      </c>
      <c r="AO6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0.63423216666666671</v>
      </c>
      <c r="AP614" s="140">
        <f t="array" ref="AP6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14" s="140">
        <f>Table1[[#This Row],[Proposed V3.0 TEC Requirement (kWh/wk)]]+IF(Table1[[#This Row],[Maximum Document Size Width]]&gt;=275,A3_Weekly,0)+IF(AND(ISNUMBER(FIND("WiFi",Table1[[#This Row],[Functional Adders]])),ISERROR(FIND("Ethernet",Table1[[#This Row],[Functional Adders]]))),WiFi_Weekly,0)</f>
        <v>0.46400000000000002</v>
      </c>
      <c r="AR614" s="140" t="b">
        <f>Table1[[#This Row],[Typical Electricity Consumption (TEC) Per Proposed V3.0 Calculations (kWh/wk)]]&lt;=Table1[[#This Row],[Proposed V3.0 TEC Requirement Plus A3 and Wi-Fi Allowances (kWh/wk)]]</f>
        <v>0</v>
      </c>
      <c r="AS614" s="140" t="b">
        <f t="shared" si="11"/>
        <v>0</v>
      </c>
    </row>
    <row r="615" spans="1:45" ht="60" x14ac:dyDescent="0.2">
      <c r="A615" s="131">
        <v>2198290</v>
      </c>
      <c r="B615" s="132" t="s">
        <v>974</v>
      </c>
      <c r="C615" s="132" t="s">
        <v>974</v>
      </c>
      <c r="D615" s="132" t="s">
        <v>3166</v>
      </c>
      <c r="E615" s="132" t="s">
        <v>3166</v>
      </c>
      <c r="F615" s="132"/>
      <c r="G615" s="132" t="s">
        <v>29</v>
      </c>
      <c r="H615" s="132" t="s">
        <v>22</v>
      </c>
      <c r="I615" s="133">
        <v>215</v>
      </c>
      <c r="J615" s="133">
        <v>1219</v>
      </c>
      <c r="K615" s="132"/>
      <c r="L615" s="132" t="s">
        <v>32</v>
      </c>
      <c r="M615" s="132" t="s">
        <v>28</v>
      </c>
      <c r="N615" s="133">
        <v>52</v>
      </c>
      <c r="O615" s="132" t="s">
        <v>24</v>
      </c>
      <c r="P615" s="134">
        <v>3.6629999999999998</v>
      </c>
      <c r="Q615" s="135">
        <v>190.476</v>
      </c>
      <c r="R615" s="132" t="s">
        <v>25</v>
      </c>
      <c r="S615" s="136">
        <v>40360</v>
      </c>
      <c r="T615" s="136">
        <v>41618</v>
      </c>
      <c r="U615" s="132" t="s">
        <v>45</v>
      </c>
      <c r="V615" s="132" t="s">
        <v>3714</v>
      </c>
      <c r="W615" s="137">
        <v>5</v>
      </c>
      <c r="X615" s="137">
        <v>12</v>
      </c>
      <c r="Y615" s="137">
        <v>21</v>
      </c>
      <c r="Z615" s="137">
        <v>18</v>
      </c>
      <c r="AA615" s="137">
        <v>32</v>
      </c>
      <c r="AB615" s="137">
        <v>603</v>
      </c>
      <c r="AC615" s="138">
        <v>3.6549999999999998</v>
      </c>
      <c r="AD615" s="137">
        <v>150.75</v>
      </c>
      <c r="AE615" s="137">
        <v>1.54375</v>
      </c>
      <c r="AF615" s="137">
        <v>80.274999999999991</v>
      </c>
      <c r="AG615" s="139">
        <f>Table1[[#This Row],[Print/Copy Time from Sleep Mode (s)]]-Table1[[#This Row],[Print/Copy Time from Ready State (s)]]</f>
        <v>9</v>
      </c>
      <c r="AH6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615" s="139" t="b">
        <f>IF(Table1[[#This Row],[Recovery Time Requirement (s)]]="No Requirement",TRUE,IF(Table1[[#This Row],[Recovery Time Requirement (s)]]="Default Delay Time Missing","Unknown",Table1[[#This Row],[Recovery Time (s) (Tactive1 - Tactive0)]]&lt;=Table1[[#This Row],[Recovery Time Requirement (s)]]))</f>
        <v>1</v>
      </c>
      <c r="AJ615" s="139" t="b">
        <f>Table1[[#This Row],[Automatic Duplex Output Capable]]&lt;&gt;"Optional"</f>
        <v>1</v>
      </c>
      <c r="AK6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5" s="140" t="str">
        <f t="array" ref="AL6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15" s="140">
        <f t="array" ref="AM6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4.5200000000000005</v>
      </c>
      <c r="AN615" s="140">
        <f>Table1[[#This Row],[V2.0 TEC Requirement (kWh/wk)]]*52/3</f>
        <v>78.346666666666678</v>
      </c>
      <c r="AO6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1.54375</v>
      </c>
      <c r="AP615" s="140">
        <f t="array" ref="AP6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615" s="140">
        <f>Table1[[#This Row],[Proposed V3.0 TEC Requirement (kWh/wk)]]+IF(Table1[[#This Row],[Maximum Document Size Width]]&gt;=275,A3_Weekly,0)+IF(AND(ISNUMBER(FIND("WiFi",Table1[[#This Row],[Functional Adders]])),ISERROR(FIND("Ethernet",Table1[[#This Row],[Functional Adders]]))),WiFi_Weekly,0)</f>
        <v>0.82399999999999984</v>
      </c>
      <c r="AR615" s="140" t="b">
        <f>Table1[[#This Row],[Typical Electricity Consumption (TEC) Per Proposed V3.0 Calculations (kWh/wk)]]&lt;=Table1[[#This Row],[Proposed V3.0 TEC Requirement Plus A3 and Wi-Fi Allowances (kWh/wk)]]</f>
        <v>0</v>
      </c>
      <c r="AS615" s="140" t="b">
        <f t="shared" si="11"/>
        <v>0</v>
      </c>
    </row>
    <row r="616" spans="1:45" ht="60" x14ac:dyDescent="0.2">
      <c r="A616" s="131">
        <v>2185943</v>
      </c>
      <c r="B616" s="152" t="s">
        <v>974</v>
      </c>
      <c r="C616" s="152" t="s">
        <v>1023</v>
      </c>
      <c r="D616" s="152" t="s">
        <v>3167</v>
      </c>
      <c r="E616" s="152" t="s">
        <v>3168</v>
      </c>
      <c r="F616" s="133"/>
      <c r="G616" s="153" t="s">
        <v>1432</v>
      </c>
      <c r="H616" s="153" t="s">
        <v>22</v>
      </c>
      <c r="I616" s="133">
        <v>216</v>
      </c>
      <c r="J616" s="133">
        <v>1320</v>
      </c>
      <c r="K616" s="132"/>
      <c r="L616" s="132" t="s">
        <v>32</v>
      </c>
      <c r="M616" s="132" t="s">
        <v>28</v>
      </c>
      <c r="N616" s="133">
        <v>49</v>
      </c>
      <c r="O616" s="132" t="s">
        <v>24</v>
      </c>
      <c r="P616" s="141">
        <v>2.9</v>
      </c>
      <c r="Q616" s="141">
        <v>150.80000000000001</v>
      </c>
      <c r="R616" s="132" t="s">
        <v>25</v>
      </c>
      <c r="S616" s="132">
        <v>41456</v>
      </c>
      <c r="T616" s="132">
        <v>41437</v>
      </c>
      <c r="U616" s="132" t="s">
        <v>40</v>
      </c>
      <c r="V616" s="132" t="s">
        <v>3715</v>
      </c>
      <c r="W616" s="132">
        <v>1</v>
      </c>
      <c r="X616" s="132">
        <v>37.799999999999997</v>
      </c>
      <c r="Y616" s="132">
        <v>34.200000000000003</v>
      </c>
      <c r="Z616" s="132">
        <v>31.2</v>
      </c>
      <c r="AA616" s="132">
        <v>32</v>
      </c>
      <c r="AB616" s="133">
        <v>506.8</v>
      </c>
      <c r="AC616" s="133">
        <v>2.9563999999999999</v>
      </c>
      <c r="AD616" s="133">
        <v>126.7</v>
      </c>
      <c r="AE616" s="133">
        <v>1.1549</v>
      </c>
      <c r="AF616" s="133">
        <v>60.0548</v>
      </c>
      <c r="AG616" s="139">
        <f>Table1[[#This Row],[Print/Copy Time from Sleep Mode (s)]]-Table1[[#This Row],[Print/Copy Time from Ready State (s)]]</f>
        <v>-3.5999999999999943</v>
      </c>
      <c r="AH6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616" s="139" t="b">
        <f>IF(Table1[[#This Row],[Recovery Time Requirement (s)]]="No Requirement",TRUE,IF(Table1[[#This Row],[Recovery Time Requirement (s)]]="Default Delay Time Missing","Unknown",Table1[[#This Row],[Recovery Time (s) (Tactive1 - Tactive0)]]&lt;=Table1[[#This Row],[Recovery Time Requirement (s)]]))</f>
        <v>1</v>
      </c>
      <c r="AJ616" s="139" t="b">
        <f>Table1[[#This Row],[Automatic Duplex Output Capable]]&lt;&gt;"Optional"</f>
        <v>1</v>
      </c>
      <c r="AK6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6" s="133" t="str">
        <f t="array" ref="AL6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16" s="133">
        <f t="array" ref="AM6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4.24</v>
      </c>
      <c r="AN616" s="133">
        <f>Table1[[#This Row],[V2.0 TEC Requirement (kWh/wk)]]*52/3</f>
        <v>73.493333333333339</v>
      </c>
      <c r="AO616"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1.1549</v>
      </c>
      <c r="AP616" s="133">
        <f t="array" ref="AP6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0.72699999999999998</v>
      </c>
      <c r="AQ616" s="133">
        <f>Table1[[#This Row],[Proposed V3.0 TEC Requirement (kWh/wk)]]+IF(Table1[[#This Row],[Maximum Document Size Width]]&gt;=275,A3_Weekly,0)+IF(AND(ISNUMBER(FIND("WiFi",Table1[[#This Row],[Functional Adders]])),ISERROR(FIND("Ethernet",Table1[[#This Row],[Functional Adders]]))),WiFi_Weekly,0)</f>
        <v>0.72699999999999998</v>
      </c>
      <c r="AR616" s="133" t="b">
        <f>Table1[[#This Row],[Typical Electricity Consumption (TEC) Per Proposed V3.0 Calculations (kWh/wk)]]&lt;=Table1[[#This Row],[Proposed V3.0 TEC Requirement Plus A3 and Wi-Fi Allowances (kWh/wk)]]</f>
        <v>0</v>
      </c>
      <c r="AS616" s="133" t="b">
        <f t="shared" si="11"/>
        <v>0</v>
      </c>
    </row>
    <row r="617" spans="1:45" ht="60" x14ac:dyDescent="0.2">
      <c r="A617" s="131">
        <v>2185944</v>
      </c>
      <c r="B617" s="132" t="s">
        <v>974</v>
      </c>
      <c r="C617" s="132" t="s">
        <v>1023</v>
      </c>
      <c r="D617" s="132" t="s">
        <v>3167</v>
      </c>
      <c r="E617" s="132" t="s">
        <v>3168</v>
      </c>
      <c r="F617" s="132"/>
      <c r="G617" s="132" t="s">
        <v>1432</v>
      </c>
      <c r="H617" s="132" t="s">
        <v>22</v>
      </c>
      <c r="I617" s="133">
        <v>216</v>
      </c>
      <c r="J617" s="133">
        <v>1320</v>
      </c>
      <c r="K617" s="132"/>
      <c r="L617" s="132" t="s">
        <v>32</v>
      </c>
      <c r="M617" s="132" t="s">
        <v>28</v>
      </c>
      <c r="N617" s="133">
        <v>49</v>
      </c>
      <c r="O617" s="132" t="s">
        <v>24</v>
      </c>
      <c r="P617" s="134">
        <v>2.9</v>
      </c>
      <c r="Q617" s="135">
        <v>150.80000000000001</v>
      </c>
      <c r="R617" s="132" t="s">
        <v>25</v>
      </c>
      <c r="S617" s="136">
        <v>41456</v>
      </c>
      <c r="T617" s="136">
        <v>41437</v>
      </c>
      <c r="U617" s="132" t="s">
        <v>40</v>
      </c>
      <c r="V617" s="132" t="s">
        <v>3716</v>
      </c>
      <c r="W617" s="137">
        <v>1</v>
      </c>
      <c r="X617" s="137">
        <v>39</v>
      </c>
      <c r="Y617" s="137">
        <v>31.2</v>
      </c>
      <c r="Z617" s="137">
        <v>28.8</v>
      </c>
      <c r="AA617" s="137">
        <v>32</v>
      </c>
      <c r="AB617" s="137">
        <v>498.6</v>
      </c>
      <c r="AC617" s="138">
        <v>2.8769999999999998</v>
      </c>
      <c r="AD617" s="137">
        <v>124.65</v>
      </c>
      <c r="AE617" s="137">
        <v>1.0972500000000001</v>
      </c>
      <c r="AF617" s="137">
        <v>57.057000000000002</v>
      </c>
      <c r="AG617" s="139">
        <f>Table1[[#This Row],[Print/Copy Time from Sleep Mode (s)]]-Table1[[#This Row],[Print/Copy Time from Ready State (s)]]</f>
        <v>-7.8000000000000007</v>
      </c>
      <c r="AH6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617" s="139" t="b">
        <f>IF(Table1[[#This Row],[Recovery Time Requirement (s)]]="No Requirement",TRUE,IF(Table1[[#This Row],[Recovery Time Requirement (s)]]="Default Delay Time Missing","Unknown",Table1[[#This Row],[Recovery Time (s) (Tactive1 - Tactive0)]]&lt;=Table1[[#This Row],[Recovery Time Requirement (s)]]))</f>
        <v>1</v>
      </c>
      <c r="AJ617" s="139" t="b">
        <f>Table1[[#This Row],[Automatic Duplex Output Capable]]&lt;&gt;"Optional"</f>
        <v>1</v>
      </c>
      <c r="AK6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17" s="140" t="str">
        <f t="array" ref="AL6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17" s="140">
        <f t="array" ref="AM6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4.24</v>
      </c>
      <c r="AN617" s="140">
        <f>Table1[[#This Row],[V2.0 TEC Requirement (kWh/wk)]]*52/3</f>
        <v>73.493333333333339</v>
      </c>
      <c r="AO6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1.0972500000000001</v>
      </c>
      <c r="AP617" s="140">
        <f t="array" ref="AP6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0.72699999999999998</v>
      </c>
      <c r="AQ617" s="140">
        <f>Table1[[#This Row],[Proposed V3.0 TEC Requirement (kWh/wk)]]+IF(Table1[[#This Row],[Maximum Document Size Width]]&gt;=275,A3_Weekly,0)+IF(AND(ISNUMBER(FIND("WiFi",Table1[[#This Row],[Functional Adders]])),ISERROR(FIND("Ethernet",Table1[[#This Row],[Functional Adders]]))),WiFi_Weekly,0)</f>
        <v>0.72699999999999998</v>
      </c>
      <c r="AR617" s="140" t="b">
        <f>Table1[[#This Row],[Typical Electricity Consumption (TEC) Per Proposed V3.0 Calculations (kWh/wk)]]&lt;=Table1[[#This Row],[Proposed V3.0 TEC Requirement Plus A3 and Wi-Fi Allowances (kWh/wk)]]</f>
        <v>0</v>
      </c>
      <c r="AS617" s="140" t="b">
        <f t="shared" si="11"/>
        <v>0</v>
      </c>
    </row>
    <row r="618" spans="1:45" ht="36" x14ac:dyDescent="0.2">
      <c r="A618" s="131">
        <v>2269138</v>
      </c>
      <c r="B618" s="132" t="s">
        <v>1024</v>
      </c>
      <c r="C618" s="132" t="s">
        <v>1025</v>
      </c>
      <c r="D618" s="132" t="s">
        <v>1026</v>
      </c>
      <c r="E618" s="132" t="s">
        <v>1026</v>
      </c>
      <c r="F618" s="132"/>
      <c r="G618" s="132" t="s">
        <v>1432</v>
      </c>
      <c r="H618" s="132" t="s">
        <v>22</v>
      </c>
      <c r="I618" s="133">
        <v>330</v>
      </c>
      <c r="J618" s="133">
        <v>488</v>
      </c>
      <c r="K618" s="132"/>
      <c r="L618" s="132" t="s">
        <v>32</v>
      </c>
      <c r="M618" s="132" t="s">
        <v>21</v>
      </c>
      <c r="N618" s="133">
        <v>65</v>
      </c>
      <c r="O618" s="132" t="s">
        <v>24</v>
      </c>
      <c r="P618" s="134">
        <v>4.5940000000000003</v>
      </c>
      <c r="Q618" s="135">
        <v>238.88800000000001</v>
      </c>
      <c r="R618" s="132" t="s">
        <v>243</v>
      </c>
      <c r="S618" s="136">
        <v>42675</v>
      </c>
      <c r="T618" s="136">
        <v>42523</v>
      </c>
      <c r="U618" s="132" t="s">
        <v>45</v>
      </c>
      <c r="V618" s="132" t="s">
        <v>1027</v>
      </c>
      <c r="W618" s="137">
        <v>60</v>
      </c>
      <c r="X618" s="137">
        <v>10.199999999999999</v>
      </c>
      <c r="Y618" s="137">
        <v>32.4</v>
      </c>
      <c r="Z618" s="137">
        <v>27.6</v>
      </c>
      <c r="AA618" s="137">
        <v>32</v>
      </c>
      <c r="AB618" s="137">
        <v>899.4</v>
      </c>
      <c r="AC618" s="138">
        <v>4.5993999999999993</v>
      </c>
      <c r="AD618" s="137">
        <v>224.85</v>
      </c>
      <c r="AE618" s="137">
        <v>1.25065</v>
      </c>
      <c r="AF618" s="137">
        <v>65.033799999999999</v>
      </c>
      <c r="AG618" s="139">
        <f>Table1[[#This Row],[Print/Copy Time from Sleep Mode (s)]]-Table1[[#This Row],[Print/Copy Time from Ready State (s)]]</f>
        <v>22.2</v>
      </c>
      <c r="AH6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618" s="139" t="b">
        <f>IF(Table1[[#This Row],[Recovery Time Requirement (s)]]="No Requirement",TRUE,IF(Table1[[#This Row],[Recovery Time Requirement (s)]]="Default Delay Time Missing","Unknown",Table1[[#This Row],[Recovery Time (s) (Tactive1 - Tactive0)]]&lt;=Table1[[#This Row],[Recovery Time Requirement (s)]]))</f>
        <v>1</v>
      </c>
      <c r="AJ618" s="139" t="b">
        <f>Table1[[#This Row],[Automatic Duplex Output Capable]]&lt;&gt;"Optional"</f>
        <v>1</v>
      </c>
      <c r="AK6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18" s="140" t="str">
        <f t="array" ref="AL6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18" s="140">
        <f t="array" ref="AM6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618" s="140">
        <f>Table1[[#This Row],[V2.0 TEC Requirement (kWh/wk)]]*52/3</f>
        <v>195</v>
      </c>
      <c r="AO6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1.20065</v>
      </c>
      <c r="AP618" s="140">
        <f t="array" ref="AP6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618" s="140">
        <f>Table1[[#This Row],[Proposed V3.0 TEC Requirement (kWh/wk)]]+IF(Table1[[#This Row],[Maximum Document Size Width]]&gt;=275,A3_Weekly,0)+IF(AND(ISNUMBER(FIND("WiFi",Table1[[#This Row],[Functional Adders]])),ISERROR(FIND("Ethernet",Table1[[#This Row],[Functional Adders]]))),WiFi_Weekly,0)</f>
        <v>1.208</v>
      </c>
      <c r="AR618" s="140" t="b">
        <f>Table1[[#This Row],[Typical Electricity Consumption (TEC) Per Proposed V3.0 Calculations (kWh/wk)]]&lt;=Table1[[#This Row],[Proposed V3.0 TEC Requirement Plus A3 and Wi-Fi Allowances (kWh/wk)]]</f>
        <v>0</v>
      </c>
      <c r="AS618" s="140" t="b">
        <f t="shared" si="11"/>
        <v>0</v>
      </c>
    </row>
    <row r="619" spans="1:45" ht="36" x14ac:dyDescent="0.2">
      <c r="A619" s="131">
        <v>2269142</v>
      </c>
      <c r="B619" s="132" t="s">
        <v>1024</v>
      </c>
      <c r="C619" s="132" t="s">
        <v>1025</v>
      </c>
      <c r="D619" s="132" t="s">
        <v>1028</v>
      </c>
      <c r="E619" s="132" t="s">
        <v>1028</v>
      </c>
      <c r="F619" s="132"/>
      <c r="G619" s="132" t="s">
        <v>1432</v>
      </c>
      <c r="H619" s="132" t="s">
        <v>22</v>
      </c>
      <c r="I619" s="133">
        <v>330</v>
      </c>
      <c r="J619" s="133">
        <v>488</v>
      </c>
      <c r="K619" s="132"/>
      <c r="L619" s="132" t="s">
        <v>32</v>
      </c>
      <c r="M619" s="132" t="s">
        <v>21</v>
      </c>
      <c r="N619" s="133">
        <v>80</v>
      </c>
      <c r="O619" s="132" t="s">
        <v>24</v>
      </c>
      <c r="P619" s="134">
        <v>6.23</v>
      </c>
      <c r="Q619" s="135">
        <v>323.95999999999998</v>
      </c>
      <c r="R619" s="132" t="s">
        <v>243</v>
      </c>
      <c r="S619" s="136">
        <v>42675</v>
      </c>
      <c r="T619" s="136">
        <v>42523</v>
      </c>
      <c r="U619" s="132" t="s">
        <v>45</v>
      </c>
      <c r="V619" s="132" t="s">
        <v>1029</v>
      </c>
      <c r="W619" s="137">
        <v>60</v>
      </c>
      <c r="X619" s="137">
        <v>19.2</v>
      </c>
      <c r="Y619" s="137">
        <v>32.4</v>
      </c>
      <c r="Z619" s="137">
        <v>29.4</v>
      </c>
      <c r="AA619" s="137">
        <v>32</v>
      </c>
      <c r="AB619" s="137">
        <v>1222.8</v>
      </c>
      <c r="AC619" s="138">
        <v>6.2291999999999996</v>
      </c>
      <c r="AD619" s="137">
        <v>305.7</v>
      </c>
      <c r="AE619" s="137">
        <v>1.6707000000000001</v>
      </c>
      <c r="AF619" s="137">
        <v>86.876400000000004</v>
      </c>
      <c r="AG619" s="139">
        <f>Table1[[#This Row],[Print/Copy Time from Sleep Mode (s)]]-Table1[[#This Row],[Print/Copy Time from Ready State (s)]]</f>
        <v>13.2</v>
      </c>
      <c r="AH6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619" s="139" t="b">
        <f>IF(Table1[[#This Row],[Recovery Time Requirement (s)]]="No Requirement",TRUE,IF(Table1[[#This Row],[Recovery Time Requirement (s)]]="Default Delay Time Missing","Unknown",Table1[[#This Row],[Recovery Time (s) (Tactive1 - Tactive0)]]&lt;=Table1[[#This Row],[Recovery Time Requirement (s)]]))</f>
        <v>1</v>
      </c>
      <c r="AJ619" s="139" t="b">
        <f>Table1[[#This Row],[Automatic Duplex Output Capable]]&lt;&gt;"Optional"</f>
        <v>1</v>
      </c>
      <c r="AK6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19" s="140" t="str">
        <f t="array" ref="AL6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19" s="140">
        <f t="array" ref="AM6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619" s="140">
        <f>Table1[[#This Row],[V2.0 TEC Requirement (kWh/wk)]]*52/3</f>
        <v>333.66666666666674</v>
      </c>
      <c r="AO6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1.6207</v>
      </c>
      <c r="AP619" s="140">
        <f t="array" ref="AP6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619" s="140">
        <f>Table1[[#This Row],[Proposed V3.0 TEC Requirement (kWh/wk)]]+IF(Table1[[#This Row],[Maximum Document Size Width]]&gt;=275,A3_Weekly,0)+IF(AND(ISNUMBER(FIND("WiFi",Table1[[#This Row],[Functional Adders]])),ISERROR(FIND("Ethernet",Table1[[#This Row],[Functional Adders]]))),WiFi_Weekly,0)</f>
        <v>2.048</v>
      </c>
      <c r="AR619" s="140" t="b">
        <f>Table1[[#This Row],[Typical Electricity Consumption (TEC) Per Proposed V3.0 Calculations (kWh/wk)]]&lt;=Table1[[#This Row],[Proposed V3.0 TEC Requirement Plus A3 and Wi-Fi Allowances (kWh/wk)]]</f>
        <v>1</v>
      </c>
      <c r="AS619" s="140" t="b">
        <f t="shared" si="11"/>
        <v>0</v>
      </c>
    </row>
    <row r="620" spans="1:45" ht="36" x14ac:dyDescent="0.2">
      <c r="A620" s="131">
        <v>2229544</v>
      </c>
      <c r="B620" s="132" t="s">
        <v>1024</v>
      </c>
      <c r="C620" s="132" t="s">
        <v>1030</v>
      </c>
      <c r="D620" s="132" t="s">
        <v>3169</v>
      </c>
      <c r="E620" s="132" t="s">
        <v>3169</v>
      </c>
      <c r="F620" s="132"/>
      <c r="G620" s="132" t="s">
        <v>232</v>
      </c>
      <c r="H620" s="132" t="s">
        <v>22</v>
      </c>
      <c r="I620" s="133">
        <v>275</v>
      </c>
      <c r="J620" s="133">
        <v>395</v>
      </c>
      <c r="K620" s="132"/>
      <c r="L620" s="132" t="s">
        <v>233</v>
      </c>
      <c r="M620" s="132" t="s">
        <v>28</v>
      </c>
      <c r="N620" s="133">
        <v>130</v>
      </c>
      <c r="O620" s="132" t="s">
        <v>23</v>
      </c>
      <c r="P620" s="134">
        <v>1.2030000000000001</v>
      </c>
      <c r="Q620" s="135">
        <v>62.555999999999997</v>
      </c>
      <c r="R620" s="132" t="s">
        <v>3170</v>
      </c>
      <c r="S620" s="136">
        <v>42125</v>
      </c>
      <c r="T620" s="136">
        <v>41990</v>
      </c>
      <c r="U620" s="132" t="s">
        <v>45</v>
      </c>
      <c r="V620" s="132" t="s">
        <v>3717</v>
      </c>
      <c r="W620" s="137">
        <v>1</v>
      </c>
      <c r="X620" s="137">
        <v>28.8</v>
      </c>
      <c r="Y620" s="137">
        <v>37.200000000000003</v>
      </c>
      <c r="Z620" s="137">
        <v>37.200000000000003</v>
      </c>
      <c r="AA620" s="137">
        <v>32</v>
      </c>
      <c r="AB620" s="137">
        <v>192</v>
      </c>
      <c r="AC620" s="138">
        <v>1.2032</v>
      </c>
      <c r="AD620" s="137">
        <v>48</v>
      </c>
      <c r="AE620" s="137">
        <v>0.54020000000000001</v>
      </c>
      <c r="AF620" s="137">
        <v>28.090400000000002</v>
      </c>
      <c r="AG620" s="139">
        <f>Table1[[#This Row],[Print/Copy Time from Sleep Mode (s)]]-Table1[[#This Row],[Print/Copy Time from Ready State (s)]]</f>
        <v>8.4000000000000021</v>
      </c>
      <c r="AH6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20" s="139" t="b">
        <f>IF(Table1[[#This Row],[Recovery Time Requirement (s)]]="No Requirement",TRUE,IF(Table1[[#This Row],[Recovery Time Requirement (s)]]="Default Delay Time Missing","Unknown",Table1[[#This Row],[Recovery Time (s) (Tactive1 - Tactive0)]]&lt;=Table1[[#This Row],[Recovery Time Requirement (s)]]))</f>
        <v>1</v>
      </c>
      <c r="AJ620" s="139" t="b">
        <f>Table1[[#This Row],[Automatic Duplex Output Capable]]&lt;&gt;"Optional"</f>
        <v>1</v>
      </c>
      <c r="AK6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0" s="140" t="str">
        <f t="array" ref="AL6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0" s="140">
        <f t="array" ref="AM6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620" s="140">
        <f>Table1[[#This Row],[V2.0 TEC Requirement (kWh/wk)]]*52/3</f>
        <v>730.59999999999991</v>
      </c>
      <c r="AO6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0.49020000000000002</v>
      </c>
      <c r="AP620" s="140">
        <f t="array" ref="AP6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620" s="140">
        <f>Table1[[#This Row],[Proposed V3.0 TEC Requirement (kWh/wk)]]+IF(Table1[[#This Row],[Maximum Document Size Width]]&gt;=275,A3_Weekly,0)+IF(AND(ISNUMBER(FIND("WiFi",Table1[[#This Row],[Functional Adders]])),ISERROR(FIND("Ethernet",Table1[[#This Row],[Functional Adders]]))),WiFi_Weekly,0)</f>
        <v>5.9159999999999986</v>
      </c>
      <c r="AR620" s="140" t="b">
        <f>Table1[[#This Row],[Typical Electricity Consumption (TEC) Per Proposed V3.0 Calculations (kWh/wk)]]&lt;=Table1[[#This Row],[Proposed V3.0 TEC Requirement Plus A3 and Wi-Fi Allowances (kWh/wk)]]</f>
        <v>1</v>
      </c>
      <c r="AS620" s="140" t="b">
        <f t="shared" si="11"/>
        <v>1</v>
      </c>
    </row>
    <row r="621" spans="1:45" ht="36" x14ac:dyDescent="0.2">
      <c r="A621" s="131">
        <v>2198465</v>
      </c>
      <c r="B621" s="132" t="s">
        <v>1024</v>
      </c>
      <c r="C621" s="132" t="s">
        <v>1030</v>
      </c>
      <c r="D621" s="132" t="s">
        <v>3171</v>
      </c>
      <c r="E621" s="132" t="s">
        <v>3171</v>
      </c>
      <c r="F621" s="132"/>
      <c r="G621" s="132" t="s">
        <v>232</v>
      </c>
      <c r="H621" s="132" t="s">
        <v>22</v>
      </c>
      <c r="I621" s="133">
        <v>297</v>
      </c>
      <c r="J621" s="133">
        <v>420</v>
      </c>
      <c r="K621" s="132"/>
      <c r="L621" s="132" t="s">
        <v>233</v>
      </c>
      <c r="M621" s="132" t="s">
        <v>28</v>
      </c>
      <c r="N621" s="133">
        <v>130</v>
      </c>
      <c r="O621" s="132" t="s">
        <v>23</v>
      </c>
      <c r="P621" s="134">
        <v>1.84</v>
      </c>
      <c r="Q621" s="135">
        <v>95.68</v>
      </c>
      <c r="R621" s="132" t="s">
        <v>25</v>
      </c>
      <c r="S621" s="136">
        <v>41038</v>
      </c>
      <c r="T621" s="136">
        <v>41619</v>
      </c>
      <c r="U621" s="132" t="s">
        <v>45</v>
      </c>
      <c r="V621" s="132" t="s">
        <v>3718</v>
      </c>
      <c r="W621" s="137">
        <v>1</v>
      </c>
      <c r="X621" s="137">
        <v>39.6</v>
      </c>
      <c r="Y621" s="137">
        <v>43.8</v>
      </c>
      <c r="Z621" s="137">
        <v>43.8</v>
      </c>
      <c r="AA621" s="137">
        <v>32</v>
      </c>
      <c r="AB621" s="137">
        <v>307.19999999999993</v>
      </c>
      <c r="AC621" s="138">
        <v>1.8303999999999998</v>
      </c>
      <c r="AD621" s="137">
        <v>76.799999999999983</v>
      </c>
      <c r="AE621" s="137">
        <v>0.74739999999999984</v>
      </c>
      <c r="AF621" s="137">
        <v>38.864799999999988</v>
      </c>
      <c r="AG621" s="139">
        <f>Table1[[#This Row],[Print/Copy Time from Sleep Mode (s)]]-Table1[[#This Row],[Print/Copy Time from Ready State (s)]]</f>
        <v>4.1999999999999957</v>
      </c>
      <c r="AH6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21" s="139" t="b">
        <f>IF(Table1[[#This Row],[Recovery Time Requirement (s)]]="No Requirement",TRUE,IF(Table1[[#This Row],[Recovery Time Requirement (s)]]="Default Delay Time Missing","Unknown",Table1[[#This Row],[Recovery Time (s) (Tactive1 - Tactive0)]]&lt;=Table1[[#This Row],[Recovery Time Requirement (s)]]))</f>
        <v>1</v>
      </c>
      <c r="AJ621" s="139" t="b">
        <f>Table1[[#This Row],[Automatic Duplex Output Capable]]&lt;&gt;"Optional"</f>
        <v>1</v>
      </c>
      <c r="AK6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1" s="140" t="str">
        <f t="array" ref="AL6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1" s="140">
        <f t="array" ref="AM6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621" s="140">
        <f>Table1[[#This Row],[V2.0 TEC Requirement (kWh/wk)]]*52/3</f>
        <v>730.59999999999991</v>
      </c>
      <c r="AO6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0.6973999999999998</v>
      </c>
      <c r="AP621" s="140">
        <f t="array" ref="AP6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621" s="140">
        <f>Table1[[#This Row],[Proposed V3.0 TEC Requirement (kWh/wk)]]+IF(Table1[[#This Row],[Maximum Document Size Width]]&gt;=275,A3_Weekly,0)+IF(AND(ISNUMBER(FIND("WiFi",Table1[[#This Row],[Functional Adders]])),ISERROR(FIND("Ethernet",Table1[[#This Row],[Functional Adders]]))),WiFi_Weekly,0)</f>
        <v>5.9159999999999986</v>
      </c>
      <c r="AR621" s="140" t="b">
        <f>Table1[[#This Row],[Typical Electricity Consumption (TEC) Per Proposed V3.0 Calculations (kWh/wk)]]&lt;=Table1[[#This Row],[Proposed V3.0 TEC Requirement Plus A3 and Wi-Fi Allowances (kWh/wk)]]</f>
        <v>1</v>
      </c>
      <c r="AS621" s="140" t="b">
        <f t="shared" si="11"/>
        <v>1</v>
      </c>
    </row>
    <row r="622" spans="1:45" ht="36" x14ac:dyDescent="0.2">
      <c r="A622" s="131">
        <v>2192768</v>
      </c>
      <c r="B622" s="132" t="s">
        <v>1024</v>
      </c>
      <c r="C622" s="132" t="s">
        <v>1030</v>
      </c>
      <c r="D622" s="132" t="s">
        <v>3172</v>
      </c>
      <c r="E622" s="132" t="s">
        <v>3172</v>
      </c>
      <c r="F622" s="132"/>
      <c r="G622" s="132" t="s">
        <v>232</v>
      </c>
      <c r="H622" s="132" t="s">
        <v>22</v>
      </c>
      <c r="I622" s="133">
        <v>297</v>
      </c>
      <c r="J622" s="133">
        <v>432</v>
      </c>
      <c r="K622" s="132"/>
      <c r="L622" s="132" t="s">
        <v>233</v>
      </c>
      <c r="M622" s="132" t="s">
        <v>28</v>
      </c>
      <c r="N622" s="133">
        <v>135</v>
      </c>
      <c r="O622" s="132" t="s">
        <v>23</v>
      </c>
      <c r="P622" s="134">
        <v>2.472</v>
      </c>
      <c r="Q622" s="135">
        <v>128.54400000000001</v>
      </c>
      <c r="R622" s="132" t="s">
        <v>25</v>
      </c>
      <c r="S622" s="136">
        <v>41395</v>
      </c>
      <c r="T622" s="136">
        <v>41564</v>
      </c>
      <c r="U622" s="132" t="s">
        <v>45</v>
      </c>
      <c r="V622" s="132" t="s">
        <v>3719</v>
      </c>
      <c r="W622" s="137">
        <v>1</v>
      </c>
      <c r="X622" s="137">
        <v>23.4</v>
      </c>
      <c r="Y622" s="137">
        <v>42.6</v>
      </c>
      <c r="Z622" s="137">
        <v>43.2</v>
      </c>
      <c r="AA622" s="137">
        <v>32</v>
      </c>
      <c r="AB622" s="137">
        <v>370.4</v>
      </c>
      <c r="AC622" s="138">
        <v>2.4664000000000001</v>
      </c>
      <c r="AD622" s="137">
        <v>92.6</v>
      </c>
      <c r="AE622" s="137">
        <v>1.2214</v>
      </c>
      <c r="AF622" s="137">
        <v>63.512799999999999</v>
      </c>
      <c r="AG622" s="139">
        <f>Table1[[#This Row],[Print/Copy Time from Sleep Mode (s)]]-Table1[[#This Row],[Print/Copy Time from Ready State (s)]]</f>
        <v>19.200000000000003</v>
      </c>
      <c r="AH6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22" s="139" t="b">
        <f>IF(Table1[[#This Row],[Recovery Time Requirement (s)]]="No Requirement",TRUE,IF(Table1[[#This Row],[Recovery Time Requirement (s)]]="Default Delay Time Missing","Unknown",Table1[[#This Row],[Recovery Time (s) (Tactive1 - Tactive0)]]&lt;=Table1[[#This Row],[Recovery Time Requirement (s)]]))</f>
        <v>1</v>
      </c>
      <c r="AJ622" s="139" t="b">
        <f>Table1[[#This Row],[Automatic Duplex Output Capable]]&lt;&gt;"Optional"</f>
        <v>1</v>
      </c>
      <c r="AK6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2" s="140" t="str">
        <f t="array" ref="AL6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2" s="140">
        <f t="array" ref="AM6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45.15</v>
      </c>
      <c r="AN622" s="140">
        <f>Table1[[#This Row],[V2.0 TEC Requirement (kWh/wk)]]*52/3</f>
        <v>782.59999999999991</v>
      </c>
      <c r="AO6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1.1714</v>
      </c>
      <c r="AP622" s="140">
        <f t="array" ref="AP6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6.3009999999999993</v>
      </c>
      <c r="AQ622" s="140">
        <f>Table1[[#This Row],[Proposed V3.0 TEC Requirement (kWh/wk)]]+IF(Table1[[#This Row],[Maximum Document Size Width]]&gt;=275,A3_Weekly,0)+IF(AND(ISNUMBER(FIND("WiFi",Table1[[#This Row],[Functional Adders]])),ISERROR(FIND("Ethernet",Table1[[#This Row],[Functional Adders]]))),WiFi_Weekly,0)</f>
        <v>6.3509999999999991</v>
      </c>
      <c r="AR622" s="140" t="b">
        <f>Table1[[#This Row],[Typical Electricity Consumption (TEC) Per Proposed V3.0 Calculations (kWh/wk)]]&lt;=Table1[[#This Row],[Proposed V3.0 TEC Requirement Plus A3 and Wi-Fi Allowances (kWh/wk)]]</f>
        <v>1</v>
      </c>
      <c r="AS622" s="140" t="b">
        <f t="shared" si="11"/>
        <v>1</v>
      </c>
    </row>
    <row r="623" spans="1:45" ht="36" x14ac:dyDescent="0.2">
      <c r="A623" s="131">
        <v>2198177</v>
      </c>
      <c r="B623" s="132" t="s">
        <v>1024</v>
      </c>
      <c r="C623" s="132" t="s">
        <v>1030</v>
      </c>
      <c r="D623" s="132" t="s">
        <v>3173</v>
      </c>
      <c r="E623" s="132" t="s">
        <v>3173</v>
      </c>
      <c r="F623" s="132"/>
      <c r="G623" s="132" t="s">
        <v>232</v>
      </c>
      <c r="H623" s="132" t="s">
        <v>22</v>
      </c>
      <c r="I623" s="133">
        <v>275</v>
      </c>
      <c r="J623" s="133">
        <v>395</v>
      </c>
      <c r="K623" s="132"/>
      <c r="L623" s="132" t="s">
        <v>233</v>
      </c>
      <c r="M623" s="132" t="s">
        <v>28</v>
      </c>
      <c r="N623" s="133">
        <v>130</v>
      </c>
      <c r="O623" s="132" t="s">
        <v>23</v>
      </c>
      <c r="P623" s="134">
        <v>1.2470000000000001</v>
      </c>
      <c r="Q623" s="135">
        <v>64.843999999999994</v>
      </c>
      <c r="R623" s="132" t="s">
        <v>25</v>
      </c>
      <c r="S623" s="136">
        <v>40368</v>
      </c>
      <c r="T623" s="136">
        <v>41614</v>
      </c>
      <c r="U623" s="132" t="s">
        <v>45</v>
      </c>
      <c r="V623" s="132" t="s">
        <v>3720</v>
      </c>
      <c r="W623" s="137">
        <v>3</v>
      </c>
      <c r="X623" s="137">
        <v>35.4</v>
      </c>
      <c r="Y623" s="137">
        <v>46.2</v>
      </c>
      <c r="Z623" s="137">
        <v>43.2</v>
      </c>
      <c r="AA623" s="137">
        <v>32</v>
      </c>
      <c r="AB623" s="137">
        <v>199.6</v>
      </c>
      <c r="AC623" s="138">
        <v>1.2412000000000001</v>
      </c>
      <c r="AD623" s="137">
        <v>49.9</v>
      </c>
      <c r="AE623" s="137">
        <v>0.54969999999999997</v>
      </c>
      <c r="AF623" s="137">
        <v>28.584399999999999</v>
      </c>
      <c r="AG623" s="139">
        <f>Table1[[#This Row],[Print/Copy Time from Sleep Mode (s)]]-Table1[[#This Row],[Print/Copy Time from Ready State (s)]]</f>
        <v>10.800000000000004</v>
      </c>
      <c r="AH6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23" s="139" t="b">
        <f>IF(Table1[[#This Row],[Recovery Time Requirement (s)]]="No Requirement",TRUE,IF(Table1[[#This Row],[Recovery Time Requirement (s)]]="Default Delay Time Missing","Unknown",Table1[[#This Row],[Recovery Time (s) (Tactive1 - Tactive0)]]&lt;=Table1[[#This Row],[Recovery Time Requirement (s)]]))</f>
        <v>1</v>
      </c>
      <c r="AJ623" s="139" t="b">
        <f>Table1[[#This Row],[Automatic Duplex Output Capable]]&lt;&gt;"Optional"</f>
        <v>1</v>
      </c>
      <c r="AK6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3" s="140" t="str">
        <f t="array" ref="AL6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3" s="140">
        <f t="array" ref="AM6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623" s="140">
        <f>Table1[[#This Row],[V2.0 TEC Requirement (kWh/wk)]]*52/3</f>
        <v>730.59999999999991</v>
      </c>
      <c r="AO6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0.49969999999999998</v>
      </c>
      <c r="AP623" s="140">
        <f t="array" ref="AP6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623" s="140">
        <f>Table1[[#This Row],[Proposed V3.0 TEC Requirement (kWh/wk)]]+IF(Table1[[#This Row],[Maximum Document Size Width]]&gt;=275,A3_Weekly,0)+IF(AND(ISNUMBER(FIND("WiFi",Table1[[#This Row],[Functional Adders]])),ISERROR(FIND("Ethernet",Table1[[#This Row],[Functional Adders]]))),WiFi_Weekly,0)</f>
        <v>5.9159999999999986</v>
      </c>
      <c r="AR623" s="140" t="b">
        <f>Table1[[#This Row],[Typical Electricity Consumption (TEC) Per Proposed V3.0 Calculations (kWh/wk)]]&lt;=Table1[[#This Row],[Proposed V3.0 TEC Requirement Plus A3 and Wi-Fi Allowances (kWh/wk)]]</f>
        <v>1</v>
      </c>
      <c r="AS623" s="140" t="b">
        <f t="shared" si="11"/>
        <v>1</v>
      </c>
    </row>
    <row r="624" spans="1:45" ht="36" x14ac:dyDescent="0.2">
      <c r="A624" s="131">
        <v>2192165</v>
      </c>
      <c r="B624" s="132" t="s">
        <v>1024</v>
      </c>
      <c r="C624" s="132" t="s">
        <v>1030</v>
      </c>
      <c r="D624" s="132" t="s">
        <v>3174</v>
      </c>
      <c r="E624" s="132" t="s">
        <v>3174</v>
      </c>
      <c r="F624" s="132"/>
      <c r="G624" s="132" t="s">
        <v>29</v>
      </c>
      <c r="H624" s="132" t="s">
        <v>22</v>
      </c>
      <c r="I624" s="133">
        <v>356</v>
      </c>
      <c r="J624" s="133">
        <v>216</v>
      </c>
      <c r="K624" s="132"/>
      <c r="L624" s="132" t="s">
        <v>32</v>
      </c>
      <c r="M624" s="132" t="s">
        <v>21</v>
      </c>
      <c r="N624" s="133">
        <v>42</v>
      </c>
      <c r="O624" s="132" t="s">
        <v>24</v>
      </c>
      <c r="P624" s="134">
        <v>5.7720000000000002</v>
      </c>
      <c r="Q624" s="135">
        <v>300.14400000000001</v>
      </c>
      <c r="R624" s="132" t="s">
        <v>25</v>
      </c>
      <c r="S624" s="136">
        <v>40366</v>
      </c>
      <c r="T624" s="136">
        <v>41547</v>
      </c>
      <c r="U624" s="132" t="s">
        <v>45</v>
      </c>
      <c r="V624" s="132" t="s">
        <v>3721</v>
      </c>
      <c r="W624" s="137">
        <v>11</v>
      </c>
      <c r="X624" s="137">
        <v>10.8</v>
      </c>
      <c r="Y624" s="137">
        <v>50.4</v>
      </c>
      <c r="Z624" s="137">
        <v>26.4</v>
      </c>
      <c r="AA624" s="137">
        <v>32</v>
      </c>
      <c r="AB624" s="137">
        <v>1045.5999999999999</v>
      </c>
      <c r="AC624" s="138">
        <v>5.7656000000000001</v>
      </c>
      <c r="AD624" s="137">
        <v>261.39999999999998</v>
      </c>
      <c r="AE624" s="137">
        <v>1.9705999999999999</v>
      </c>
      <c r="AF624" s="137">
        <v>102.4712</v>
      </c>
      <c r="AG624" s="139">
        <f>Table1[[#This Row],[Print/Copy Time from Sleep Mode (s)]]-Table1[[#This Row],[Print/Copy Time from Ready State (s)]]</f>
        <v>39.599999999999994</v>
      </c>
      <c r="AH6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24" s="139" t="b">
        <f>IF(Table1[[#This Row],[Recovery Time Requirement (s)]]="No Requirement",TRUE,IF(Table1[[#This Row],[Recovery Time Requirement (s)]]="Default Delay Time Missing","Unknown",Table1[[#This Row],[Recovery Time (s) (Tactive1 - Tactive0)]]&lt;=Table1[[#This Row],[Recovery Time Requirement (s)]]))</f>
        <v>0</v>
      </c>
      <c r="AJ624" s="139" t="b">
        <f>Table1[[#This Row],[Automatic Duplex Output Capable]]&lt;&gt;"Optional"</f>
        <v>1</v>
      </c>
      <c r="AK6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4" s="140" t="str">
        <f t="array" ref="AL6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24" s="140">
        <f t="array" ref="AM6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6.55</v>
      </c>
      <c r="AN624" s="140">
        <f>Table1[[#This Row],[V2.0 TEC Requirement (kWh/wk)]]*52/3</f>
        <v>113.53333333333332</v>
      </c>
      <c r="AO6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1.9205999999999999</v>
      </c>
      <c r="AP624" s="140">
        <f t="array" ref="AP6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0.91699999999999993</v>
      </c>
      <c r="AQ624" s="140">
        <f>Table1[[#This Row],[Proposed V3.0 TEC Requirement (kWh/wk)]]+IF(Table1[[#This Row],[Maximum Document Size Width]]&gt;=275,A3_Weekly,0)+IF(AND(ISNUMBER(FIND("WiFi",Table1[[#This Row],[Functional Adders]])),ISERROR(FIND("Ethernet",Table1[[#This Row],[Functional Adders]]))),WiFi_Weekly,0)</f>
        <v>0.96699999999999997</v>
      </c>
      <c r="AR624" s="140" t="b">
        <f>Table1[[#This Row],[Typical Electricity Consumption (TEC) Per Proposed V3.0 Calculations (kWh/wk)]]&lt;=Table1[[#This Row],[Proposed V3.0 TEC Requirement Plus A3 and Wi-Fi Allowances (kWh/wk)]]</f>
        <v>0</v>
      </c>
      <c r="AS624" s="140" t="b">
        <f t="shared" si="11"/>
        <v>0</v>
      </c>
    </row>
    <row r="625" spans="1:45" ht="36" x14ac:dyDescent="0.2">
      <c r="A625" s="131">
        <v>2192168</v>
      </c>
      <c r="B625" s="152" t="s">
        <v>1024</v>
      </c>
      <c r="C625" s="152" t="s">
        <v>1030</v>
      </c>
      <c r="D625" s="152" t="s">
        <v>3175</v>
      </c>
      <c r="E625" s="152" t="s">
        <v>3175</v>
      </c>
      <c r="F625" s="133"/>
      <c r="G625" s="153" t="s">
        <v>1432</v>
      </c>
      <c r="H625" s="153" t="s">
        <v>22</v>
      </c>
      <c r="I625" s="133">
        <v>297</v>
      </c>
      <c r="J625" s="133">
        <v>432</v>
      </c>
      <c r="K625" s="132"/>
      <c r="L625" s="132" t="s">
        <v>32</v>
      </c>
      <c r="M625" s="132" t="s">
        <v>28</v>
      </c>
      <c r="N625" s="133">
        <v>25</v>
      </c>
      <c r="O625" s="132" t="s">
        <v>24</v>
      </c>
      <c r="P625" s="141">
        <v>1.17</v>
      </c>
      <c r="Q625" s="141">
        <v>60.84</v>
      </c>
      <c r="R625" s="132" t="s">
        <v>25</v>
      </c>
      <c r="S625" s="132">
        <v>41253</v>
      </c>
      <c r="T625" s="132">
        <v>41547</v>
      </c>
      <c r="U625" s="132" t="s">
        <v>45</v>
      </c>
      <c r="V625" s="132" t="s">
        <v>3722</v>
      </c>
      <c r="W625" s="132">
        <v>1</v>
      </c>
      <c r="X625" s="132">
        <v>7.2</v>
      </c>
      <c r="Y625" s="132">
        <v>15</v>
      </c>
      <c r="Z625" s="132">
        <v>15.6</v>
      </c>
      <c r="AA625" s="132">
        <v>25</v>
      </c>
      <c r="AB625" s="133">
        <v>220.8</v>
      </c>
      <c r="AC625" s="133">
        <v>1.1723749999999999</v>
      </c>
      <c r="AD625" s="133">
        <v>55.2</v>
      </c>
      <c r="AE625" s="133">
        <v>0.35609374999999999</v>
      </c>
      <c r="AF625" s="133">
        <v>18.516874999999999</v>
      </c>
      <c r="AG625" s="139">
        <f>Table1[[#This Row],[Print/Copy Time from Sleep Mode (s)]]-Table1[[#This Row],[Print/Copy Time from Ready State (s)]]</f>
        <v>7.8</v>
      </c>
      <c r="AH6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625" s="139" t="b">
        <f>IF(Table1[[#This Row],[Recovery Time Requirement (s)]]="No Requirement",TRUE,IF(Table1[[#This Row],[Recovery Time Requirement (s)]]="Default Delay Time Missing","Unknown",Table1[[#This Row],[Recovery Time (s) (Tactive1 - Tactive0)]]&lt;=Table1[[#This Row],[Recovery Time Requirement (s)]]))</f>
        <v>1</v>
      </c>
      <c r="AJ625" s="139" t="b">
        <f>Table1[[#This Row],[Automatic Duplex Output Capable]]&lt;&gt;"Optional"</f>
        <v>1</v>
      </c>
      <c r="AK6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5" s="133" t="str">
        <f t="array" ref="AL6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5" s="133">
        <f t="array" ref="AM6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625" s="133">
        <f>Table1[[#This Row],[V2.0 TEC Requirement (kWh/wk)]]*52/3</f>
        <v>36.4</v>
      </c>
      <c r="AO625"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0.30609375</v>
      </c>
      <c r="AP625" s="133">
        <f t="array" ref="AP6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625" s="133">
        <f>Table1[[#This Row],[Proposed V3.0 TEC Requirement (kWh/wk)]]+IF(Table1[[#This Row],[Maximum Document Size Width]]&gt;=275,A3_Weekly,0)+IF(AND(ISNUMBER(FIND("WiFi",Table1[[#This Row],[Functional Adders]])),ISERROR(FIND("Ethernet",Table1[[#This Row],[Functional Adders]]))),WiFi_Weekly,0)</f>
        <v>0.38499999999999995</v>
      </c>
      <c r="AR625" s="133" t="b">
        <f>Table1[[#This Row],[Typical Electricity Consumption (TEC) Per Proposed V3.0 Calculations (kWh/wk)]]&lt;=Table1[[#This Row],[Proposed V3.0 TEC Requirement Plus A3 and Wi-Fi Allowances (kWh/wk)]]</f>
        <v>1</v>
      </c>
      <c r="AS625" s="133" t="b">
        <f t="shared" si="11"/>
        <v>1</v>
      </c>
    </row>
    <row r="626" spans="1:45" ht="36" x14ac:dyDescent="0.2">
      <c r="A626" s="131">
        <v>2208279</v>
      </c>
      <c r="B626" s="132" t="s">
        <v>1024</v>
      </c>
      <c r="C626" s="132" t="s">
        <v>1030</v>
      </c>
      <c r="D626" s="132" t="s">
        <v>3176</v>
      </c>
      <c r="E626" s="132" t="s">
        <v>3176</v>
      </c>
      <c r="F626" s="132"/>
      <c r="G626" s="132" t="s">
        <v>1432</v>
      </c>
      <c r="H626" s="132" t="s">
        <v>22</v>
      </c>
      <c r="I626" s="133">
        <v>297</v>
      </c>
      <c r="J626" s="133">
        <v>432</v>
      </c>
      <c r="K626" s="132"/>
      <c r="L626" s="132" t="s">
        <v>32</v>
      </c>
      <c r="M626" s="132" t="s">
        <v>28</v>
      </c>
      <c r="N626" s="133">
        <v>25</v>
      </c>
      <c r="O626" s="132" t="s">
        <v>24</v>
      </c>
      <c r="P626" s="134">
        <v>0.87</v>
      </c>
      <c r="Q626" s="135">
        <v>45.24</v>
      </c>
      <c r="R626" s="132" t="s">
        <v>243</v>
      </c>
      <c r="S626" s="136">
        <v>41953</v>
      </c>
      <c r="T626" s="136">
        <v>41739</v>
      </c>
      <c r="U626" s="132" t="s">
        <v>45</v>
      </c>
      <c r="V626" s="132" t="s">
        <v>3723</v>
      </c>
      <c r="W626" s="137">
        <v>1</v>
      </c>
      <c r="X626" s="137">
        <v>7.8</v>
      </c>
      <c r="Y626" s="137">
        <v>10.8</v>
      </c>
      <c r="Z626" s="137">
        <v>10.8</v>
      </c>
      <c r="AA626" s="137">
        <v>25</v>
      </c>
      <c r="AB626" s="137">
        <v>161</v>
      </c>
      <c r="AC626" s="138">
        <v>0.87337500000000001</v>
      </c>
      <c r="AD626" s="137">
        <v>40.25</v>
      </c>
      <c r="AE626" s="137">
        <v>0.28134375</v>
      </c>
      <c r="AF626" s="137">
        <v>14.629875</v>
      </c>
      <c r="AG626" s="139">
        <f>Table1[[#This Row],[Print/Copy Time from Sleep Mode (s)]]-Table1[[#This Row],[Print/Copy Time from Ready State (s)]]</f>
        <v>3.0000000000000009</v>
      </c>
      <c r="AH6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626" s="139" t="b">
        <f>IF(Table1[[#This Row],[Recovery Time Requirement (s)]]="No Requirement",TRUE,IF(Table1[[#This Row],[Recovery Time Requirement (s)]]="Default Delay Time Missing","Unknown",Table1[[#This Row],[Recovery Time (s) (Tactive1 - Tactive0)]]&lt;=Table1[[#This Row],[Recovery Time Requirement (s)]]))</f>
        <v>1</v>
      </c>
      <c r="AJ626" s="139" t="b">
        <f>Table1[[#This Row],[Automatic Duplex Output Capable]]&lt;&gt;"Optional"</f>
        <v>1</v>
      </c>
      <c r="AK6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6" s="140" t="str">
        <f t="array" ref="AL6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6" s="140">
        <f t="array" ref="AM6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626" s="140">
        <f>Table1[[#This Row],[V2.0 TEC Requirement (kWh/wk)]]*52/3</f>
        <v>36.4</v>
      </c>
      <c r="AO6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0.23134375000000001</v>
      </c>
      <c r="AP626" s="140">
        <f t="array" ref="AP6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626" s="140">
        <f>Table1[[#This Row],[Proposed V3.0 TEC Requirement (kWh/wk)]]+IF(Table1[[#This Row],[Maximum Document Size Width]]&gt;=275,A3_Weekly,0)+IF(AND(ISNUMBER(FIND("WiFi",Table1[[#This Row],[Functional Adders]])),ISERROR(FIND("Ethernet",Table1[[#This Row],[Functional Adders]]))),WiFi_Weekly,0)</f>
        <v>0.38499999999999995</v>
      </c>
      <c r="AR626" s="140" t="b">
        <f>Table1[[#This Row],[Typical Electricity Consumption (TEC) Per Proposed V3.0 Calculations (kWh/wk)]]&lt;=Table1[[#This Row],[Proposed V3.0 TEC Requirement Plus A3 and Wi-Fi Allowances (kWh/wk)]]</f>
        <v>1</v>
      </c>
      <c r="AS626" s="140" t="b">
        <f t="shared" si="11"/>
        <v>1</v>
      </c>
    </row>
    <row r="627" spans="1:45" ht="36" x14ac:dyDescent="0.2">
      <c r="A627" s="131">
        <v>2274639</v>
      </c>
      <c r="B627" s="132" t="s">
        <v>1024</v>
      </c>
      <c r="C627" s="132" t="s">
        <v>1030</v>
      </c>
      <c r="D627" s="132" t="s">
        <v>1031</v>
      </c>
      <c r="E627" s="132" t="s">
        <v>1031</v>
      </c>
      <c r="F627" s="132"/>
      <c r="G627" s="132" t="s">
        <v>1432</v>
      </c>
      <c r="H627" s="132" t="s">
        <v>22</v>
      </c>
      <c r="I627" s="133">
        <v>297</v>
      </c>
      <c r="J627" s="133">
        <v>432</v>
      </c>
      <c r="K627" s="132"/>
      <c r="L627" s="132" t="s">
        <v>32</v>
      </c>
      <c r="M627" s="132" t="s">
        <v>28</v>
      </c>
      <c r="N627" s="133">
        <v>25</v>
      </c>
      <c r="O627" s="132" t="s">
        <v>24</v>
      </c>
      <c r="P627" s="134">
        <v>0.90700000000000003</v>
      </c>
      <c r="Q627" s="135">
        <v>47.164000000000001</v>
      </c>
      <c r="R627" s="132" t="s">
        <v>1032</v>
      </c>
      <c r="S627" s="136">
        <v>42751</v>
      </c>
      <c r="T627" s="136">
        <v>42592</v>
      </c>
      <c r="U627" s="132" t="s">
        <v>45</v>
      </c>
      <c r="V627" s="132" t="s">
        <v>1033</v>
      </c>
      <c r="W627" s="137">
        <v>1</v>
      </c>
      <c r="X627" s="137">
        <v>11.4</v>
      </c>
      <c r="Y627" s="137">
        <v>15.6</v>
      </c>
      <c r="Z627" s="137">
        <v>15</v>
      </c>
      <c r="AA627" s="137">
        <v>25</v>
      </c>
      <c r="AB627" s="137">
        <v>160.79999999999998</v>
      </c>
      <c r="AC627" s="138">
        <v>0.899725</v>
      </c>
      <c r="AD627" s="137">
        <v>40.199999999999996</v>
      </c>
      <c r="AE627" s="137">
        <v>0.31313124999999992</v>
      </c>
      <c r="AF627" s="137">
        <v>16.282824999999995</v>
      </c>
      <c r="AG627" s="139">
        <f>Table1[[#This Row],[Print/Copy Time from Sleep Mode (s)]]-Table1[[#This Row],[Print/Copy Time from Ready State (s)]]</f>
        <v>4.1999999999999993</v>
      </c>
      <c r="AH6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627" s="139" t="b">
        <f>IF(Table1[[#This Row],[Recovery Time Requirement (s)]]="No Requirement",TRUE,IF(Table1[[#This Row],[Recovery Time Requirement (s)]]="Default Delay Time Missing","Unknown",Table1[[#This Row],[Recovery Time (s) (Tactive1 - Tactive0)]]&lt;=Table1[[#This Row],[Recovery Time Requirement (s)]]))</f>
        <v>1</v>
      </c>
      <c r="AJ627" s="139" t="b">
        <f>Table1[[#This Row],[Automatic Duplex Output Capable]]&lt;&gt;"Optional"</f>
        <v>1</v>
      </c>
      <c r="AK6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7" s="140" t="str">
        <f t="array" ref="AL6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7" s="140">
        <f t="array" ref="AM6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627" s="140">
        <f>Table1[[#This Row],[V2.0 TEC Requirement (kWh/wk)]]*52/3</f>
        <v>36.4</v>
      </c>
      <c r="AO6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0.26313124999999993</v>
      </c>
      <c r="AP627" s="140">
        <f t="array" ref="AP6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627" s="140">
        <f>Table1[[#This Row],[Proposed V3.0 TEC Requirement (kWh/wk)]]+IF(Table1[[#This Row],[Maximum Document Size Width]]&gt;=275,A3_Weekly,0)+IF(AND(ISNUMBER(FIND("WiFi",Table1[[#This Row],[Functional Adders]])),ISERROR(FIND("Ethernet",Table1[[#This Row],[Functional Adders]]))),WiFi_Weekly,0)</f>
        <v>0.38499999999999995</v>
      </c>
      <c r="AR627" s="140" t="b">
        <f>Table1[[#This Row],[Typical Electricity Consumption (TEC) Per Proposed V3.0 Calculations (kWh/wk)]]&lt;=Table1[[#This Row],[Proposed V3.0 TEC Requirement Plus A3 and Wi-Fi Allowances (kWh/wk)]]</f>
        <v>1</v>
      </c>
      <c r="AS627" s="140" t="b">
        <f t="shared" si="11"/>
        <v>1</v>
      </c>
    </row>
    <row r="628" spans="1:45" ht="36" x14ac:dyDescent="0.2">
      <c r="A628" s="131">
        <v>2192137</v>
      </c>
      <c r="B628" s="132" t="s">
        <v>1024</v>
      </c>
      <c r="C628" s="132" t="s">
        <v>1030</v>
      </c>
      <c r="D628" s="132" t="s">
        <v>3177</v>
      </c>
      <c r="E628" s="132" t="s">
        <v>3177</v>
      </c>
      <c r="F628" s="132"/>
      <c r="G628" s="132" t="s">
        <v>1432</v>
      </c>
      <c r="H628" s="132" t="s">
        <v>22</v>
      </c>
      <c r="I628" s="133">
        <v>216</v>
      </c>
      <c r="J628" s="133">
        <v>297</v>
      </c>
      <c r="K628" s="132"/>
      <c r="L628" s="132" t="s">
        <v>32</v>
      </c>
      <c r="M628" s="132" t="s">
        <v>28</v>
      </c>
      <c r="N628" s="133">
        <v>31</v>
      </c>
      <c r="O628" s="132" t="s">
        <v>24</v>
      </c>
      <c r="P628" s="134">
        <v>1.4419999999999999</v>
      </c>
      <c r="Q628" s="135">
        <v>74.983999999999995</v>
      </c>
      <c r="R628" s="132" t="s">
        <v>31</v>
      </c>
      <c r="S628" s="136">
        <v>41030</v>
      </c>
      <c r="T628" s="136">
        <v>41543</v>
      </c>
      <c r="U628" s="132" t="s">
        <v>45</v>
      </c>
      <c r="V628" s="132" t="s">
        <v>3724</v>
      </c>
      <c r="W628" s="137">
        <v>1</v>
      </c>
      <c r="X628" s="137">
        <v>4.8</v>
      </c>
      <c r="Y628" s="137">
        <v>16.8</v>
      </c>
      <c r="Z628" s="137">
        <v>15.6</v>
      </c>
      <c r="AA628" s="137">
        <v>31</v>
      </c>
      <c r="AB628" s="137">
        <v>222.63333333333335</v>
      </c>
      <c r="AC628" s="138">
        <v>1.4362916666666665</v>
      </c>
      <c r="AD628" s="137">
        <v>55.658333333333339</v>
      </c>
      <c r="AE628" s="137">
        <v>0.67407291666666658</v>
      </c>
      <c r="AF628" s="137">
        <v>35.051791666666659</v>
      </c>
      <c r="AG628" s="139">
        <f>Table1[[#This Row],[Print/Copy Time from Sleep Mode (s)]]-Table1[[#This Row],[Print/Copy Time from Ready State (s)]]</f>
        <v>12</v>
      </c>
      <c r="AH6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28" s="139" t="b">
        <f>IF(Table1[[#This Row],[Recovery Time Requirement (s)]]="No Requirement",TRUE,IF(Table1[[#This Row],[Recovery Time Requirement (s)]]="Default Delay Time Missing","Unknown",Table1[[#This Row],[Recovery Time (s) (Tactive1 - Tactive0)]]&lt;=Table1[[#This Row],[Recovery Time Requirement (s)]]))</f>
        <v>1</v>
      </c>
      <c r="AJ628" s="139" t="b">
        <f>Table1[[#This Row],[Automatic Duplex Output Capable]]&lt;&gt;"Optional"</f>
        <v>1</v>
      </c>
      <c r="AK6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8" s="140" t="str">
        <f t="array" ref="AL6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8" s="140">
        <f t="array" ref="AM6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2.2600000000000002</v>
      </c>
      <c r="AN628" s="140">
        <f>Table1[[#This Row],[V2.0 TEC Requirement (kWh/wk)]]*52/3</f>
        <v>39.173333333333339</v>
      </c>
      <c r="AO6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0.67407291666666658</v>
      </c>
      <c r="AP628" s="140">
        <f t="array" ref="AP6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628" s="140">
        <f>Table1[[#This Row],[Proposed V3.0 TEC Requirement (kWh/wk)]]+IF(Table1[[#This Row],[Maximum Document Size Width]]&gt;=275,A3_Weekly,0)+IF(AND(ISNUMBER(FIND("WiFi",Table1[[#This Row],[Functional Adders]])),ISERROR(FIND("Ethernet",Table1[[#This Row],[Functional Adders]]))),WiFi_Weekly,0)</f>
        <v>0.44299999999999995</v>
      </c>
      <c r="AR628" s="140" t="b">
        <f>Table1[[#This Row],[Typical Electricity Consumption (TEC) Per Proposed V3.0 Calculations (kWh/wk)]]&lt;=Table1[[#This Row],[Proposed V3.0 TEC Requirement Plus A3 and Wi-Fi Allowances (kWh/wk)]]</f>
        <v>0</v>
      </c>
      <c r="AS628" s="140" t="b">
        <f t="shared" si="11"/>
        <v>0</v>
      </c>
    </row>
    <row r="629" spans="1:45" ht="36" x14ac:dyDescent="0.2">
      <c r="A629" s="131">
        <v>2192140</v>
      </c>
      <c r="B629" s="132" t="s">
        <v>1024</v>
      </c>
      <c r="C629" s="132" t="s">
        <v>1030</v>
      </c>
      <c r="D629" s="132" t="s">
        <v>3178</v>
      </c>
      <c r="E629" s="132" t="s">
        <v>3178</v>
      </c>
      <c r="F629" s="132"/>
      <c r="G629" s="132" t="s">
        <v>1432</v>
      </c>
      <c r="H629" s="132" t="s">
        <v>22</v>
      </c>
      <c r="I629" s="133">
        <v>216</v>
      </c>
      <c r="J629" s="133">
        <v>297</v>
      </c>
      <c r="K629" s="132"/>
      <c r="L629" s="132" t="s">
        <v>32</v>
      </c>
      <c r="M629" s="132" t="s">
        <v>28</v>
      </c>
      <c r="N629" s="133">
        <v>31</v>
      </c>
      <c r="O629" s="132" t="s">
        <v>24</v>
      </c>
      <c r="P629" s="134">
        <v>1.4770000000000001</v>
      </c>
      <c r="Q629" s="135">
        <v>76.804000000000002</v>
      </c>
      <c r="R629" s="132" t="s">
        <v>31</v>
      </c>
      <c r="S629" s="136">
        <v>41030</v>
      </c>
      <c r="T629" s="136">
        <v>41543</v>
      </c>
      <c r="U629" s="132" t="s">
        <v>45</v>
      </c>
      <c r="V629" s="132" t="s">
        <v>3725</v>
      </c>
      <c r="W629" s="137">
        <v>1</v>
      </c>
      <c r="X629" s="137">
        <v>4.8</v>
      </c>
      <c r="Y629" s="137">
        <v>16.8</v>
      </c>
      <c r="Z629" s="137">
        <v>15.6</v>
      </c>
      <c r="AA629" s="137">
        <v>31</v>
      </c>
      <c r="AB629" s="137">
        <v>227.86666666666665</v>
      </c>
      <c r="AC629" s="138">
        <v>1.4753833333333335</v>
      </c>
      <c r="AD629" s="137">
        <v>56.966666666666661</v>
      </c>
      <c r="AE629" s="137">
        <v>0.69644583333333343</v>
      </c>
      <c r="AF629" s="137">
        <v>36.215183333333336</v>
      </c>
      <c r="AG629" s="139">
        <f>Table1[[#This Row],[Print/Copy Time from Sleep Mode (s)]]-Table1[[#This Row],[Print/Copy Time from Ready State (s)]]</f>
        <v>12</v>
      </c>
      <c r="AH6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29" s="139" t="b">
        <f>IF(Table1[[#This Row],[Recovery Time Requirement (s)]]="No Requirement",TRUE,IF(Table1[[#This Row],[Recovery Time Requirement (s)]]="Default Delay Time Missing","Unknown",Table1[[#This Row],[Recovery Time (s) (Tactive1 - Tactive0)]]&lt;=Table1[[#This Row],[Recovery Time Requirement (s)]]))</f>
        <v>1</v>
      </c>
      <c r="AJ629" s="139" t="b">
        <f>Table1[[#This Row],[Automatic Duplex Output Capable]]&lt;&gt;"Optional"</f>
        <v>1</v>
      </c>
      <c r="AK6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29" s="140" t="str">
        <f t="array" ref="AL6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29" s="140">
        <f t="array" ref="AM6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2.2600000000000002</v>
      </c>
      <c r="AN629" s="140">
        <f>Table1[[#This Row],[V2.0 TEC Requirement (kWh/wk)]]*52/3</f>
        <v>39.173333333333339</v>
      </c>
      <c r="AO6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0.69644583333333343</v>
      </c>
      <c r="AP629" s="140">
        <f t="array" ref="AP6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629" s="140">
        <f>Table1[[#This Row],[Proposed V3.0 TEC Requirement (kWh/wk)]]+IF(Table1[[#This Row],[Maximum Document Size Width]]&gt;=275,A3_Weekly,0)+IF(AND(ISNUMBER(FIND("WiFi",Table1[[#This Row],[Functional Adders]])),ISERROR(FIND("Ethernet",Table1[[#This Row],[Functional Adders]]))),WiFi_Weekly,0)</f>
        <v>0.44299999999999995</v>
      </c>
      <c r="AR629" s="140" t="b">
        <f>Table1[[#This Row],[Typical Electricity Consumption (TEC) Per Proposed V3.0 Calculations (kWh/wk)]]&lt;=Table1[[#This Row],[Proposed V3.0 TEC Requirement Plus A3 and Wi-Fi Allowances (kWh/wk)]]</f>
        <v>0</v>
      </c>
      <c r="AS629" s="140" t="b">
        <f t="shared" si="11"/>
        <v>0</v>
      </c>
    </row>
    <row r="630" spans="1:45" ht="36" x14ac:dyDescent="0.2">
      <c r="A630" s="131">
        <v>2208285</v>
      </c>
      <c r="B630" s="132" t="s">
        <v>1024</v>
      </c>
      <c r="C630" s="132" t="s">
        <v>1030</v>
      </c>
      <c r="D630" s="132" t="s">
        <v>3179</v>
      </c>
      <c r="E630" s="132" t="s">
        <v>3179</v>
      </c>
      <c r="F630" s="132"/>
      <c r="G630" s="132" t="s">
        <v>1432</v>
      </c>
      <c r="H630" s="132" t="s">
        <v>22</v>
      </c>
      <c r="I630" s="133">
        <v>297</v>
      </c>
      <c r="J630" s="133">
        <v>432</v>
      </c>
      <c r="K630" s="132"/>
      <c r="L630" s="132" t="s">
        <v>32</v>
      </c>
      <c r="M630" s="132" t="s">
        <v>28</v>
      </c>
      <c r="N630" s="133">
        <v>30</v>
      </c>
      <c r="O630" s="132" t="s">
        <v>24</v>
      </c>
      <c r="P630" s="134">
        <v>1.1120000000000001</v>
      </c>
      <c r="Q630" s="135">
        <v>57.823999999999998</v>
      </c>
      <c r="R630" s="132" t="s">
        <v>243</v>
      </c>
      <c r="S630" s="136">
        <v>41953</v>
      </c>
      <c r="T630" s="136">
        <v>41739</v>
      </c>
      <c r="U630" s="132" t="s">
        <v>45</v>
      </c>
      <c r="V630" s="132" t="s">
        <v>3726</v>
      </c>
      <c r="W630" s="137">
        <v>1</v>
      </c>
      <c r="X630" s="137">
        <v>7.2</v>
      </c>
      <c r="Y630" s="137">
        <v>10.8</v>
      </c>
      <c r="Z630" s="137">
        <v>10.8</v>
      </c>
      <c r="AA630" s="137">
        <v>30</v>
      </c>
      <c r="AB630" s="137">
        <v>210.06666666666669</v>
      </c>
      <c r="AC630" s="138">
        <v>1.1155833333333336</v>
      </c>
      <c r="AD630" s="137">
        <v>52.516666666666673</v>
      </c>
      <c r="AE630" s="137">
        <v>0.3418958333333334</v>
      </c>
      <c r="AF630" s="137">
        <v>17.778583333333337</v>
      </c>
      <c r="AG630" s="139">
        <f>Table1[[#This Row],[Print/Copy Time from Sleep Mode (s)]]-Table1[[#This Row],[Print/Copy Time from Ready State (s)]]</f>
        <v>3.6000000000000005</v>
      </c>
      <c r="AH6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30" s="139" t="b">
        <f>IF(Table1[[#This Row],[Recovery Time Requirement (s)]]="No Requirement",TRUE,IF(Table1[[#This Row],[Recovery Time Requirement (s)]]="Default Delay Time Missing","Unknown",Table1[[#This Row],[Recovery Time (s) (Tactive1 - Tactive0)]]&lt;=Table1[[#This Row],[Recovery Time Requirement (s)]]))</f>
        <v>1</v>
      </c>
      <c r="AJ630" s="139" t="b">
        <f>Table1[[#This Row],[Automatic Duplex Output Capable]]&lt;&gt;"Optional"</f>
        <v>1</v>
      </c>
      <c r="AK6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0" s="140" t="str">
        <f t="array" ref="AL6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0" s="140">
        <f t="array" ref="AM6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630" s="140">
        <f>Table1[[#This Row],[V2.0 TEC Requirement (kWh/wk)]]*52/3</f>
        <v>42.466666666666661</v>
      </c>
      <c r="AO6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0.29189583333333341</v>
      </c>
      <c r="AP630" s="140">
        <f t="array" ref="AP6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630" s="140">
        <f>Table1[[#This Row],[Proposed V3.0 TEC Requirement (kWh/wk)]]+IF(Table1[[#This Row],[Maximum Document Size Width]]&gt;=275,A3_Weekly,0)+IF(AND(ISNUMBER(FIND("WiFi",Table1[[#This Row],[Functional Adders]])),ISERROR(FIND("Ethernet",Table1[[#This Row],[Functional Adders]]))),WiFi_Weekly,0)</f>
        <v>0.47499999999999992</v>
      </c>
      <c r="AR630" s="140" t="b">
        <f>Table1[[#This Row],[Typical Electricity Consumption (TEC) Per Proposed V3.0 Calculations (kWh/wk)]]&lt;=Table1[[#This Row],[Proposed V3.0 TEC Requirement Plus A3 and Wi-Fi Allowances (kWh/wk)]]</f>
        <v>1</v>
      </c>
      <c r="AS630" s="140" t="b">
        <f t="shared" si="11"/>
        <v>1</v>
      </c>
    </row>
    <row r="631" spans="1:45" ht="36" x14ac:dyDescent="0.2">
      <c r="A631" s="131">
        <v>2274649</v>
      </c>
      <c r="B631" s="132" t="s">
        <v>1024</v>
      </c>
      <c r="C631" s="132" t="s">
        <v>1030</v>
      </c>
      <c r="D631" s="132" t="s">
        <v>1034</v>
      </c>
      <c r="E631" s="132" t="s">
        <v>1034</v>
      </c>
      <c r="F631" s="132"/>
      <c r="G631" s="132" t="s">
        <v>1432</v>
      </c>
      <c r="H631" s="132" t="s">
        <v>22</v>
      </c>
      <c r="I631" s="133">
        <v>297</v>
      </c>
      <c r="J631" s="133">
        <v>432</v>
      </c>
      <c r="K631" s="132"/>
      <c r="L631" s="132" t="s">
        <v>32</v>
      </c>
      <c r="M631" s="132" t="s">
        <v>28</v>
      </c>
      <c r="N631" s="133">
        <v>30</v>
      </c>
      <c r="O631" s="132" t="s">
        <v>24</v>
      </c>
      <c r="P631" s="134">
        <v>1.1379999999999999</v>
      </c>
      <c r="Q631" s="135">
        <v>59.176000000000002</v>
      </c>
      <c r="R631" s="132" t="s">
        <v>1032</v>
      </c>
      <c r="S631" s="136">
        <v>42751</v>
      </c>
      <c r="T631" s="136">
        <v>42592</v>
      </c>
      <c r="U631" s="132" t="s">
        <v>45</v>
      </c>
      <c r="V631" s="132" t="s">
        <v>1035</v>
      </c>
      <c r="W631" s="137">
        <v>1</v>
      </c>
      <c r="X631" s="137">
        <v>16.2</v>
      </c>
      <c r="Y631" s="137">
        <v>15.6</v>
      </c>
      <c r="Z631" s="137">
        <v>15.6</v>
      </c>
      <c r="AA631" s="137">
        <v>30</v>
      </c>
      <c r="AB631" s="137">
        <v>208.00000000000003</v>
      </c>
      <c r="AC631" s="138">
        <v>1.1313500000000001</v>
      </c>
      <c r="AD631" s="137">
        <v>52.000000000000007</v>
      </c>
      <c r="AE631" s="137">
        <v>0.37103750000000002</v>
      </c>
      <c r="AF631" s="137">
        <v>19.293950000000002</v>
      </c>
      <c r="AG631" s="139">
        <f>Table1[[#This Row],[Print/Copy Time from Sleep Mode (s)]]-Table1[[#This Row],[Print/Copy Time from Ready State (s)]]</f>
        <v>-0.59999999999999964</v>
      </c>
      <c r="AH6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31" s="139" t="b">
        <f>IF(Table1[[#This Row],[Recovery Time Requirement (s)]]="No Requirement",TRUE,IF(Table1[[#This Row],[Recovery Time Requirement (s)]]="Default Delay Time Missing","Unknown",Table1[[#This Row],[Recovery Time (s) (Tactive1 - Tactive0)]]&lt;=Table1[[#This Row],[Recovery Time Requirement (s)]]))</f>
        <v>1</v>
      </c>
      <c r="AJ631" s="139" t="b">
        <f>Table1[[#This Row],[Automatic Duplex Output Capable]]&lt;&gt;"Optional"</f>
        <v>1</v>
      </c>
      <c r="AK6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1" s="140" t="str">
        <f t="array" ref="AL6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1" s="140">
        <f t="array" ref="AM6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631" s="140">
        <f>Table1[[#This Row],[V2.0 TEC Requirement (kWh/wk)]]*52/3</f>
        <v>42.466666666666661</v>
      </c>
      <c r="AO6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0.32103750000000003</v>
      </c>
      <c r="AP631" s="140">
        <f t="array" ref="AP6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631" s="140">
        <f>Table1[[#This Row],[Proposed V3.0 TEC Requirement (kWh/wk)]]+IF(Table1[[#This Row],[Maximum Document Size Width]]&gt;=275,A3_Weekly,0)+IF(AND(ISNUMBER(FIND("WiFi",Table1[[#This Row],[Functional Adders]])),ISERROR(FIND("Ethernet",Table1[[#This Row],[Functional Adders]]))),WiFi_Weekly,0)</f>
        <v>0.47499999999999992</v>
      </c>
      <c r="AR631" s="140" t="b">
        <f>Table1[[#This Row],[Typical Electricity Consumption (TEC) Per Proposed V3.0 Calculations (kWh/wk)]]&lt;=Table1[[#This Row],[Proposed V3.0 TEC Requirement Plus A3 and Wi-Fi Allowances (kWh/wk)]]</f>
        <v>1</v>
      </c>
      <c r="AS631" s="140" t="b">
        <f t="shared" si="11"/>
        <v>1</v>
      </c>
    </row>
    <row r="632" spans="1:45" ht="36" x14ac:dyDescent="0.2">
      <c r="A632" s="131">
        <v>2252611</v>
      </c>
      <c r="B632" s="132" t="s">
        <v>1024</v>
      </c>
      <c r="C632" s="132" t="s">
        <v>1030</v>
      </c>
      <c r="D632" s="132" t="s">
        <v>1036</v>
      </c>
      <c r="E632" s="132" t="s">
        <v>1036</v>
      </c>
      <c r="F632" s="132"/>
      <c r="G632" s="132" t="s">
        <v>1432</v>
      </c>
      <c r="H632" s="132" t="s">
        <v>22</v>
      </c>
      <c r="I632" s="133">
        <v>297</v>
      </c>
      <c r="J632" s="133">
        <v>432</v>
      </c>
      <c r="K632" s="132"/>
      <c r="L632" s="132" t="s">
        <v>32</v>
      </c>
      <c r="M632" s="132" t="s">
        <v>28</v>
      </c>
      <c r="N632" s="133">
        <v>30</v>
      </c>
      <c r="O632" s="132" t="s">
        <v>24</v>
      </c>
      <c r="P632" s="134">
        <v>1.2470000000000001</v>
      </c>
      <c r="Q632" s="135">
        <v>64.843999999999994</v>
      </c>
      <c r="R632" s="132" t="s">
        <v>243</v>
      </c>
      <c r="S632" s="136">
        <v>42491</v>
      </c>
      <c r="T632" s="136">
        <v>42321</v>
      </c>
      <c r="U632" s="132" t="s">
        <v>45</v>
      </c>
      <c r="V632" s="132" t="s">
        <v>1037</v>
      </c>
      <c r="W632" s="137">
        <v>1</v>
      </c>
      <c r="X632" s="137">
        <v>9</v>
      </c>
      <c r="Y632" s="137">
        <v>22.8</v>
      </c>
      <c r="Z632" s="137">
        <v>22.2</v>
      </c>
      <c r="AA632" s="137">
        <v>30</v>
      </c>
      <c r="AB632" s="137">
        <v>229.73333333333332</v>
      </c>
      <c r="AC632" s="138">
        <v>1.2530666666666666</v>
      </c>
      <c r="AD632" s="137">
        <v>57.43333333333333</v>
      </c>
      <c r="AE632" s="137">
        <v>0.41406666666666658</v>
      </c>
      <c r="AF632" s="137">
        <v>21.531466666666663</v>
      </c>
      <c r="AG632" s="139">
        <f>Table1[[#This Row],[Print/Copy Time from Sleep Mode (s)]]-Table1[[#This Row],[Print/Copy Time from Ready State (s)]]</f>
        <v>13.8</v>
      </c>
      <c r="AH6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32" s="139" t="b">
        <f>IF(Table1[[#This Row],[Recovery Time Requirement (s)]]="No Requirement",TRUE,IF(Table1[[#This Row],[Recovery Time Requirement (s)]]="Default Delay Time Missing","Unknown",Table1[[#This Row],[Recovery Time (s) (Tactive1 - Tactive0)]]&lt;=Table1[[#This Row],[Recovery Time Requirement (s)]]))</f>
        <v>1</v>
      </c>
      <c r="AJ632" s="139" t="b">
        <f>Table1[[#This Row],[Automatic Duplex Output Capable]]&lt;&gt;"Optional"</f>
        <v>1</v>
      </c>
      <c r="AK6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2" s="140" t="str">
        <f t="array" ref="AL6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2" s="140">
        <f t="array" ref="AM6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632" s="140">
        <f>Table1[[#This Row],[V2.0 TEC Requirement (kWh/wk)]]*52/3</f>
        <v>42.466666666666661</v>
      </c>
      <c r="AO6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0.36406666666666659</v>
      </c>
      <c r="AP632" s="140">
        <f t="array" ref="AP6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632" s="140">
        <f>Table1[[#This Row],[Proposed V3.0 TEC Requirement (kWh/wk)]]+IF(Table1[[#This Row],[Maximum Document Size Width]]&gt;=275,A3_Weekly,0)+IF(AND(ISNUMBER(FIND("WiFi",Table1[[#This Row],[Functional Adders]])),ISERROR(FIND("Ethernet",Table1[[#This Row],[Functional Adders]]))),WiFi_Weekly,0)</f>
        <v>0.47499999999999992</v>
      </c>
      <c r="AR632" s="140" t="b">
        <f>Table1[[#This Row],[Typical Electricity Consumption (TEC) Per Proposed V3.0 Calculations (kWh/wk)]]&lt;=Table1[[#This Row],[Proposed V3.0 TEC Requirement Plus A3 and Wi-Fi Allowances (kWh/wk)]]</f>
        <v>1</v>
      </c>
      <c r="AS632" s="140" t="b">
        <f t="shared" si="11"/>
        <v>1</v>
      </c>
    </row>
    <row r="633" spans="1:45" ht="36" x14ac:dyDescent="0.2">
      <c r="A633" s="131">
        <v>2208291</v>
      </c>
      <c r="B633" s="132" t="s">
        <v>1024</v>
      </c>
      <c r="C633" s="132" t="s">
        <v>1030</v>
      </c>
      <c r="D633" s="132" t="s">
        <v>3180</v>
      </c>
      <c r="E633" s="132" t="s">
        <v>3180</v>
      </c>
      <c r="F633" s="132"/>
      <c r="G633" s="132" t="s">
        <v>1432</v>
      </c>
      <c r="H633" s="132" t="s">
        <v>22</v>
      </c>
      <c r="I633" s="133">
        <v>297</v>
      </c>
      <c r="J633" s="133">
        <v>432</v>
      </c>
      <c r="K633" s="132"/>
      <c r="L633" s="132" t="s">
        <v>32</v>
      </c>
      <c r="M633" s="132" t="s">
        <v>28</v>
      </c>
      <c r="N633" s="133">
        <v>35</v>
      </c>
      <c r="O633" s="132" t="s">
        <v>24</v>
      </c>
      <c r="P633" s="134">
        <v>1.355</v>
      </c>
      <c r="Q633" s="135">
        <v>70.459999999999994</v>
      </c>
      <c r="R633" s="132" t="s">
        <v>243</v>
      </c>
      <c r="S633" s="136">
        <v>41953</v>
      </c>
      <c r="T633" s="136">
        <v>41739</v>
      </c>
      <c r="U633" s="132" t="s">
        <v>45</v>
      </c>
      <c r="V633" s="132" t="s">
        <v>3727</v>
      </c>
      <c r="W633" s="137">
        <v>1</v>
      </c>
      <c r="X633" s="137">
        <v>7.8</v>
      </c>
      <c r="Y633" s="137">
        <v>10.8</v>
      </c>
      <c r="Z633" s="137">
        <v>10.8</v>
      </c>
      <c r="AA633" s="137">
        <v>32</v>
      </c>
      <c r="AB633" s="137">
        <v>259.40000000000003</v>
      </c>
      <c r="AC633" s="138">
        <v>1.3610000000000002</v>
      </c>
      <c r="AD633" s="137">
        <v>64.850000000000009</v>
      </c>
      <c r="AE633" s="137">
        <v>0.40325000000000005</v>
      </c>
      <c r="AF633" s="137">
        <v>20.969000000000001</v>
      </c>
      <c r="AG633" s="139">
        <f>Table1[[#This Row],[Print/Copy Time from Sleep Mode (s)]]-Table1[[#This Row],[Print/Copy Time from Ready State (s)]]</f>
        <v>3.0000000000000009</v>
      </c>
      <c r="AH6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33" s="139" t="b">
        <f>IF(Table1[[#This Row],[Recovery Time Requirement (s)]]="No Requirement",TRUE,IF(Table1[[#This Row],[Recovery Time Requirement (s)]]="Default Delay Time Missing","Unknown",Table1[[#This Row],[Recovery Time (s) (Tactive1 - Tactive0)]]&lt;=Table1[[#This Row],[Recovery Time Requirement (s)]]))</f>
        <v>1</v>
      </c>
      <c r="AJ633" s="139" t="b">
        <f>Table1[[#This Row],[Automatic Duplex Output Capable]]&lt;&gt;"Optional"</f>
        <v>1</v>
      </c>
      <c r="AK6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3" s="140" t="str">
        <f t="array" ref="AL6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3" s="140">
        <f t="array" ref="AM6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633" s="140">
        <f>Table1[[#This Row],[V2.0 TEC Requirement (kWh/wk)]]*52/3</f>
        <v>52</v>
      </c>
      <c r="AO6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0.35325000000000006</v>
      </c>
      <c r="AP633" s="140">
        <f t="array" ref="AP6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633" s="140">
        <f>Table1[[#This Row],[Proposed V3.0 TEC Requirement (kWh/wk)]]+IF(Table1[[#This Row],[Maximum Document Size Width]]&gt;=275,A3_Weekly,0)+IF(AND(ISNUMBER(FIND("WiFi",Table1[[#This Row],[Functional Adders]])),ISERROR(FIND("Ethernet",Table1[[#This Row],[Functional Adders]]))),WiFi_Weekly,0)</f>
        <v>0.56500000000000006</v>
      </c>
      <c r="AR633" s="140" t="b">
        <f>Table1[[#This Row],[Typical Electricity Consumption (TEC) Per Proposed V3.0 Calculations (kWh/wk)]]&lt;=Table1[[#This Row],[Proposed V3.0 TEC Requirement Plus A3 and Wi-Fi Allowances (kWh/wk)]]</f>
        <v>1</v>
      </c>
      <c r="AS633" s="140" t="b">
        <f t="shared" si="11"/>
        <v>1</v>
      </c>
    </row>
    <row r="634" spans="1:45" ht="36" x14ac:dyDescent="0.2">
      <c r="A634" s="131">
        <v>2274659</v>
      </c>
      <c r="B634" s="132" t="s">
        <v>1024</v>
      </c>
      <c r="C634" s="132" t="s">
        <v>1030</v>
      </c>
      <c r="D634" s="132" t="s">
        <v>1038</v>
      </c>
      <c r="E634" s="132" t="s">
        <v>1038</v>
      </c>
      <c r="F634" s="132"/>
      <c r="G634" s="132" t="s">
        <v>1432</v>
      </c>
      <c r="H634" s="132" t="s">
        <v>22</v>
      </c>
      <c r="I634" s="133">
        <v>297</v>
      </c>
      <c r="J634" s="133">
        <v>432</v>
      </c>
      <c r="K634" s="132"/>
      <c r="L634" s="132" t="s">
        <v>32</v>
      </c>
      <c r="M634" s="132" t="s">
        <v>28</v>
      </c>
      <c r="N634" s="133">
        <v>35</v>
      </c>
      <c r="O634" s="132" t="s">
        <v>24</v>
      </c>
      <c r="P634" s="134">
        <v>1.369</v>
      </c>
      <c r="Q634" s="135">
        <v>71.188000000000002</v>
      </c>
      <c r="R634" s="132" t="s">
        <v>1032</v>
      </c>
      <c r="S634" s="136">
        <v>42751</v>
      </c>
      <c r="T634" s="136">
        <v>42592</v>
      </c>
      <c r="U634" s="132" t="s">
        <v>45</v>
      </c>
      <c r="V634" s="132" t="s">
        <v>1039</v>
      </c>
      <c r="W634" s="137">
        <v>1</v>
      </c>
      <c r="X634" s="137">
        <v>11.4</v>
      </c>
      <c r="Y634" s="137">
        <v>16.2</v>
      </c>
      <c r="Z634" s="137">
        <v>16.8</v>
      </c>
      <c r="AA634" s="137">
        <v>32</v>
      </c>
      <c r="AB634" s="137">
        <v>254.8</v>
      </c>
      <c r="AC634" s="138">
        <v>1.3635999999999999</v>
      </c>
      <c r="AD634" s="137">
        <v>63.7</v>
      </c>
      <c r="AE634" s="137">
        <v>0.42910000000000004</v>
      </c>
      <c r="AF634" s="137">
        <v>22.313200000000002</v>
      </c>
      <c r="AG634" s="139">
        <f>Table1[[#This Row],[Print/Copy Time from Sleep Mode (s)]]-Table1[[#This Row],[Print/Copy Time from Ready State (s)]]</f>
        <v>4.7999999999999989</v>
      </c>
      <c r="AH6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34" s="139" t="b">
        <f>IF(Table1[[#This Row],[Recovery Time Requirement (s)]]="No Requirement",TRUE,IF(Table1[[#This Row],[Recovery Time Requirement (s)]]="Default Delay Time Missing","Unknown",Table1[[#This Row],[Recovery Time (s) (Tactive1 - Tactive0)]]&lt;=Table1[[#This Row],[Recovery Time Requirement (s)]]))</f>
        <v>1</v>
      </c>
      <c r="AJ634" s="139" t="b">
        <f>Table1[[#This Row],[Automatic Duplex Output Capable]]&lt;&gt;"Optional"</f>
        <v>1</v>
      </c>
      <c r="AK6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4" s="140" t="str">
        <f t="array" ref="AL6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4" s="140">
        <f t="array" ref="AM6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634" s="140">
        <f>Table1[[#This Row],[V2.0 TEC Requirement (kWh/wk)]]*52/3</f>
        <v>52</v>
      </c>
      <c r="AO6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0.37910000000000005</v>
      </c>
      <c r="AP634" s="140">
        <f t="array" ref="AP6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634" s="140">
        <f>Table1[[#This Row],[Proposed V3.0 TEC Requirement (kWh/wk)]]+IF(Table1[[#This Row],[Maximum Document Size Width]]&gt;=275,A3_Weekly,0)+IF(AND(ISNUMBER(FIND("WiFi",Table1[[#This Row],[Functional Adders]])),ISERROR(FIND("Ethernet",Table1[[#This Row],[Functional Adders]]))),WiFi_Weekly,0)</f>
        <v>0.56500000000000006</v>
      </c>
      <c r="AR634" s="140" t="b">
        <f>Table1[[#This Row],[Typical Electricity Consumption (TEC) Per Proposed V3.0 Calculations (kWh/wk)]]&lt;=Table1[[#This Row],[Proposed V3.0 TEC Requirement Plus A3 and Wi-Fi Allowances (kWh/wk)]]</f>
        <v>1</v>
      </c>
      <c r="AS634" s="140" t="b">
        <f t="shared" si="11"/>
        <v>1</v>
      </c>
    </row>
    <row r="635" spans="1:45" ht="36" x14ac:dyDescent="0.2">
      <c r="A635" s="131">
        <v>2261019</v>
      </c>
      <c r="B635" s="132" t="s">
        <v>1024</v>
      </c>
      <c r="C635" s="132" t="s">
        <v>1030</v>
      </c>
      <c r="D635" s="132" t="s">
        <v>1040</v>
      </c>
      <c r="E635" s="132" t="s">
        <v>1040</v>
      </c>
      <c r="F635" s="132"/>
      <c r="G635" s="132" t="s">
        <v>1432</v>
      </c>
      <c r="H635" s="132" t="s">
        <v>22</v>
      </c>
      <c r="I635" s="133">
        <v>356</v>
      </c>
      <c r="J635" s="133">
        <v>216</v>
      </c>
      <c r="K635" s="132"/>
      <c r="L635" s="132" t="s">
        <v>32</v>
      </c>
      <c r="M635" s="132" t="s">
        <v>28</v>
      </c>
      <c r="N635" s="133">
        <v>42</v>
      </c>
      <c r="O635" s="132" t="s">
        <v>24</v>
      </c>
      <c r="P635" s="134">
        <v>1.756</v>
      </c>
      <c r="Q635" s="135">
        <v>91.311999999999998</v>
      </c>
      <c r="R635" s="132" t="s">
        <v>708</v>
      </c>
      <c r="S635" s="136">
        <v>42461</v>
      </c>
      <c r="T635" s="136">
        <v>42429</v>
      </c>
      <c r="U635" s="132" t="s">
        <v>45</v>
      </c>
      <c r="V635" s="132" t="s">
        <v>1041</v>
      </c>
      <c r="W635" s="137">
        <v>1</v>
      </c>
      <c r="X635" s="137">
        <v>5.4</v>
      </c>
      <c r="Y635" s="137">
        <v>24.6</v>
      </c>
      <c r="Z635" s="137">
        <v>24.6</v>
      </c>
      <c r="AA635" s="137">
        <v>32</v>
      </c>
      <c r="AB635" s="137">
        <v>336.2</v>
      </c>
      <c r="AC635" s="138">
        <v>1.7578</v>
      </c>
      <c r="AD635" s="137">
        <v>84.05</v>
      </c>
      <c r="AE635" s="137">
        <v>0.51505000000000001</v>
      </c>
      <c r="AF635" s="137">
        <v>26.782600000000002</v>
      </c>
      <c r="AG635" s="139">
        <f>Table1[[#This Row],[Print/Copy Time from Sleep Mode (s)]]-Table1[[#This Row],[Print/Copy Time from Ready State (s)]]</f>
        <v>19.200000000000003</v>
      </c>
      <c r="AH6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35" s="139" t="b">
        <f>IF(Table1[[#This Row],[Recovery Time Requirement (s)]]="No Requirement",TRUE,IF(Table1[[#This Row],[Recovery Time Requirement (s)]]="Default Delay Time Missing","Unknown",Table1[[#This Row],[Recovery Time (s) (Tactive1 - Tactive0)]]&lt;=Table1[[#This Row],[Recovery Time Requirement (s)]]))</f>
        <v>1</v>
      </c>
      <c r="AJ635" s="139" t="b">
        <f>Table1[[#This Row],[Automatic Duplex Output Capable]]&lt;&gt;"Optional"</f>
        <v>1</v>
      </c>
      <c r="AK6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5" s="140" t="str">
        <f t="array" ref="AL6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5" s="140">
        <f t="array" ref="AM6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3.77</v>
      </c>
      <c r="AN635" s="140">
        <f>Table1[[#This Row],[V2.0 TEC Requirement (kWh/wk)]]*52/3</f>
        <v>65.346666666666664</v>
      </c>
      <c r="AO6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0.46505000000000002</v>
      </c>
      <c r="AP635" s="140">
        <f t="array" ref="AP6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635" s="140">
        <f>Table1[[#This Row],[Proposed V3.0 TEC Requirement (kWh/wk)]]+IF(Table1[[#This Row],[Maximum Document Size Width]]&gt;=275,A3_Weekly,0)+IF(AND(ISNUMBER(FIND("WiFi",Table1[[#This Row],[Functional Adders]])),ISERROR(FIND("Ethernet",Table1[[#This Row],[Functional Adders]]))),WiFi_Weekly,0)</f>
        <v>0.68599999999999994</v>
      </c>
      <c r="AR635" s="140" t="b">
        <f>Table1[[#This Row],[Typical Electricity Consumption (TEC) Per Proposed V3.0 Calculations (kWh/wk)]]&lt;=Table1[[#This Row],[Proposed V3.0 TEC Requirement Plus A3 and Wi-Fi Allowances (kWh/wk)]]</f>
        <v>1</v>
      </c>
      <c r="AS635" s="140" t="b">
        <f t="shared" si="11"/>
        <v>1</v>
      </c>
    </row>
    <row r="636" spans="1:45" ht="36" x14ac:dyDescent="0.2">
      <c r="A636" s="131">
        <v>2264020</v>
      </c>
      <c r="B636" s="132" t="s">
        <v>1024</v>
      </c>
      <c r="C636" s="132" t="s">
        <v>1030</v>
      </c>
      <c r="D636" s="132" t="s">
        <v>1042</v>
      </c>
      <c r="E636" s="132" t="s">
        <v>1042</v>
      </c>
      <c r="F636" s="132"/>
      <c r="G636" s="132" t="s">
        <v>1432</v>
      </c>
      <c r="H636" s="132" t="s">
        <v>22</v>
      </c>
      <c r="I636" s="133">
        <v>216</v>
      </c>
      <c r="J636" s="133">
        <v>600</v>
      </c>
      <c r="K636" s="132"/>
      <c r="L636" s="132" t="s">
        <v>32</v>
      </c>
      <c r="M636" s="132" t="s">
        <v>28</v>
      </c>
      <c r="N636" s="133">
        <v>42</v>
      </c>
      <c r="O636" s="132" t="s">
        <v>24</v>
      </c>
      <c r="P636" s="134">
        <v>1.8140000000000001</v>
      </c>
      <c r="Q636" s="135">
        <v>94.328000000000003</v>
      </c>
      <c r="R636" s="132" t="s">
        <v>31</v>
      </c>
      <c r="S636" s="136">
        <v>42628</v>
      </c>
      <c r="T636" s="136">
        <v>42639</v>
      </c>
      <c r="U636" s="132" t="s">
        <v>45</v>
      </c>
      <c r="V636" s="132" t="s">
        <v>1043</v>
      </c>
      <c r="W636" s="137">
        <v>1</v>
      </c>
      <c r="X636" s="137">
        <v>12</v>
      </c>
      <c r="Y636" s="137">
        <v>27</v>
      </c>
      <c r="Z636" s="137">
        <v>25.2</v>
      </c>
      <c r="AA636" s="137">
        <v>32</v>
      </c>
      <c r="AB636" s="137">
        <v>343.2</v>
      </c>
      <c r="AC636" s="138">
        <v>1.8184</v>
      </c>
      <c r="AD636" s="137">
        <v>85.8</v>
      </c>
      <c r="AE636" s="137">
        <v>0.5554</v>
      </c>
      <c r="AF636" s="137">
        <v>28.880800000000001</v>
      </c>
      <c r="AG636" s="139">
        <f>Table1[[#This Row],[Print/Copy Time from Sleep Mode (s)]]-Table1[[#This Row],[Print/Copy Time from Ready State (s)]]</f>
        <v>15</v>
      </c>
      <c r="AH6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36" s="139" t="b">
        <f>IF(Table1[[#This Row],[Recovery Time Requirement (s)]]="No Requirement",TRUE,IF(Table1[[#This Row],[Recovery Time Requirement (s)]]="Default Delay Time Missing","Unknown",Table1[[#This Row],[Recovery Time (s) (Tactive1 - Tactive0)]]&lt;=Table1[[#This Row],[Recovery Time Requirement (s)]]))</f>
        <v>1</v>
      </c>
      <c r="AJ636" s="139" t="b">
        <f>Table1[[#This Row],[Automatic Duplex Output Capable]]&lt;&gt;"Optional"</f>
        <v>1</v>
      </c>
      <c r="AK6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6" s="140" t="str">
        <f t="array" ref="AL6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6" s="140">
        <f t="array" ref="AM6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636" s="140">
        <f>Table1[[#This Row],[V2.0 TEC Requirement (kWh/wk)]]*52/3</f>
        <v>60.146666666666668</v>
      </c>
      <c r="AO6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0.5554</v>
      </c>
      <c r="AP636" s="140">
        <f t="array" ref="AP6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636" s="140">
        <f>Table1[[#This Row],[Proposed V3.0 TEC Requirement (kWh/wk)]]+IF(Table1[[#This Row],[Maximum Document Size Width]]&gt;=275,A3_Weekly,0)+IF(AND(ISNUMBER(FIND("WiFi",Table1[[#This Row],[Functional Adders]])),ISERROR(FIND("Ethernet",Table1[[#This Row],[Functional Adders]]))),WiFi_Weekly,0)</f>
        <v>0.6359999999999999</v>
      </c>
      <c r="AR636" s="140" t="b">
        <f>Table1[[#This Row],[Typical Electricity Consumption (TEC) Per Proposed V3.0 Calculations (kWh/wk)]]&lt;=Table1[[#This Row],[Proposed V3.0 TEC Requirement Plus A3 and Wi-Fi Allowances (kWh/wk)]]</f>
        <v>1</v>
      </c>
      <c r="AS636" s="140" t="b">
        <f t="shared" si="11"/>
        <v>1</v>
      </c>
    </row>
    <row r="637" spans="1:45" ht="36" x14ac:dyDescent="0.2">
      <c r="A637" s="131">
        <v>2208301</v>
      </c>
      <c r="B637" s="132" t="s">
        <v>1024</v>
      </c>
      <c r="C637" s="132" t="s">
        <v>1030</v>
      </c>
      <c r="D637" s="132" t="s">
        <v>3181</v>
      </c>
      <c r="E637" s="132" t="s">
        <v>3181</v>
      </c>
      <c r="F637" s="132"/>
      <c r="G637" s="132" t="s">
        <v>1432</v>
      </c>
      <c r="H637" s="132" t="s">
        <v>22</v>
      </c>
      <c r="I637" s="133">
        <v>297</v>
      </c>
      <c r="J637" s="133">
        <v>432</v>
      </c>
      <c r="K637" s="132"/>
      <c r="L637" s="132" t="s">
        <v>32</v>
      </c>
      <c r="M637" s="132" t="s">
        <v>28</v>
      </c>
      <c r="N637" s="133">
        <v>40</v>
      </c>
      <c r="O637" s="132" t="s">
        <v>24</v>
      </c>
      <c r="P637" s="134">
        <v>1.548</v>
      </c>
      <c r="Q637" s="135">
        <v>80.495999999999995</v>
      </c>
      <c r="R637" s="132" t="s">
        <v>243</v>
      </c>
      <c r="S637" s="136">
        <v>42051</v>
      </c>
      <c r="T637" s="136">
        <v>41739</v>
      </c>
      <c r="U637" s="132" t="s">
        <v>45</v>
      </c>
      <c r="V637" s="132" t="s">
        <v>3728</v>
      </c>
      <c r="W637" s="137">
        <v>1</v>
      </c>
      <c r="X637" s="137">
        <v>7.2</v>
      </c>
      <c r="Y637" s="137">
        <v>10.8</v>
      </c>
      <c r="Z637" s="137">
        <v>10.8</v>
      </c>
      <c r="AA637" s="137">
        <v>32</v>
      </c>
      <c r="AB637" s="137">
        <v>299.00000000000006</v>
      </c>
      <c r="AC637" s="138">
        <v>1.5590000000000002</v>
      </c>
      <c r="AD637" s="137">
        <v>74.750000000000014</v>
      </c>
      <c r="AE637" s="137">
        <v>0.45275000000000004</v>
      </c>
      <c r="AF637" s="137">
        <v>23.543000000000003</v>
      </c>
      <c r="AG637" s="139">
        <f>Table1[[#This Row],[Print/Copy Time from Sleep Mode (s)]]-Table1[[#This Row],[Print/Copy Time from Ready State (s)]]</f>
        <v>3.6000000000000005</v>
      </c>
      <c r="AH6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637" s="139" t="b">
        <f>IF(Table1[[#This Row],[Recovery Time Requirement (s)]]="No Requirement",TRUE,IF(Table1[[#This Row],[Recovery Time Requirement (s)]]="Default Delay Time Missing","Unknown",Table1[[#This Row],[Recovery Time (s) (Tactive1 - Tactive0)]]&lt;=Table1[[#This Row],[Recovery Time Requirement (s)]]))</f>
        <v>1</v>
      </c>
      <c r="AJ637" s="139" t="b">
        <f>Table1[[#This Row],[Automatic Duplex Output Capable]]&lt;&gt;"Optional"</f>
        <v>1</v>
      </c>
      <c r="AK6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7" s="140" t="str">
        <f t="array" ref="AL6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7" s="140">
        <f t="array" ref="AM6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637" s="140">
        <f>Table1[[#This Row],[V2.0 TEC Requirement (kWh/wk)]]*52/3</f>
        <v>61.533333333333339</v>
      </c>
      <c r="AO6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0.40275000000000005</v>
      </c>
      <c r="AP637" s="140">
        <f t="array" ref="AP6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637" s="140">
        <f>Table1[[#This Row],[Proposed V3.0 TEC Requirement (kWh/wk)]]+IF(Table1[[#This Row],[Maximum Document Size Width]]&gt;=275,A3_Weekly,0)+IF(AND(ISNUMBER(FIND("WiFi",Table1[[#This Row],[Functional Adders]])),ISERROR(FIND("Ethernet",Table1[[#This Row],[Functional Adders]]))),WiFi_Weekly,0)</f>
        <v>0.65500000000000003</v>
      </c>
      <c r="AR637" s="140" t="b">
        <f>Table1[[#This Row],[Typical Electricity Consumption (TEC) Per Proposed V3.0 Calculations (kWh/wk)]]&lt;=Table1[[#This Row],[Proposed V3.0 TEC Requirement Plus A3 and Wi-Fi Allowances (kWh/wk)]]</f>
        <v>1</v>
      </c>
      <c r="AS637" s="140" t="b">
        <f t="shared" si="11"/>
        <v>1</v>
      </c>
    </row>
    <row r="638" spans="1:45" ht="36" x14ac:dyDescent="0.2">
      <c r="A638" s="131">
        <v>2274669</v>
      </c>
      <c r="B638" s="132" t="s">
        <v>1024</v>
      </c>
      <c r="C638" s="132" t="s">
        <v>1030</v>
      </c>
      <c r="D638" s="132" t="s">
        <v>1044</v>
      </c>
      <c r="E638" s="132" t="s">
        <v>1044</v>
      </c>
      <c r="F638" s="132"/>
      <c r="G638" s="132" t="s">
        <v>1432</v>
      </c>
      <c r="H638" s="132" t="s">
        <v>22</v>
      </c>
      <c r="I638" s="133">
        <v>297</v>
      </c>
      <c r="J638" s="133">
        <v>432</v>
      </c>
      <c r="K638" s="132"/>
      <c r="L638" s="132" t="s">
        <v>32</v>
      </c>
      <c r="M638" s="132" t="s">
        <v>28</v>
      </c>
      <c r="N638" s="133">
        <v>40</v>
      </c>
      <c r="O638" s="132" t="s">
        <v>24</v>
      </c>
      <c r="P638" s="134">
        <v>1.581</v>
      </c>
      <c r="Q638" s="135">
        <v>82.212000000000003</v>
      </c>
      <c r="R638" s="132" t="s">
        <v>1032</v>
      </c>
      <c r="S638" s="136">
        <v>42751</v>
      </c>
      <c r="T638" s="136">
        <v>42592</v>
      </c>
      <c r="U638" s="132" t="s">
        <v>45</v>
      </c>
      <c r="V638" s="132" t="s">
        <v>1045</v>
      </c>
      <c r="W638" s="137">
        <v>1</v>
      </c>
      <c r="X638" s="137">
        <v>12.6</v>
      </c>
      <c r="Y638" s="137">
        <v>19.2</v>
      </c>
      <c r="Z638" s="137">
        <v>18.600000000000001</v>
      </c>
      <c r="AA638" s="137">
        <v>32</v>
      </c>
      <c r="AB638" s="137">
        <v>295.8</v>
      </c>
      <c r="AC638" s="138">
        <v>1.5814000000000001</v>
      </c>
      <c r="AD638" s="137">
        <v>73.95</v>
      </c>
      <c r="AE638" s="137">
        <v>0.49615000000000009</v>
      </c>
      <c r="AF638" s="137">
        <v>25.799800000000005</v>
      </c>
      <c r="AG638" s="139">
        <f>Table1[[#This Row],[Print/Copy Time from Sleep Mode (s)]]-Table1[[#This Row],[Print/Copy Time from Ready State (s)]]</f>
        <v>6.6</v>
      </c>
      <c r="AH6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638" s="139" t="b">
        <f>IF(Table1[[#This Row],[Recovery Time Requirement (s)]]="No Requirement",TRUE,IF(Table1[[#This Row],[Recovery Time Requirement (s)]]="Default Delay Time Missing","Unknown",Table1[[#This Row],[Recovery Time (s) (Tactive1 - Tactive0)]]&lt;=Table1[[#This Row],[Recovery Time Requirement (s)]]))</f>
        <v>1</v>
      </c>
      <c r="AJ638" s="139" t="b">
        <f>Table1[[#This Row],[Automatic Duplex Output Capable]]&lt;&gt;"Optional"</f>
        <v>1</v>
      </c>
      <c r="AK6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8" s="140" t="str">
        <f t="array" ref="AL6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8" s="140">
        <f t="array" ref="AM6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638" s="140">
        <f>Table1[[#This Row],[V2.0 TEC Requirement (kWh/wk)]]*52/3</f>
        <v>61.533333333333339</v>
      </c>
      <c r="AO6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0.4461500000000001</v>
      </c>
      <c r="AP638" s="140">
        <f t="array" ref="AP6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638" s="140">
        <f>Table1[[#This Row],[Proposed V3.0 TEC Requirement (kWh/wk)]]+IF(Table1[[#This Row],[Maximum Document Size Width]]&gt;=275,A3_Weekly,0)+IF(AND(ISNUMBER(FIND("WiFi",Table1[[#This Row],[Functional Adders]])),ISERROR(FIND("Ethernet",Table1[[#This Row],[Functional Adders]]))),WiFi_Weekly,0)</f>
        <v>0.65500000000000003</v>
      </c>
      <c r="AR638" s="140" t="b">
        <f>Table1[[#This Row],[Typical Electricity Consumption (TEC) Per Proposed V3.0 Calculations (kWh/wk)]]&lt;=Table1[[#This Row],[Proposed V3.0 TEC Requirement Plus A3 and Wi-Fi Allowances (kWh/wk)]]</f>
        <v>1</v>
      </c>
      <c r="AS638" s="140" t="b">
        <f t="shared" si="11"/>
        <v>1</v>
      </c>
    </row>
    <row r="639" spans="1:45" ht="36" x14ac:dyDescent="0.2">
      <c r="A639" s="131">
        <v>2261297</v>
      </c>
      <c r="B639" s="132" t="s">
        <v>1024</v>
      </c>
      <c r="C639" s="132" t="s">
        <v>1030</v>
      </c>
      <c r="D639" s="132" t="s">
        <v>1046</v>
      </c>
      <c r="E639" s="132" t="s">
        <v>1046</v>
      </c>
      <c r="F639" s="132"/>
      <c r="G639" s="132" t="s">
        <v>1432</v>
      </c>
      <c r="H639" s="132" t="s">
        <v>22</v>
      </c>
      <c r="I639" s="133">
        <v>356</v>
      </c>
      <c r="J639" s="133">
        <v>216</v>
      </c>
      <c r="K639" s="132"/>
      <c r="L639" s="132" t="s">
        <v>32</v>
      </c>
      <c r="M639" s="132" t="s">
        <v>28</v>
      </c>
      <c r="N639" s="133">
        <v>52</v>
      </c>
      <c r="O639" s="132" t="s">
        <v>24</v>
      </c>
      <c r="P639" s="134">
        <v>2.9820000000000002</v>
      </c>
      <c r="Q639" s="135">
        <v>155.06399999999999</v>
      </c>
      <c r="R639" s="132" t="s">
        <v>243</v>
      </c>
      <c r="S639" s="136">
        <v>42522</v>
      </c>
      <c r="T639" s="136">
        <v>42431</v>
      </c>
      <c r="U639" s="132" t="s">
        <v>45</v>
      </c>
      <c r="V639" s="132" t="s">
        <v>1047</v>
      </c>
      <c r="W639" s="137">
        <v>1</v>
      </c>
      <c r="X639" s="137">
        <v>29.4</v>
      </c>
      <c r="Y639" s="137">
        <v>39</v>
      </c>
      <c r="Z639" s="137">
        <v>30</v>
      </c>
      <c r="AA639" s="137">
        <v>32</v>
      </c>
      <c r="AB639" s="137">
        <v>568.79999999999995</v>
      </c>
      <c r="AC639" s="138">
        <v>2.9848000000000003</v>
      </c>
      <c r="AD639" s="137">
        <v>142.19999999999999</v>
      </c>
      <c r="AE639" s="137">
        <v>0.88479999999999981</v>
      </c>
      <c r="AF639" s="137">
        <v>46.009599999999992</v>
      </c>
      <c r="AG639" s="139">
        <f>Table1[[#This Row],[Print/Copy Time from Sleep Mode (s)]]-Table1[[#This Row],[Print/Copy Time from Ready State (s)]]</f>
        <v>9.6000000000000014</v>
      </c>
      <c r="AH6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639" s="139" t="b">
        <f>IF(Table1[[#This Row],[Recovery Time Requirement (s)]]="No Requirement",TRUE,IF(Table1[[#This Row],[Recovery Time Requirement (s)]]="Default Delay Time Missing","Unknown",Table1[[#This Row],[Recovery Time (s) (Tactive1 - Tactive0)]]&lt;=Table1[[#This Row],[Recovery Time Requirement (s)]]))</f>
        <v>1</v>
      </c>
      <c r="AJ639" s="139" t="b">
        <f>Table1[[#This Row],[Automatic Duplex Output Capable]]&lt;&gt;"Optional"</f>
        <v>1</v>
      </c>
      <c r="AK6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39" s="140" t="str">
        <f t="array" ref="AL6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39" s="140">
        <f t="array" ref="AM6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639" s="140">
        <f>Table1[[#This Row],[V2.0 TEC Requirement (kWh/wk)]]*52/3</f>
        <v>89.266666666666652</v>
      </c>
      <c r="AO6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0.83479999999999976</v>
      </c>
      <c r="AP639" s="140">
        <f t="array" ref="AP6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0.7659999999999999</v>
      </c>
      <c r="AQ639" s="140">
        <f>Table1[[#This Row],[Proposed V3.0 TEC Requirement (kWh/wk)]]+IF(Table1[[#This Row],[Maximum Document Size Width]]&gt;=275,A3_Weekly,0)+IF(AND(ISNUMBER(FIND("WiFi",Table1[[#This Row],[Functional Adders]])),ISERROR(FIND("Ethernet",Table1[[#This Row],[Functional Adders]]))),WiFi_Weekly,0)</f>
        <v>0.81599999999999995</v>
      </c>
      <c r="AR639" s="140" t="b">
        <f>Table1[[#This Row],[Typical Electricity Consumption (TEC) Per Proposed V3.0 Calculations (kWh/wk)]]&lt;=Table1[[#This Row],[Proposed V3.0 TEC Requirement Plus A3 and Wi-Fi Allowances (kWh/wk)]]</f>
        <v>0</v>
      </c>
      <c r="AS639" s="140" t="b">
        <f t="shared" si="11"/>
        <v>0</v>
      </c>
    </row>
    <row r="640" spans="1:45" ht="36" x14ac:dyDescent="0.2">
      <c r="A640" s="131">
        <v>2208307</v>
      </c>
      <c r="B640" s="132" t="s">
        <v>1024</v>
      </c>
      <c r="C640" s="132" t="s">
        <v>1030</v>
      </c>
      <c r="D640" s="132" t="s">
        <v>3182</v>
      </c>
      <c r="E640" s="132" t="s">
        <v>3182</v>
      </c>
      <c r="F640" s="132"/>
      <c r="G640" s="132" t="s">
        <v>1432</v>
      </c>
      <c r="H640" s="132" t="s">
        <v>22</v>
      </c>
      <c r="I640" s="133">
        <v>297</v>
      </c>
      <c r="J640" s="133">
        <v>432</v>
      </c>
      <c r="K640" s="132"/>
      <c r="L640" s="132" t="s">
        <v>32</v>
      </c>
      <c r="M640" s="132" t="s">
        <v>28</v>
      </c>
      <c r="N640" s="133">
        <v>50</v>
      </c>
      <c r="O640" s="132" t="s">
        <v>24</v>
      </c>
      <c r="P640" s="134">
        <v>2.1659999999999999</v>
      </c>
      <c r="Q640" s="135">
        <v>112.63200000000001</v>
      </c>
      <c r="R640" s="132" t="s">
        <v>243</v>
      </c>
      <c r="S640" s="136">
        <v>42051</v>
      </c>
      <c r="T640" s="136">
        <v>41739</v>
      </c>
      <c r="U640" s="132" t="s">
        <v>45</v>
      </c>
      <c r="V640" s="132" t="s">
        <v>3729</v>
      </c>
      <c r="W640" s="137">
        <v>1</v>
      </c>
      <c r="X640" s="137">
        <v>6</v>
      </c>
      <c r="Y640" s="137">
        <v>9</v>
      </c>
      <c r="Z640" s="137">
        <v>9</v>
      </c>
      <c r="AA640" s="137">
        <v>32</v>
      </c>
      <c r="AB640" s="137">
        <v>421.2</v>
      </c>
      <c r="AC640" s="138">
        <v>2.17</v>
      </c>
      <c r="AD640" s="137">
        <v>105.3</v>
      </c>
      <c r="AE640" s="137">
        <v>0.60550000000000004</v>
      </c>
      <c r="AF640" s="137">
        <v>31.486000000000001</v>
      </c>
      <c r="AG640" s="139">
        <f>Table1[[#This Row],[Print/Copy Time from Sleep Mode (s)]]-Table1[[#This Row],[Print/Copy Time from Ready State (s)]]</f>
        <v>3</v>
      </c>
      <c r="AH6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40" s="139" t="b">
        <f>IF(Table1[[#This Row],[Recovery Time Requirement (s)]]="No Requirement",TRUE,IF(Table1[[#This Row],[Recovery Time Requirement (s)]]="Default Delay Time Missing","Unknown",Table1[[#This Row],[Recovery Time (s) (Tactive1 - Tactive0)]]&lt;=Table1[[#This Row],[Recovery Time Requirement (s)]]))</f>
        <v>1</v>
      </c>
      <c r="AJ640" s="139" t="b">
        <f>Table1[[#This Row],[Automatic Duplex Output Capable]]&lt;&gt;"Optional"</f>
        <v>1</v>
      </c>
      <c r="AK6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0" s="140" t="str">
        <f t="array" ref="AL6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0" s="140">
        <f t="array" ref="AM6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640" s="140">
        <f>Table1[[#This Row],[V2.0 TEC Requirement (kWh/wk)]]*52/3</f>
        <v>80.599999999999994</v>
      </c>
      <c r="AO6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0.55549999999999999</v>
      </c>
      <c r="AP640" s="140">
        <f t="array" ref="AP6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640" s="140">
        <f>Table1[[#This Row],[Proposed V3.0 TEC Requirement (kWh/wk)]]+IF(Table1[[#This Row],[Maximum Document Size Width]]&gt;=275,A3_Weekly,0)+IF(AND(ISNUMBER(FIND("WiFi",Table1[[#This Row],[Functional Adders]])),ISERROR(FIND("Ethernet",Table1[[#This Row],[Functional Adders]]))),WiFi_Weekly,0)</f>
        <v>0.79</v>
      </c>
      <c r="AR640" s="140" t="b">
        <f>Table1[[#This Row],[Typical Electricity Consumption (TEC) Per Proposed V3.0 Calculations (kWh/wk)]]&lt;=Table1[[#This Row],[Proposed V3.0 TEC Requirement Plus A3 and Wi-Fi Allowances (kWh/wk)]]</f>
        <v>1</v>
      </c>
      <c r="AS640" s="140" t="b">
        <f t="shared" si="11"/>
        <v>1</v>
      </c>
    </row>
    <row r="641" spans="1:45" ht="36" x14ac:dyDescent="0.2">
      <c r="A641" s="131">
        <v>2274677</v>
      </c>
      <c r="B641" s="132" t="s">
        <v>1024</v>
      </c>
      <c r="C641" s="132" t="s">
        <v>1030</v>
      </c>
      <c r="D641" s="132" t="s">
        <v>1048</v>
      </c>
      <c r="E641" s="132" t="s">
        <v>1048</v>
      </c>
      <c r="F641" s="132"/>
      <c r="G641" s="132" t="s">
        <v>1432</v>
      </c>
      <c r="H641" s="132" t="s">
        <v>22</v>
      </c>
      <c r="I641" s="133">
        <v>297</v>
      </c>
      <c r="J641" s="133">
        <v>432</v>
      </c>
      <c r="K641" s="132"/>
      <c r="L641" s="132" t="s">
        <v>32</v>
      </c>
      <c r="M641" s="132" t="s">
        <v>28</v>
      </c>
      <c r="N641" s="133">
        <v>50</v>
      </c>
      <c r="O641" s="132" t="s">
        <v>24</v>
      </c>
      <c r="P641" s="134">
        <v>2.14</v>
      </c>
      <c r="Q641" s="135">
        <v>111.28</v>
      </c>
      <c r="R641" s="132" t="s">
        <v>1032</v>
      </c>
      <c r="S641" s="136">
        <v>42751</v>
      </c>
      <c r="T641" s="136">
        <v>42592</v>
      </c>
      <c r="U641" s="132" t="s">
        <v>45</v>
      </c>
      <c r="V641" s="132" t="s">
        <v>1049</v>
      </c>
      <c r="W641" s="137">
        <v>1</v>
      </c>
      <c r="X641" s="137">
        <v>10.8</v>
      </c>
      <c r="Y641" s="137">
        <v>17.399999999999999</v>
      </c>
      <c r="Z641" s="137">
        <v>17.399999999999999</v>
      </c>
      <c r="AA641" s="137">
        <v>32</v>
      </c>
      <c r="AB641" s="137">
        <v>407</v>
      </c>
      <c r="AC641" s="138">
        <v>2.1374</v>
      </c>
      <c r="AD641" s="137">
        <v>101.75</v>
      </c>
      <c r="AE641" s="137">
        <v>0.63514999999999999</v>
      </c>
      <c r="AF641" s="137">
        <v>33.027799999999999</v>
      </c>
      <c r="AG641" s="139">
        <f>Table1[[#This Row],[Print/Copy Time from Sleep Mode (s)]]-Table1[[#This Row],[Print/Copy Time from Ready State (s)]]</f>
        <v>6.5999999999999979</v>
      </c>
      <c r="AH6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41" s="139" t="b">
        <f>IF(Table1[[#This Row],[Recovery Time Requirement (s)]]="No Requirement",TRUE,IF(Table1[[#This Row],[Recovery Time Requirement (s)]]="Default Delay Time Missing","Unknown",Table1[[#This Row],[Recovery Time (s) (Tactive1 - Tactive0)]]&lt;=Table1[[#This Row],[Recovery Time Requirement (s)]]))</f>
        <v>1</v>
      </c>
      <c r="AJ641" s="139" t="b">
        <f>Table1[[#This Row],[Automatic Duplex Output Capable]]&lt;&gt;"Optional"</f>
        <v>1</v>
      </c>
      <c r="AK6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1" s="140" t="str">
        <f t="array" ref="AL6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1" s="140">
        <f t="array" ref="AM6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641" s="140">
        <f>Table1[[#This Row],[V2.0 TEC Requirement (kWh/wk)]]*52/3</f>
        <v>80.599999999999994</v>
      </c>
      <c r="AO6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0.58514999999999995</v>
      </c>
      <c r="AP641" s="140">
        <f t="array" ref="AP6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641" s="140">
        <f>Table1[[#This Row],[Proposed V3.0 TEC Requirement (kWh/wk)]]+IF(Table1[[#This Row],[Maximum Document Size Width]]&gt;=275,A3_Weekly,0)+IF(AND(ISNUMBER(FIND("WiFi",Table1[[#This Row],[Functional Adders]])),ISERROR(FIND("Ethernet",Table1[[#This Row],[Functional Adders]]))),WiFi_Weekly,0)</f>
        <v>0.79</v>
      </c>
      <c r="AR641" s="140" t="b">
        <f>Table1[[#This Row],[Typical Electricity Consumption (TEC) Per Proposed V3.0 Calculations (kWh/wk)]]&lt;=Table1[[#This Row],[Proposed V3.0 TEC Requirement Plus A3 and Wi-Fi Allowances (kWh/wk)]]</f>
        <v>1</v>
      </c>
      <c r="AS641" s="140" t="b">
        <f t="shared" si="11"/>
        <v>1</v>
      </c>
    </row>
    <row r="642" spans="1:45" ht="36" x14ac:dyDescent="0.2">
      <c r="A642" s="131">
        <v>2261303</v>
      </c>
      <c r="B642" s="132" t="s">
        <v>1024</v>
      </c>
      <c r="C642" s="132" t="s">
        <v>1030</v>
      </c>
      <c r="D642" s="132" t="s">
        <v>1050</v>
      </c>
      <c r="E642" s="132" t="s">
        <v>1050</v>
      </c>
      <c r="F642" s="132"/>
      <c r="G642" s="132" t="s">
        <v>1432</v>
      </c>
      <c r="H642" s="132" t="s">
        <v>22</v>
      </c>
      <c r="I642" s="133">
        <v>356</v>
      </c>
      <c r="J642" s="133">
        <v>216</v>
      </c>
      <c r="K642" s="132"/>
      <c r="L642" s="132" t="s">
        <v>32</v>
      </c>
      <c r="M642" s="132" t="s">
        <v>28</v>
      </c>
      <c r="N642" s="133">
        <v>62</v>
      </c>
      <c r="O642" s="132" t="s">
        <v>24</v>
      </c>
      <c r="P642" s="134">
        <v>3.8090000000000002</v>
      </c>
      <c r="Q642" s="135">
        <v>198.06800000000001</v>
      </c>
      <c r="R642" s="132" t="s">
        <v>243</v>
      </c>
      <c r="S642" s="136">
        <v>42522</v>
      </c>
      <c r="T642" s="136">
        <v>42431</v>
      </c>
      <c r="U642" s="132" t="s">
        <v>45</v>
      </c>
      <c r="V642" s="132" t="s">
        <v>1051</v>
      </c>
      <c r="W642" s="137">
        <v>1</v>
      </c>
      <c r="X642" s="137">
        <v>8.4</v>
      </c>
      <c r="Y642" s="137">
        <v>64.8</v>
      </c>
      <c r="Z642" s="137">
        <v>37.200000000000003</v>
      </c>
      <c r="AA642" s="137">
        <v>32</v>
      </c>
      <c r="AB642" s="137">
        <v>733.4</v>
      </c>
      <c r="AC642" s="138">
        <v>3.8078000000000003</v>
      </c>
      <c r="AD642" s="137">
        <v>183.35</v>
      </c>
      <c r="AE642" s="137">
        <v>1.0905499999999999</v>
      </c>
      <c r="AF642" s="137">
        <v>56.708599999999997</v>
      </c>
      <c r="AG642" s="139">
        <f>Table1[[#This Row],[Print/Copy Time from Sleep Mode (s)]]-Table1[[#This Row],[Print/Copy Time from Ready State (s)]]</f>
        <v>56.4</v>
      </c>
      <c r="AH6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2" s="139" t="b">
        <f>IF(Table1[[#This Row],[Recovery Time Requirement (s)]]="No Requirement",TRUE,IF(Table1[[#This Row],[Recovery Time Requirement (s)]]="Default Delay Time Missing","Unknown",Table1[[#This Row],[Recovery Time (s) (Tactive1 - Tactive0)]]&lt;=Table1[[#This Row],[Recovery Time Requirement (s)]]))</f>
        <v>0</v>
      </c>
      <c r="AJ642" s="139" t="b">
        <f>Table1[[#This Row],[Automatic Duplex Output Capable]]&lt;&gt;"Optional"</f>
        <v>1</v>
      </c>
      <c r="AK6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2" s="140" t="str">
        <f t="array" ref="AL6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2" s="140">
        <f t="array" ref="AM6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7.6499999999999995</v>
      </c>
      <c r="AN642" s="140">
        <f>Table1[[#This Row],[V2.0 TEC Requirement (kWh/wk)]]*52/3</f>
        <v>132.6</v>
      </c>
      <c r="AO6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1.0405499999999999</v>
      </c>
      <c r="AP642" s="140">
        <f t="array" ref="AP6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0.91899999999999982</v>
      </c>
      <c r="AQ642" s="140">
        <f>Table1[[#This Row],[Proposed V3.0 TEC Requirement (kWh/wk)]]+IF(Table1[[#This Row],[Maximum Document Size Width]]&gt;=275,A3_Weekly,0)+IF(AND(ISNUMBER(FIND("WiFi",Table1[[#This Row],[Functional Adders]])),ISERROR(FIND("Ethernet",Table1[[#This Row],[Functional Adders]]))),WiFi_Weekly,0)</f>
        <v>0.96899999999999986</v>
      </c>
      <c r="AR642" s="140" t="b">
        <f>Table1[[#This Row],[Typical Electricity Consumption (TEC) Per Proposed V3.0 Calculations (kWh/wk)]]&lt;=Table1[[#This Row],[Proposed V3.0 TEC Requirement Plus A3 and Wi-Fi Allowances (kWh/wk)]]</f>
        <v>0</v>
      </c>
      <c r="AS642" s="140" t="b">
        <f t="shared" ref="AS642:AS705" si="12">AND(AI642,AJ642,AK642,AR642)</f>
        <v>0</v>
      </c>
    </row>
    <row r="643" spans="1:45" ht="36" x14ac:dyDescent="0.2">
      <c r="A643" s="131">
        <v>2208313</v>
      </c>
      <c r="B643" s="132" t="s">
        <v>1024</v>
      </c>
      <c r="C643" s="132" t="s">
        <v>1030</v>
      </c>
      <c r="D643" s="132" t="s">
        <v>3183</v>
      </c>
      <c r="E643" s="132" t="s">
        <v>3183</v>
      </c>
      <c r="F643" s="132"/>
      <c r="G643" s="132" t="s">
        <v>1432</v>
      </c>
      <c r="H643" s="132" t="s">
        <v>22</v>
      </c>
      <c r="I643" s="133">
        <v>297</v>
      </c>
      <c r="J643" s="133">
        <v>432</v>
      </c>
      <c r="K643" s="132"/>
      <c r="L643" s="132" t="s">
        <v>32</v>
      </c>
      <c r="M643" s="132" t="s">
        <v>28</v>
      </c>
      <c r="N643" s="133">
        <v>60</v>
      </c>
      <c r="O643" s="132" t="s">
        <v>24</v>
      </c>
      <c r="P643" s="134">
        <v>2.641</v>
      </c>
      <c r="Q643" s="135">
        <v>137.33199999999999</v>
      </c>
      <c r="R643" s="132" t="s">
        <v>243</v>
      </c>
      <c r="S643" s="136">
        <v>42051</v>
      </c>
      <c r="T643" s="136">
        <v>41739</v>
      </c>
      <c r="U643" s="132" t="s">
        <v>45</v>
      </c>
      <c r="V643" s="132" t="s">
        <v>3730</v>
      </c>
      <c r="W643" s="137">
        <v>1</v>
      </c>
      <c r="X643" s="137">
        <v>4.8</v>
      </c>
      <c r="Y643" s="137">
        <v>9</v>
      </c>
      <c r="Z643" s="137">
        <v>9</v>
      </c>
      <c r="AA643" s="137">
        <v>32</v>
      </c>
      <c r="AB643" s="137">
        <v>517.20000000000005</v>
      </c>
      <c r="AC643" s="138">
        <v>2.65</v>
      </c>
      <c r="AD643" s="137">
        <v>129.30000000000001</v>
      </c>
      <c r="AE643" s="137">
        <v>0.72550000000000003</v>
      </c>
      <c r="AF643" s="137">
        <v>37.725999999999999</v>
      </c>
      <c r="AG643" s="139">
        <f>Table1[[#This Row],[Print/Copy Time from Sleep Mode (s)]]-Table1[[#This Row],[Print/Copy Time from Ready State (s)]]</f>
        <v>4.2</v>
      </c>
      <c r="AH6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3" s="139" t="b">
        <f>IF(Table1[[#This Row],[Recovery Time Requirement (s)]]="No Requirement",TRUE,IF(Table1[[#This Row],[Recovery Time Requirement (s)]]="Default Delay Time Missing","Unknown",Table1[[#This Row],[Recovery Time (s) (Tactive1 - Tactive0)]]&lt;=Table1[[#This Row],[Recovery Time Requirement (s)]]))</f>
        <v>1</v>
      </c>
      <c r="AJ643" s="139" t="b">
        <f>Table1[[#This Row],[Automatic Duplex Output Capable]]&lt;&gt;"Optional"</f>
        <v>1</v>
      </c>
      <c r="AK6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3" s="140" t="str">
        <f t="array" ref="AL6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3" s="140">
        <f t="array" ref="AM6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643" s="140">
        <f>Table1[[#This Row],[V2.0 TEC Requirement (kWh/wk)]]*52/3</f>
        <v>123.93333333333332</v>
      </c>
      <c r="AO6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0.67549999999999999</v>
      </c>
      <c r="AP643" s="140">
        <f t="array" ref="AP6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0.86999999999999988</v>
      </c>
      <c r="AQ643" s="140">
        <f>Table1[[#This Row],[Proposed V3.0 TEC Requirement (kWh/wk)]]+IF(Table1[[#This Row],[Maximum Document Size Width]]&gt;=275,A3_Weekly,0)+IF(AND(ISNUMBER(FIND("WiFi",Table1[[#This Row],[Functional Adders]])),ISERROR(FIND("Ethernet",Table1[[#This Row],[Functional Adders]]))),WiFi_Weekly,0)</f>
        <v>0.91999999999999993</v>
      </c>
      <c r="AR643" s="140" t="b">
        <f>Table1[[#This Row],[Typical Electricity Consumption (TEC) Per Proposed V3.0 Calculations (kWh/wk)]]&lt;=Table1[[#This Row],[Proposed V3.0 TEC Requirement Plus A3 and Wi-Fi Allowances (kWh/wk)]]</f>
        <v>1</v>
      </c>
      <c r="AS643" s="140" t="b">
        <f t="shared" si="12"/>
        <v>1</v>
      </c>
    </row>
    <row r="644" spans="1:45" ht="36" x14ac:dyDescent="0.2">
      <c r="A644" s="131">
        <v>2274686</v>
      </c>
      <c r="B644" s="132" t="s">
        <v>1024</v>
      </c>
      <c r="C644" s="132" t="s">
        <v>1030</v>
      </c>
      <c r="D644" s="132" t="s">
        <v>1052</v>
      </c>
      <c r="E644" s="132" t="s">
        <v>1052</v>
      </c>
      <c r="F644" s="132"/>
      <c r="G644" s="132" t="s">
        <v>1432</v>
      </c>
      <c r="H644" s="132" t="s">
        <v>22</v>
      </c>
      <c r="I644" s="133">
        <v>297</v>
      </c>
      <c r="J644" s="133">
        <v>432</v>
      </c>
      <c r="K644" s="132"/>
      <c r="L644" s="132" t="s">
        <v>32</v>
      </c>
      <c r="M644" s="132" t="s">
        <v>28</v>
      </c>
      <c r="N644" s="133">
        <v>60</v>
      </c>
      <c r="O644" s="132" t="s">
        <v>24</v>
      </c>
      <c r="P644" s="134">
        <v>2.6139999999999999</v>
      </c>
      <c r="Q644" s="135">
        <v>135.928</v>
      </c>
      <c r="R644" s="132" t="s">
        <v>1032</v>
      </c>
      <c r="S644" s="136">
        <v>42751</v>
      </c>
      <c r="T644" s="136">
        <v>42592</v>
      </c>
      <c r="U644" s="132" t="s">
        <v>45</v>
      </c>
      <c r="V644" s="132" t="s">
        <v>1053</v>
      </c>
      <c r="W644" s="137">
        <v>1</v>
      </c>
      <c r="X644" s="137">
        <v>10.8</v>
      </c>
      <c r="Y644" s="137">
        <v>17.399999999999999</v>
      </c>
      <c r="Z644" s="137">
        <v>17.399999999999999</v>
      </c>
      <c r="AA644" s="137">
        <v>32</v>
      </c>
      <c r="AB644" s="137">
        <v>503.4</v>
      </c>
      <c r="AC644" s="138">
        <v>2.6193999999999997</v>
      </c>
      <c r="AD644" s="137">
        <v>125.85</v>
      </c>
      <c r="AE644" s="137">
        <v>0.75564999999999993</v>
      </c>
      <c r="AF644" s="137">
        <v>39.293799999999997</v>
      </c>
      <c r="AG644" s="139">
        <f>Table1[[#This Row],[Print/Copy Time from Sleep Mode (s)]]-Table1[[#This Row],[Print/Copy Time from Ready State (s)]]</f>
        <v>6.5999999999999979</v>
      </c>
      <c r="AH6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4" s="139" t="b">
        <f>IF(Table1[[#This Row],[Recovery Time Requirement (s)]]="No Requirement",TRUE,IF(Table1[[#This Row],[Recovery Time Requirement (s)]]="Default Delay Time Missing","Unknown",Table1[[#This Row],[Recovery Time (s) (Tactive1 - Tactive0)]]&lt;=Table1[[#This Row],[Recovery Time Requirement (s)]]))</f>
        <v>1</v>
      </c>
      <c r="AJ644" s="139" t="b">
        <f>Table1[[#This Row],[Automatic Duplex Output Capable]]&lt;&gt;"Optional"</f>
        <v>1</v>
      </c>
      <c r="AK6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4" s="140" t="str">
        <f t="array" ref="AL6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4" s="140">
        <f t="array" ref="AM6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644" s="140">
        <f>Table1[[#This Row],[V2.0 TEC Requirement (kWh/wk)]]*52/3</f>
        <v>123.93333333333332</v>
      </c>
      <c r="AO6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0.70564999999999989</v>
      </c>
      <c r="AP644" s="140">
        <f t="array" ref="AP6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0.86999999999999988</v>
      </c>
      <c r="AQ644" s="140">
        <f>Table1[[#This Row],[Proposed V3.0 TEC Requirement (kWh/wk)]]+IF(Table1[[#This Row],[Maximum Document Size Width]]&gt;=275,A3_Weekly,0)+IF(AND(ISNUMBER(FIND("WiFi",Table1[[#This Row],[Functional Adders]])),ISERROR(FIND("Ethernet",Table1[[#This Row],[Functional Adders]]))),WiFi_Weekly,0)</f>
        <v>0.91999999999999993</v>
      </c>
      <c r="AR644" s="140" t="b">
        <f>Table1[[#This Row],[Typical Electricity Consumption (TEC) Per Proposed V3.0 Calculations (kWh/wk)]]&lt;=Table1[[#This Row],[Proposed V3.0 TEC Requirement Plus A3 and Wi-Fi Allowances (kWh/wk)]]</f>
        <v>1</v>
      </c>
      <c r="AS644" s="140" t="b">
        <f t="shared" si="12"/>
        <v>1</v>
      </c>
    </row>
    <row r="645" spans="1:45" ht="36" x14ac:dyDescent="0.2">
      <c r="A645" s="131">
        <v>2261289</v>
      </c>
      <c r="B645" s="132" t="s">
        <v>1024</v>
      </c>
      <c r="C645" s="132" t="s">
        <v>1030</v>
      </c>
      <c r="D645" s="132" t="s">
        <v>1054</v>
      </c>
      <c r="E645" s="132" t="s">
        <v>1054</v>
      </c>
      <c r="F645" s="132"/>
      <c r="G645" s="132" t="s">
        <v>1432</v>
      </c>
      <c r="H645" s="132" t="s">
        <v>22</v>
      </c>
      <c r="I645" s="133">
        <v>297</v>
      </c>
      <c r="J645" s="133">
        <v>432</v>
      </c>
      <c r="K645" s="132"/>
      <c r="L645" s="132" t="s">
        <v>32</v>
      </c>
      <c r="M645" s="132" t="s">
        <v>28</v>
      </c>
      <c r="N645" s="133">
        <v>65</v>
      </c>
      <c r="O645" s="132" t="s">
        <v>24</v>
      </c>
      <c r="P645" s="134">
        <v>4.8710000000000004</v>
      </c>
      <c r="Q645" s="135">
        <v>253.292</v>
      </c>
      <c r="R645" s="132" t="s">
        <v>31</v>
      </c>
      <c r="S645" s="136">
        <v>42522</v>
      </c>
      <c r="T645" s="136">
        <v>42431</v>
      </c>
      <c r="U645" s="132" t="s">
        <v>45</v>
      </c>
      <c r="V645" s="132" t="s">
        <v>1055</v>
      </c>
      <c r="W645" s="137">
        <v>1</v>
      </c>
      <c r="X645" s="137">
        <v>7.8</v>
      </c>
      <c r="Y645" s="137">
        <v>27.6</v>
      </c>
      <c r="Z645" s="137">
        <v>27</v>
      </c>
      <c r="AA645" s="137">
        <v>32</v>
      </c>
      <c r="AB645" s="137">
        <v>953.79999999999984</v>
      </c>
      <c r="AC645" s="138">
        <v>4.8713999999999986</v>
      </c>
      <c r="AD645" s="137">
        <v>238.44999999999996</v>
      </c>
      <c r="AE645" s="137">
        <v>1.3186499999999999</v>
      </c>
      <c r="AF645" s="137">
        <v>68.569799999999987</v>
      </c>
      <c r="AG645" s="139">
        <f>Table1[[#This Row],[Print/Copy Time from Sleep Mode (s)]]-Table1[[#This Row],[Print/Copy Time from Ready State (s)]]</f>
        <v>19.8</v>
      </c>
      <c r="AH6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5" s="139" t="b">
        <f>IF(Table1[[#This Row],[Recovery Time Requirement (s)]]="No Requirement",TRUE,IF(Table1[[#This Row],[Recovery Time Requirement (s)]]="Default Delay Time Missing","Unknown",Table1[[#This Row],[Recovery Time (s) (Tactive1 - Tactive0)]]&lt;=Table1[[#This Row],[Recovery Time Requirement (s)]]))</f>
        <v>1</v>
      </c>
      <c r="AJ645" s="139" t="b">
        <f>Table1[[#This Row],[Automatic Duplex Output Capable]]&lt;&gt;"Optional"</f>
        <v>1</v>
      </c>
      <c r="AK6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5" s="140" t="str">
        <f t="array" ref="AL6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5" s="140">
        <f t="array" ref="AM6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645" s="140">
        <f>Table1[[#This Row],[V2.0 TEC Requirement (kWh/wk)]]*52/3</f>
        <v>145.6</v>
      </c>
      <c r="AO6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1.2686499999999998</v>
      </c>
      <c r="AP645" s="140">
        <f t="array" ref="AP6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645" s="140">
        <f>Table1[[#This Row],[Proposed V3.0 TEC Requirement (kWh/wk)]]+IF(Table1[[#This Row],[Maximum Document Size Width]]&gt;=275,A3_Weekly,0)+IF(AND(ISNUMBER(FIND("WiFi",Table1[[#This Row],[Functional Adders]])),ISERROR(FIND("Ethernet",Table1[[#This Row],[Functional Adders]]))),WiFi_Weekly,0)</f>
        <v>1.077</v>
      </c>
      <c r="AR645" s="140" t="b">
        <f>Table1[[#This Row],[Typical Electricity Consumption (TEC) Per Proposed V3.0 Calculations (kWh/wk)]]&lt;=Table1[[#This Row],[Proposed V3.0 TEC Requirement Plus A3 and Wi-Fi Allowances (kWh/wk)]]</f>
        <v>0</v>
      </c>
      <c r="AS645" s="140" t="b">
        <f t="shared" si="12"/>
        <v>0</v>
      </c>
    </row>
    <row r="646" spans="1:45" ht="36" x14ac:dyDescent="0.2">
      <c r="A646" s="131">
        <v>2261292</v>
      </c>
      <c r="B646" s="132" t="s">
        <v>1024</v>
      </c>
      <c r="C646" s="132" t="s">
        <v>1030</v>
      </c>
      <c r="D646" s="132" t="s">
        <v>1056</v>
      </c>
      <c r="E646" s="132" t="s">
        <v>1056</v>
      </c>
      <c r="F646" s="132"/>
      <c r="G646" s="132" t="s">
        <v>1432</v>
      </c>
      <c r="H646" s="132" t="s">
        <v>22</v>
      </c>
      <c r="I646" s="133">
        <v>297</v>
      </c>
      <c r="J646" s="133">
        <v>432</v>
      </c>
      <c r="K646" s="132"/>
      <c r="L646" s="132" t="s">
        <v>32</v>
      </c>
      <c r="M646" s="132" t="s">
        <v>28</v>
      </c>
      <c r="N646" s="133">
        <v>75</v>
      </c>
      <c r="O646" s="132" t="s">
        <v>24</v>
      </c>
      <c r="P646" s="134">
        <v>5.3760000000000003</v>
      </c>
      <c r="Q646" s="135">
        <v>279.55200000000002</v>
      </c>
      <c r="R646" s="132" t="s">
        <v>31</v>
      </c>
      <c r="S646" s="136">
        <v>42522</v>
      </c>
      <c r="T646" s="136">
        <v>42431</v>
      </c>
      <c r="U646" s="132" t="s">
        <v>45</v>
      </c>
      <c r="V646" s="132" t="s">
        <v>1057</v>
      </c>
      <c r="W646" s="137">
        <v>1</v>
      </c>
      <c r="X646" s="137">
        <v>8.4</v>
      </c>
      <c r="Y646" s="137">
        <v>28.2</v>
      </c>
      <c r="Z646" s="137">
        <v>28.2</v>
      </c>
      <c r="AA646" s="137">
        <v>32</v>
      </c>
      <c r="AB646" s="137">
        <v>1055.3999999999999</v>
      </c>
      <c r="AC646" s="138">
        <v>5.3793999999999986</v>
      </c>
      <c r="AD646" s="137">
        <v>263.84999999999997</v>
      </c>
      <c r="AE646" s="137">
        <v>1.4456500000000001</v>
      </c>
      <c r="AF646" s="137">
        <v>75.1738</v>
      </c>
      <c r="AG646" s="139">
        <f>Table1[[#This Row],[Print/Copy Time from Sleep Mode (s)]]-Table1[[#This Row],[Print/Copy Time from Ready State (s)]]</f>
        <v>19.799999999999997</v>
      </c>
      <c r="AH6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6" s="139" t="b">
        <f>IF(Table1[[#This Row],[Recovery Time Requirement (s)]]="No Requirement",TRUE,IF(Table1[[#This Row],[Recovery Time Requirement (s)]]="Default Delay Time Missing","Unknown",Table1[[#This Row],[Recovery Time (s) (Tactive1 - Tactive0)]]&lt;=Table1[[#This Row],[Recovery Time Requirement (s)]]))</f>
        <v>1</v>
      </c>
      <c r="AJ646" s="139" t="b">
        <f>Table1[[#This Row],[Automatic Duplex Output Capable]]&lt;&gt;"Optional"</f>
        <v>1</v>
      </c>
      <c r="AK6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6" s="140" t="str">
        <f t="array" ref="AL6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6" s="140">
        <f t="array" ref="AM6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646" s="140">
        <f>Table1[[#This Row],[V2.0 TEC Requirement (kWh/wk)]]*52/3</f>
        <v>188.93333333333337</v>
      </c>
      <c r="AO6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1.3956500000000001</v>
      </c>
      <c r="AP646" s="140">
        <f t="array" ref="AP6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646" s="140">
        <f>Table1[[#This Row],[Proposed V3.0 TEC Requirement (kWh/wk)]]+IF(Table1[[#This Row],[Maximum Document Size Width]]&gt;=275,A3_Weekly,0)+IF(AND(ISNUMBER(FIND("WiFi",Table1[[#This Row],[Functional Adders]])),ISERROR(FIND("Ethernet",Table1[[#This Row],[Functional Adders]]))),WiFi_Weekly,0)</f>
        <v>1.4369999999999998</v>
      </c>
      <c r="AR646" s="140" t="b">
        <f>Table1[[#This Row],[Typical Electricity Consumption (TEC) Per Proposed V3.0 Calculations (kWh/wk)]]&lt;=Table1[[#This Row],[Proposed V3.0 TEC Requirement Plus A3 and Wi-Fi Allowances (kWh/wk)]]</f>
        <v>0</v>
      </c>
      <c r="AS646" s="140" t="b">
        <f t="shared" si="12"/>
        <v>0</v>
      </c>
    </row>
    <row r="647" spans="1:45" ht="36" x14ac:dyDescent="0.2">
      <c r="A647" s="131">
        <v>2261295</v>
      </c>
      <c r="B647" s="132" t="s">
        <v>1024</v>
      </c>
      <c r="C647" s="132" t="s">
        <v>1030</v>
      </c>
      <c r="D647" s="132" t="s">
        <v>3184</v>
      </c>
      <c r="E647" s="132" t="s">
        <v>3184</v>
      </c>
      <c r="F647" s="132"/>
      <c r="G647" s="132" t="s">
        <v>1432</v>
      </c>
      <c r="H647" s="132" t="s">
        <v>22</v>
      </c>
      <c r="I647" s="133">
        <v>297</v>
      </c>
      <c r="J647" s="133">
        <v>432</v>
      </c>
      <c r="K647" s="132"/>
      <c r="L647" s="132" t="s">
        <v>32</v>
      </c>
      <c r="M647" s="132" t="s">
        <v>28</v>
      </c>
      <c r="N647" s="133">
        <v>90</v>
      </c>
      <c r="O647" s="132" t="s">
        <v>24</v>
      </c>
      <c r="P647" s="134">
        <v>12.45</v>
      </c>
      <c r="Q647" s="135">
        <v>647.4</v>
      </c>
      <c r="R647" s="132" t="s">
        <v>31</v>
      </c>
      <c r="S647" s="136">
        <v>42522</v>
      </c>
      <c r="T647" s="136">
        <v>42431</v>
      </c>
      <c r="U647" s="132" t="s">
        <v>45</v>
      </c>
      <c r="V647" s="132" t="s">
        <v>3731</v>
      </c>
      <c r="W647" s="137">
        <v>15</v>
      </c>
      <c r="X647" s="137">
        <v>9</v>
      </c>
      <c r="Y647" s="137">
        <v>253.8</v>
      </c>
      <c r="Z647" s="137">
        <v>218.4</v>
      </c>
      <c r="AA647" s="137">
        <v>32</v>
      </c>
      <c r="AB647" s="137" t="s">
        <v>2776</v>
      </c>
      <c r="AC647" s="138">
        <v>10000</v>
      </c>
      <c r="AD647" s="137" t="s">
        <v>2776</v>
      </c>
      <c r="AE647" s="137">
        <v>10000</v>
      </c>
      <c r="AF647" s="137">
        <v>520000</v>
      </c>
      <c r="AG647" s="139">
        <f>Table1[[#This Row],[Print/Copy Time from Sleep Mode (s)]]-Table1[[#This Row],[Print/Copy Time from Ready State (s)]]</f>
        <v>244.8</v>
      </c>
      <c r="AH6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47" s="139" t="b">
        <f>IF(Table1[[#This Row],[Recovery Time Requirement (s)]]="No Requirement",TRUE,IF(Table1[[#This Row],[Recovery Time Requirement (s)]]="Default Delay Time Missing","Unknown",Table1[[#This Row],[Recovery Time (s) (Tactive1 - Tactive0)]]&lt;=Table1[[#This Row],[Recovery Time Requirement (s)]]))</f>
        <v>0</v>
      </c>
      <c r="AJ647" s="139" t="b">
        <f>Table1[[#This Row],[Automatic Duplex Output Capable]]&lt;&gt;"Optional"</f>
        <v>1</v>
      </c>
      <c r="AK6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7" s="140" t="str">
        <f t="array" ref="AL6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7" s="140">
        <f t="array" ref="AM6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18.150000000000002</v>
      </c>
      <c r="AN647" s="140">
        <f>Table1[[#This Row],[V2.0 TEC Requirement (kWh/wk)]]*52/3</f>
        <v>314.60000000000002</v>
      </c>
      <c r="AO6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647" s="140">
        <f t="array" ref="AP6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2.3859999999999992</v>
      </c>
      <c r="AQ647" s="140">
        <f>Table1[[#This Row],[Proposed V3.0 TEC Requirement (kWh/wk)]]+IF(Table1[[#This Row],[Maximum Document Size Width]]&gt;=275,A3_Weekly,0)+IF(AND(ISNUMBER(FIND("WiFi",Table1[[#This Row],[Functional Adders]])),ISERROR(FIND("Ethernet",Table1[[#This Row],[Functional Adders]]))),WiFi_Weekly,0)</f>
        <v>2.4359999999999991</v>
      </c>
      <c r="AR647" s="140" t="b">
        <f>Table1[[#This Row],[Typical Electricity Consumption (TEC) Per Proposed V3.0 Calculations (kWh/wk)]]&lt;=Table1[[#This Row],[Proposed V3.0 TEC Requirement Plus A3 and Wi-Fi Allowances (kWh/wk)]]</f>
        <v>0</v>
      </c>
      <c r="AS647" s="140" t="b">
        <f t="shared" si="12"/>
        <v>0</v>
      </c>
    </row>
    <row r="648" spans="1:45" ht="36" x14ac:dyDescent="0.2">
      <c r="A648" s="131">
        <v>2285511</v>
      </c>
      <c r="B648" s="132" t="s">
        <v>1024</v>
      </c>
      <c r="C648" s="132" t="s">
        <v>1030</v>
      </c>
      <c r="D648" s="132" t="s">
        <v>1058</v>
      </c>
      <c r="E648" s="132" t="s">
        <v>1058</v>
      </c>
      <c r="F648" s="132"/>
      <c r="G648" s="132" t="s">
        <v>1432</v>
      </c>
      <c r="H648" s="132" t="s">
        <v>22</v>
      </c>
      <c r="I648" s="133">
        <v>297</v>
      </c>
      <c r="J648" s="133">
        <v>432</v>
      </c>
      <c r="K648" s="132"/>
      <c r="L648" s="132" t="s">
        <v>32</v>
      </c>
      <c r="M648" s="132" t="s">
        <v>21</v>
      </c>
      <c r="N648" s="133">
        <v>20</v>
      </c>
      <c r="O648" s="132" t="s">
        <v>24</v>
      </c>
      <c r="P648" s="134">
        <v>0.72599999999999998</v>
      </c>
      <c r="Q648" s="135">
        <v>37.752000000000002</v>
      </c>
      <c r="R648" s="132" t="s">
        <v>243</v>
      </c>
      <c r="S648" s="136">
        <v>42856</v>
      </c>
      <c r="T648" s="136">
        <v>42709</v>
      </c>
      <c r="U648" s="132" t="s">
        <v>45</v>
      </c>
      <c r="V648" s="132" t="s">
        <v>1059</v>
      </c>
      <c r="W648" s="137">
        <v>1</v>
      </c>
      <c r="X648" s="137">
        <v>10.8</v>
      </c>
      <c r="Y648" s="137">
        <v>18</v>
      </c>
      <c r="Z648" s="137">
        <v>18</v>
      </c>
      <c r="AA648" s="137">
        <v>20</v>
      </c>
      <c r="AB648" s="137">
        <v>121.60000000000001</v>
      </c>
      <c r="AC648" s="138">
        <v>0.72239999999999993</v>
      </c>
      <c r="AD648" s="137">
        <v>30.400000000000002</v>
      </c>
      <c r="AE648" s="137">
        <v>0.28139999999999998</v>
      </c>
      <c r="AF648" s="137">
        <v>14.6328</v>
      </c>
      <c r="AG648" s="139">
        <f>Table1[[#This Row],[Print/Copy Time from Sleep Mode (s)]]-Table1[[#This Row],[Print/Copy Time from Ready State (s)]]</f>
        <v>7.1999999999999993</v>
      </c>
      <c r="AH6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648" s="139" t="b">
        <f>IF(Table1[[#This Row],[Recovery Time Requirement (s)]]="No Requirement",TRUE,IF(Table1[[#This Row],[Recovery Time Requirement (s)]]="Default Delay Time Missing","Unknown",Table1[[#This Row],[Recovery Time (s) (Tactive1 - Tactive0)]]&lt;=Table1[[#This Row],[Recovery Time Requirement (s)]]))</f>
        <v>1</v>
      </c>
      <c r="AJ648" s="139" t="b">
        <f>Table1[[#This Row],[Automatic Duplex Output Capable]]&lt;&gt;"Optional"</f>
        <v>1</v>
      </c>
      <c r="AK6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8" s="140" t="str">
        <f t="array" ref="AL6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8" s="140">
        <f t="array" ref="AM6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648" s="140">
        <f>Table1[[#This Row],[V2.0 TEC Requirement (kWh/wk)]]*52/3</f>
        <v>51.133333333333326</v>
      </c>
      <c r="AO6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0.23139999999999999</v>
      </c>
      <c r="AP648" s="140">
        <f t="array" ref="AP6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648" s="140">
        <f>Table1[[#This Row],[Proposed V3.0 TEC Requirement (kWh/wk)]]+IF(Table1[[#This Row],[Maximum Document Size Width]]&gt;=275,A3_Weekly,0)+IF(AND(ISNUMBER(FIND("WiFi",Table1[[#This Row],[Functional Adders]])),ISERROR(FIND("Ethernet",Table1[[#This Row],[Functional Adders]]))),WiFi_Weekly,0)</f>
        <v>0.30399999999999999</v>
      </c>
      <c r="AR648" s="140" t="b">
        <f>Table1[[#This Row],[Typical Electricity Consumption (TEC) Per Proposed V3.0 Calculations (kWh/wk)]]&lt;=Table1[[#This Row],[Proposed V3.0 TEC Requirement Plus A3 and Wi-Fi Allowances (kWh/wk)]]</f>
        <v>1</v>
      </c>
      <c r="AS648" s="140" t="b">
        <f t="shared" si="12"/>
        <v>1</v>
      </c>
    </row>
    <row r="649" spans="1:45" ht="36" x14ac:dyDescent="0.2">
      <c r="A649" s="131">
        <v>2285586</v>
      </c>
      <c r="B649" s="132" t="s">
        <v>1024</v>
      </c>
      <c r="C649" s="132" t="s">
        <v>1030</v>
      </c>
      <c r="D649" s="132" t="s">
        <v>1060</v>
      </c>
      <c r="E649" s="132" t="s">
        <v>1060</v>
      </c>
      <c r="F649" s="132"/>
      <c r="G649" s="132" t="s">
        <v>1432</v>
      </c>
      <c r="H649" s="132" t="s">
        <v>22</v>
      </c>
      <c r="I649" s="133">
        <v>297</v>
      </c>
      <c r="J649" s="133">
        <v>432</v>
      </c>
      <c r="K649" s="132"/>
      <c r="L649" s="132" t="s">
        <v>32</v>
      </c>
      <c r="M649" s="132" t="s">
        <v>21</v>
      </c>
      <c r="N649" s="133">
        <v>25</v>
      </c>
      <c r="O649" s="132" t="s">
        <v>24</v>
      </c>
      <c r="P649" s="134">
        <v>0.89900000000000002</v>
      </c>
      <c r="Q649" s="135">
        <v>46.747999999999998</v>
      </c>
      <c r="R649" s="132" t="s">
        <v>243</v>
      </c>
      <c r="S649" s="136">
        <v>42856</v>
      </c>
      <c r="T649" s="136">
        <v>42709</v>
      </c>
      <c r="U649" s="132" t="s">
        <v>45</v>
      </c>
      <c r="V649" s="132" t="s">
        <v>1061</v>
      </c>
      <c r="W649" s="137">
        <v>1</v>
      </c>
      <c r="X649" s="137">
        <v>27.6</v>
      </c>
      <c r="Y649" s="137">
        <v>18</v>
      </c>
      <c r="Z649" s="137">
        <v>18</v>
      </c>
      <c r="AA649" s="137">
        <v>25</v>
      </c>
      <c r="AB649" s="137">
        <v>157.73333333333335</v>
      </c>
      <c r="AC649" s="138">
        <v>0.89806666666666668</v>
      </c>
      <c r="AD649" s="137">
        <v>39.433333333333337</v>
      </c>
      <c r="AE649" s="137">
        <v>0.3253166666666667</v>
      </c>
      <c r="AF649" s="137">
        <v>16.916466666666668</v>
      </c>
      <c r="AG649" s="139">
        <f>Table1[[#This Row],[Print/Copy Time from Sleep Mode (s)]]-Table1[[#This Row],[Print/Copy Time from Ready State (s)]]</f>
        <v>-9.6000000000000014</v>
      </c>
      <c r="AH6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649" s="139" t="b">
        <f>IF(Table1[[#This Row],[Recovery Time Requirement (s)]]="No Requirement",TRUE,IF(Table1[[#This Row],[Recovery Time Requirement (s)]]="Default Delay Time Missing","Unknown",Table1[[#This Row],[Recovery Time (s) (Tactive1 - Tactive0)]]&lt;=Table1[[#This Row],[Recovery Time Requirement (s)]]))</f>
        <v>1</v>
      </c>
      <c r="AJ649" s="139" t="b">
        <f>Table1[[#This Row],[Automatic Duplex Output Capable]]&lt;&gt;"Optional"</f>
        <v>1</v>
      </c>
      <c r="AK6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49" s="140" t="str">
        <f t="array" ref="AL6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49" s="140">
        <f t="array" ref="AM6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649" s="140">
        <f>Table1[[#This Row],[V2.0 TEC Requirement (kWh/wk)]]*52/3</f>
        <v>62.4</v>
      </c>
      <c r="AO6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0.27531666666666671</v>
      </c>
      <c r="AP649" s="140">
        <f t="array" ref="AP6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649" s="140">
        <f>Table1[[#This Row],[Proposed V3.0 TEC Requirement (kWh/wk)]]+IF(Table1[[#This Row],[Maximum Document Size Width]]&gt;=275,A3_Weekly,0)+IF(AND(ISNUMBER(FIND("WiFi",Table1[[#This Row],[Functional Adders]])),ISERROR(FIND("Ethernet",Table1[[#This Row],[Functional Adders]]))),WiFi_Weekly,0)</f>
        <v>0.38800000000000001</v>
      </c>
      <c r="AR649" s="140" t="b">
        <f>Table1[[#This Row],[Typical Electricity Consumption (TEC) Per Proposed V3.0 Calculations (kWh/wk)]]&lt;=Table1[[#This Row],[Proposed V3.0 TEC Requirement Plus A3 and Wi-Fi Allowances (kWh/wk)]]</f>
        <v>1</v>
      </c>
      <c r="AS649" s="140" t="b">
        <f t="shared" si="12"/>
        <v>1</v>
      </c>
    </row>
    <row r="650" spans="1:45" ht="36" x14ac:dyDescent="0.2">
      <c r="A650" s="131">
        <v>2194754</v>
      </c>
      <c r="B650" s="132" t="s">
        <v>1024</v>
      </c>
      <c r="C650" s="132" t="s">
        <v>1030</v>
      </c>
      <c r="D650" s="132" t="s">
        <v>3185</v>
      </c>
      <c r="E650" s="132" t="s">
        <v>3185</v>
      </c>
      <c r="F650" s="132"/>
      <c r="G650" s="132" t="s">
        <v>1432</v>
      </c>
      <c r="H650" s="132" t="s">
        <v>22</v>
      </c>
      <c r="I650" s="133">
        <v>297</v>
      </c>
      <c r="J650" s="133">
        <v>432</v>
      </c>
      <c r="K650" s="132"/>
      <c r="L650" s="132" t="s">
        <v>32</v>
      </c>
      <c r="M650" s="132" t="s">
        <v>21</v>
      </c>
      <c r="N650" s="133">
        <v>30</v>
      </c>
      <c r="O650" s="132" t="s">
        <v>24</v>
      </c>
      <c r="P650" s="134">
        <v>1.1120000000000001</v>
      </c>
      <c r="Q650" s="135">
        <v>57.823999999999998</v>
      </c>
      <c r="R650" s="132" t="s">
        <v>31</v>
      </c>
      <c r="S650" s="136">
        <v>41470</v>
      </c>
      <c r="T650" s="136">
        <v>41592</v>
      </c>
      <c r="U650" s="132" t="s">
        <v>45</v>
      </c>
      <c r="V650" s="132" t="s">
        <v>3732</v>
      </c>
      <c r="W650" s="137">
        <v>1</v>
      </c>
      <c r="X650" s="137">
        <v>7.2</v>
      </c>
      <c r="Y650" s="137">
        <v>15</v>
      </c>
      <c r="Z650" s="137">
        <v>13.2</v>
      </c>
      <c r="AA650" s="137">
        <v>30</v>
      </c>
      <c r="AB650" s="137">
        <v>210.66666666666663</v>
      </c>
      <c r="AC650" s="138">
        <v>1.118583333333333</v>
      </c>
      <c r="AD650" s="137">
        <v>52.666666666666657</v>
      </c>
      <c r="AE650" s="137">
        <v>0.34264583333333326</v>
      </c>
      <c r="AF650" s="137">
        <v>17.817583333333328</v>
      </c>
      <c r="AG650" s="139">
        <f>Table1[[#This Row],[Print/Copy Time from Sleep Mode (s)]]-Table1[[#This Row],[Print/Copy Time from Ready State (s)]]</f>
        <v>7.8</v>
      </c>
      <c r="AH6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50" s="139" t="b">
        <f>IF(Table1[[#This Row],[Recovery Time Requirement (s)]]="No Requirement",TRUE,IF(Table1[[#This Row],[Recovery Time Requirement (s)]]="Default Delay Time Missing","Unknown",Table1[[#This Row],[Recovery Time (s) (Tactive1 - Tactive0)]]&lt;=Table1[[#This Row],[Recovery Time Requirement (s)]]))</f>
        <v>1</v>
      </c>
      <c r="AJ650" s="139" t="b">
        <f>Table1[[#This Row],[Automatic Duplex Output Capable]]&lt;&gt;"Optional"</f>
        <v>1</v>
      </c>
      <c r="AK6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0" s="140" t="str">
        <f t="array" ref="AL6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0" s="140">
        <f t="array" ref="AM6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650" s="140">
        <f>Table1[[#This Row],[V2.0 TEC Requirement (kWh/wk)]]*52/3</f>
        <v>73.666666666666671</v>
      </c>
      <c r="AO6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0.29264583333333327</v>
      </c>
      <c r="AP650" s="140">
        <f t="array" ref="AP6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650" s="140">
        <f>Table1[[#This Row],[Proposed V3.0 TEC Requirement (kWh/wk)]]+IF(Table1[[#This Row],[Maximum Document Size Width]]&gt;=275,A3_Weekly,0)+IF(AND(ISNUMBER(FIND("WiFi",Table1[[#This Row],[Functional Adders]])),ISERROR(FIND("Ethernet",Table1[[#This Row],[Functional Adders]]))),WiFi_Weekly,0)</f>
        <v>0.49299999999999999</v>
      </c>
      <c r="AR650" s="140" t="b">
        <f>Table1[[#This Row],[Typical Electricity Consumption (TEC) Per Proposed V3.0 Calculations (kWh/wk)]]&lt;=Table1[[#This Row],[Proposed V3.0 TEC Requirement Plus A3 and Wi-Fi Allowances (kWh/wk)]]</f>
        <v>1</v>
      </c>
      <c r="AS650" s="140" t="b">
        <f t="shared" si="12"/>
        <v>1</v>
      </c>
    </row>
    <row r="651" spans="1:45" ht="36" x14ac:dyDescent="0.2">
      <c r="A651" s="131">
        <v>2285382</v>
      </c>
      <c r="B651" s="132" t="s">
        <v>1024</v>
      </c>
      <c r="C651" s="132" t="s">
        <v>1030</v>
      </c>
      <c r="D651" s="132" t="s">
        <v>1062</v>
      </c>
      <c r="E651" s="132" t="s">
        <v>1062</v>
      </c>
      <c r="F651" s="132"/>
      <c r="G651" s="132" t="s">
        <v>1432</v>
      </c>
      <c r="H651" s="132" t="s">
        <v>22</v>
      </c>
      <c r="I651" s="133">
        <v>297</v>
      </c>
      <c r="J651" s="133">
        <v>432</v>
      </c>
      <c r="K651" s="132"/>
      <c r="L651" s="132" t="s">
        <v>32</v>
      </c>
      <c r="M651" s="132" t="s">
        <v>21</v>
      </c>
      <c r="N651" s="133">
        <v>30</v>
      </c>
      <c r="O651" s="132" t="s">
        <v>24</v>
      </c>
      <c r="P651" s="134">
        <v>1.1719999999999999</v>
      </c>
      <c r="Q651" s="135">
        <v>60.944000000000003</v>
      </c>
      <c r="R651" s="132" t="s">
        <v>243</v>
      </c>
      <c r="S651" s="136">
        <v>42856</v>
      </c>
      <c r="T651" s="136">
        <v>42705</v>
      </c>
      <c r="U651" s="132" t="s">
        <v>45</v>
      </c>
      <c r="V651" s="132" t="s">
        <v>1063</v>
      </c>
      <c r="W651" s="137">
        <v>1</v>
      </c>
      <c r="X651" s="137">
        <v>11.4</v>
      </c>
      <c r="Y651" s="137">
        <v>17.399999999999999</v>
      </c>
      <c r="Z651" s="137">
        <v>18</v>
      </c>
      <c r="AA651" s="137">
        <v>30</v>
      </c>
      <c r="AB651" s="137">
        <v>212.86666666666667</v>
      </c>
      <c r="AC651" s="138">
        <v>1.1687333333333334</v>
      </c>
      <c r="AD651" s="137">
        <v>53.216666666666669</v>
      </c>
      <c r="AE651" s="137">
        <v>0.39298333333333335</v>
      </c>
      <c r="AF651" s="137">
        <v>20.435133333333333</v>
      </c>
      <c r="AG651" s="139">
        <f>Table1[[#This Row],[Print/Copy Time from Sleep Mode (s)]]-Table1[[#This Row],[Print/Copy Time from Ready State (s)]]</f>
        <v>5.9999999999999982</v>
      </c>
      <c r="AH6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51" s="139" t="b">
        <f>IF(Table1[[#This Row],[Recovery Time Requirement (s)]]="No Requirement",TRUE,IF(Table1[[#This Row],[Recovery Time Requirement (s)]]="Default Delay Time Missing","Unknown",Table1[[#This Row],[Recovery Time (s) (Tactive1 - Tactive0)]]&lt;=Table1[[#This Row],[Recovery Time Requirement (s)]]))</f>
        <v>1</v>
      </c>
      <c r="AJ651" s="139" t="b">
        <f>Table1[[#This Row],[Automatic Duplex Output Capable]]&lt;&gt;"Optional"</f>
        <v>1</v>
      </c>
      <c r="AK6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1" s="140" t="str">
        <f t="array" ref="AL6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1" s="140">
        <f t="array" ref="AM6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651" s="140">
        <f>Table1[[#This Row],[V2.0 TEC Requirement (kWh/wk)]]*52/3</f>
        <v>73.666666666666671</v>
      </c>
      <c r="AO6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0.34298333333333336</v>
      </c>
      <c r="AP651" s="140">
        <f t="array" ref="AP6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651" s="140">
        <f>Table1[[#This Row],[Proposed V3.0 TEC Requirement (kWh/wk)]]+IF(Table1[[#This Row],[Maximum Document Size Width]]&gt;=275,A3_Weekly,0)+IF(AND(ISNUMBER(FIND("WiFi",Table1[[#This Row],[Functional Adders]])),ISERROR(FIND("Ethernet",Table1[[#This Row],[Functional Adders]]))),WiFi_Weekly,0)</f>
        <v>0.49299999999999999</v>
      </c>
      <c r="AR651" s="140" t="b">
        <f>Table1[[#This Row],[Typical Electricity Consumption (TEC) Per Proposed V3.0 Calculations (kWh/wk)]]&lt;=Table1[[#This Row],[Proposed V3.0 TEC Requirement Plus A3 and Wi-Fi Allowances (kWh/wk)]]</f>
        <v>1</v>
      </c>
      <c r="AS651" s="140" t="b">
        <f t="shared" si="12"/>
        <v>1</v>
      </c>
    </row>
    <row r="652" spans="1:45" ht="36" x14ac:dyDescent="0.2">
      <c r="A652" s="131">
        <v>2199931</v>
      </c>
      <c r="B652" s="132" t="s">
        <v>1024</v>
      </c>
      <c r="C652" s="132" t="s">
        <v>1030</v>
      </c>
      <c r="D652" s="132" t="s">
        <v>3186</v>
      </c>
      <c r="E652" s="132" t="s">
        <v>3186</v>
      </c>
      <c r="F652" s="132"/>
      <c r="G652" s="132" t="s">
        <v>1432</v>
      </c>
      <c r="H652" s="132" t="s">
        <v>22</v>
      </c>
      <c r="I652" s="133">
        <v>216</v>
      </c>
      <c r="J652" s="133">
        <v>297</v>
      </c>
      <c r="K652" s="132"/>
      <c r="L652" s="132" t="s">
        <v>32</v>
      </c>
      <c r="M652" s="132" t="s">
        <v>21</v>
      </c>
      <c r="N652" s="133">
        <v>31</v>
      </c>
      <c r="O652" s="132" t="s">
        <v>24</v>
      </c>
      <c r="P652" s="134">
        <v>1.3049999999999999</v>
      </c>
      <c r="Q652" s="135">
        <v>67.86</v>
      </c>
      <c r="R652" s="132" t="s">
        <v>31</v>
      </c>
      <c r="S652" s="136">
        <v>41003</v>
      </c>
      <c r="T652" s="136">
        <v>41646</v>
      </c>
      <c r="U652" s="132" t="s">
        <v>45</v>
      </c>
      <c r="V652" s="132" t="s">
        <v>3733</v>
      </c>
      <c r="W652" s="137">
        <v>1</v>
      </c>
      <c r="X652" s="137">
        <v>7.8</v>
      </c>
      <c r="Y652" s="137">
        <v>19.2</v>
      </c>
      <c r="Z652" s="137">
        <v>19.2</v>
      </c>
      <c r="AA652" s="137">
        <v>31</v>
      </c>
      <c r="AB652" s="137">
        <v>234.26666666666671</v>
      </c>
      <c r="AC652" s="138">
        <v>1.3005833333333334</v>
      </c>
      <c r="AD652" s="137">
        <v>58.566666666666677</v>
      </c>
      <c r="AE652" s="137">
        <v>0.45114583333333336</v>
      </c>
      <c r="AF652" s="137">
        <v>23.459583333333335</v>
      </c>
      <c r="AG652" s="139">
        <f>Table1[[#This Row],[Print/Copy Time from Sleep Mode (s)]]-Table1[[#This Row],[Print/Copy Time from Ready State (s)]]</f>
        <v>11.399999999999999</v>
      </c>
      <c r="AH6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52" s="139" t="b">
        <f>IF(Table1[[#This Row],[Recovery Time Requirement (s)]]="No Requirement",TRUE,IF(Table1[[#This Row],[Recovery Time Requirement (s)]]="Default Delay Time Missing","Unknown",Table1[[#This Row],[Recovery Time (s) (Tactive1 - Tactive0)]]&lt;=Table1[[#This Row],[Recovery Time Requirement (s)]]))</f>
        <v>1</v>
      </c>
      <c r="AJ652" s="139" t="b">
        <f>Table1[[#This Row],[Automatic Duplex Output Capable]]&lt;&gt;"Optional"</f>
        <v>1</v>
      </c>
      <c r="AK6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2" s="140" t="str">
        <f t="array" ref="AL6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2" s="140">
        <f t="array" ref="AM6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52" s="140">
        <f>Table1[[#This Row],[V2.0 TEC Requirement (kWh/wk)]]*52/3</f>
        <v>71.933333333333337</v>
      </c>
      <c r="AO6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0.45114583333333336</v>
      </c>
      <c r="AP652" s="140">
        <f t="array" ref="AP6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52" s="140">
        <f>Table1[[#This Row],[Proposed V3.0 TEC Requirement (kWh/wk)]]+IF(Table1[[#This Row],[Maximum Document Size Width]]&gt;=275,A3_Weekly,0)+IF(AND(ISNUMBER(FIND("WiFi",Table1[[#This Row],[Functional Adders]])),ISERROR(FIND("Ethernet",Table1[[#This Row],[Functional Adders]]))),WiFi_Weekly,0)</f>
        <v>0.46400000000000002</v>
      </c>
      <c r="AR652" s="140" t="b">
        <f>Table1[[#This Row],[Typical Electricity Consumption (TEC) Per Proposed V3.0 Calculations (kWh/wk)]]&lt;=Table1[[#This Row],[Proposed V3.0 TEC Requirement Plus A3 and Wi-Fi Allowances (kWh/wk)]]</f>
        <v>1</v>
      </c>
      <c r="AS652" s="140" t="b">
        <f t="shared" si="12"/>
        <v>1</v>
      </c>
    </row>
    <row r="653" spans="1:45" ht="36" x14ac:dyDescent="0.2">
      <c r="A653" s="131">
        <v>2278543</v>
      </c>
      <c r="B653" s="132" t="s">
        <v>1024</v>
      </c>
      <c r="C653" s="132" t="s">
        <v>1030</v>
      </c>
      <c r="D653" s="132" t="s">
        <v>1064</v>
      </c>
      <c r="E653" s="132" t="s">
        <v>1064</v>
      </c>
      <c r="F653" s="132"/>
      <c r="G653" s="132" t="s">
        <v>1432</v>
      </c>
      <c r="H653" s="132" t="s">
        <v>22</v>
      </c>
      <c r="I653" s="133">
        <v>216</v>
      </c>
      <c r="J653" s="133">
        <v>356</v>
      </c>
      <c r="K653" s="132"/>
      <c r="L653" s="132" t="s">
        <v>32</v>
      </c>
      <c r="M653" s="132" t="s">
        <v>21</v>
      </c>
      <c r="N653" s="133">
        <v>31</v>
      </c>
      <c r="O653" s="132" t="s">
        <v>24</v>
      </c>
      <c r="P653" s="134">
        <v>1.208</v>
      </c>
      <c r="Q653" s="135">
        <v>62.816000000000003</v>
      </c>
      <c r="R653" s="132" t="s">
        <v>1032</v>
      </c>
      <c r="S653" s="136">
        <v>42753</v>
      </c>
      <c r="T653" s="136">
        <v>42619</v>
      </c>
      <c r="U653" s="132" t="s">
        <v>45</v>
      </c>
      <c r="V653" s="132" t="s">
        <v>1065</v>
      </c>
      <c r="W653" s="137">
        <v>1</v>
      </c>
      <c r="X653" s="137">
        <v>11.4</v>
      </c>
      <c r="Y653" s="137">
        <v>19.8</v>
      </c>
      <c r="Z653" s="137">
        <v>19.8</v>
      </c>
      <c r="AA653" s="137">
        <v>31</v>
      </c>
      <c r="AB653" s="137">
        <v>220.70000000000002</v>
      </c>
      <c r="AC653" s="138">
        <v>1.2069000000000001</v>
      </c>
      <c r="AD653" s="137">
        <v>55.175000000000004</v>
      </c>
      <c r="AE653" s="137">
        <v>0.40252499999999997</v>
      </c>
      <c r="AF653" s="137">
        <v>20.931299999999997</v>
      </c>
      <c r="AG653" s="139">
        <f>Table1[[#This Row],[Print/Copy Time from Sleep Mode (s)]]-Table1[[#This Row],[Print/Copy Time from Ready State (s)]]</f>
        <v>8.4</v>
      </c>
      <c r="AH6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53" s="139" t="b">
        <f>IF(Table1[[#This Row],[Recovery Time Requirement (s)]]="No Requirement",TRUE,IF(Table1[[#This Row],[Recovery Time Requirement (s)]]="Default Delay Time Missing","Unknown",Table1[[#This Row],[Recovery Time (s) (Tactive1 - Tactive0)]]&lt;=Table1[[#This Row],[Recovery Time Requirement (s)]]))</f>
        <v>1</v>
      </c>
      <c r="AJ653" s="139" t="b">
        <f>Table1[[#This Row],[Automatic Duplex Output Capable]]&lt;&gt;"Optional"</f>
        <v>1</v>
      </c>
      <c r="AK6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3" s="140" t="str">
        <f t="array" ref="AL6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3" s="140">
        <f t="array" ref="AM6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53" s="140">
        <f>Table1[[#This Row],[V2.0 TEC Requirement (kWh/wk)]]*52/3</f>
        <v>71.933333333333337</v>
      </c>
      <c r="AO6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0.40252499999999997</v>
      </c>
      <c r="AP653" s="140">
        <f t="array" ref="AP6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653" s="140">
        <f>Table1[[#This Row],[Proposed V3.0 TEC Requirement (kWh/wk)]]+IF(Table1[[#This Row],[Maximum Document Size Width]]&gt;=275,A3_Weekly,0)+IF(AND(ISNUMBER(FIND("WiFi",Table1[[#This Row],[Functional Adders]])),ISERROR(FIND("Ethernet",Table1[[#This Row],[Functional Adders]]))),WiFi_Weekly,0)</f>
        <v>0.46400000000000002</v>
      </c>
      <c r="AR653" s="140" t="b">
        <f>Table1[[#This Row],[Typical Electricity Consumption (TEC) Per Proposed V3.0 Calculations (kWh/wk)]]&lt;=Table1[[#This Row],[Proposed V3.0 TEC Requirement Plus A3 and Wi-Fi Allowances (kWh/wk)]]</f>
        <v>1</v>
      </c>
      <c r="AS653" s="140" t="b">
        <f t="shared" si="12"/>
        <v>1</v>
      </c>
    </row>
    <row r="654" spans="1:45" ht="36" x14ac:dyDescent="0.2">
      <c r="A654" s="131">
        <v>2194760</v>
      </c>
      <c r="B654" s="132" t="s">
        <v>1024</v>
      </c>
      <c r="C654" s="132" t="s">
        <v>1030</v>
      </c>
      <c r="D654" s="132" t="s">
        <v>3187</v>
      </c>
      <c r="E654" s="132" t="s">
        <v>3187</v>
      </c>
      <c r="F654" s="132"/>
      <c r="G654" s="132" t="s">
        <v>1432</v>
      </c>
      <c r="H654" s="132" t="s">
        <v>22</v>
      </c>
      <c r="I654" s="133">
        <v>297</v>
      </c>
      <c r="J654" s="133">
        <v>432</v>
      </c>
      <c r="K654" s="132"/>
      <c r="L654" s="132" t="s">
        <v>32</v>
      </c>
      <c r="M654" s="132" t="s">
        <v>21</v>
      </c>
      <c r="N654" s="133">
        <v>35</v>
      </c>
      <c r="O654" s="132" t="s">
        <v>24</v>
      </c>
      <c r="P654" s="134">
        <v>1.323</v>
      </c>
      <c r="Q654" s="135">
        <v>68.796000000000006</v>
      </c>
      <c r="R654" s="132" t="s">
        <v>31</v>
      </c>
      <c r="S654" s="136">
        <v>41470</v>
      </c>
      <c r="T654" s="136">
        <v>41592</v>
      </c>
      <c r="U654" s="132" t="s">
        <v>45</v>
      </c>
      <c r="V654" s="132" t="s">
        <v>3734</v>
      </c>
      <c r="W654" s="137">
        <v>1</v>
      </c>
      <c r="X654" s="137">
        <v>6</v>
      </c>
      <c r="Y654" s="137">
        <v>15</v>
      </c>
      <c r="Z654" s="137">
        <v>12</v>
      </c>
      <c r="AA654" s="137">
        <v>32</v>
      </c>
      <c r="AB654" s="137">
        <v>252.2</v>
      </c>
      <c r="AC654" s="138">
        <v>1.325</v>
      </c>
      <c r="AD654" s="137">
        <v>63.05</v>
      </c>
      <c r="AE654" s="137">
        <v>0.39424999999999999</v>
      </c>
      <c r="AF654" s="137">
        <v>20.500999999999998</v>
      </c>
      <c r="AG654" s="139">
        <f>Table1[[#This Row],[Print/Copy Time from Sleep Mode (s)]]-Table1[[#This Row],[Print/Copy Time from Ready State (s)]]</f>
        <v>9</v>
      </c>
      <c r="AH6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54" s="139" t="b">
        <f>IF(Table1[[#This Row],[Recovery Time Requirement (s)]]="No Requirement",TRUE,IF(Table1[[#This Row],[Recovery Time Requirement (s)]]="Default Delay Time Missing","Unknown",Table1[[#This Row],[Recovery Time (s) (Tactive1 - Tactive0)]]&lt;=Table1[[#This Row],[Recovery Time Requirement (s)]]))</f>
        <v>1</v>
      </c>
      <c r="AJ654" s="139" t="b">
        <f>Table1[[#This Row],[Automatic Duplex Output Capable]]&lt;&gt;"Optional"</f>
        <v>1</v>
      </c>
      <c r="AK6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4" s="140" t="str">
        <f t="array" ref="AL6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4" s="140">
        <f t="array" ref="AM6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654" s="140">
        <f>Table1[[#This Row],[V2.0 TEC Requirement (kWh/wk)]]*52/3</f>
        <v>91</v>
      </c>
      <c r="AO6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0.34425</v>
      </c>
      <c r="AP654" s="140">
        <f t="array" ref="AP6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654" s="140">
        <f>Table1[[#This Row],[Proposed V3.0 TEC Requirement (kWh/wk)]]+IF(Table1[[#This Row],[Maximum Document Size Width]]&gt;=275,A3_Weekly,0)+IF(AND(ISNUMBER(FIND("WiFi",Table1[[#This Row],[Functional Adders]])),ISERROR(FIND("Ethernet",Table1[[#This Row],[Functional Adders]]))),WiFi_Weekly,0)</f>
        <v>0.59800000000000009</v>
      </c>
      <c r="AR654" s="140" t="b">
        <f>Table1[[#This Row],[Typical Electricity Consumption (TEC) Per Proposed V3.0 Calculations (kWh/wk)]]&lt;=Table1[[#This Row],[Proposed V3.0 TEC Requirement Plus A3 and Wi-Fi Allowances (kWh/wk)]]</f>
        <v>1</v>
      </c>
      <c r="AS654" s="140" t="b">
        <f t="shared" si="12"/>
        <v>1</v>
      </c>
    </row>
    <row r="655" spans="1:45" ht="36" x14ac:dyDescent="0.2">
      <c r="A655" s="131">
        <v>2285388</v>
      </c>
      <c r="B655" s="132" t="s">
        <v>1024</v>
      </c>
      <c r="C655" s="132" t="s">
        <v>1030</v>
      </c>
      <c r="D655" s="132" t="s">
        <v>1066</v>
      </c>
      <c r="E655" s="132" t="s">
        <v>1066</v>
      </c>
      <c r="F655" s="132"/>
      <c r="G655" s="132" t="s">
        <v>1432</v>
      </c>
      <c r="H655" s="132" t="s">
        <v>22</v>
      </c>
      <c r="I655" s="133">
        <v>297</v>
      </c>
      <c r="J655" s="133">
        <v>432</v>
      </c>
      <c r="K655" s="132"/>
      <c r="L655" s="132" t="s">
        <v>32</v>
      </c>
      <c r="M655" s="132" t="s">
        <v>21</v>
      </c>
      <c r="N655" s="133">
        <v>35</v>
      </c>
      <c r="O655" s="132" t="s">
        <v>24</v>
      </c>
      <c r="P655" s="134">
        <v>1.347</v>
      </c>
      <c r="Q655" s="135">
        <v>70.043999999999997</v>
      </c>
      <c r="R655" s="132" t="s">
        <v>243</v>
      </c>
      <c r="S655" s="136">
        <v>42856</v>
      </c>
      <c r="T655" s="136">
        <v>42705</v>
      </c>
      <c r="U655" s="132" t="s">
        <v>45</v>
      </c>
      <c r="V655" s="132" t="s">
        <v>1067</v>
      </c>
      <c r="W655" s="137">
        <v>1</v>
      </c>
      <c r="X655" s="137">
        <v>11.4</v>
      </c>
      <c r="Y655" s="137">
        <v>17.399999999999999</v>
      </c>
      <c r="Z655" s="137">
        <v>18.600000000000001</v>
      </c>
      <c r="AA655" s="137">
        <v>32</v>
      </c>
      <c r="AB655" s="137">
        <v>247.4</v>
      </c>
      <c r="AC655" s="138">
        <v>1.3394000000000001</v>
      </c>
      <c r="AD655" s="137">
        <v>61.85</v>
      </c>
      <c r="AE655" s="137">
        <v>0.43564999999999998</v>
      </c>
      <c r="AF655" s="137">
        <v>22.6538</v>
      </c>
      <c r="AG655" s="139">
        <f>Table1[[#This Row],[Print/Copy Time from Sleep Mode (s)]]-Table1[[#This Row],[Print/Copy Time from Ready State (s)]]</f>
        <v>5.9999999999999982</v>
      </c>
      <c r="AH6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655" s="139" t="b">
        <f>IF(Table1[[#This Row],[Recovery Time Requirement (s)]]="No Requirement",TRUE,IF(Table1[[#This Row],[Recovery Time Requirement (s)]]="Default Delay Time Missing","Unknown",Table1[[#This Row],[Recovery Time (s) (Tactive1 - Tactive0)]]&lt;=Table1[[#This Row],[Recovery Time Requirement (s)]]))</f>
        <v>1</v>
      </c>
      <c r="AJ655" s="139" t="b">
        <f>Table1[[#This Row],[Automatic Duplex Output Capable]]&lt;&gt;"Optional"</f>
        <v>1</v>
      </c>
      <c r="AK6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5" s="140" t="str">
        <f t="array" ref="AL6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5" s="140">
        <f t="array" ref="AM6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655" s="140">
        <f>Table1[[#This Row],[V2.0 TEC Requirement (kWh/wk)]]*52/3</f>
        <v>91</v>
      </c>
      <c r="AO6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0.38564999999999999</v>
      </c>
      <c r="AP655" s="140">
        <f t="array" ref="AP6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655" s="140">
        <f>Table1[[#This Row],[Proposed V3.0 TEC Requirement (kWh/wk)]]+IF(Table1[[#This Row],[Maximum Document Size Width]]&gt;=275,A3_Weekly,0)+IF(AND(ISNUMBER(FIND("WiFi",Table1[[#This Row],[Functional Adders]])),ISERROR(FIND("Ethernet",Table1[[#This Row],[Functional Adders]]))),WiFi_Weekly,0)</f>
        <v>0.59800000000000009</v>
      </c>
      <c r="AR655" s="140" t="b">
        <f>Table1[[#This Row],[Typical Electricity Consumption (TEC) Per Proposed V3.0 Calculations (kWh/wk)]]&lt;=Table1[[#This Row],[Proposed V3.0 TEC Requirement Plus A3 and Wi-Fi Allowances (kWh/wk)]]</f>
        <v>1</v>
      </c>
      <c r="AS655" s="140" t="b">
        <f t="shared" si="12"/>
        <v>1</v>
      </c>
    </row>
    <row r="656" spans="1:45" ht="36" x14ac:dyDescent="0.2">
      <c r="A656" s="131">
        <v>2192663</v>
      </c>
      <c r="B656" s="132" t="s">
        <v>1024</v>
      </c>
      <c r="C656" s="132" t="s">
        <v>1030</v>
      </c>
      <c r="D656" s="132" t="s">
        <v>3188</v>
      </c>
      <c r="E656" s="132" t="s">
        <v>3188</v>
      </c>
      <c r="F656" s="132"/>
      <c r="G656" s="132" t="s">
        <v>1432</v>
      </c>
      <c r="H656" s="132" t="s">
        <v>22</v>
      </c>
      <c r="I656" s="133">
        <v>216</v>
      </c>
      <c r="J656" s="133">
        <v>297</v>
      </c>
      <c r="K656" s="132"/>
      <c r="L656" s="132" t="s">
        <v>32</v>
      </c>
      <c r="M656" s="132" t="s">
        <v>21</v>
      </c>
      <c r="N656" s="133">
        <v>42</v>
      </c>
      <c r="O656" s="132" t="s">
        <v>24</v>
      </c>
      <c r="P656" s="134">
        <v>3.7759999999999998</v>
      </c>
      <c r="Q656" s="135">
        <v>196.352</v>
      </c>
      <c r="R656" s="132" t="s">
        <v>31</v>
      </c>
      <c r="S656" s="136">
        <v>41747</v>
      </c>
      <c r="T656" s="136">
        <v>41562</v>
      </c>
      <c r="U656" s="132" t="s">
        <v>45</v>
      </c>
      <c r="V656" s="132" t="s">
        <v>3735</v>
      </c>
      <c r="W656" s="137">
        <v>11</v>
      </c>
      <c r="X656" s="137">
        <v>7.8</v>
      </c>
      <c r="Y656" s="137">
        <v>55.2</v>
      </c>
      <c r="Z656" s="137">
        <v>33</v>
      </c>
      <c r="AA656" s="137">
        <v>32</v>
      </c>
      <c r="AB656" s="137">
        <v>738.8</v>
      </c>
      <c r="AC656" s="138">
        <v>3.7835999999999999</v>
      </c>
      <c r="AD656" s="137">
        <v>184.7</v>
      </c>
      <c r="AE656" s="137">
        <v>1.0341</v>
      </c>
      <c r="AF656" s="137">
        <v>53.773200000000003</v>
      </c>
      <c r="AG656" s="139">
        <f>Table1[[#This Row],[Print/Copy Time from Sleep Mode (s)]]-Table1[[#This Row],[Print/Copy Time from Ready State (s)]]</f>
        <v>47.400000000000006</v>
      </c>
      <c r="AH6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56" s="139" t="b">
        <f>IF(Table1[[#This Row],[Recovery Time Requirement (s)]]="No Requirement",TRUE,IF(Table1[[#This Row],[Recovery Time Requirement (s)]]="Default Delay Time Missing","Unknown",Table1[[#This Row],[Recovery Time (s) (Tactive1 - Tactive0)]]&lt;=Table1[[#This Row],[Recovery Time Requirement (s)]]))</f>
        <v>0</v>
      </c>
      <c r="AJ656" s="139" t="b">
        <f>Table1[[#This Row],[Automatic Duplex Output Capable]]&lt;&gt;"Optional"</f>
        <v>1</v>
      </c>
      <c r="AK6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6" s="140" t="str">
        <f t="array" ref="AL6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6" s="140">
        <f t="array" ref="AM6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656" s="140">
        <f>Table1[[#This Row],[V2.0 TEC Requirement (kWh/wk)]]*52/3</f>
        <v>110.06666666666668</v>
      </c>
      <c r="AO6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1.0341</v>
      </c>
      <c r="AP656" s="140">
        <f t="array" ref="AP6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656" s="140">
        <f>Table1[[#This Row],[Proposed V3.0 TEC Requirement (kWh/wk)]]+IF(Table1[[#This Row],[Maximum Document Size Width]]&gt;=275,A3_Weekly,0)+IF(AND(ISNUMBER(FIND("WiFi",Table1[[#This Row],[Functional Adders]])),ISERROR(FIND("Ethernet",Table1[[#This Row],[Functional Adders]]))),WiFi_Weekly,0)</f>
        <v>0.68699999999999994</v>
      </c>
      <c r="AR656" s="140" t="b">
        <f>Table1[[#This Row],[Typical Electricity Consumption (TEC) Per Proposed V3.0 Calculations (kWh/wk)]]&lt;=Table1[[#This Row],[Proposed V3.0 TEC Requirement Plus A3 and Wi-Fi Allowances (kWh/wk)]]</f>
        <v>0</v>
      </c>
      <c r="AS656" s="140" t="b">
        <f t="shared" si="12"/>
        <v>0</v>
      </c>
    </row>
    <row r="657" spans="1:45" ht="36" x14ac:dyDescent="0.2">
      <c r="A657" s="131">
        <v>2192666</v>
      </c>
      <c r="B657" s="132" t="s">
        <v>1024</v>
      </c>
      <c r="C657" s="132" t="s">
        <v>1030</v>
      </c>
      <c r="D657" s="132" t="s">
        <v>3189</v>
      </c>
      <c r="E657" s="132" t="s">
        <v>3189</v>
      </c>
      <c r="F657" s="132"/>
      <c r="G657" s="132" t="s">
        <v>1432</v>
      </c>
      <c r="H657" s="132" t="s">
        <v>22</v>
      </c>
      <c r="I657" s="133">
        <v>216</v>
      </c>
      <c r="J657" s="133">
        <v>297</v>
      </c>
      <c r="K657" s="132"/>
      <c r="L657" s="132" t="s">
        <v>32</v>
      </c>
      <c r="M657" s="132" t="s">
        <v>21</v>
      </c>
      <c r="N657" s="133">
        <v>42</v>
      </c>
      <c r="O657" s="132" t="s">
        <v>24</v>
      </c>
      <c r="P657" s="134">
        <v>3.819</v>
      </c>
      <c r="Q657" s="135">
        <v>198.58799999999999</v>
      </c>
      <c r="R657" s="132" t="s">
        <v>31</v>
      </c>
      <c r="S657" s="136">
        <v>41747</v>
      </c>
      <c r="T657" s="136">
        <v>41562</v>
      </c>
      <c r="U657" s="132" t="s">
        <v>45</v>
      </c>
      <c r="V657" s="132" t="s">
        <v>3736</v>
      </c>
      <c r="W657" s="137">
        <v>11</v>
      </c>
      <c r="X657" s="137">
        <v>9</v>
      </c>
      <c r="Y657" s="137">
        <v>55.8</v>
      </c>
      <c r="Z657" s="137">
        <v>34.799999999999997</v>
      </c>
      <c r="AA657" s="137">
        <v>32</v>
      </c>
      <c r="AB657" s="137">
        <v>746.6</v>
      </c>
      <c r="AC657" s="138">
        <v>3.8226000000000004</v>
      </c>
      <c r="AD657" s="137">
        <v>186.65</v>
      </c>
      <c r="AE657" s="137">
        <v>1.0438499999999999</v>
      </c>
      <c r="AF657" s="137">
        <v>54.280199999999994</v>
      </c>
      <c r="AG657" s="139">
        <f>Table1[[#This Row],[Print/Copy Time from Sleep Mode (s)]]-Table1[[#This Row],[Print/Copy Time from Ready State (s)]]</f>
        <v>46.8</v>
      </c>
      <c r="AH6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57" s="139" t="b">
        <f>IF(Table1[[#This Row],[Recovery Time Requirement (s)]]="No Requirement",TRUE,IF(Table1[[#This Row],[Recovery Time Requirement (s)]]="Default Delay Time Missing","Unknown",Table1[[#This Row],[Recovery Time (s) (Tactive1 - Tactive0)]]&lt;=Table1[[#This Row],[Recovery Time Requirement (s)]]))</f>
        <v>0</v>
      </c>
      <c r="AJ657" s="139" t="b">
        <f>Table1[[#This Row],[Automatic Duplex Output Capable]]&lt;&gt;"Optional"</f>
        <v>1</v>
      </c>
      <c r="AK6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7" s="140" t="str">
        <f t="array" ref="AL6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7" s="140">
        <f t="array" ref="AM6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657" s="140">
        <f>Table1[[#This Row],[V2.0 TEC Requirement (kWh/wk)]]*52/3</f>
        <v>110.06666666666668</v>
      </c>
      <c r="AO6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1.0438499999999999</v>
      </c>
      <c r="AP657" s="140">
        <f t="array" ref="AP6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657" s="140">
        <f>Table1[[#This Row],[Proposed V3.0 TEC Requirement (kWh/wk)]]+IF(Table1[[#This Row],[Maximum Document Size Width]]&gt;=275,A3_Weekly,0)+IF(AND(ISNUMBER(FIND("WiFi",Table1[[#This Row],[Functional Adders]])),ISERROR(FIND("Ethernet",Table1[[#This Row],[Functional Adders]]))),WiFi_Weekly,0)</f>
        <v>0.68699999999999994</v>
      </c>
      <c r="AR657" s="140" t="b">
        <f>Table1[[#This Row],[Typical Electricity Consumption (TEC) Per Proposed V3.0 Calculations (kWh/wk)]]&lt;=Table1[[#This Row],[Proposed V3.0 TEC Requirement Plus A3 and Wi-Fi Allowances (kWh/wk)]]</f>
        <v>0</v>
      </c>
      <c r="AS657" s="140" t="b">
        <f t="shared" si="12"/>
        <v>0</v>
      </c>
    </row>
    <row r="658" spans="1:45" ht="36" x14ac:dyDescent="0.2">
      <c r="A658" s="131">
        <v>2278549</v>
      </c>
      <c r="B658" s="132" t="s">
        <v>1024</v>
      </c>
      <c r="C658" s="132" t="s">
        <v>1030</v>
      </c>
      <c r="D658" s="132" t="s">
        <v>1068</v>
      </c>
      <c r="E658" s="132" t="s">
        <v>1068</v>
      </c>
      <c r="F658" s="132"/>
      <c r="G658" s="132" t="s">
        <v>1432</v>
      </c>
      <c r="H658" s="132" t="s">
        <v>22</v>
      </c>
      <c r="I658" s="133">
        <v>216</v>
      </c>
      <c r="J658" s="133">
        <v>356</v>
      </c>
      <c r="K658" s="132"/>
      <c r="L658" s="132" t="s">
        <v>32</v>
      </c>
      <c r="M658" s="132" t="s">
        <v>21</v>
      </c>
      <c r="N658" s="133">
        <v>42</v>
      </c>
      <c r="O658" s="132" t="s">
        <v>24</v>
      </c>
      <c r="P658" s="134">
        <v>1.7829999999999999</v>
      </c>
      <c r="Q658" s="135">
        <v>92.715999999999994</v>
      </c>
      <c r="R658" s="132" t="s">
        <v>1032</v>
      </c>
      <c r="S658" s="136">
        <v>42753</v>
      </c>
      <c r="T658" s="136">
        <v>42619</v>
      </c>
      <c r="U658" s="132" t="s">
        <v>45</v>
      </c>
      <c r="V658" s="132" t="s">
        <v>1069</v>
      </c>
      <c r="W658" s="137">
        <v>1</v>
      </c>
      <c r="X658" s="137">
        <v>10.199999999999999</v>
      </c>
      <c r="Y658" s="137">
        <v>19.8</v>
      </c>
      <c r="Z658" s="137">
        <v>16.8</v>
      </c>
      <c r="AA658" s="137">
        <v>32</v>
      </c>
      <c r="AB658" s="137">
        <v>336.6</v>
      </c>
      <c r="AC658" s="138">
        <v>1.7854000000000003</v>
      </c>
      <c r="AD658" s="137">
        <v>84.15</v>
      </c>
      <c r="AE658" s="137">
        <v>0.54715000000000003</v>
      </c>
      <c r="AF658" s="137">
        <v>28.451800000000002</v>
      </c>
      <c r="AG658" s="139">
        <f>Table1[[#This Row],[Print/Copy Time from Sleep Mode (s)]]-Table1[[#This Row],[Print/Copy Time from Ready State (s)]]</f>
        <v>9.6000000000000014</v>
      </c>
      <c r="AH6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58" s="139" t="b">
        <f>IF(Table1[[#This Row],[Recovery Time Requirement (s)]]="No Requirement",TRUE,IF(Table1[[#This Row],[Recovery Time Requirement (s)]]="Default Delay Time Missing","Unknown",Table1[[#This Row],[Recovery Time (s) (Tactive1 - Tactive0)]]&lt;=Table1[[#This Row],[Recovery Time Requirement (s)]]))</f>
        <v>1</v>
      </c>
      <c r="AJ658" s="139" t="b">
        <f>Table1[[#This Row],[Automatic Duplex Output Capable]]&lt;&gt;"Optional"</f>
        <v>1</v>
      </c>
      <c r="AK6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8" s="140" t="str">
        <f t="array" ref="AL6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8" s="140">
        <f t="array" ref="AM6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6.3500000000000005</v>
      </c>
      <c r="AN658" s="140">
        <f>Table1[[#This Row],[V2.0 TEC Requirement (kWh/wk)]]*52/3</f>
        <v>110.06666666666668</v>
      </c>
      <c r="AO6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0.54715000000000003</v>
      </c>
      <c r="AP658" s="140">
        <f t="array" ref="AP6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0.68699999999999994</v>
      </c>
      <c r="AQ658" s="140">
        <f>Table1[[#This Row],[Proposed V3.0 TEC Requirement (kWh/wk)]]+IF(Table1[[#This Row],[Maximum Document Size Width]]&gt;=275,A3_Weekly,0)+IF(AND(ISNUMBER(FIND("WiFi",Table1[[#This Row],[Functional Adders]])),ISERROR(FIND("Ethernet",Table1[[#This Row],[Functional Adders]]))),WiFi_Weekly,0)</f>
        <v>0.68699999999999994</v>
      </c>
      <c r="AR658" s="140" t="b">
        <f>Table1[[#This Row],[Typical Electricity Consumption (TEC) Per Proposed V3.0 Calculations (kWh/wk)]]&lt;=Table1[[#This Row],[Proposed V3.0 TEC Requirement Plus A3 and Wi-Fi Allowances (kWh/wk)]]</f>
        <v>1</v>
      </c>
      <c r="AS658" s="140" t="b">
        <f t="shared" si="12"/>
        <v>1</v>
      </c>
    </row>
    <row r="659" spans="1:45" ht="36" x14ac:dyDescent="0.2">
      <c r="A659" s="131">
        <v>2194766</v>
      </c>
      <c r="B659" s="132" t="s">
        <v>1024</v>
      </c>
      <c r="C659" s="132" t="s">
        <v>1030</v>
      </c>
      <c r="D659" s="132" t="s">
        <v>3190</v>
      </c>
      <c r="E659" s="132" t="s">
        <v>3190</v>
      </c>
      <c r="F659" s="132"/>
      <c r="G659" s="132" t="s">
        <v>1432</v>
      </c>
      <c r="H659" s="132" t="s">
        <v>22</v>
      </c>
      <c r="I659" s="133">
        <v>297</v>
      </c>
      <c r="J659" s="133">
        <v>432</v>
      </c>
      <c r="K659" s="132"/>
      <c r="L659" s="132" t="s">
        <v>32</v>
      </c>
      <c r="M659" s="132" t="s">
        <v>21</v>
      </c>
      <c r="N659" s="133">
        <v>45</v>
      </c>
      <c r="O659" s="132" t="s">
        <v>24</v>
      </c>
      <c r="P659" s="134">
        <v>1.8680000000000001</v>
      </c>
      <c r="Q659" s="135">
        <v>97.135999999999996</v>
      </c>
      <c r="R659" s="132" t="s">
        <v>31</v>
      </c>
      <c r="S659" s="136">
        <v>41470</v>
      </c>
      <c r="T659" s="136">
        <v>41592</v>
      </c>
      <c r="U659" s="132" t="s">
        <v>45</v>
      </c>
      <c r="V659" s="132" t="s">
        <v>3737</v>
      </c>
      <c r="W659" s="137">
        <v>1</v>
      </c>
      <c r="X659" s="137">
        <v>4.8</v>
      </c>
      <c r="Y659" s="137">
        <v>10.199999999999999</v>
      </c>
      <c r="Z659" s="137">
        <v>10.8</v>
      </c>
      <c r="AA659" s="137">
        <v>32</v>
      </c>
      <c r="AB659" s="137">
        <v>359.6</v>
      </c>
      <c r="AC659" s="138">
        <v>1.8748000000000002</v>
      </c>
      <c r="AD659" s="137">
        <v>89.9</v>
      </c>
      <c r="AE659" s="137">
        <v>0.54430000000000001</v>
      </c>
      <c r="AF659" s="137">
        <v>28.303599999999999</v>
      </c>
      <c r="AG659" s="139">
        <f>Table1[[#This Row],[Print/Copy Time from Sleep Mode (s)]]-Table1[[#This Row],[Print/Copy Time from Ready State (s)]]</f>
        <v>5.3999999999999995</v>
      </c>
      <c r="AH6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659" s="139" t="b">
        <f>IF(Table1[[#This Row],[Recovery Time Requirement (s)]]="No Requirement",TRUE,IF(Table1[[#This Row],[Recovery Time Requirement (s)]]="Default Delay Time Missing","Unknown",Table1[[#This Row],[Recovery Time (s) (Tactive1 - Tactive0)]]&lt;=Table1[[#This Row],[Recovery Time Requirement (s)]]))</f>
        <v>1</v>
      </c>
      <c r="AJ659" s="139" t="b">
        <f>Table1[[#This Row],[Automatic Duplex Output Capable]]&lt;&gt;"Optional"</f>
        <v>1</v>
      </c>
      <c r="AK6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59" s="140" t="str">
        <f t="array" ref="AL6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59" s="140">
        <f t="array" ref="AM6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659" s="140">
        <f>Table1[[#This Row],[V2.0 TEC Requirement (kWh/wk)]]*52/3</f>
        <v>125.66666666666667</v>
      </c>
      <c r="AO6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0.49430000000000002</v>
      </c>
      <c r="AP659" s="140">
        <f t="array" ref="AP6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659" s="140">
        <f>Table1[[#This Row],[Proposed V3.0 TEC Requirement (kWh/wk)]]+IF(Table1[[#This Row],[Maximum Document Size Width]]&gt;=275,A3_Weekly,0)+IF(AND(ISNUMBER(FIND("WiFi",Table1[[#This Row],[Functional Adders]])),ISERROR(FIND("Ethernet",Table1[[#This Row],[Functional Adders]]))),WiFi_Weekly,0)</f>
        <v>0.77600000000000002</v>
      </c>
      <c r="AR659" s="140" t="b">
        <f>Table1[[#This Row],[Typical Electricity Consumption (TEC) Per Proposed V3.0 Calculations (kWh/wk)]]&lt;=Table1[[#This Row],[Proposed V3.0 TEC Requirement Plus A3 and Wi-Fi Allowances (kWh/wk)]]</f>
        <v>1</v>
      </c>
      <c r="AS659" s="140" t="b">
        <f t="shared" si="12"/>
        <v>1</v>
      </c>
    </row>
    <row r="660" spans="1:45" ht="36" x14ac:dyDescent="0.2">
      <c r="A660" s="131">
        <v>2285496</v>
      </c>
      <c r="B660" s="132" t="s">
        <v>1024</v>
      </c>
      <c r="C660" s="132" t="s">
        <v>1030</v>
      </c>
      <c r="D660" s="132" t="s">
        <v>1070</v>
      </c>
      <c r="E660" s="132" t="s">
        <v>1070</v>
      </c>
      <c r="F660" s="132"/>
      <c r="G660" s="132" t="s">
        <v>1432</v>
      </c>
      <c r="H660" s="132" t="s">
        <v>22</v>
      </c>
      <c r="I660" s="133">
        <v>297</v>
      </c>
      <c r="J660" s="133">
        <v>432</v>
      </c>
      <c r="K660" s="132"/>
      <c r="L660" s="132" t="s">
        <v>32</v>
      </c>
      <c r="M660" s="132" t="s">
        <v>21</v>
      </c>
      <c r="N660" s="133">
        <v>45</v>
      </c>
      <c r="O660" s="132" t="s">
        <v>24</v>
      </c>
      <c r="P660" s="134">
        <v>1.79</v>
      </c>
      <c r="Q660" s="135">
        <v>93.08</v>
      </c>
      <c r="R660" s="132" t="s">
        <v>243</v>
      </c>
      <c r="S660" s="136">
        <v>42856</v>
      </c>
      <c r="T660" s="136">
        <v>42709</v>
      </c>
      <c r="U660" s="132" t="s">
        <v>45</v>
      </c>
      <c r="V660" s="132" t="s">
        <v>1071</v>
      </c>
      <c r="W660" s="137">
        <v>1</v>
      </c>
      <c r="X660" s="137">
        <v>13.8</v>
      </c>
      <c r="Y660" s="137">
        <v>19.2</v>
      </c>
      <c r="Z660" s="137">
        <v>18</v>
      </c>
      <c r="AA660" s="137">
        <v>32</v>
      </c>
      <c r="AB660" s="137">
        <v>338.4</v>
      </c>
      <c r="AC660" s="138">
        <v>1.7944</v>
      </c>
      <c r="AD660" s="137">
        <v>84.6</v>
      </c>
      <c r="AE660" s="137">
        <v>0.5494</v>
      </c>
      <c r="AF660" s="137">
        <v>28.5688</v>
      </c>
      <c r="AG660" s="139">
        <f>Table1[[#This Row],[Print/Copy Time from Sleep Mode (s)]]-Table1[[#This Row],[Print/Copy Time from Ready State (s)]]</f>
        <v>5.3999999999999986</v>
      </c>
      <c r="AH6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660" s="139" t="b">
        <f>IF(Table1[[#This Row],[Recovery Time Requirement (s)]]="No Requirement",TRUE,IF(Table1[[#This Row],[Recovery Time Requirement (s)]]="Default Delay Time Missing","Unknown",Table1[[#This Row],[Recovery Time (s) (Tactive1 - Tactive0)]]&lt;=Table1[[#This Row],[Recovery Time Requirement (s)]]))</f>
        <v>1</v>
      </c>
      <c r="AJ660" s="139" t="b">
        <f>Table1[[#This Row],[Automatic Duplex Output Capable]]&lt;&gt;"Optional"</f>
        <v>1</v>
      </c>
      <c r="AK6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60" s="140" t="str">
        <f t="array" ref="AL6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0" s="140">
        <f t="array" ref="AM6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660" s="140">
        <f>Table1[[#This Row],[V2.0 TEC Requirement (kWh/wk)]]*52/3</f>
        <v>125.66666666666667</v>
      </c>
      <c r="AO6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0.49940000000000001</v>
      </c>
      <c r="AP660" s="140">
        <f t="array" ref="AP6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660" s="140">
        <f>Table1[[#This Row],[Proposed V3.0 TEC Requirement (kWh/wk)]]+IF(Table1[[#This Row],[Maximum Document Size Width]]&gt;=275,A3_Weekly,0)+IF(AND(ISNUMBER(FIND("WiFi",Table1[[#This Row],[Functional Adders]])),ISERROR(FIND("Ethernet",Table1[[#This Row],[Functional Adders]]))),WiFi_Weekly,0)</f>
        <v>0.77600000000000002</v>
      </c>
      <c r="AR660" s="140" t="b">
        <f>Table1[[#This Row],[Typical Electricity Consumption (TEC) Per Proposed V3.0 Calculations (kWh/wk)]]&lt;=Table1[[#This Row],[Proposed V3.0 TEC Requirement Plus A3 and Wi-Fi Allowances (kWh/wk)]]</f>
        <v>1</v>
      </c>
      <c r="AS660" s="140" t="b">
        <f t="shared" si="12"/>
        <v>1</v>
      </c>
    </row>
    <row r="661" spans="1:45" ht="36" x14ac:dyDescent="0.2">
      <c r="A661" s="131">
        <v>2194772</v>
      </c>
      <c r="B661" s="132" t="s">
        <v>1024</v>
      </c>
      <c r="C661" s="132" t="s">
        <v>1030</v>
      </c>
      <c r="D661" s="132" t="s">
        <v>3191</v>
      </c>
      <c r="E661" s="132" t="s">
        <v>3191</v>
      </c>
      <c r="F661" s="132"/>
      <c r="G661" s="132" t="s">
        <v>1432</v>
      </c>
      <c r="H661" s="132" t="s">
        <v>22</v>
      </c>
      <c r="I661" s="133">
        <v>297</v>
      </c>
      <c r="J661" s="133">
        <v>432</v>
      </c>
      <c r="K661" s="132"/>
      <c r="L661" s="132" t="s">
        <v>32</v>
      </c>
      <c r="M661" s="132" t="s">
        <v>21</v>
      </c>
      <c r="N661" s="133">
        <v>55</v>
      </c>
      <c r="O661" s="132" t="s">
        <v>24</v>
      </c>
      <c r="P661" s="134">
        <v>2.6</v>
      </c>
      <c r="Q661" s="135">
        <v>135.19999999999999</v>
      </c>
      <c r="R661" s="132" t="s">
        <v>31</v>
      </c>
      <c r="S661" s="136">
        <v>41470</v>
      </c>
      <c r="T661" s="136">
        <v>41592</v>
      </c>
      <c r="U661" s="132" t="s">
        <v>45</v>
      </c>
      <c r="V661" s="132" t="s">
        <v>3738</v>
      </c>
      <c r="W661" s="137">
        <v>1</v>
      </c>
      <c r="X661" s="137">
        <v>4.2</v>
      </c>
      <c r="Y661" s="137">
        <v>10.8</v>
      </c>
      <c r="Z661" s="137">
        <v>10.8</v>
      </c>
      <c r="AA661" s="137">
        <v>32</v>
      </c>
      <c r="AB661" s="137">
        <v>506.6</v>
      </c>
      <c r="AC661" s="138">
        <v>2.597</v>
      </c>
      <c r="AD661" s="137">
        <v>126.65</v>
      </c>
      <c r="AE661" s="137">
        <v>0.71225000000000005</v>
      </c>
      <c r="AF661" s="137">
        <v>37.037000000000006</v>
      </c>
      <c r="AG661" s="139">
        <f>Table1[[#This Row],[Print/Copy Time from Sleep Mode (s)]]-Table1[[#This Row],[Print/Copy Time from Ready State (s)]]</f>
        <v>6.6000000000000005</v>
      </c>
      <c r="AH6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661" s="139" t="b">
        <f>IF(Table1[[#This Row],[Recovery Time Requirement (s)]]="No Requirement",TRUE,IF(Table1[[#This Row],[Recovery Time Requirement (s)]]="Default Delay Time Missing","Unknown",Table1[[#This Row],[Recovery Time (s) (Tactive1 - Tactive0)]]&lt;=Table1[[#This Row],[Recovery Time Requirement (s)]]))</f>
        <v>1</v>
      </c>
      <c r="AJ661" s="139" t="b">
        <f>Table1[[#This Row],[Automatic Duplex Output Capable]]&lt;&gt;"Optional"</f>
        <v>1</v>
      </c>
      <c r="AK6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61" s="140" t="str">
        <f t="array" ref="AL6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1" s="140">
        <f t="array" ref="AM6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661" s="140">
        <f>Table1[[#This Row],[V2.0 TEC Requirement (kWh/wk)]]*52/3</f>
        <v>160.33333333333334</v>
      </c>
      <c r="AO6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0.66225000000000001</v>
      </c>
      <c r="AP661" s="140">
        <f t="array" ref="AP6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661" s="140">
        <f>Table1[[#This Row],[Proposed V3.0 TEC Requirement (kWh/wk)]]+IF(Table1[[#This Row],[Maximum Document Size Width]]&gt;=275,A3_Weekly,0)+IF(AND(ISNUMBER(FIND("WiFi",Table1[[#This Row],[Functional Adders]])),ISERROR(FIND("Ethernet",Table1[[#This Row],[Functional Adders]]))),WiFi_Weekly,0)</f>
        <v>0.90600000000000003</v>
      </c>
      <c r="AR661" s="140" t="b">
        <f>Table1[[#This Row],[Typical Electricity Consumption (TEC) Per Proposed V3.0 Calculations (kWh/wk)]]&lt;=Table1[[#This Row],[Proposed V3.0 TEC Requirement Plus A3 and Wi-Fi Allowances (kWh/wk)]]</f>
        <v>1</v>
      </c>
      <c r="AS661" s="140" t="b">
        <f t="shared" si="12"/>
        <v>1</v>
      </c>
    </row>
    <row r="662" spans="1:45" ht="36" x14ac:dyDescent="0.2">
      <c r="A662" s="131">
        <v>2285554</v>
      </c>
      <c r="B662" s="132" t="s">
        <v>1024</v>
      </c>
      <c r="C662" s="132" t="s">
        <v>1030</v>
      </c>
      <c r="D662" s="132" t="s">
        <v>1072</v>
      </c>
      <c r="E662" s="132" t="s">
        <v>1072</v>
      </c>
      <c r="F662" s="132"/>
      <c r="G662" s="132" t="s">
        <v>1432</v>
      </c>
      <c r="H662" s="132" t="s">
        <v>22</v>
      </c>
      <c r="I662" s="133">
        <v>297</v>
      </c>
      <c r="J662" s="133">
        <v>432</v>
      </c>
      <c r="K662" s="132"/>
      <c r="L662" s="132" t="s">
        <v>32</v>
      </c>
      <c r="M662" s="132" t="s">
        <v>21</v>
      </c>
      <c r="N662" s="133">
        <v>55</v>
      </c>
      <c r="O662" s="132" t="s">
        <v>24</v>
      </c>
      <c r="P662" s="134">
        <v>2.504</v>
      </c>
      <c r="Q662" s="135">
        <v>130.208</v>
      </c>
      <c r="R662" s="132" t="s">
        <v>243</v>
      </c>
      <c r="S662" s="136">
        <v>42856</v>
      </c>
      <c r="T662" s="136">
        <v>42709</v>
      </c>
      <c r="U662" s="132" t="s">
        <v>45</v>
      </c>
      <c r="V662" s="132" t="s">
        <v>1073</v>
      </c>
      <c r="W662" s="137">
        <v>1</v>
      </c>
      <c r="X662" s="137">
        <v>9</v>
      </c>
      <c r="Y662" s="137">
        <v>17.399999999999999</v>
      </c>
      <c r="Z662" s="137">
        <v>16.8</v>
      </c>
      <c r="AA662" s="137">
        <v>32</v>
      </c>
      <c r="AB662" s="137">
        <v>480.80000000000007</v>
      </c>
      <c r="AC662" s="138">
        <v>2.5064000000000006</v>
      </c>
      <c r="AD662" s="137">
        <v>120.20000000000002</v>
      </c>
      <c r="AE662" s="137">
        <v>0.72739999999999994</v>
      </c>
      <c r="AF662" s="137">
        <v>37.824799999999996</v>
      </c>
      <c r="AG662" s="139">
        <f>Table1[[#This Row],[Print/Copy Time from Sleep Mode (s)]]-Table1[[#This Row],[Print/Copy Time from Ready State (s)]]</f>
        <v>8.3999999999999986</v>
      </c>
      <c r="AH6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662" s="139" t="b">
        <f>IF(Table1[[#This Row],[Recovery Time Requirement (s)]]="No Requirement",TRUE,IF(Table1[[#This Row],[Recovery Time Requirement (s)]]="Default Delay Time Missing","Unknown",Table1[[#This Row],[Recovery Time (s) (Tactive1 - Tactive0)]]&lt;=Table1[[#This Row],[Recovery Time Requirement (s)]]))</f>
        <v>1</v>
      </c>
      <c r="AJ662" s="139" t="b">
        <f>Table1[[#This Row],[Automatic Duplex Output Capable]]&lt;&gt;"Optional"</f>
        <v>1</v>
      </c>
      <c r="AK6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62" s="140" t="str">
        <f t="array" ref="AL6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2" s="140">
        <f t="array" ref="AM6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662" s="140">
        <f>Table1[[#This Row],[V2.0 TEC Requirement (kWh/wk)]]*52/3</f>
        <v>160.33333333333334</v>
      </c>
      <c r="AO6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0.67739999999999989</v>
      </c>
      <c r="AP662" s="140">
        <f t="array" ref="AP6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662" s="140">
        <f>Table1[[#This Row],[Proposed V3.0 TEC Requirement (kWh/wk)]]+IF(Table1[[#This Row],[Maximum Document Size Width]]&gt;=275,A3_Weekly,0)+IF(AND(ISNUMBER(FIND("WiFi",Table1[[#This Row],[Functional Adders]])),ISERROR(FIND("Ethernet",Table1[[#This Row],[Functional Adders]]))),WiFi_Weekly,0)</f>
        <v>0.90600000000000003</v>
      </c>
      <c r="AR662" s="140" t="b">
        <f>Table1[[#This Row],[Typical Electricity Consumption (TEC) Per Proposed V3.0 Calculations (kWh/wk)]]&lt;=Table1[[#This Row],[Proposed V3.0 TEC Requirement Plus A3 and Wi-Fi Allowances (kWh/wk)]]</f>
        <v>1</v>
      </c>
      <c r="AS662" s="140" t="b">
        <f t="shared" si="12"/>
        <v>1</v>
      </c>
    </row>
    <row r="663" spans="1:45" ht="36" x14ac:dyDescent="0.2">
      <c r="A663" s="131">
        <v>2285503</v>
      </c>
      <c r="B663" s="132" t="s">
        <v>1024</v>
      </c>
      <c r="C663" s="132" t="s">
        <v>1030</v>
      </c>
      <c r="D663" s="132" t="s">
        <v>1074</v>
      </c>
      <c r="E663" s="132" t="s">
        <v>1074</v>
      </c>
      <c r="F663" s="132"/>
      <c r="G663" s="132" t="s">
        <v>1432</v>
      </c>
      <c r="H663" s="132" t="s">
        <v>22</v>
      </c>
      <c r="I663" s="133">
        <v>297</v>
      </c>
      <c r="J663" s="133">
        <v>432</v>
      </c>
      <c r="K663" s="132"/>
      <c r="L663" s="132" t="s">
        <v>32</v>
      </c>
      <c r="M663" s="132" t="s">
        <v>21</v>
      </c>
      <c r="N663" s="133">
        <v>60</v>
      </c>
      <c r="O663" s="132" t="s">
        <v>24</v>
      </c>
      <c r="P663" s="134">
        <v>2.7530000000000001</v>
      </c>
      <c r="Q663" s="135">
        <v>143.15600000000001</v>
      </c>
      <c r="R663" s="132" t="s">
        <v>243</v>
      </c>
      <c r="S663" s="136">
        <v>42856</v>
      </c>
      <c r="T663" s="136">
        <v>42709</v>
      </c>
      <c r="U663" s="132" t="s">
        <v>45</v>
      </c>
      <c r="V663" s="132" t="s">
        <v>1075</v>
      </c>
      <c r="W663" s="137">
        <v>1</v>
      </c>
      <c r="X663" s="137">
        <v>19.8</v>
      </c>
      <c r="Y663" s="137">
        <v>18</v>
      </c>
      <c r="Z663" s="137">
        <v>16.8</v>
      </c>
      <c r="AA663" s="137">
        <v>32</v>
      </c>
      <c r="AB663" s="137">
        <v>530.6</v>
      </c>
      <c r="AC663" s="138">
        <v>2.7554000000000003</v>
      </c>
      <c r="AD663" s="137">
        <v>132.65</v>
      </c>
      <c r="AE663" s="137">
        <v>0.78964999999999996</v>
      </c>
      <c r="AF663" s="137">
        <v>41.061799999999998</v>
      </c>
      <c r="AG663" s="139">
        <f>Table1[[#This Row],[Print/Copy Time from Sleep Mode (s)]]-Table1[[#This Row],[Print/Copy Time from Ready State (s)]]</f>
        <v>-1.8000000000000007</v>
      </c>
      <c r="AH6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63" s="139" t="b">
        <f>IF(Table1[[#This Row],[Recovery Time Requirement (s)]]="No Requirement",TRUE,IF(Table1[[#This Row],[Recovery Time Requirement (s)]]="Default Delay Time Missing","Unknown",Table1[[#This Row],[Recovery Time (s) (Tactive1 - Tactive0)]]&lt;=Table1[[#This Row],[Recovery Time Requirement (s)]]))</f>
        <v>1</v>
      </c>
      <c r="AJ663" s="139" t="b">
        <f>Table1[[#This Row],[Automatic Duplex Output Capable]]&lt;&gt;"Optional"</f>
        <v>1</v>
      </c>
      <c r="AK6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63" s="140" t="str">
        <f t="array" ref="AL6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3" s="140">
        <f t="array" ref="AM6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663" s="140">
        <f>Table1[[#This Row],[V2.0 TEC Requirement (kWh/wk)]]*52/3</f>
        <v>177.66666666666666</v>
      </c>
      <c r="AO6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0.73964999999999992</v>
      </c>
      <c r="AP663" s="140">
        <f t="array" ref="AP6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663" s="140">
        <f>Table1[[#This Row],[Proposed V3.0 TEC Requirement (kWh/wk)]]+IF(Table1[[#This Row],[Maximum Document Size Width]]&gt;=275,A3_Weekly,0)+IF(AND(ISNUMBER(FIND("WiFi",Table1[[#This Row],[Functional Adders]])),ISERROR(FIND("Ethernet",Table1[[#This Row],[Functional Adders]]))),WiFi_Weekly,0)</f>
        <v>0.97099999999999997</v>
      </c>
      <c r="AR663" s="140" t="b">
        <f>Table1[[#This Row],[Typical Electricity Consumption (TEC) Per Proposed V3.0 Calculations (kWh/wk)]]&lt;=Table1[[#This Row],[Proposed V3.0 TEC Requirement Plus A3 and Wi-Fi Allowances (kWh/wk)]]</f>
        <v>1</v>
      </c>
      <c r="AS663" s="140" t="b">
        <f t="shared" si="12"/>
        <v>1</v>
      </c>
    </row>
    <row r="664" spans="1:45" ht="36" x14ac:dyDescent="0.2">
      <c r="A664" s="131">
        <v>2244690</v>
      </c>
      <c r="B664" s="132" t="s">
        <v>1024</v>
      </c>
      <c r="C664" s="132" t="s">
        <v>1030</v>
      </c>
      <c r="D664" s="132" t="s">
        <v>1076</v>
      </c>
      <c r="E664" s="132" t="s">
        <v>1076</v>
      </c>
      <c r="F664" s="132"/>
      <c r="G664" s="132" t="s">
        <v>1432</v>
      </c>
      <c r="H664" s="132" t="s">
        <v>22</v>
      </c>
      <c r="I664" s="133">
        <v>297</v>
      </c>
      <c r="J664" s="133">
        <v>432</v>
      </c>
      <c r="K664" s="132"/>
      <c r="L664" s="132" t="s">
        <v>32</v>
      </c>
      <c r="M664" s="132" t="s">
        <v>28</v>
      </c>
      <c r="N664" s="133">
        <v>95</v>
      </c>
      <c r="O664" s="132" t="s">
        <v>24</v>
      </c>
      <c r="P664" s="134">
        <v>11.967000000000001</v>
      </c>
      <c r="Q664" s="135">
        <v>622.28399999999999</v>
      </c>
      <c r="R664" s="132" t="s">
        <v>152</v>
      </c>
      <c r="S664" s="136">
        <v>42217</v>
      </c>
      <c r="T664" s="136">
        <v>42214</v>
      </c>
      <c r="U664" s="132" t="s">
        <v>45</v>
      </c>
      <c r="V664" s="132" t="s">
        <v>1077</v>
      </c>
      <c r="W664" s="137">
        <v>60</v>
      </c>
      <c r="X664" s="137">
        <v>12</v>
      </c>
      <c r="Y664" s="137">
        <v>334.8</v>
      </c>
      <c r="Z664" s="137">
        <v>57</v>
      </c>
      <c r="AA664" s="137">
        <v>32</v>
      </c>
      <c r="AB664" s="137">
        <v>2362.4000000000005</v>
      </c>
      <c r="AC664" s="138">
        <v>11.978400000000004</v>
      </c>
      <c r="AD664" s="137">
        <v>590.60000000000014</v>
      </c>
      <c r="AE664" s="137">
        <v>3.1584000000000012</v>
      </c>
      <c r="AF664" s="137">
        <v>164.23680000000007</v>
      </c>
      <c r="AG664" s="139">
        <f>Table1[[#This Row],[Print/Copy Time from Sleep Mode (s)]]-Table1[[#This Row],[Print/Copy Time from Ready State (s)]]</f>
        <v>322.8</v>
      </c>
      <c r="AH6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4" s="139" t="b">
        <f>IF(Table1[[#This Row],[Recovery Time Requirement (s)]]="No Requirement",TRUE,IF(Table1[[#This Row],[Recovery Time Requirement (s)]]="Default Delay Time Missing","Unknown",Table1[[#This Row],[Recovery Time (s) (Tactive1 - Tactive0)]]&lt;=Table1[[#This Row],[Recovery Time Requirement (s)]]))</f>
        <v>0</v>
      </c>
      <c r="AJ664" s="139" t="b">
        <f>Table1[[#This Row],[Automatic Duplex Output Capable]]&lt;&gt;"Optional"</f>
        <v>1</v>
      </c>
      <c r="AK6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4" s="140" t="str">
        <f t="array" ref="AL6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4" s="140">
        <f t="array" ref="AM6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21.150000000000002</v>
      </c>
      <c r="AN664" s="140">
        <f>Table1[[#This Row],[V2.0 TEC Requirement (kWh/wk)]]*52/3</f>
        <v>366.60000000000008</v>
      </c>
      <c r="AO6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3.1084000000000014</v>
      </c>
      <c r="AP664" s="140">
        <f t="array" ref="AP6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2.8209999999999988</v>
      </c>
      <c r="AQ664" s="140">
        <f>Table1[[#This Row],[Proposed V3.0 TEC Requirement (kWh/wk)]]+IF(Table1[[#This Row],[Maximum Document Size Width]]&gt;=275,A3_Weekly,0)+IF(AND(ISNUMBER(FIND("WiFi",Table1[[#This Row],[Functional Adders]])),ISERROR(FIND("Ethernet",Table1[[#This Row],[Functional Adders]]))),WiFi_Weekly,0)</f>
        <v>2.8709999999999987</v>
      </c>
      <c r="AR664" s="140" t="b">
        <f>Table1[[#This Row],[Typical Electricity Consumption (TEC) Per Proposed V3.0 Calculations (kWh/wk)]]&lt;=Table1[[#This Row],[Proposed V3.0 TEC Requirement Plus A3 and Wi-Fi Allowances (kWh/wk)]]</f>
        <v>0</v>
      </c>
      <c r="AS664" s="140" t="b">
        <f t="shared" si="12"/>
        <v>0</v>
      </c>
    </row>
    <row r="665" spans="1:45" ht="36" x14ac:dyDescent="0.2">
      <c r="A665" s="131">
        <v>2233971</v>
      </c>
      <c r="B665" s="132" t="s">
        <v>1024</v>
      </c>
      <c r="C665" s="132" t="s">
        <v>1030</v>
      </c>
      <c r="D665" s="132" t="s">
        <v>1078</v>
      </c>
      <c r="E665" s="132" t="s">
        <v>1078</v>
      </c>
      <c r="F665" s="132"/>
      <c r="G665" s="132" t="s">
        <v>29</v>
      </c>
      <c r="H665" s="132" t="s">
        <v>22</v>
      </c>
      <c r="I665" s="133">
        <v>297</v>
      </c>
      <c r="J665" s="133">
        <v>432</v>
      </c>
      <c r="K665" s="132"/>
      <c r="L665" s="132" t="s">
        <v>32</v>
      </c>
      <c r="M665" s="132" t="s">
        <v>28</v>
      </c>
      <c r="N665" s="133">
        <v>110</v>
      </c>
      <c r="O665" s="132" t="s">
        <v>24</v>
      </c>
      <c r="P665" s="134">
        <v>14.256</v>
      </c>
      <c r="Q665" s="135">
        <v>741.31200000000001</v>
      </c>
      <c r="R665" s="132" t="s">
        <v>1079</v>
      </c>
      <c r="S665" s="136">
        <v>42156</v>
      </c>
      <c r="T665" s="136">
        <v>42060</v>
      </c>
      <c r="U665" s="132" t="s">
        <v>45</v>
      </c>
      <c r="V665" s="132" t="s">
        <v>1080</v>
      </c>
      <c r="W665" s="137">
        <v>60</v>
      </c>
      <c r="X665" s="137">
        <v>10.8</v>
      </c>
      <c r="Y665" s="137">
        <v>334.2</v>
      </c>
      <c r="Z665" s="137">
        <v>64.8</v>
      </c>
      <c r="AA665" s="137">
        <v>32</v>
      </c>
      <c r="AB665" s="137">
        <v>2815.4000000000005</v>
      </c>
      <c r="AC665" s="138">
        <v>14.256200000000005</v>
      </c>
      <c r="AD665" s="137">
        <v>703.85000000000014</v>
      </c>
      <c r="AE665" s="137">
        <v>3.7404500000000001</v>
      </c>
      <c r="AF665" s="137">
        <v>194.5034</v>
      </c>
      <c r="AG665" s="139">
        <f>Table1[[#This Row],[Print/Copy Time from Sleep Mode (s)]]-Table1[[#This Row],[Print/Copy Time from Ready State (s)]]</f>
        <v>323.39999999999998</v>
      </c>
      <c r="AH6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5" s="139" t="b">
        <f>IF(Table1[[#This Row],[Recovery Time Requirement (s)]]="No Requirement",TRUE,IF(Table1[[#This Row],[Recovery Time Requirement (s)]]="Default Delay Time Missing","Unknown",Table1[[#This Row],[Recovery Time (s) (Tactive1 - Tactive0)]]&lt;=Table1[[#This Row],[Recovery Time Requirement (s)]]))</f>
        <v>0</v>
      </c>
      <c r="AJ665" s="139" t="b">
        <f>Table1[[#This Row],[Automatic Duplex Output Capable]]&lt;&gt;"Optional"</f>
        <v>1</v>
      </c>
      <c r="AK6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5" s="140" t="str">
        <f t="array" ref="AL6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65" s="140">
        <f t="array" ref="AM6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22.900000000000009</v>
      </c>
      <c r="AN665" s="140">
        <f>Table1[[#This Row],[V2.0 TEC Requirement (kWh/wk)]]*52/3</f>
        <v>396.93333333333345</v>
      </c>
      <c r="AO6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3.6904500000000002</v>
      </c>
      <c r="AP665" s="140">
        <f t="array" ref="AP6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3.472</v>
      </c>
      <c r="AQ665" s="140">
        <f>Table1[[#This Row],[Proposed V3.0 TEC Requirement (kWh/wk)]]+IF(Table1[[#This Row],[Maximum Document Size Width]]&gt;=275,A3_Weekly,0)+IF(AND(ISNUMBER(FIND("WiFi",Table1[[#This Row],[Functional Adders]])),ISERROR(FIND("Ethernet",Table1[[#This Row],[Functional Adders]]))),WiFi_Weekly,0)</f>
        <v>3.5219999999999998</v>
      </c>
      <c r="AR665" s="140" t="b">
        <f>Table1[[#This Row],[Typical Electricity Consumption (TEC) Per Proposed V3.0 Calculations (kWh/wk)]]&lt;=Table1[[#This Row],[Proposed V3.0 TEC Requirement Plus A3 and Wi-Fi Allowances (kWh/wk)]]</f>
        <v>0</v>
      </c>
      <c r="AS665" s="140" t="b">
        <f t="shared" si="12"/>
        <v>0</v>
      </c>
    </row>
    <row r="666" spans="1:45" ht="36" x14ac:dyDescent="0.2">
      <c r="A666" s="131">
        <v>2244693</v>
      </c>
      <c r="B666" s="132" t="s">
        <v>1024</v>
      </c>
      <c r="C666" s="132" t="s">
        <v>1030</v>
      </c>
      <c r="D666" s="132" t="s">
        <v>1081</v>
      </c>
      <c r="E666" s="132" t="s">
        <v>1081</v>
      </c>
      <c r="F666" s="132"/>
      <c r="G666" s="132" t="s">
        <v>1432</v>
      </c>
      <c r="H666" s="132" t="s">
        <v>22</v>
      </c>
      <c r="I666" s="133">
        <v>297</v>
      </c>
      <c r="J666" s="133">
        <v>432</v>
      </c>
      <c r="K666" s="132"/>
      <c r="L666" s="132" t="s">
        <v>32</v>
      </c>
      <c r="M666" s="132" t="s">
        <v>28</v>
      </c>
      <c r="N666" s="133">
        <v>110</v>
      </c>
      <c r="O666" s="132" t="s">
        <v>24</v>
      </c>
      <c r="P666" s="134">
        <v>13.895</v>
      </c>
      <c r="Q666" s="135">
        <v>722.54</v>
      </c>
      <c r="R666" s="132" t="s">
        <v>152</v>
      </c>
      <c r="S666" s="136">
        <v>42217</v>
      </c>
      <c r="T666" s="136">
        <v>42214</v>
      </c>
      <c r="U666" s="132" t="s">
        <v>45</v>
      </c>
      <c r="V666" s="132" t="s">
        <v>1082</v>
      </c>
      <c r="W666" s="137">
        <v>60</v>
      </c>
      <c r="X666" s="137">
        <v>16.8</v>
      </c>
      <c r="Y666" s="137">
        <v>337.2</v>
      </c>
      <c r="Z666" s="137">
        <v>58.2</v>
      </c>
      <c r="AA666" s="137">
        <v>32</v>
      </c>
      <c r="AB666" s="137">
        <v>2747.9999999999995</v>
      </c>
      <c r="AC666" s="138">
        <v>13.906399999999998</v>
      </c>
      <c r="AD666" s="137">
        <v>686.99999999999989</v>
      </c>
      <c r="AE666" s="137">
        <v>3.6403999999999996</v>
      </c>
      <c r="AF666" s="137">
        <v>189.30079999999998</v>
      </c>
      <c r="AG666" s="139">
        <f>Table1[[#This Row],[Print/Copy Time from Sleep Mode (s)]]-Table1[[#This Row],[Print/Copy Time from Ready State (s)]]</f>
        <v>320.39999999999998</v>
      </c>
      <c r="AH6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6" s="139" t="b">
        <f>IF(Table1[[#This Row],[Recovery Time Requirement (s)]]="No Requirement",TRUE,IF(Table1[[#This Row],[Recovery Time Requirement (s)]]="Default Delay Time Missing","Unknown",Table1[[#This Row],[Recovery Time (s) (Tactive1 - Tactive0)]]&lt;=Table1[[#This Row],[Recovery Time Requirement (s)]]))</f>
        <v>0</v>
      </c>
      <c r="AJ666" s="139" t="b">
        <f>Table1[[#This Row],[Automatic Duplex Output Capable]]&lt;&gt;"Optional"</f>
        <v>1</v>
      </c>
      <c r="AK6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6" s="140" t="str">
        <f t="array" ref="AL6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6" s="140">
        <f t="array" ref="AM6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30.150000000000002</v>
      </c>
      <c r="AN666" s="140">
        <f>Table1[[#This Row],[V2.0 TEC Requirement (kWh/wk)]]*52/3</f>
        <v>522.6</v>
      </c>
      <c r="AO6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3.5903999999999998</v>
      </c>
      <c r="AP666" s="140">
        <f t="array" ref="AP6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4.1259999999999986</v>
      </c>
      <c r="AQ666" s="140">
        <f>Table1[[#This Row],[Proposed V3.0 TEC Requirement (kWh/wk)]]+IF(Table1[[#This Row],[Maximum Document Size Width]]&gt;=275,A3_Weekly,0)+IF(AND(ISNUMBER(FIND("WiFi",Table1[[#This Row],[Functional Adders]])),ISERROR(FIND("Ethernet",Table1[[#This Row],[Functional Adders]]))),WiFi_Weekly,0)</f>
        <v>4.1759999999999984</v>
      </c>
      <c r="AR666" s="140" t="b">
        <f>Table1[[#This Row],[Typical Electricity Consumption (TEC) Per Proposed V3.0 Calculations (kWh/wk)]]&lt;=Table1[[#This Row],[Proposed V3.0 TEC Requirement Plus A3 and Wi-Fi Allowances (kWh/wk)]]</f>
        <v>1</v>
      </c>
      <c r="AS666" s="140" t="b">
        <f t="shared" si="12"/>
        <v>0</v>
      </c>
    </row>
    <row r="667" spans="1:45" ht="36" x14ac:dyDescent="0.2">
      <c r="A667" s="131">
        <v>2234028</v>
      </c>
      <c r="B667" s="132" t="s">
        <v>1024</v>
      </c>
      <c r="C667" s="132" t="s">
        <v>1030</v>
      </c>
      <c r="D667" s="132" t="s">
        <v>1083</v>
      </c>
      <c r="E667" s="132" t="s">
        <v>1083</v>
      </c>
      <c r="F667" s="132"/>
      <c r="G667" s="132" t="s">
        <v>29</v>
      </c>
      <c r="H667" s="132" t="s">
        <v>22</v>
      </c>
      <c r="I667" s="133">
        <v>297</v>
      </c>
      <c r="J667" s="133">
        <v>432</v>
      </c>
      <c r="K667" s="132"/>
      <c r="L667" s="132" t="s">
        <v>32</v>
      </c>
      <c r="M667" s="132" t="s">
        <v>28</v>
      </c>
      <c r="N667" s="133">
        <v>135</v>
      </c>
      <c r="O667" s="132" t="s">
        <v>24</v>
      </c>
      <c r="P667" s="134">
        <v>17.969000000000001</v>
      </c>
      <c r="Q667" s="135">
        <v>934.38800000000003</v>
      </c>
      <c r="R667" s="132" t="s">
        <v>1079</v>
      </c>
      <c r="S667" s="136">
        <v>42156</v>
      </c>
      <c r="T667" s="136">
        <v>42065</v>
      </c>
      <c r="U667" s="132" t="s">
        <v>45</v>
      </c>
      <c r="V667" s="132" t="s">
        <v>1084</v>
      </c>
      <c r="W667" s="137">
        <v>60</v>
      </c>
      <c r="X667" s="137">
        <v>10.199999999999999</v>
      </c>
      <c r="Y667" s="137">
        <v>333</v>
      </c>
      <c r="Z667" s="137">
        <v>66</v>
      </c>
      <c r="AA667" s="137">
        <v>32</v>
      </c>
      <c r="AB667" s="137">
        <v>3559</v>
      </c>
      <c r="AC667" s="138">
        <v>17.9742</v>
      </c>
      <c r="AD667" s="137">
        <v>889.75</v>
      </c>
      <c r="AE667" s="137">
        <v>4.66995</v>
      </c>
      <c r="AF667" s="137">
        <v>242.8374</v>
      </c>
      <c r="AG667" s="139">
        <f>Table1[[#This Row],[Print/Copy Time from Sleep Mode (s)]]-Table1[[#This Row],[Print/Copy Time from Ready State (s)]]</f>
        <v>322.8</v>
      </c>
      <c r="AH6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7" s="139" t="b">
        <f>IF(Table1[[#This Row],[Recovery Time Requirement (s)]]="No Requirement",TRUE,IF(Table1[[#This Row],[Recovery Time Requirement (s)]]="Default Delay Time Missing","Unknown",Table1[[#This Row],[Recovery Time (s) (Tactive1 - Tactive0)]]&lt;=Table1[[#This Row],[Recovery Time Requirement (s)]]))</f>
        <v>0</v>
      </c>
      <c r="AJ667" s="139" t="b">
        <f>Table1[[#This Row],[Automatic Duplex Output Capable]]&lt;&gt;"Optional"</f>
        <v>1</v>
      </c>
      <c r="AK6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7" s="140" t="str">
        <f t="array" ref="AL6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67" s="140">
        <f t="array" ref="AM6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36.65</v>
      </c>
      <c r="AN667" s="140">
        <f>Table1[[#This Row],[V2.0 TEC Requirement (kWh/wk)]]*52/3</f>
        <v>635.26666666666665</v>
      </c>
      <c r="AO6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4.6199500000000002</v>
      </c>
      <c r="AP667" s="140">
        <f t="array" ref="AP6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4.7219999999999995</v>
      </c>
      <c r="AQ667" s="140">
        <f>Table1[[#This Row],[Proposed V3.0 TEC Requirement (kWh/wk)]]+IF(Table1[[#This Row],[Maximum Document Size Width]]&gt;=275,A3_Weekly,0)+IF(AND(ISNUMBER(FIND("WiFi",Table1[[#This Row],[Functional Adders]])),ISERROR(FIND("Ethernet",Table1[[#This Row],[Functional Adders]]))),WiFi_Weekly,0)</f>
        <v>4.7719999999999994</v>
      </c>
      <c r="AR667" s="140" t="b">
        <f>Table1[[#This Row],[Typical Electricity Consumption (TEC) Per Proposed V3.0 Calculations (kWh/wk)]]&lt;=Table1[[#This Row],[Proposed V3.0 TEC Requirement Plus A3 and Wi-Fi Allowances (kWh/wk)]]</f>
        <v>1</v>
      </c>
      <c r="AS667" s="140" t="b">
        <f t="shared" si="12"/>
        <v>0</v>
      </c>
    </row>
    <row r="668" spans="1:45" ht="36" x14ac:dyDescent="0.2">
      <c r="A668" s="131">
        <v>2244696</v>
      </c>
      <c r="B668" s="132" t="s">
        <v>1024</v>
      </c>
      <c r="C668" s="132" t="s">
        <v>1030</v>
      </c>
      <c r="D668" s="132" t="s">
        <v>1085</v>
      </c>
      <c r="E668" s="132" t="s">
        <v>1085</v>
      </c>
      <c r="F668" s="132"/>
      <c r="G668" s="132" t="s">
        <v>1432</v>
      </c>
      <c r="H668" s="132" t="s">
        <v>22</v>
      </c>
      <c r="I668" s="133">
        <v>297</v>
      </c>
      <c r="J668" s="133">
        <v>432</v>
      </c>
      <c r="K668" s="132"/>
      <c r="L668" s="132" t="s">
        <v>32</v>
      </c>
      <c r="M668" s="132" t="s">
        <v>28</v>
      </c>
      <c r="N668" s="133">
        <v>135</v>
      </c>
      <c r="O668" s="132" t="s">
        <v>24</v>
      </c>
      <c r="P668" s="134">
        <v>17.64</v>
      </c>
      <c r="Q668" s="135">
        <v>917.28</v>
      </c>
      <c r="R668" s="132" t="s">
        <v>152</v>
      </c>
      <c r="S668" s="136">
        <v>42217</v>
      </c>
      <c r="T668" s="136">
        <v>42214</v>
      </c>
      <c r="U668" s="132" t="s">
        <v>45</v>
      </c>
      <c r="V668" s="132" t="s">
        <v>1086</v>
      </c>
      <c r="W668" s="137">
        <v>60</v>
      </c>
      <c r="X668" s="137">
        <v>7.8</v>
      </c>
      <c r="Y668" s="137">
        <v>331.8</v>
      </c>
      <c r="Z668" s="137">
        <v>58.8</v>
      </c>
      <c r="AA668" s="137">
        <v>32</v>
      </c>
      <c r="AB668" s="137">
        <v>3496</v>
      </c>
      <c r="AC668" s="138">
        <v>17.6464</v>
      </c>
      <c r="AD668" s="137">
        <v>874</v>
      </c>
      <c r="AE668" s="137">
        <v>4.5753999999999992</v>
      </c>
      <c r="AF668" s="137">
        <v>237.92079999999996</v>
      </c>
      <c r="AG668" s="139">
        <f>Table1[[#This Row],[Print/Copy Time from Sleep Mode (s)]]-Table1[[#This Row],[Print/Copy Time from Ready State (s)]]</f>
        <v>324</v>
      </c>
      <c r="AH6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8" s="139" t="b">
        <f>IF(Table1[[#This Row],[Recovery Time Requirement (s)]]="No Requirement",TRUE,IF(Table1[[#This Row],[Recovery Time Requirement (s)]]="Default Delay Time Missing","Unknown",Table1[[#This Row],[Recovery Time (s) (Tactive1 - Tactive0)]]&lt;=Table1[[#This Row],[Recovery Time Requirement (s)]]))</f>
        <v>0</v>
      </c>
      <c r="AJ668" s="139" t="b">
        <f>Table1[[#This Row],[Automatic Duplex Output Capable]]&lt;&gt;"Optional"</f>
        <v>1</v>
      </c>
      <c r="AK6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8" s="140" t="str">
        <f t="array" ref="AL6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8" s="140">
        <f t="array" ref="AM6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45.15</v>
      </c>
      <c r="AN668" s="140">
        <f>Table1[[#This Row],[V2.0 TEC Requirement (kWh/wk)]]*52/3</f>
        <v>782.59999999999991</v>
      </c>
      <c r="AO6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4.5253999999999994</v>
      </c>
      <c r="AP668" s="140">
        <f t="array" ref="AP6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6.3009999999999993</v>
      </c>
      <c r="AQ668" s="140">
        <f>Table1[[#This Row],[Proposed V3.0 TEC Requirement (kWh/wk)]]+IF(Table1[[#This Row],[Maximum Document Size Width]]&gt;=275,A3_Weekly,0)+IF(AND(ISNUMBER(FIND("WiFi",Table1[[#This Row],[Functional Adders]])),ISERROR(FIND("Ethernet",Table1[[#This Row],[Functional Adders]]))),WiFi_Weekly,0)</f>
        <v>6.3509999999999991</v>
      </c>
      <c r="AR668" s="140" t="b">
        <f>Table1[[#This Row],[Typical Electricity Consumption (TEC) Per Proposed V3.0 Calculations (kWh/wk)]]&lt;=Table1[[#This Row],[Proposed V3.0 TEC Requirement Plus A3 and Wi-Fi Allowances (kWh/wk)]]</f>
        <v>1</v>
      </c>
      <c r="AS668" s="140" t="b">
        <f t="shared" si="12"/>
        <v>0</v>
      </c>
    </row>
    <row r="669" spans="1:45" ht="60" x14ac:dyDescent="0.2">
      <c r="A669" s="131">
        <v>2274623</v>
      </c>
      <c r="B669" s="132" t="s">
        <v>1024</v>
      </c>
      <c r="C669" s="132" t="s">
        <v>1030</v>
      </c>
      <c r="D669" s="132" t="s">
        <v>1087</v>
      </c>
      <c r="E669" s="132" t="s">
        <v>1087</v>
      </c>
      <c r="F669" s="132"/>
      <c r="G669" s="132" t="s">
        <v>1432</v>
      </c>
      <c r="H669" s="132" t="s">
        <v>22</v>
      </c>
      <c r="I669" s="133">
        <v>297</v>
      </c>
      <c r="J669" s="133">
        <v>432</v>
      </c>
      <c r="K669" s="132"/>
      <c r="L669" s="132" t="s">
        <v>32</v>
      </c>
      <c r="M669" s="132" t="s">
        <v>28</v>
      </c>
      <c r="N669" s="133">
        <v>96</v>
      </c>
      <c r="O669" s="132" t="s">
        <v>24</v>
      </c>
      <c r="P669" s="134">
        <v>11.894</v>
      </c>
      <c r="Q669" s="135">
        <v>618.48800000000006</v>
      </c>
      <c r="R669" s="132" t="s">
        <v>1088</v>
      </c>
      <c r="S669" s="136">
        <v>42688</v>
      </c>
      <c r="T669" s="136">
        <v>42591</v>
      </c>
      <c r="U669" s="132" t="s">
        <v>45</v>
      </c>
      <c r="V669" s="132" t="s">
        <v>1089</v>
      </c>
      <c r="W669" s="137">
        <v>60</v>
      </c>
      <c r="X669" s="137">
        <v>12</v>
      </c>
      <c r="Y669" s="137">
        <v>323.39999999999998</v>
      </c>
      <c r="Z669" s="137">
        <v>55.2</v>
      </c>
      <c r="AA669" s="137">
        <v>32</v>
      </c>
      <c r="AB669" s="137">
        <v>2344</v>
      </c>
      <c r="AC669" s="138">
        <v>11.8992</v>
      </c>
      <c r="AD669" s="137">
        <v>586</v>
      </c>
      <c r="AE669" s="137">
        <v>3.1511999999999998</v>
      </c>
      <c r="AF669" s="137">
        <v>163.86239999999998</v>
      </c>
      <c r="AG669" s="139">
        <f>Table1[[#This Row],[Print/Copy Time from Sleep Mode (s)]]-Table1[[#This Row],[Print/Copy Time from Ready State (s)]]</f>
        <v>311.39999999999998</v>
      </c>
      <c r="AH6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69" s="139" t="b">
        <f>IF(Table1[[#This Row],[Recovery Time Requirement (s)]]="No Requirement",TRUE,IF(Table1[[#This Row],[Recovery Time Requirement (s)]]="Default Delay Time Missing","Unknown",Table1[[#This Row],[Recovery Time (s) (Tactive1 - Tactive0)]]&lt;=Table1[[#This Row],[Recovery Time Requirement (s)]]))</f>
        <v>0</v>
      </c>
      <c r="AJ669" s="139" t="b">
        <f>Table1[[#This Row],[Automatic Duplex Output Capable]]&lt;&gt;"Optional"</f>
        <v>1</v>
      </c>
      <c r="AK6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69" s="140" t="str">
        <f t="array" ref="AL6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69" s="140">
        <f t="array" ref="AM6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21.749999999999996</v>
      </c>
      <c r="AN669" s="140">
        <f>Table1[[#This Row],[V2.0 TEC Requirement (kWh/wk)]]*52/3</f>
        <v>376.99999999999994</v>
      </c>
      <c r="AO6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3.1012</v>
      </c>
      <c r="AP669" s="140">
        <f t="array" ref="AP6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2.9080000000000004</v>
      </c>
      <c r="AQ669" s="140">
        <f>Table1[[#This Row],[Proposed V3.0 TEC Requirement (kWh/wk)]]+IF(Table1[[#This Row],[Maximum Document Size Width]]&gt;=275,A3_Weekly,0)+IF(AND(ISNUMBER(FIND("WiFi",Table1[[#This Row],[Functional Adders]])),ISERROR(FIND("Ethernet",Table1[[#This Row],[Functional Adders]]))),WiFi_Weekly,0)</f>
        <v>2.9580000000000002</v>
      </c>
      <c r="AR669" s="140" t="b">
        <f>Table1[[#This Row],[Typical Electricity Consumption (TEC) Per Proposed V3.0 Calculations (kWh/wk)]]&lt;=Table1[[#This Row],[Proposed V3.0 TEC Requirement Plus A3 and Wi-Fi Allowances (kWh/wk)]]</f>
        <v>0</v>
      </c>
      <c r="AS669" s="140" t="b">
        <f t="shared" si="12"/>
        <v>0</v>
      </c>
    </row>
    <row r="670" spans="1:45" ht="36" x14ac:dyDescent="0.2">
      <c r="A670" s="131">
        <v>2274617</v>
      </c>
      <c r="B670" s="132" t="s">
        <v>1024</v>
      </c>
      <c r="C670" s="132" t="s">
        <v>1030</v>
      </c>
      <c r="D670" s="132" t="s">
        <v>1090</v>
      </c>
      <c r="E670" s="132" t="s">
        <v>1090</v>
      </c>
      <c r="F670" s="132"/>
      <c r="G670" s="132" t="s">
        <v>29</v>
      </c>
      <c r="H670" s="132" t="s">
        <v>22</v>
      </c>
      <c r="I670" s="133">
        <v>297</v>
      </c>
      <c r="J670" s="133">
        <v>432</v>
      </c>
      <c r="K670" s="132"/>
      <c r="L670" s="132" t="s">
        <v>32</v>
      </c>
      <c r="M670" s="132" t="s">
        <v>28</v>
      </c>
      <c r="N670" s="133">
        <v>111</v>
      </c>
      <c r="O670" s="132" t="s">
        <v>24</v>
      </c>
      <c r="P670" s="134">
        <v>13.975</v>
      </c>
      <c r="Q670" s="135">
        <v>726.7</v>
      </c>
      <c r="R670" s="132" t="s">
        <v>1032</v>
      </c>
      <c r="S670" s="136">
        <v>42688</v>
      </c>
      <c r="T670" s="136">
        <v>42591</v>
      </c>
      <c r="U670" s="132" t="s">
        <v>45</v>
      </c>
      <c r="V670" s="132" t="s">
        <v>1091</v>
      </c>
      <c r="W670" s="137">
        <v>60</v>
      </c>
      <c r="X670" s="137">
        <v>10.8</v>
      </c>
      <c r="Y670" s="137">
        <v>321</v>
      </c>
      <c r="Z670" s="137">
        <v>54.6</v>
      </c>
      <c r="AA670" s="137">
        <v>32</v>
      </c>
      <c r="AB670" s="137">
        <v>2761.1999999999994</v>
      </c>
      <c r="AC670" s="138">
        <v>13.972399999999999</v>
      </c>
      <c r="AD670" s="137">
        <v>690.29999999999984</v>
      </c>
      <c r="AE670" s="137">
        <v>3.6568999999999994</v>
      </c>
      <c r="AF670" s="137">
        <v>190.15879999999996</v>
      </c>
      <c r="AG670" s="139">
        <f>Table1[[#This Row],[Print/Copy Time from Sleep Mode (s)]]-Table1[[#This Row],[Print/Copy Time from Ready State (s)]]</f>
        <v>310.2</v>
      </c>
      <c r="AH6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0" s="139" t="b">
        <f>IF(Table1[[#This Row],[Recovery Time Requirement (s)]]="No Requirement",TRUE,IF(Table1[[#This Row],[Recovery Time Requirement (s)]]="Default Delay Time Missing","Unknown",Table1[[#This Row],[Recovery Time (s) (Tactive1 - Tactive0)]]&lt;=Table1[[#This Row],[Recovery Time Requirement (s)]]))</f>
        <v>0</v>
      </c>
      <c r="AJ670" s="139" t="b">
        <f>Table1[[#This Row],[Automatic Duplex Output Capable]]&lt;&gt;"Optional"</f>
        <v>1</v>
      </c>
      <c r="AK6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0" s="140" t="str">
        <f t="array" ref="AL6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70" s="140">
        <f t="array" ref="AM6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23.450000000000006</v>
      </c>
      <c r="AN670" s="140">
        <f>Table1[[#This Row],[V2.0 TEC Requirement (kWh/wk)]]*52/3</f>
        <v>406.46666666666675</v>
      </c>
      <c r="AO6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3.6068999999999996</v>
      </c>
      <c r="AP670" s="140">
        <f t="array" ref="AP6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3.5220000000000007</v>
      </c>
      <c r="AQ670" s="140">
        <f>Table1[[#This Row],[Proposed V3.0 TEC Requirement (kWh/wk)]]+IF(Table1[[#This Row],[Maximum Document Size Width]]&gt;=275,A3_Weekly,0)+IF(AND(ISNUMBER(FIND("WiFi",Table1[[#This Row],[Functional Adders]])),ISERROR(FIND("Ethernet",Table1[[#This Row],[Functional Adders]]))),WiFi_Weekly,0)</f>
        <v>3.5720000000000005</v>
      </c>
      <c r="AR670" s="140" t="b">
        <f>Table1[[#This Row],[Typical Electricity Consumption (TEC) Per Proposed V3.0 Calculations (kWh/wk)]]&lt;=Table1[[#This Row],[Proposed V3.0 TEC Requirement Plus A3 and Wi-Fi Allowances (kWh/wk)]]</f>
        <v>0</v>
      </c>
      <c r="AS670" s="140" t="b">
        <f t="shared" si="12"/>
        <v>0</v>
      </c>
    </row>
    <row r="671" spans="1:45" ht="60" x14ac:dyDescent="0.2">
      <c r="A671" s="131">
        <v>2274626</v>
      </c>
      <c r="B671" s="132" t="s">
        <v>1024</v>
      </c>
      <c r="C671" s="132" t="s">
        <v>1030</v>
      </c>
      <c r="D671" s="132" t="s">
        <v>1092</v>
      </c>
      <c r="E671" s="132" t="s">
        <v>1092</v>
      </c>
      <c r="F671" s="132"/>
      <c r="G671" s="132" t="s">
        <v>1432</v>
      </c>
      <c r="H671" s="132" t="s">
        <v>22</v>
      </c>
      <c r="I671" s="133">
        <v>297</v>
      </c>
      <c r="J671" s="133">
        <v>432</v>
      </c>
      <c r="K671" s="132"/>
      <c r="L671" s="132" t="s">
        <v>32</v>
      </c>
      <c r="M671" s="132" t="s">
        <v>28</v>
      </c>
      <c r="N671" s="133">
        <v>111</v>
      </c>
      <c r="O671" s="132" t="s">
        <v>24</v>
      </c>
      <c r="P671" s="134">
        <v>13.956</v>
      </c>
      <c r="Q671" s="135">
        <v>725.71199999999999</v>
      </c>
      <c r="R671" s="132" t="s">
        <v>1088</v>
      </c>
      <c r="S671" s="136">
        <v>42688</v>
      </c>
      <c r="T671" s="136">
        <v>42591</v>
      </c>
      <c r="U671" s="132" t="s">
        <v>45</v>
      </c>
      <c r="V671" s="132" t="s">
        <v>1093</v>
      </c>
      <c r="W671" s="137">
        <v>60</v>
      </c>
      <c r="X671" s="137">
        <v>11.4</v>
      </c>
      <c r="Y671" s="137">
        <v>322.2</v>
      </c>
      <c r="Z671" s="137">
        <v>55.8</v>
      </c>
      <c r="AA671" s="137">
        <v>32</v>
      </c>
      <c r="AB671" s="137">
        <v>2756.6</v>
      </c>
      <c r="AC671" s="138">
        <v>13.962200000000001</v>
      </c>
      <c r="AD671" s="137">
        <v>689.15</v>
      </c>
      <c r="AE671" s="137">
        <v>3.6669499999999995</v>
      </c>
      <c r="AF671" s="137">
        <v>190.68139999999997</v>
      </c>
      <c r="AG671" s="139">
        <f>Table1[[#This Row],[Print/Copy Time from Sleep Mode (s)]]-Table1[[#This Row],[Print/Copy Time from Ready State (s)]]</f>
        <v>310.8</v>
      </c>
      <c r="AH6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1" s="139" t="b">
        <f>IF(Table1[[#This Row],[Recovery Time Requirement (s)]]="No Requirement",TRUE,IF(Table1[[#This Row],[Recovery Time Requirement (s)]]="Default Delay Time Missing","Unknown",Table1[[#This Row],[Recovery Time (s) (Tactive1 - Tactive0)]]&lt;=Table1[[#This Row],[Recovery Time Requirement (s)]]))</f>
        <v>0</v>
      </c>
      <c r="AJ671" s="139" t="b">
        <f>Table1[[#This Row],[Automatic Duplex Output Capable]]&lt;&gt;"Optional"</f>
        <v>1</v>
      </c>
      <c r="AK6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1" s="140" t="str">
        <f t="array" ref="AL6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1" s="140">
        <f t="array" ref="AM6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30.749999999999996</v>
      </c>
      <c r="AN671" s="140">
        <f>Table1[[#This Row],[V2.0 TEC Requirement (kWh/wk)]]*52/3</f>
        <v>532.99999999999989</v>
      </c>
      <c r="AO6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3.6169499999999997</v>
      </c>
      <c r="AP671" s="140">
        <f t="array" ref="AP6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4.2130000000000001</v>
      </c>
      <c r="AQ671" s="140">
        <f>Table1[[#This Row],[Proposed V3.0 TEC Requirement (kWh/wk)]]+IF(Table1[[#This Row],[Maximum Document Size Width]]&gt;=275,A3_Weekly,0)+IF(AND(ISNUMBER(FIND("WiFi",Table1[[#This Row],[Functional Adders]])),ISERROR(FIND("Ethernet",Table1[[#This Row],[Functional Adders]]))),WiFi_Weekly,0)</f>
        <v>4.2629999999999999</v>
      </c>
      <c r="AR671" s="140" t="b">
        <f>Table1[[#This Row],[Typical Electricity Consumption (TEC) Per Proposed V3.0 Calculations (kWh/wk)]]&lt;=Table1[[#This Row],[Proposed V3.0 TEC Requirement Plus A3 and Wi-Fi Allowances (kWh/wk)]]</f>
        <v>1</v>
      </c>
      <c r="AS671" s="140" t="b">
        <f t="shared" si="12"/>
        <v>0</v>
      </c>
    </row>
    <row r="672" spans="1:45" ht="36" x14ac:dyDescent="0.2">
      <c r="A672" s="131">
        <v>2274619</v>
      </c>
      <c r="B672" s="132" t="s">
        <v>1024</v>
      </c>
      <c r="C672" s="132" t="s">
        <v>1030</v>
      </c>
      <c r="D672" s="132" t="s">
        <v>1094</v>
      </c>
      <c r="E672" s="132" t="s">
        <v>1094</v>
      </c>
      <c r="F672" s="132"/>
      <c r="G672" s="132" t="s">
        <v>29</v>
      </c>
      <c r="H672" s="132" t="s">
        <v>22</v>
      </c>
      <c r="I672" s="133">
        <v>297</v>
      </c>
      <c r="J672" s="133">
        <v>432</v>
      </c>
      <c r="K672" s="132"/>
      <c r="L672" s="132" t="s">
        <v>32</v>
      </c>
      <c r="M672" s="132" t="s">
        <v>28</v>
      </c>
      <c r="N672" s="133">
        <v>136</v>
      </c>
      <c r="O672" s="132" t="s">
        <v>24</v>
      </c>
      <c r="P672" s="134">
        <v>17.510000000000002</v>
      </c>
      <c r="Q672" s="135">
        <v>910.52</v>
      </c>
      <c r="R672" s="132" t="s">
        <v>1032</v>
      </c>
      <c r="S672" s="136">
        <v>42688</v>
      </c>
      <c r="T672" s="136">
        <v>42591</v>
      </c>
      <c r="U672" s="132" t="s">
        <v>45</v>
      </c>
      <c r="V672" s="132" t="s">
        <v>1095</v>
      </c>
      <c r="W672" s="137">
        <v>60</v>
      </c>
      <c r="X672" s="137">
        <v>9.6</v>
      </c>
      <c r="Y672" s="137">
        <v>319.2</v>
      </c>
      <c r="Z672" s="137">
        <v>52.2</v>
      </c>
      <c r="AA672" s="137">
        <v>32</v>
      </c>
      <c r="AB672" s="137">
        <v>3468</v>
      </c>
      <c r="AC672" s="138">
        <v>17.506400000000003</v>
      </c>
      <c r="AD672" s="137">
        <v>867</v>
      </c>
      <c r="AE672" s="137">
        <v>4.5404</v>
      </c>
      <c r="AF672" s="137">
        <v>236.10079999999999</v>
      </c>
      <c r="AG672" s="139">
        <f>Table1[[#This Row],[Print/Copy Time from Sleep Mode (s)]]-Table1[[#This Row],[Print/Copy Time from Ready State (s)]]</f>
        <v>309.59999999999997</v>
      </c>
      <c r="AH6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2" s="139" t="b">
        <f>IF(Table1[[#This Row],[Recovery Time Requirement (s)]]="No Requirement",TRUE,IF(Table1[[#This Row],[Recovery Time Requirement (s)]]="Default Delay Time Missing","Unknown",Table1[[#This Row],[Recovery Time (s) (Tactive1 - Tactive0)]]&lt;=Table1[[#This Row],[Recovery Time Requirement (s)]]))</f>
        <v>0</v>
      </c>
      <c r="AJ672" s="139" t="b">
        <f>Table1[[#This Row],[Automatic Duplex Output Capable]]&lt;&gt;"Optional"</f>
        <v>1</v>
      </c>
      <c r="AK6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2" s="140" t="str">
        <f t="array" ref="AL6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72" s="140">
        <f t="array" ref="AM6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37.20000000000001</v>
      </c>
      <c r="AN672" s="140">
        <f>Table1[[#This Row],[V2.0 TEC Requirement (kWh/wk)]]*52/3</f>
        <v>644.80000000000018</v>
      </c>
      <c r="AO6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4.4904000000000002</v>
      </c>
      <c r="AP672" s="140">
        <f t="array" ref="AP6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4.7719999999999985</v>
      </c>
      <c r="AQ672" s="140">
        <f>Table1[[#This Row],[Proposed V3.0 TEC Requirement (kWh/wk)]]+IF(Table1[[#This Row],[Maximum Document Size Width]]&gt;=275,A3_Weekly,0)+IF(AND(ISNUMBER(FIND("WiFi",Table1[[#This Row],[Functional Adders]])),ISERROR(FIND("Ethernet",Table1[[#This Row],[Functional Adders]]))),WiFi_Weekly,0)</f>
        <v>4.8219999999999983</v>
      </c>
      <c r="AR672" s="140" t="b">
        <f>Table1[[#This Row],[Typical Electricity Consumption (TEC) Per Proposed V3.0 Calculations (kWh/wk)]]&lt;=Table1[[#This Row],[Proposed V3.0 TEC Requirement Plus A3 and Wi-Fi Allowances (kWh/wk)]]</f>
        <v>1</v>
      </c>
      <c r="AS672" s="140" t="b">
        <f t="shared" si="12"/>
        <v>0</v>
      </c>
    </row>
    <row r="673" spans="1:45" ht="60" x14ac:dyDescent="0.2">
      <c r="A673" s="131">
        <v>2274629</v>
      </c>
      <c r="B673" s="132" t="s">
        <v>1024</v>
      </c>
      <c r="C673" s="132" t="s">
        <v>1030</v>
      </c>
      <c r="D673" s="132" t="s">
        <v>1096</v>
      </c>
      <c r="E673" s="132" t="s">
        <v>1096</v>
      </c>
      <c r="F673" s="132"/>
      <c r="G673" s="132" t="s">
        <v>1432</v>
      </c>
      <c r="H673" s="132" t="s">
        <v>22</v>
      </c>
      <c r="I673" s="133">
        <v>297</v>
      </c>
      <c r="J673" s="133">
        <v>432</v>
      </c>
      <c r="K673" s="132"/>
      <c r="L673" s="132" t="s">
        <v>32</v>
      </c>
      <c r="M673" s="132" t="s">
        <v>28</v>
      </c>
      <c r="N673" s="133">
        <v>136</v>
      </c>
      <c r="O673" s="132" t="s">
        <v>24</v>
      </c>
      <c r="P673" s="134">
        <v>17.356999999999999</v>
      </c>
      <c r="Q673" s="135">
        <v>902.56399999999996</v>
      </c>
      <c r="R673" s="132" t="s">
        <v>1088</v>
      </c>
      <c r="S673" s="136">
        <v>42688</v>
      </c>
      <c r="T673" s="136">
        <v>42591</v>
      </c>
      <c r="U673" s="132" t="s">
        <v>45</v>
      </c>
      <c r="V673" s="132" t="s">
        <v>1097</v>
      </c>
      <c r="W673" s="137">
        <v>60</v>
      </c>
      <c r="X673" s="137">
        <v>9.6</v>
      </c>
      <c r="Y673" s="137">
        <v>318.60000000000002</v>
      </c>
      <c r="Z673" s="137">
        <v>52.2</v>
      </c>
      <c r="AA673" s="137">
        <v>32</v>
      </c>
      <c r="AB673" s="137">
        <v>3436.4</v>
      </c>
      <c r="AC673" s="138">
        <v>17.3612</v>
      </c>
      <c r="AD673" s="137">
        <v>859.1</v>
      </c>
      <c r="AE673" s="137">
        <v>4.5167000000000002</v>
      </c>
      <c r="AF673" s="137">
        <v>234.86840000000001</v>
      </c>
      <c r="AG673" s="139">
        <f>Table1[[#This Row],[Print/Copy Time from Sleep Mode (s)]]-Table1[[#This Row],[Print/Copy Time from Ready State (s)]]</f>
        <v>309</v>
      </c>
      <c r="AH6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3" s="139" t="b">
        <f>IF(Table1[[#This Row],[Recovery Time Requirement (s)]]="No Requirement",TRUE,IF(Table1[[#This Row],[Recovery Time Requirement (s)]]="Default Delay Time Missing","Unknown",Table1[[#This Row],[Recovery Time (s) (Tactive1 - Tactive0)]]&lt;=Table1[[#This Row],[Recovery Time Requirement (s)]]))</f>
        <v>0</v>
      </c>
      <c r="AJ673" s="139" t="b">
        <f>Table1[[#This Row],[Automatic Duplex Output Capable]]&lt;&gt;"Optional"</f>
        <v>1</v>
      </c>
      <c r="AK6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3" s="140" t="str">
        <f t="array" ref="AL6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3" s="140">
        <f t="array" ref="AM6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45.749999999999993</v>
      </c>
      <c r="AN673" s="140">
        <f>Table1[[#This Row],[V2.0 TEC Requirement (kWh/wk)]]*52/3</f>
        <v>792.99999999999989</v>
      </c>
      <c r="AO6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4.4667000000000003</v>
      </c>
      <c r="AP673" s="140">
        <f t="array" ref="AP6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6.387999999999999</v>
      </c>
      <c r="AQ673" s="140">
        <f>Table1[[#This Row],[Proposed V3.0 TEC Requirement (kWh/wk)]]+IF(Table1[[#This Row],[Maximum Document Size Width]]&gt;=275,A3_Weekly,0)+IF(AND(ISNUMBER(FIND("WiFi",Table1[[#This Row],[Functional Adders]])),ISERROR(FIND("Ethernet",Table1[[#This Row],[Functional Adders]]))),WiFi_Weekly,0)</f>
        <v>6.4379999999999988</v>
      </c>
      <c r="AR673" s="140" t="b">
        <f>Table1[[#This Row],[Typical Electricity Consumption (TEC) Per Proposed V3.0 Calculations (kWh/wk)]]&lt;=Table1[[#This Row],[Proposed V3.0 TEC Requirement Plus A3 and Wi-Fi Allowances (kWh/wk)]]</f>
        <v>1</v>
      </c>
      <c r="AS673" s="140" t="b">
        <f t="shared" si="12"/>
        <v>0</v>
      </c>
    </row>
    <row r="674" spans="1:45" ht="36" x14ac:dyDescent="0.2">
      <c r="A674" s="131">
        <v>2269415</v>
      </c>
      <c r="B674" s="132" t="s">
        <v>1024</v>
      </c>
      <c r="C674" s="132" t="s">
        <v>1030</v>
      </c>
      <c r="D674" s="132" t="s">
        <v>1098</v>
      </c>
      <c r="E674" s="132" t="s">
        <v>1098</v>
      </c>
      <c r="F674" s="132"/>
      <c r="G674" s="132" t="s">
        <v>1432</v>
      </c>
      <c r="H674" s="132" t="s">
        <v>22</v>
      </c>
      <c r="I674" s="133">
        <v>330</v>
      </c>
      <c r="J674" s="133">
        <v>488</v>
      </c>
      <c r="K674" s="132"/>
      <c r="L674" s="132" t="s">
        <v>32</v>
      </c>
      <c r="M674" s="132" t="s">
        <v>21</v>
      </c>
      <c r="N674" s="133">
        <v>65</v>
      </c>
      <c r="O674" s="132" t="s">
        <v>24</v>
      </c>
      <c r="P674" s="134">
        <v>6.2480000000000002</v>
      </c>
      <c r="Q674" s="135">
        <v>324.89600000000002</v>
      </c>
      <c r="R674" s="132" t="s">
        <v>243</v>
      </c>
      <c r="S674" s="136">
        <v>42736</v>
      </c>
      <c r="T674" s="136">
        <v>42660</v>
      </c>
      <c r="U674" s="132" t="s">
        <v>45</v>
      </c>
      <c r="V674" s="132" t="s">
        <v>1099</v>
      </c>
      <c r="W674" s="137">
        <v>60</v>
      </c>
      <c r="X674" s="137">
        <v>23.4</v>
      </c>
      <c r="Y674" s="137">
        <v>140.4</v>
      </c>
      <c r="Z674" s="137">
        <v>43.8</v>
      </c>
      <c r="AA674" s="137">
        <v>32</v>
      </c>
      <c r="AB674" s="137">
        <v>1232.2</v>
      </c>
      <c r="AC674" s="138">
        <v>6.2506000000000004</v>
      </c>
      <c r="AD674" s="137">
        <v>308.05</v>
      </c>
      <c r="AE674" s="137">
        <v>1.6508499999999999</v>
      </c>
      <c r="AF674" s="137">
        <v>85.844200000000001</v>
      </c>
      <c r="AG674" s="139">
        <f>Table1[[#This Row],[Print/Copy Time from Sleep Mode (s)]]-Table1[[#This Row],[Print/Copy Time from Ready State (s)]]</f>
        <v>117</v>
      </c>
      <c r="AH6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48.15</v>
      </c>
      <c r="AI674" s="139" t="b">
        <f>IF(Table1[[#This Row],[Recovery Time Requirement (s)]]="No Requirement",TRUE,IF(Table1[[#This Row],[Recovery Time Requirement (s)]]="Default Delay Time Missing","Unknown",Table1[[#This Row],[Recovery Time (s) (Tactive1 - Tactive0)]]&lt;=Table1[[#This Row],[Recovery Time Requirement (s)]]))</f>
        <v>0</v>
      </c>
      <c r="AJ674" s="139" t="b">
        <f>Table1[[#This Row],[Automatic Duplex Output Capable]]&lt;&gt;"Optional"</f>
        <v>1</v>
      </c>
      <c r="AK6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4" s="140" t="str">
        <f t="array" ref="AL6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4" s="140">
        <f t="array" ref="AM6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674" s="140">
        <f>Table1[[#This Row],[V2.0 TEC Requirement (kWh/wk)]]*52/3</f>
        <v>195</v>
      </c>
      <c r="AO6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1.6008499999999999</v>
      </c>
      <c r="AP674" s="140">
        <f t="array" ref="AP6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674" s="140">
        <f>Table1[[#This Row],[Proposed V3.0 TEC Requirement (kWh/wk)]]+IF(Table1[[#This Row],[Maximum Document Size Width]]&gt;=275,A3_Weekly,0)+IF(AND(ISNUMBER(FIND("WiFi",Table1[[#This Row],[Functional Adders]])),ISERROR(FIND("Ethernet",Table1[[#This Row],[Functional Adders]]))),WiFi_Weekly,0)</f>
        <v>1.208</v>
      </c>
      <c r="AR674" s="140" t="b">
        <f>Table1[[#This Row],[Typical Electricity Consumption (TEC) Per Proposed V3.0 Calculations (kWh/wk)]]&lt;=Table1[[#This Row],[Proposed V3.0 TEC Requirement Plus A3 and Wi-Fi Allowances (kWh/wk)]]</f>
        <v>0</v>
      </c>
      <c r="AS674" s="140" t="b">
        <f t="shared" si="12"/>
        <v>0</v>
      </c>
    </row>
    <row r="675" spans="1:45" ht="36" x14ac:dyDescent="0.2">
      <c r="A675" s="131">
        <v>2269419</v>
      </c>
      <c r="B675" s="132" t="s">
        <v>1024</v>
      </c>
      <c r="C675" s="132" t="s">
        <v>1030</v>
      </c>
      <c r="D675" s="132" t="s">
        <v>1100</v>
      </c>
      <c r="E675" s="132" t="s">
        <v>1100</v>
      </c>
      <c r="F675" s="132"/>
      <c r="G675" s="132" t="s">
        <v>1432</v>
      </c>
      <c r="H675" s="132" t="s">
        <v>22</v>
      </c>
      <c r="I675" s="133">
        <v>330</v>
      </c>
      <c r="J675" s="133">
        <v>488</v>
      </c>
      <c r="K675" s="132"/>
      <c r="L675" s="132" t="s">
        <v>32</v>
      </c>
      <c r="M675" s="132" t="s">
        <v>21</v>
      </c>
      <c r="N675" s="133">
        <v>80</v>
      </c>
      <c r="O675" s="132" t="s">
        <v>24</v>
      </c>
      <c r="P675" s="134">
        <v>7.4420000000000002</v>
      </c>
      <c r="Q675" s="135">
        <v>386.98399999999998</v>
      </c>
      <c r="R675" s="132" t="s">
        <v>243</v>
      </c>
      <c r="S675" s="136">
        <v>42736</v>
      </c>
      <c r="T675" s="136">
        <v>42660</v>
      </c>
      <c r="U675" s="132" t="s">
        <v>45</v>
      </c>
      <c r="V675" s="132" t="s">
        <v>1101</v>
      </c>
      <c r="W675" s="137">
        <v>60</v>
      </c>
      <c r="X675" s="137">
        <v>24</v>
      </c>
      <c r="Y675" s="137">
        <v>141</v>
      </c>
      <c r="Z675" s="137">
        <v>43.8</v>
      </c>
      <c r="AA675" s="137">
        <v>32</v>
      </c>
      <c r="AB675" s="137">
        <v>1470.6000000000001</v>
      </c>
      <c r="AC675" s="138">
        <v>7.4426000000000014</v>
      </c>
      <c r="AD675" s="137">
        <v>367.65000000000003</v>
      </c>
      <c r="AE675" s="137">
        <v>1.94885</v>
      </c>
      <c r="AF675" s="137">
        <v>101.3402</v>
      </c>
      <c r="AG675" s="139">
        <f>Table1[[#This Row],[Print/Copy Time from Sleep Mode (s)]]-Table1[[#This Row],[Print/Copy Time from Ready State (s)]]</f>
        <v>117</v>
      </c>
      <c r="AH6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675" s="139" t="b">
        <f>IF(Table1[[#This Row],[Recovery Time Requirement (s)]]="No Requirement",TRUE,IF(Table1[[#This Row],[Recovery Time Requirement (s)]]="Default Delay Time Missing","Unknown",Table1[[#This Row],[Recovery Time (s) (Tactive1 - Tactive0)]]&lt;=Table1[[#This Row],[Recovery Time Requirement (s)]]))</f>
        <v>0</v>
      </c>
      <c r="AJ675" s="139" t="b">
        <f>Table1[[#This Row],[Automatic Duplex Output Capable]]&lt;&gt;"Optional"</f>
        <v>1</v>
      </c>
      <c r="AK6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5" s="140" t="str">
        <f t="array" ref="AL6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5" s="140">
        <f t="array" ref="AM6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675" s="140">
        <f>Table1[[#This Row],[V2.0 TEC Requirement (kWh/wk)]]*52/3</f>
        <v>333.66666666666674</v>
      </c>
      <c r="AO6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1.8988499999999999</v>
      </c>
      <c r="AP675" s="140">
        <f t="array" ref="AP6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675" s="140">
        <f>Table1[[#This Row],[Proposed V3.0 TEC Requirement (kWh/wk)]]+IF(Table1[[#This Row],[Maximum Document Size Width]]&gt;=275,A3_Weekly,0)+IF(AND(ISNUMBER(FIND("WiFi",Table1[[#This Row],[Functional Adders]])),ISERROR(FIND("Ethernet",Table1[[#This Row],[Functional Adders]]))),WiFi_Weekly,0)</f>
        <v>2.048</v>
      </c>
      <c r="AR675" s="140" t="b">
        <f>Table1[[#This Row],[Typical Electricity Consumption (TEC) Per Proposed V3.0 Calculations (kWh/wk)]]&lt;=Table1[[#This Row],[Proposed V3.0 TEC Requirement Plus A3 and Wi-Fi Allowances (kWh/wk)]]</f>
        <v>1</v>
      </c>
      <c r="AS675" s="140" t="b">
        <f t="shared" si="12"/>
        <v>0</v>
      </c>
    </row>
    <row r="676" spans="1:45" ht="36" x14ac:dyDescent="0.2">
      <c r="A676" s="131">
        <v>2219883</v>
      </c>
      <c r="B676" s="132" t="s">
        <v>1024</v>
      </c>
      <c r="C676" s="132" t="s">
        <v>1030</v>
      </c>
      <c r="D676" s="132" t="s">
        <v>3192</v>
      </c>
      <c r="E676" s="132" t="s">
        <v>3192</v>
      </c>
      <c r="F676" s="132"/>
      <c r="G676" s="132" t="s">
        <v>29</v>
      </c>
      <c r="H676" s="132" t="s">
        <v>22</v>
      </c>
      <c r="I676" s="133">
        <v>330</v>
      </c>
      <c r="J676" s="133">
        <v>488</v>
      </c>
      <c r="K676" s="132"/>
      <c r="L676" s="132" t="s">
        <v>32</v>
      </c>
      <c r="M676" s="132" t="s">
        <v>21</v>
      </c>
      <c r="N676" s="133">
        <v>80</v>
      </c>
      <c r="O676" s="132" t="s">
        <v>24</v>
      </c>
      <c r="P676" s="134">
        <v>11.727</v>
      </c>
      <c r="Q676" s="135">
        <v>609.80399999999997</v>
      </c>
      <c r="R676" s="132" t="s">
        <v>152</v>
      </c>
      <c r="S676" s="136">
        <v>41973</v>
      </c>
      <c r="T676" s="136">
        <v>41901</v>
      </c>
      <c r="U676" s="132" t="s">
        <v>45</v>
      </c>
      <c r="V676" s="132" t="s">
        <v>3739</v>
      </c>
      <c r="W676" s="137">
        <v>60</v>
      </c>
      <c r="X676" s="137">
        <v>37.799999999999997</v>
      </c>
      <c r="Y676" s="137">
        <v>328.8</v>
      </c>
      <c r="Z676" s="137">
        <v>61.8</v>
      </c>
      <c r="AA676" s="137">
        <v>32</v>
      </c>
      <c r="AB676" s="137">
        <v>2295.8000000000002</v>
      </c>
      <c r="AC676" s="138">
        <v>11.734999999999999</v>
      </c>
      <c r="AD676" s="137">
        <v>573.95000000000005</v>
      </c>
      <c r="AE676" s="137">
        <v>3.1857500000000001</v>
      </c>
      <c r="AF676" s="137">
        <v>165.65899999999999</v>
      </c>
      <c r="AG676" s="139">
        <f>Table1[[#This Row],[Print/Copy Time from Sleep Mode (s)]]-Table1[[#This Row],[Print/Copy Time from Ready State (s)]]</f>
        <v>291</v>
      </c>
      <c r="AH6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676" s="139" t="b">
        <f>IF(Table1[[#This Row],[Recovery Time Requirement (s)]]="No Requirement",TRUE,IF(Table1[[#This Row],[Recovery Time Requirement (s)]]="Default Delay Time Missing","Unknown",Table1[[#This Row],[Recovery Time (s) (Tactive1 - Tactive0)]]&lt;=Table1[[#This Row],[Recovery Time Requirement (s)]]))</f>
        <v>0</v>
      </c>
      <c r="AJ676" s="139" t="b">
        <f>Table1[[#This Row],[Automatic Duplex Output Capable]]&lt;&gt;"Optional"</f>
        <v>1</v>
      </c>
      <c r="AK6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6" s="140" t="str">
        <f t="array" ref="AL6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76" s="140">
        <f t="array" ref="AM6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16.650000000000002</v>
      </c>
      <c r="AN676" s="140">
        <f>Table1[[#This Row],[V2.0 TEC Requirement (kWh/wk)]]*52/3</f>
        <v>288.60000000000002</v>
      </c>
      <c r="AO6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3.1357500000000003</v>
      </c>
      <c r="AP676" s="140">
        <f t="array" ref="AP6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2.8550000000000004</v>
      </c>
      <c r="AQ676" s="140">
        <f>Table1[[#This Row],[Proposed V3.0 TEC Requirement (kWh/wk)]]+IF(Table1[[#This Row],[Maximum Document Size Width]]&gt;=275,A3_Weekly,0)+IF(AND(ISNUMBER(FIND("WiFi",Table1[[#This Row],[Functional Adders]])),ISERROR(FIND("Ethernet",Table1[[#This Row],[Functional Adders]]))),WiFi_Weekly,0)</f>
        <v>2.9050000000000002</v>
      </c>
      <c r="AR676" s="140" t="b">
        <f>Table1[[#This Row],[Typical Electricity Consumption (TEC) Per Proposed V3.0 Calculations (kWh/wk)]]&lt;=Table1[[#This Row],[Proposed V3.0 TEC Requirement Plus A3 and Wi-Fi Allowances (kWh/wk)]]</f>
        <v>0</v>
      </c>
      <c r="AS676" s="140" t="b">
        <f t="shared" si="12"/>
        <v>0</v>
      </c>
    </row>
    <row r="677" spans="1:45" ht="36" x14ac:dyDescent="0.2">
      <c r="A677" s="131">
        <v>2219823</v>
      </c>
      <c r="B677" s="132" t="s">
        <v>1024</v>
      </c>
      <c r="C677" s="132" t="s">
        <v>1030</v>
      </c>
      <c r="D677" s="132" t="s">
        <v>3193</v>
      </c>
      <c r="E677" s="132" t="s">
        <v>3193</v>
      </c>
      <c r="F677" s="132"/>
      <c r="G677" s="132" t="s">
        <v>1432</v>
      </c>
      <c r="H677" s="132" t="s">
        <v>22</v>
      </c>
      <c r="I677" s="133">
        <v>330</v>
      </c>
      <c r="J677" s="133">
        <v>488</v>
      </c>
      <c r="K677" s="132"/>
      <c r="L677" s="132" t="s">
        <v>32</v>
      </c>
      <c r="M677" s="132" t="s">
        <v>21</v>
      </c>
      <c r="N677" s="133">
        <v>80</v>
      </c>
      <c r="O677" s="132" t="s">
        <v>24</v>
      </c>
      <c r="P677" s="134">
        <v>11.653</v>
      </c>
      <c r="Q677" s="135">
        <v>605.95600000000002</v>
      </c>
      <c r="R677" s="132" t="s">
        <v>152</v>
      </c>
      <c r="S677" s="136">
        <v>41973</v>
      </c>
      <c r="T677" s="136">
        <v>41900</v>
      </c>
      <c r="U677" s="132" t="s">
        <v>45</v>
      </c>
      <c r="V677" s="132" t="s">
        <v>3740</v>
      </c>
      <c r="W677" s="137">
        <v>60</v>
      </c>
      <c r="X677" s="137">
        <v>39</v>
      </c>
      <c r="Y677" s="137">
        <v>331.8</v>
      </c>
      <c r="Z677" s="137">
        <v>61.8</v>
      </c>
      <c r="AA677" s="137">
        <v>32</v>
      </c>
      <c r="AB677" s="137">
        <v>2281.4</v>
      </c>
      <c r="AC677" s="138">
        <v>11.663</v>
      </c>
      <c r="AD677" s="137">
        <v>570.35</v>
      </c>
      <c r="AE677" s="137">
        <v>3.1677499999999998</v>
      </c>
      <c r="AF677" s="137">
        <v>164.72299999999998</v>
      </c>
      <c r="AG677" s="139">
        <f>Table1[[#This Row],[Print/Copy Time from Sleep Mode (s)]]-Table1[[#This Row],[Print/Copy Time from Ready State (s)]]</f>
        <v>292.8</v>
      </c>
      <c r="AH6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55.8</v>
      </c>
      <c r="AI677" s="139" t="b">
        <f>IF(Table1[[#This Row],[Recovery Time Requirement (s)]]="No Requirement",TRUE,IF(Table1[[#This Row],[Recovery Time Requirement (s)]]="Default Delay Time Missing","Unknown",Table1[[#This Row],[Recovery Time (s) (Tactive1 - Tactive0)]]&lt;=Table1[[#This Row],[Recovery Time Requirement (s)]]))</f>
        <v>0</v>
      </c>
      <c r="AJ677" s="139" t="b">
        <f>Table1[[#This Row],[Automatic Duplex Output Capable]]&lt;&gt;"Optional"</f>
        <v>1</v>
      </c>
      <c r="AK6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7" s="140" t="str">
        <f t="array" ref="AL6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7" s="140">
        <f t="array" ref="AM6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677" s="140">
        <f>Table1[[#This Row],[V2.0 TEC Requirement (kWh/wk)]]*52/3</f>
        <v>333.66666666666674</v>
      </c>
      <c r="AO6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3.11775</v>
      </c>
      <c r="AP677" s="140">
        <f t="array" ref="AP6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677" s="140">
        <f>Table1[[#This Row],[Proposed V3.0 TEC Requirement (kWh/wk)]]+IF(Table1[[#This Row],[Maximum Document Size Width]]&gt;=275,A3_Weekly,0)+IF(AND(ISNUMBER(FIND("WiFi",Table1[[#This Row],[Functional Adders]])),ISERROR(FIND("Ethernet",Table1[[#This Row],[Functional Adders]]))),WiFi_Weekly,0)</f>
        <v>2.048</v>
      </c>
      <c r="AR677" s="140" t="b">
        <f>Table1[[#This Row],[Typical Electricity Consumption (TEC) Per Proposed V3.0 Calculations (kWh/wk)]]&lt;=Table1[[#This Row],[Proposed V3.0 TEC Requirement Plus A3 and Wi-Fi Allowances (kWh/wk)]]</f>
        <v>0</v>
      </c>
      <c r="AS677" s="140" t="b">
        <f t="shared" si="12"/>
        <v>0</v>
      </c>
    </row>
    <row r="678" spans="1:45" ht="36" x14ac:dyDescent="0.2">
      <c r="A678" s="131">
        <v>2219889</v>
      </c>
      <c r="B678" s="132" t="s">
        <v>1024</v>
      </c>
      <c r="C678" s="132" t="s">
        <v>1030</v>
      </c>
      <c r="D678" s="132" t="s">
        <v>3194</v>
      </c>
      <c r="E678" s="132" t="s">
        <v>3194</v>
      </c>
      <c r="F678" s="132"/>
      <c r="G678" s="132" t="s">
        <v>29</v>
      </c>
      <c r="H678" s="132" t="s">
        <v>22</v>
      </c>
      <c r="I678" s="133">
        <v>330</v>
      </c>
      <c r="J678" s="133">
        <v>488</v>
      </c>
      <c r="K678" s="132"/>
      <c r="L678" s="132" t="s">
        <v>32</v>
      </c>
      <c r="M678" s="132" t="s">
        <v>21</v>
      </c>
      <c r="N678" s="133">
        <v>90</v>
      </c>
      <c r="O678" s="132" t="s">
        <v>24</v>
      </c>
      <c r="P678" s="134">
        <v>12.481</v>
      </c>
      <c r="Q678" s="135">
        <v>649.01199999999994</v>
      </c>
      <c r="R678" s="132" t="s">
        <v>152</v>
      </c>
      <c r="S678" s="136">
        <v>41973</v>
      </c>
      <c r="T678" s="136">
        <v>41901</v>
      </c>
      <c r="U678" s="132" t="s">
        <v>45</v>
      </c>
      <c r="V678" s="132" t="s">
        <v>3741</v>
      </c>
      <c r="W678" s="137">
        <v>60</v>
      </c>
      <c r="X678" s="137">
        <v>37.799999999999997</v>
      </c>
      <c r="Y678" s="137">
        <v>328.2</v>
      </c>
      <c r="Z678" s="137">
        <v>61.8</v>
      </c>
      <c r="AA678" s="137">
        <v>32</v>
      </c>
      <c r="AB678" s="137">
        <v>2446</v>
      </c>
      <c r="AC678" s="138">
        <v>12.486000000000001</v>
      </c>
      <c r="AD678" s="137">
        <v>611.5</v>
      </c>
      <c r="AE678" s="137">
        <v>3.3734999999999999</v>
      </c>
      <c r="AF678" s="137">
        <v>175.422</v>
      </c>
      <c r="AG678" s="139">
        <f>Table1[[#This Row],[Print/Copy Time from Sleep Mode (s)]]-Table1[[#This Row],[Print/Copy Time from Ready State (s)]]</f>
        <v>290.39999999999998</v>
      </c>
      <c r="AH6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8" s="139" t="b">
        <f>IF(Table1[[#This Row],[Recovery Time Requirement (s)]]="No Requirement",TRUE,IF(Table1[[#This Row],[Recovery Time Requirement (s)]]="Default Delay Time Missing","Unknown",Table1[[#This Row],[Recovery Time (s) (Tactive1 - Tactive0)]]&lt;=Table1[[#This Row],[Recovery Time Requirement (s)]]))</f>
        <v>0</v>
      </c>
      <c r="AJ678" s="139" t="b">
        <f>Table1[[#This Row],[Automatic Duplex Output Capable]]&lt;&gt;"Optional"</f>
        <v>1</v>
      </c>
      <c r="AK6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8" s="140" t="str">
        <f t="array" ref="AL6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78" s="140">
        <f t="array" ref="AM6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23.649999999999995</v>
      </c>
      <c r="AN678" s="140">
        <f>Table1[[#This Row],[V2.0 TEC Requirement (kWh/wk)]]*52/3</f>
        <v>409.93333333333322</v>
      </c>
      <c r="AO6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3.3235000000000001</v>
      </c>
      <c r="AP678" s="140">
        <f t="array" ref="AP6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3.8550000000000004</v>
      </c>
      <c r="AQ678" s="140">
        <f>Table1[[#This Row],[Proposed V3.0 TEC Requirement (kWh/wk)]]+IF(Table1[[#This Row],[Maximum Document Size Width]]&gt;=275,A3_Weekly,0)+IF(AND(ISNUMBER(FIND("WiFi",Table1[[#This Row],[Functional Adders]])),ISERROR(FIND("Ethernet",Table1[[#This Row],[Functional Adders]]))),WiFi_Weekly,0)</f>
        <v>3.9050000000000002</v>
      </c>
      <c r="AR678" s="140" t="b">
        <f>Table1[[#This Row],[Typical Electricity Consumption (TEC) Per Proposed V3.0 Calculations (kWh/wk)]]&lt;=Table1[[#This Row],[Proposed V3.0 TEC Requirement Plus A3 and Wi-Fi Allowances (kWh/wk)]]</f>
        <v>1</v>
      </c>
      <c r="AS678" s="140" t="b">
        <f t="shared" si="12"/>
        <v>0</v>
      </c>
    </row>
    <row r="679" spans="1:45" ht="36" x14ac:dyDescent="0.2">
      <c r="A679" s="131">
        <v>2219877</v>
      </c>
      <c r="B679" s="132" t="s">
        <v>1024</v>
      </c>
      <c r="C679" s="132" t="s">
        <v>1030</v>
      </c>
      <c r="D679" s="132" t="s">
        <v>3195</v>
      </c>
      <c r="E679" s="132" t="s">
        <v>3195</v>
      </c>
      <c r="F679" s="132"/>
      <c r="G679" s="132" t="s">
        <v>1432</v>
      </c>
      <c r="H679" s="132" t="s">
        <v>22</v>
      </c>
      <c r="I679" s="133">
        <v>330</v>
      </c>
      <c r="J679" s="133">
        <v>488</v>
      </c>
      <c r="K679" s="132"/>
      <c r="L679" s="132" t="s">
        <v>32</v>
      </c>
      <c r="M679" s="132" t="s">
        <v>21</v>
      </c>
      <c r="N679" s="133">
        <v>90</v>
      </c>
      <c r="O679" s="132" t="s">
        <v>24</v>
      </c>
      <c r="P679" s="134">
        <v>12.615</v>
      </c>
      <c r="Q679" s="135">
        <v>655.98</v>
      </c>
      <c r="R679" s="132" t="s">
        <v>152</v>
      </c>
      <c r="S679" s="136">
        <v>41973</v>
      </c>
      <c r="T679" s="136">
        <v>41901</v>
      </c>
      <c r="U679" s="132" t="s">
        <v>45</v>
      </c>
      <c r="V679" s="132" t="s">
        <v>3742</v>
      </c>
      <c r="W679" s="137">
        <v>60</v>
      </c>
      <c r="X679" s="137">
        <v>40.200000000000003</v>
      </c>
      <c r="Y679" s="137">
        <v>331.2</v>
      </c>
      <c r="Z679" s="137">
        <v>64.2</v>
      </c>
      <c r="AA679" s="137">
        <v>32</v>
      </c>
      <c r="AB679" s="137">
        <v>2471.8000000000002</v>
      </c>
      <c r="AC679" s="138">
        <v>12.615</v>
      </c>
      <c r="AD679" s="137">
        <v>617.95000000000005</v>
      </c>
      <c r="AE679" s="137">
        <v>3.4057499999999998</v>
      </c>
      <c r="AF679" s="137">
        <v>177.09899999999999</v>
      </c>
      <c r="AG679" s="139">
        <f>Table1[[#This Row],[Print/Copy Time from Sleep Mode (s)]]-Table1[[#This Row],[Print/Copy Time from Ready State (s)]]</f>
        <v>291</v>
      </c>
      <c r="AH6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79" s="139" t="b">
        <f>IF(Table1[[#This Row],[Recovery Time Requirement (s)]]="No Requirement",TRUE,IF(Table1[[#This Row],[Recovery Time Requirement (s)]]="Default Delay Time Missing","Unknown",Table1[[#This Row],[Recovery Time (s) (Tactive1 - Tactive0)]]&lt;=Table1[[#This Row],[Recovery Time Requirement (s)]]))</f>
        <v>0</v>
      </c>
      <c r="AJ679" s="139" t="b">
        <f>Table1[[#This Row],[Automatic Duplex Output Capable]]&lt;&gt;"Optional"</f>
        <v>1</v>
      </c>
      <c r="AK6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79" s="140" t="str">
        <f t="array" ref="AL6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79" s="140">
        <f t="array" ref="AM6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26.750000000000004</v>
      </c>
      <c r="AN679" s="140">
        <f>Table1[[#This Row],[V2.0 TEC Requirement (kWh/wk)]]*52/3</f>
        <v>463.66666666666674</v>
      </c>
      <c r="AO6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3.35575</v>
      </c>
      <c r="AP679" s="140">
        <f t="array" ref="AP6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3.5570000000000004</v>
      </c>
      <c r="AQ679" s="140">
        <f>Table1[[#This Row],[Proposed V3.0 TEC Requirement (kWh/wk)]]+IF(Table1[[#This Row],[Maximum Document Size Width]]&gt;=275,A3_Weekly,0)+IF(AND(ISNUMBER(FIND("WiFi",Table1[[#This Row],[Functional Adders]])),ISERROR(FIND("Ethernet",Table1[[#This Row],[Functional Adders]]))),WiFi_Weekly,0)</f>
        <v>3.6070000000000002</v>
      </c>
      <c r="AR679" s="140" t="b">
        <f>Table1[[#This Row],[Typical Electricity Consumption (TEC) Per Proposed V3.0 Calculations (kWh/wk)]]&lt;=Table1[[#This Row],[Proposed V3.0 TEC Requirement Plus A3 and Wi-Fi Allowances (kWh/wk)]]</f>
        <v>1</v>
      </c>
      <c r="AS679" s="140" t="b">
        <f t="shared" si="12"/>
        <v>0</v>
      </c>
    </row>
    <row r="680" spans="1:45" ht="36" x14ac:dyDescent="0.2">
      <c r="A680" s="131">
        <v>2222756</v>
      </c>
      <c r="B680" s="132" t="s">
        <v>1024</v>
      </c>
      <c r="C680" s="132" t="s">
        <v>1030</v>
      </c>
      <c r="D680" s="132" t="s">
        <v>1102</v>
      </c>
      <c r="E680" s="132" t="s">
        <v>1102</v>
      </c>
      <c r="F680" s="132"/>
      <c r="G680" s="132" t="s">
        <v>29</v>
      </c>
      <c r="H680" s="132" t="s">
        <v>22</v>
      </c>
      <c r="I680" s="133">
        <v>330</v>
      </c>
      <c r="J680" s="133">
        <v>700</v>
      </c>
      <c r="K680" s="132"/>
      <c r="L680" s="132" t="s">
        <v>32</v>
      </c>
      <c r="M680" s="132" t="s">
        <v>21</v>
      </c>
      <c r="N680" s="133">
        <v>110</v>
      </c>
      <c r="O680" s="132" t="s">
        <v>24</v>
      </c>
      <c r="P680" s="134">
        <v>27.548999999999999</v>
      </c>
      <c r="Q680" s="135">
        <v>1432.548</v>
      </c>
      <c r="R680" s="132" t="s">
        <v>152</v>
      </c>
      <c r="S680" s="136">
        <v>42019</v>
      </c>
      <c r="T680" s="136">
        <v>42549</v>
      </c>
      <c r="U680" s="132" t="s">
        <v>45</v>
      </c>
      <c r="V680" s="132" t="s">
        <v>1103</v>
      </c>
      <c r="W680" s="137">
        <v>59</v>
      </c>
      <c r="X680" s="137">
        <v>43.8</v>
      </c>
      <c r="Y680" s="137">
        <v>477.6</v>
      </c>
      <c r="Z680" s="137">
        <v>110.4</v>
      </c>
      <c r="AA680" s="137">
        <v>32</v>
      </c>
      <c r="AB680" s="137">
        <v>5457.4</v>
      </c>
      <c r="AC680" s="138">
        <v>27.542999999999999</v>
      </c>
      <c r="AD680" s="137">
        <v>1364.35</v>
      </c>
      <c r="AE680" s="137">
        <v>7.1377499999999996</v>
      </c>
      <c r="AF680" s="137">
        <v>371.16299999999995</v>
      </c>
      <c r="AG680" s="139">
        <f>Table1[[#This Row],[Print/Copy Time from Sleep Mode (s)]]-Table1[[#This Row],[Print/Copy Time from Ready State (s)]]</f>
        <v>433.8</v>
      </c>
      <c r="AH6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80" s="139" t="b">
        <f>IF(Table1[[#This Row],[Recovery Time Requirement (s)]]="No Requirement",TRUE,IF(Table1[[#This Row],[Recovery Time Requirement (s)]]="Default Delay Time Missing","Unknown",Table1[[#This Row],[Recovery Time (s) (Tactive1 - Tactive0)]]&lt;=Table1[[#This Row],[Recovery Time Requirement (s)]]))</f>
        <v>0</v>
      </c>
      <c r="AJ680" s="139" t="b">
        <f>Table1[[#This Row],[Automatic Duplex Output Capable]]&lt;&gt;"Optional"</f>
        <v>1</v>
      </c>
      <c r="AK6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80" s="140" t="str">
        <f t="array" ref="AL6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0" s="140">
        <f t="array" ref="AM6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37.65</v>
      </c>
      <c r="AN680" s="140">
        <f>Table1[[#This Row],[V2.0 TEC Requirement (kWh/wk)]]*52/3</f>
        <v>652.6</v>
      </c>
      <c r="AO6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7.0877499999999998</v>
      </c>
      <c r="AP680" s="140">
        <f t="array" ref="AP6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5.8550000000000004</v>
      </c>
      <c r="AQ680" s="140">
        <f>Table1[[#This Row],[Proposed V3.0 TEC Requirement (kWh/wk)]]+IF(Table1[[#This Row],[Maximum Document Size Width]]&gt;=275,A3_Weekly,0)+IF(AND(ISNUMBER(FIND("WiFi",Table1[[#This Row],[Functional Adders]])),ISERROR(FIND("Ethernet",Table1[[#This Row],[Functional Adders]]))),WiFi_Weekly,0)</f>
        <v>5.9050000000000002</v>
      </c>
      <c r="AR680" s="140" t="b">
        <f>Table1[[#This Row],[Typical Electricity Consumption (TEC) Per Proposed V3.0 Calculations (kWh/wk)]]&lt;=Table1[[#This Row],[Proposed V3.0 TEC Requirement Plus A3 and Wi-Fi Allowances (kWh/wk)]]</f>
        <v>0</v>
      </c>
      <c r="AS680" s="140" t="b">
        <f t="shared" si="12"/>
        <v>0</v>
      </c>
    </row>
    <row r="681" spans="1:45" ht="36" x14ac:dyDescent="0.2">
      <c r="A681" s="131">
        <v>2222754</v>
      </c>
      <c r="B681" s="132" t="s">
        <v>1024</v>
      </c>
      <c r="C681" s="132" t="s">
        <v>1030</v>
      </c>
      <c r="D681" s="132" t="s">
        <v>1104</v>
      </c>
      <c r="E681" s="132" t="s">
        <v>1104</v>
      </c>
      <c r="F681" s="132"/>
      <c r="G681" s="132" t="s">
        <v>29</v>
      </c>
      <c r="H681" s="132" t="s">
        <v>22</v>
      </c>
      <c r="I681" s="133">
        <v>330</v>
      </c>
      <c r="J681" s="133">
        <v>700</v>
      </c>
      <c r="K681" s="132"/>
      <c r="L681" s="132" t="s">
        <v>32</v>
      </c>
      <c r="M681" s="132" t="s">
        <v>21</v>
      </c>
      <c r="N681" s="133">
        <v>130</v>
      </c>
      <c r="O681" s="132" t="s">
        <v>24</v>
      </c>
      <c r="P681" s="134">
        <v>30.797000000000001</v>
      </c>
      <c r="Q681" s="135">
        <v>1601.444</v>
      </c>
      <c r="R681" s="132" t="s">
        <v>152</v>
      </c>
      <c r="S681" s="136">
        <v>42019</v>
      </c>
      <c r="T681" s="136">
        <v>42549</v>
      </c>
      <c r="U681" s="132" t="s">
        <v>45</v>
      </c>
      <c r="V681" s="132" t="s">
        <v>1105</v>
      </c>
      <c r="W681" s="137">
        <v>59</v>
      </c>
      <c r="X681" s="137">
        <v>39.6</v>
      </c>
      <c r="Y681" s="137">
        <v>455.4</v>
      </c>
      <c r="Z681" s="137">
        <v>105.6</v>
      </c>
      <c r="AA681" s="137">
        <v>32</v>
      </c>
      <c r="AB681" s="137">
        <v>6107</v>
      </c>
      <c r="AC681" s="138">
        <v>30.791</v>
      </c>
      <c r="AD681" s="137">
        <v>1526.75</v>
      </c>
      <c r="AE681" s="137">
        <v>7.9497499999999999</v>
      </c>
      <c r="AF681" s="137">
        <v>413.387</v>
      </c>
      <c r="AG681" s="139">
        <f>Table1[[#This Row],[Print/Copy Time from Sleep Mode (s)]]-Table1[[#This Row],[Print/Copy Time from Ready State (s)]]</f>
        <v>415.79999999999995</v>
      </c>
      <c r="AH6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681" s="139" t="b">
        <f>IF(Table1[[#This Row],[Recovery Time Requirement (s)]]="No Requirement",TRUE,IF(Table1[[#This Row],[Recovery Time Requirement (s)]]="Default Delay Time Missing","Unknown",Table1[[#This Row],[Recovery Time (s) (Tactive1 - Tactive0)]]&lt;=Table1[[#This Row],[Recovery Time Requirement (s)]]))</f>
        <v>0</v>
      </c>
      <c r="AJ681" s="139" t="b">
        <f>Table1[[#This Row],[Automatic Duplex Output Capable]]&lt;&gt;"Optional"</f>
        <v>1</v>
      </c>
      <c r="AK6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681" s="140" t="str">
        <f t="array" ref="AL6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1" s="140">
        <f t="array" ref="AM6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51.65</v>
      </c>
      <c r="AN681" s="140">
        <f>Table1[[#This Row],[V2.0 TEC Requirement (kWh/wk)]]*52/3</f>
        <v>895.26666666666654</v>
      </c>
      <c r="AO6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7.89975</v>
      </c>
      <c r="AP681" s="140">
        <f t="array" ref="AP6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7.8550000000000004</v>
      </c>
      <c r="AQ681" s="140">
        <f>Table1[[#This Row],[Proposed V3.0 TEC Requirement (kWh/wk)]]+IF(Table1[[#This Row],[Maximum Document Size Width]]&gt;=275,A3_Weekly,0)+IF(AND(ISNUMBER(FIND("WiFi",Table1[[#This Row],[Functional Adders]])),ISERROR(FIND("Ethernet",Table1[[#This Row],[Functional Adders]]))),WiFi_Weekly,0)</f>
        <v>7.9050000000000002</v>
      </c>
      <c r="AR681" s="140" t="b">
        <f>Table1[[#This Row],[Typical Electricity Consumption (TEC) Per Proposed V3.0 Calculations (kWh/wk)]]&lt;=Table1[[#This Row],[Proposed V3.0 TEC Requirement Plus A3 and Wi-Fi Allowances (kWh/wk)]]</f>
        <v>0</v>
      </c>
      <c r="AS681" s="140" t="b">
        <f t="shared" si="12"/>
        <v>0</v>
      </c>
    </row>
    <row r="682" spans="1:45" ht="36" x14ac:dyDescent="0.2">
      <c r="A682" s="131">
        <v>2205670</v>
      </c>
      <c r="B682" s="132" t="s">
        <v>1024</v>
      </c>
      <c r="C682" s="132" t="s">
        <v>1030</v>
      </c>
      <c r="D682" s="132" t="s">
        <v>3196</v>
      </c>
      <c r="E682" s="132" t="s">
        <v>3196</v>
      </c>
      <c r="F682" s="132"/>
      <c r="G682" s="132" t="s">
        <v>29</v>
      </c>
      <c r="H682" s="132" t="s">
        <v>22</v>
      </c>
      <c r="I682" s="133">
        <v>356</v>
      </c>
      <c r="J682" s="133">
        <v>216</v>
      </c>
      <c r="K682" s="132"/>
      <c r="L682" s="132" t="s">
        <v>32</v>
      </c>
      <c r="M682" s="132" t="s">
        <v>28</v>
      </c>
      <c r="N682" s="133">
        <v>31</v>
      </c>
      <c r="O682" s="132" t="s">
        <v>24</v>
      </c>
      <c r="P682" s="134">
        <v>1.448</v>
      </c>
      <c r="Q682" s="135">
        <v>75.296000000000006</v>
      </c>
      <c r="R682" s="132" t="s">
        <v>31</v>
      </c>
      <c r="S682" s="136">
        <v>41821</v>
      </c>
      <c r="T682" s="136">
        <v>41703</v>
      </c>
      <c r="U682" s="132" t="s">
        <v>45</v>
      </c>
      <c r="V682" s="132" t="s">
        <v>3743</v>
      </c>
      <c r="W682" s="137">
        <v>1</v>
      </c>
      <c r="X682" s="137">
        <v>13.2</v>
      </c>
      <c r="Y682" s="137">
        <v>36</v>
      </c>
      <c r="Z682" s="137">
        <v>22.2</v>
      </c>
      <c r="AA682" s="137">
        <v>31</v>
      </c>
      <c r="AB682" s="137">
        <v>267.2</v>
      </c>
      <c r="AC682" s="138">
        <v>1.4523250000000001</v>
      </c>
      <c r="AD682" s="137">
        <v>66.8</v>
      </c>
      <c r="AE682" s="137">
        <v>0.47648124999999997</v>
      </c>
      <c r="AF682" s="137">
        <v>24.777024999999998</v>
      </c>
      <c r="AG682" s="139">
        <f>Table1[[#This Row],[Print/Copy Time from Sleep Mode (s)]]-Table1[[#This Row],[Print/Copy Time from Ready State (s)]]</f>
        <v>22.8</v>
      </c>
      <c r="AH6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82" s="139" t="b">
        <f>IF(Table1[[#This Row],[Recovery Time Requirement (s)]]="No Requirement",TRUE,IF(Table1[[#This Row],[Recovery Time Requirement (s)]]="Default Delay Time Missing","Unknown",Table1[[#This Row],[Recovery Time (s) (Tactive1 - Tactive0)]]&lt;=Table1[[#This Row],[Recovery Time Requirement (s)]]))</f>
        <v>0</v>
      </c>
      <c r="AJ682" s="139" t="b">
        <f>Table1[[#This Row],[Automatic Duplex Output Capable]]&lt;&gt;"Optional"</f>
        <v>1</v>
      </c>
      <c r="AK6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2" s="140" t="str">
        <f t="array" ref="AL6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2" s="140">
        <f t="array" ref="AM6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1.9100000000000001</v>
      </c>
      <c r="AN682" s="140">
        <f>Table1[[#This Row],[V2.0 TEC Requirement (kWh/wk)]]*52/3</f>
        <v>33.106666666666669</v>
      </c>
      <c r="AO6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0.42648124999999998</v>
      </c>
      <c r="AP682" s="140">
        <f t="array" ref="AP6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0.41200000000000003</v>
      </c>
      <c r="AQ682" s="140">
        <f>Table1[[#This Row],[Proposed V3.0 TEC Requirement (kWh/wk)]]+IF(Table1[[#This Row],[Maximum Document Size Width]]&gt;=275,A3_Weekly,0)+IF(AND(ISNUMBER(FIND("WiFi",Table1[[#This Row],[Functional Adders]])),ISERROR(FIND("Ethernet",Table1[[#This Row],[Functional Adders]]))),WiFi_Weekly,0)</f>
        <v>0.46200000000000002</v>
      </c>
      <c r="AR682" s="140" t="b">
        <f>Table1[[#This Row],[Typical Electricity Consumption (TEC) Per Proposed V3.0 Calculations (kWh/wk)]]&lt;=Table1[[#This Row],[Proposed V3.0 TEC Requirement Plus A3 and Wi-Fi Allowances (kWh/wk)]]</f>
        <v>0</v>
      </c>
      <c r="AS682" s="140" t="b">
        <f t="shared" si="12"/>
        <v>0</v>
      </c>
    </row>
    <row r="683" spans="1:45" ht="36" x14ac:dyDescent="0.2">
      <c r="A683" s="131">
        <v>2205676</v>
      </c>
      <c r="B683" s="132" t="s">
        <v>1024</v>
      </c>
      <c r="C683" s="132" t="s">
        <v>1030</v>
      </c>
      <c r="D683" s="132" t="s">
        <v>3197</v>
      </c>
      <c r="E683" s="132" t="s">
        <v>3197</v>
      </c>
      <c r="F683" s="132"/>
      <c r="G683" s="132" t="s">
        <v>1432</v>
      </c>
      <c r="H683" s="132" t="s">
        <v>22</v>
      </c>
      <c r="I683" s="133">
        <v>356</v>
      </c>
      <c r="J683" s="133">
        <v>216</v>
      </c>
      <c r="K683" s="132"/>
      <c r="L683" s="132" t="s">
        <v>32</v>
      </c>
      <c r="M683" s="132" t="s">
        <v>28</v>
      </c>
      <c r="N683" s="133">
        <v>31</v>
      </c>
      <c r="O683" s="132" t="s">
        <v>24</v>
      </c>
      <c r="P683" s="134">
        <v>1.4450000000000001</v>
      </c>
      <c r="Q683" s="135">
        <v>75.14</v>
      </c>
      <c r="R683" s="132" t="s">
        <v>981</v>
      </c>
      <c r="S683" s="136">
        <v>41821</v>
      </c>
      <c r="T683" s="136">
        <v>41704</v>
      </c>
      <c r="U683" s="132" t="s">
        <v>45</v>
      </c>
      <c r="V683" s="132" t="s">
        <v>3744</v>
      </c>
      <c r="W683" s="137">
        <v>1</v>
      </c>
      <c r="X683" s="137">
        <v>12</v>
      </c>
      <c r="Y683" s="137">
        <v>25.8</v>
      </c>
      <c r="Z683" s="137">
        <v>24</v>
      </c>
      <c r="AA683" s="137">
        <v>31</v>
      </c>
      <c r="AB683" s="137">
        <v>264.89999999999998</v>
      </c>
      <c r="AC683" s="138">
        <v>1.440825</v>
      </c>
      <c r="AD683" s="137">
        <v>66.224999999999994</v>
      </c>
      <c r="AE683" s="137">
        <v>0.47360625000000001</v>
      </c>
      <c r="AF683" s="137">
        <v>24.627524999999999</v>
      </c>
      <c r="AG683" s="139">
        <f>Table1[[#This Row],[Print/Copy Time from Sleep Mode (s)]]-Table1[[#This Row],[Print/Copy Time from Ready State (s)]]</f>
        <v>13.8</v>
      </c>
      <c r="AH6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683" s="139" t="b">
        <f>IF(Table1[[#This Row],[Recovery Time Requirement (s)]]="No Requirement",TRUE,IF(Table1[[#This Row],[Recovery Time Requirement (s)]]="Default Delay Time Missing","Unknown",Table1[[#This Row],[Recovery Time (s) (Tactive1 - Tactive0)]]&lt;=Table1[[#This Row],[Recovery Time Requirement (s)]]))</f>
        <v>1</v>
      </c>
      <c r="AJ683" s="139" t="b">
        <f>Table1[[#This Row],[Automatic Duplex Output Capable]]&lt;&gt;"Optional"</f>
        <v>1</v>
      </c>
      <c r="AK6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3" s="140" t="str">
        <f t="array" ref="AL6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83" s="140">
        <f t="array" ref="AM6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2.56</v>
      </c>
      <c r="AN683" s="140">
        <f>Table1[[#This Row],[V2.0 TEC Requirement (kWh/wk)]]*52/3</f>
        <v>44.373333333333335</v>
      </c>
      <c r="AO6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0.42360625000000002</v>
      </c>
      <c r="AP683" s="140">
        <f t="array" ref="AP6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683" s="140">
        <f>Table1[[#This Row],[Proposed V3.0 TEC Requirement (kWh/wk)]]+IF(Table1[[#This Row],[Maximum Document Size Width]]&gt;=275,A3_Weekly,0)+IF(AND(ISNUMBER(FIND("WiFi",Table1[[#This Row],[Functional Adders]])),ISERROR(FIND("Ethernet",Table1[[#This Row],[Functional Adders]]))),WiFi_Weekly,0)</f>
        <v>0.49299999999999994</v>
      </c>
      <c r="AR683" s="140" t="b">
        <f>Table1[[#This Row],[Typical Electricity Consumption (TEC) Per Proposed V3.0 Calculations (kWh/wk)]]&lt;=Table1[[#This Row],[Proposed V3.0 TEC Requirement Plus A3 and Wi-Fi Allowances (kWh/wk)]]</f>
        <v>1</v>
      </c>
      <c r="AS683" s="140" t="b">
        <f t="shared" si="12"/>
        <v>1</v>
      </c>
    </row>
    <row r="684" spans="1:45" ht="36" x14ac:dyDescent="0.2">
      <c r="A684" s="131">
        <v>2261140</v>
      </c>
      <c r="B684" s="132" t="s">
        <v>1024</v>
      </c>
      <c r="C684" s="132" t="s">
        <v>1030</v>
      </c>
      <c r="D684" s="132" t="s">
        <v>1106</v>
      </c>
      <c r="E684" s="132" t="s">
        <v>1106</v>
      </c>
      <c r="F684" s="132"/>
      <c r="G684" s="132" t="s">
        <v>29</v>
      </c>
      <c r="H684" s="132" t="s">
        <v>22</v>
      </c>
      <c r="I684" s="133">
        <v>356</v>
      </c>
      <c r="J684" s="133">
        <v>216</v>
      </c>
      <c r="K684" s="132"/>
      <c r="L684" s="132" t="s">
        <v>32</v>
      </c>
      <c r="M684" s="132" t="s">
        <v>28</v>
      </c>
      <c r="N684" s="133">
        <v>42</v>
      </c>
      <c r="O684" s="132" t="s">
        <v>24</v>
      </c>
      <c r="P684" s="134">
        <v>1.752</v>
      </c>
      <c r="Q684" s="135">
        <v>91.103999999999999</v>
      </c>
      <c r="R684" s="132" t="s">
        <v>152</v>
      </c>
      <c r="S684" s="136">
        <v>42461</v>
      </c>
      <c r="T684" s="136">
        <v>42430</v>
      </c>
      <c r="U684" s="132" t="s">
        <v>45</v>
      </c>
      <c r="V684" s="132" t="s">
        <v>1107</v>
      </c>
      <c r="W684" s="137">
        <v>1</v>
      </c>
      <c r="X684" s="137">
        <v>6.6</v>
      </c>
      <c r="Y684" s="137">
        <v>25.2</v>
      </c>
      <c r="Z684" s="137">
        <v>22.8</v>
      </c>
      <c r="AA684" s="137">
        <v>32</v>
      </c>
      <c r="AB684" s="137">
        <v>339.4</v>
      </c>
      <c r="AC684" s="138">
        <v>1.7481999999999998</v>
      </c>
      <c r="AD684" s="137">
        <v>84.85</v>
      </c>
      <c r="AE684" s="137">
        <v>0.48744999999999994</v>
      </c>
      <c r="AF684" s="137">
        <v>25.347399999999997</v>
      </c>
      <c r="AG684" s="139">
        <f>Table1[[#This Row],[Print/Copy Time from Sleep Mode (s)]]-Table1[[#This Row],[Print/Copy Time from Ready State (s)]]</f>
        <v>18.600000000000001</v>
      </c>
      <c r="AH6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84" s="139" t="b">
        <f>IF(Table1[[#This Row],[Recovery Time Requirement (s)]]="No Requirement",TRUE,IF(Table1[[#This Row],[Recovery Time Requirement (s)]]="Default Delay Time Missing","Unknown",Table1[[#This Row],[Recovery Time (s) (Tactive1 - Tactive0)]]&lt;=Table1[[#This Row],[Recovery Time Requirement (s)]]))</f>
        <v>1</v>
      </c>
      <c r="AJ684" s="139" t="b">
        <f>Table1[[#This Row],[Automatic Duplex Output Capable]]&lt;&gt;"Optional"</f>
        <v>1</v>
      </c>
      <c r="AK6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4" s="140" t="str">
        <f t="array" ref="AL6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4" s="140">
        <f t="array" ref="AM6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3.2199999999999998</v>
      </c>
      <c r="AN684" s="140">
        <f>Table1[[#This Row],[V2.0 TEC Requirement (kWh/wk)]]*52/3</f>
        <v>55.813333333333333</v>
      </c>
      <c r="AO6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0.43744999999999995</v>
      </c>
      <c r="AP684" s="140">
        <f t="array" ref="AP6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684" s="140">
        <f>Table1[[#This Row],[Proposed V3.0 TEC Requirement (kWh/wk)]]+IF(Table1[[#This Row],[Maximum Document Size Width]]&gt;=275,A3_Weekly,0)+IF(AND(ISNUMBER(FIND("WiFi",Table1[[#This Row],[Functional Adders]])),ISERROR(FIND("Ethernet",Table1[[#This Row],[Functional Adders]]))),WiFi_Weekly,0)</f>
        <v>0.65399999999999991</v>
      </c>
      <c r="AR684" s="140" t="b">
        <f>Table1[[#This Row],[Typical Electricity Consumption (TEC) Per Proposed V3.0 Calculations (kWh/wk)]]&lt;=Table1[[#This Row],[Proposed V3.0 TEC Requirement Plus A3 and Wi-Fi Allowances (kWh/wk)]]</f>
        <v>1</v>
      </c>
      <c r="AS684" s="140" t="b">
        <f t="shared" si="12"/>
        <v>1</v>
      </c>
    </row>
    <row r="685" spans="1:45" ht="36" x14ac:dyDescent="0.2">
      <c r="A685" s="131">
        <v>2261150</v>
      </c>
      <c r="B685" s="132" t="s">
        <v>1024</v>
      </c>
      <c r="C685" s="132" t="s">
        <v>1030</v>
      </c>
      <c r="D685" s="132" t="s">
        <v>1108</v>
      </c>
      <c r="E685" s="132" t="s">
        <v>1108</v>
      </c>
      <c r="F685" s="132"/>
      <c r="G685" s="132" t="s">
        <v>29</v>
      </c>
      <c r="H685" s="132" t="s">
        <v>22</v>
      </c>
      <c r="I685" s="133">
        <v>356</v>
      </c>
      <c r="J685" s="133">
        <v>216</v>
      </c>
      <c r="K685" s="132"/>
      <c r="L685" s="132" t="s">
        <v>32</v>
      </c>
      <c r="M685" s="132" t="s">
        <v>28</v>
      </c>
      <c r="N685" s="133">
        <v>42</v>
      </c>
      <c r="O685" s="132" t="s">
        <v>24</v>
      </c>
      <c r="P685" s="134">
        <v>1.7529999999999999</v>
      </c>
      <c r="Q685" s="135">
        <v>91.156000000000006</v>
      </c>
      <c r="R685" s="132" t="s">
        <v>708</v>
      </c>
      <c r="S685" s="136">
        <v>42461</v>
      </c>
      <c r="T685" s="136">
        <v>42430</v>
      </c>
      <c r="U685" s="132" t="s">
        <v>45</v>
      </c>
      <c r="V685" s="132" t="s">
        <v>1109</v>
      </c>
      <c r="W685" s="137">
        <v>1</v>
      </c>
      <c r="X685" s="137">
        <v>8.4</v>
      </c>
      <c r="Y685" s="137">
        <v>27.6</v>
      </c>
      <c r="Z685" s="137">
        <v>22.8</v>
      </c>
      <c r="AA685" s="137">
        <v>32</v>
      </c>
      <c r="AB685" s="137">
        <v>338.6</v>
      </c>
      <c r="AC685" s="138">
        <v>1.7569999999999999</v>
      </c>
      <c r="AD685" s="137">
        <v>84.65</v>
      </c>
      <c r="AE685" s="137">
        <v>0.50224999999999997</v>
      </c>
      <c r="AF685" s="137">
        <v>26.116999999999997</v>
      </c>
      <c r="AG685" s="139">
        <f>Table1[[#This Row],[Print/Copy Time from Sleep Mode (s)]]-Table1[[#This Row],[Print/Copy Time from Ready State (s)]]</f>
        <v>19.200000000000003</v>
      </c>
      <c r="AH6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85" s="139" t="b">
        <f>IF(Table1[[#This Row],[Recovery Time Requirement (s)]]="No Requirement",TRUE,IF(Table1[[#This Row],[Recovery Time Requirement (s)]]="Default Delay Time Missing","Unknown",Table1[[#This Row],[Recovery Time (s) (Tactive1 - Tactive0)]]&lt;=Table1[[#This Row],[Recovery Time Requirement (s)]]))</f>
        <v>1</v>
      </c>
      <c r="AJ685" s="139" t="b">
        <f>Table1[[#This Row],[Automatic Duplex Output Capable]]&lt;&gt;"Optional"</f>
        <v>1</v>
      </c>
      <c r="AK6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5" s="140" t="str">
        <f t="array" ref="AL6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5" s="140">
        <f t="array" ref="AM6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3.2199999999999998</v>
      </c>
      <c r="AN685" s="140">
        <f>Table1[[#This Row],[V2.0 TEC Requirement (kWh/wk)]]*52/3</f>
        <v>55.813333333333333</v>
      </c>
      <c r="AO6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0.45224999999999999</v>
      </c>
      <c r="AP685" s="140">
        <f t="array" ref="AP6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685" s="140">
        <f>Table1[[#This Row],[Proposed V3.0 TEC Requirement (kWh/wk)]]+IF(Table1[[#This Row],[Maximum Document Size Width]]&gt;=275,A3_Weekly,0)+IF(AND(ISNUMBER(FIND("WiFi",Table1[[#This Row],[Functional Adders]])),ISERROR(FIND("Ethernet",Table1[[#This Row],[Functional Adders]]))),WiFi_Weekly,0)</f>
        <v>0.65399999999999991</v>
      </c>
      <c r="AR685" s="140" t="b">
        <f>Table1[[#This Row],[Typical Electricity Consumption (TEC) Per Proposed V3.0 Calculations (kWh/wk)]]&lt;=Table1[[#This Row],[Proposed V3.0 TEC Requirement Plus A3 and Wi-Fi Allowances (kWh/wk)]]</f>
        <v>1</v>
      </c>
      <c r="AS685" s="140" t="b">
        <f t="shared" si="12"/>
        <v>1</v>
      </c>
    </row>
    <row r="686" spans="1:45" ht="36" x14ac:dyDescent="0.2">
      <c r="A686" s="131">
        <v>2261311</v>
      </c>
      <c r="B686" s="132" t="s">
        <v>1024</v>
      </c>
      <c r="C686" s="132" t="s">
        <v>1030</v>
      </c>
      <c r="D686" s="132" t="s">
        <v>1110</v>
      </c>
      <c r="E686" s="132" t="s">
        <v>1110</v>
      </c>
      <c r="F686" s="132"/>
      <c r="G686" s="132" t="s">
        <v>29</v>
      </c>
      <c r="H686" s="132" t="s">
        <v>22</v>
      </c>
      <c r="I686" s="133">
        <v>356</v>
      </c>
      <c r="J686" s="133">
        <v>216</v>
      </c>
      <c r="K686" s="132"/>
      <c r="L686" s="132" t="s">
        <v>32</v>
      </c>
      <c r="M686" s="132" t="s">
        <v>28</v>
      </c>
      <c r="N686" s="133">
        <v>52</v>
      </c>
      <c r="O686" s="132" t="s">
        <v>24</v>
      </c>
      <c r="P686" s="134">
        <v>2.7069999999999999</v>
      </c>
      <c r="Q686" s="135">
        <v>140.76400000000001</v>
      </c>
      <c r="R686" s="132" t="s">
        <v>31</v>
      </c>
      <c r="S686" s="136">
        <v>42522</v>
      </c>
      <c r="T686" s="136">
        <v>42431</v>
      </c>
      <c r="U686" s="132" t="s">
        <v>45</v>
      </c>
      <c r="V686" s="132" t="s">
        <v>1111</v>
      </c>
      <c r="W686" s="137">
        <v>1</v>
      </c>
      <c r="X686" s="137">
        <v>10.199999999999999</v>
      </c>
      <c r="Y686" s="137">
        <v>28.2</v>
      </c>
      <c r="Z686" s="137">
        <v>25.8</v>
      </c>
      <c r="AA686" s="137">
        <v>32</v>
      </c>
      <c r="AB686" s="137">
        <v>525.80000000000007</v>
      </c>
      <c r="AC686" s="138">
        <v>2.7058000000000004</v>
      </c>
      <c r="AD686" s="137">
        <v>131.45000000000002</v>
      </c>
      <c r="AE686" s="137">
        <v>0.75205</v>
      </c>
      <c r="AF686" s="137">
        <v>39.1066</v>
      </c>
      <c r="AG686" s="139">
        <f>Table1[[#This Row],[Print/Copy Time from Sleep Mode (s)]]-Table1[[#This Row],[Print/Copy Time from Ready State (s)]]</f>
        <v>18</v>
      </c>
      <c r="AH6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26.84</v>
      </c>
      <c r="AI686" s="139" t="b">
        <f>IF(Table1[[#This Row],[Recovery Time Requirement (s)]]="No Requirement",TRUE,IF(Table1[[#This Row],[Recovery Time Requirement (s)]]="Default Delay Time Missing","Unknown",Table1[[#This Row],[Recovery Time (s) (Tactive1 - Tactive0)]]&lt;=Table1[[#This Row],[Recovery Time Requirement (s)]]))</f>
        <v>1</v>
      </c>
      <c r="AJ686" s="139" t="b">
        <f>Table1[[#This Row],[Automatic Duplex Output Capable]]&lt;&gt;"Optional"</f>
        <v>1</v>
      </c>
      <c r="AK6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6" s="140" t="str">
        <f t="array" ref="AL6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6" s="140">
        <f t="array" ref="AM6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4.82</v>
      </c>
      <c r="AN686" s="140">
        <f>Table1[[#This Row],[V2.0 TEC Requirement (kWh/wk)]]*52/3</f>
        <v>83.546666666666667</v>
      </c>
      <c r="AO6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0.70204999999999995</v>
      </c>
      <c r="AP686" s="140">
        <f t="array" ref="AP6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0.82399999999999984</v>
      </c>
      <c r="AQ686" s="140">
        <f>Table1[[#This Row],[Proposed V3.0 TEC Requirement (kWh/wk)]]+IF(Table1[[#This Row],[Maximum Document Size Width]]&gt;=275,A3_Weekly,0)+IF(AND(ISNUMBER(FIND("WiFi",Table1[[#This Row],[Functional Adders]])),ISERROR(FIND("Ethernet",Table1[[#This Row],[Functional Adders]]))),WiFi_Weekly,0)</f>
        <v>0.87399999999999989</v>
      </c>
      <c r="AR686" s="140" t="b">
        <f>Table1[[#This Row],[Typical Electricity Consumption (TEC) Per Proposed V3.0 Calculations (kWh/wk)]]&lt;=Table1[[#This Row],[Proposed V3.0 TEC Requirement Plus A3 and Wi-Fi Allowances (kWh/wk)]]</f>
        <v>1</v>
      </c>
      <c r="AS686" s="140" t="b">
        <f t="shared" si="12"/>
        <v>1</v>
      </c>
    </row>
    <row r="687" spans="1:45" ht="36" x14ac:dyDescent="0.2">
      <c r="A687" s="131">
        <v>2261319</v>
      </c>
      <c r="B687" s="132" t="s">
        <v>1024</v>
      </c>
      <c r="C687" s="132" t="s">
        <v>1030</v>
      </c>
      <c r="D687" s="132" t="s">
        <v>1112</v>
      </c>
      <c r="E687" s="132" t="s">
        <v>1112</v>
      </c>
      <c r="F687" s="132"/>
      <c r="G687" s="132" t="s">
        <v>29</v>
      </c>
      <c r="H687" s="132" t="s">
        <v>22</v>
      </c>
      <c r="I687" s="133">
        <v>356</v>
      </c>
      <c r="J687" s="133">
        <v>216</v>
      </c>
      <c r="K687" s="132"/>
      <c r="L687" s="132" t="s">
        <v>32</v>
      </c>
      <c r="M687" s="132" t="s">
        <v>28</v>
      </c>
      <c r="N687" s="133">
        <v>62</v>
      </c>
      <c r="O687" s="132" t="s">
        <v>24</v>
      </c>
      <c r="P687" s="134">
        <v>3.286</v>
      </c>
      <c r="Q687" s="135">
        <v>170.87200000000001</v>
      </c>
      <c r="R687" s="132" t="s">
        <v>31</v>
      </c>
      <c r="S687" s="136">
        <v>42522</v>
      </c>
      <c r="T687" s="136">
        <v>42431</v>
      </c>
      <c r="U687" s="132" t="s">
        <v>45</v>
      </c>
      <c r="V687" s="132" t="s">
        <v>1113</v>
      </c>
      <c r="W687" s="137">
        <v>1</v>
      </c>
      <c r="X687" s="137">
        <v>33</v>
      </c>
      <c r="Y687" s="137">
        <v>31.8</v>
      </c>
      <c r="Z687" s="137">
        <v>24.6</v>
      </c>
      <c r="AA687" s="137">
        <v>32</v>
      </c>
      <c r="AB687" s="137">
        <v>640.4</v>
      </c>
      <c r="AC687" s="138">
        <v>3.2915999999999999</v>
      </c>
      <c r="AD687" s="137">
        <v>160.1</v>
      </c>
      <c r="AE687" s="137">
        <v>0.91110000000000002</v>
      </c>
      <c r="AF687" s="137">
        <v>47.377200000000002</v>
      </c>
      <c r="AG687" s="139">
        <f>Table1[[#This Row],[Print/Copy Time from Sleep Mode (s)]]-Table1[[#This Row],[Print/Copy Time from Ready State (s)]]</f>
        <v>-1.1999999999999993</v>
      </c>
      <c r="AH6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87" s="139" t="b">
        <f>IF(Table1[[#This Row],[Recovery Time Requirement (s)]]="No Requirement",TRUE,IF(Table1[[#This Row],[Recovery Time Requirement (s)]]="Default Delay Time Missing","Unknown",Table1[[#This Row],[Recovery Time (s) (Tactive1 - Tactive0)]]&lt;=Table1[[#This Row],[Recovery Time Requirement (s)]]))</f>
        <v>1</v>
      </c>
      <c r="AJ687" s="139" t="b">
        <f>Table1[[#This Row],[Automatic Duplex Output Capable]]&lt;&gt;"Optional"</f>
        <v>1</v>
      </c>
      <c r="AK6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7" s="140" t="str">
        <f t="array" ref="AL6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7" s="140">
        <f t="array" ref="AM6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6.42</v>
      </c>
      <c r="AN687" s="140">
        <f>Table1[[#This Row],[V2.0 TEC Requirement (kWh/wk)]]*52/3</f>
        <v>111.27999999999999</v>
      </c>
      <c r="AO6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0.86109999999999998</v>
      </c>
      <c r="AP687" s="140">
        <f t="array" ref="AP6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1.0720000000000001</v>
      </c>
      <c r="AQ687" s="140">
        <f>Table1[[#This Row],[Proposed V3.0 TEC Requirement (kWh/wk)]]+IF(Table1[[#This Row],[Maximum Document Size Width]]&gt;=275,A3_Weekly,0)+IF(AND(ISNUMBER(FIND("WiFi",Table1[[#This Row],[Functional Adders]])),ISERROR(FIND("Ethernet",Table1[[#This Row],[Functional Adders]]))),WiFi_Weekly,0)</f>
        <v>1.1220000000000001</v>
      </c>
      <c r="AR687" s="140" t="b">
        <f>Table1[[#This Row],[Typical Electricity Consumption (TEC) Per Proposed V3.0 Calculations (kWh/wk)]]&lt;=Table1[[#This Row],[Proposed V3.0 TEC Requirement Plus A3 and Wi-Fi Allowances (kWh/wk)]]</f>
        <v>1</v>
      </c>
      <c r="AS687" s="140" t="b">
        <f t="shared" si="12"/>
        <v>1</v>
      </c>
    </row>
    <row r="688" spans="1:45" ht="36" x14ac:dyDescent="0.2">
      <c r="A688" s="131">
        <v>2217083</v>
      </c>
      <c r="B688" s="132" t="s">
        <v>1024</v>
      </c>
      <c r="C688" s="132" t="s">
        <v>1030</v>
      </c>
      <c r="D688" s="132" t="s">
        <v>3198</v>
      </c>
      <c r="E688" s="132" t="s">
        <v>3198</v>
      </c>
      <c r="F688" s="132"/>
      <c r="G688" s="132" t="s">
        <v>29</v>
      </c>
      <c r="H688" s="132" t="s">
        <v>22</v>
      </c>
      <c r="I688" s="133">
        <v>297</v>
      </c>
      <c r="J688" s="133">
        <v>432</v>
      </c>
      <c r="K688" s="132"/>
      <c r="L688" s="132" t="s">
        <v>32</v>
      </c>
      <c r="M688" s="132" t="s">
        <v>28</v>
      </c>
      <c r="N688" s="133">
        <v>38</v>
      </c>
      <c r="O688" s="132" t="s">
        <v>24</v>
      </c>
      <c r="P688" s="134">
        <v>1.7809999999999999</v>
      </c>
      <c r="Q688" s="135">
        <v>92.611999999999995</v>
      </c>
      <c r="R688" s="132" t="s">
        <v>31</v>
      </c>
      <c r="S688" s="136">
        <v>41883</v>
      </c>
      <c r="T688" s="136">
        <v>41855</v>
      </c>
      <c r="U688" s="132" t="s">
        <v>45</v>
      </c>
      <c r="V688" s="132" t="s">
        <v>3745</v>
      </c>
      <c r="W688" s="137">
        <v>1</v>
      </c>
      <c r="X688" s="137">
        <v>7.2</v>
      </c>
      <c r="Y688" s="137">
        <v>25.2</v>
      </c>
      <c r="Z688" s="137">
        <v>24</v>
      </c>
      <c r="AA688" s="137">
        <v>32</v>
      </c>
      <c r="AB688" s="137">
        <v>344.40000000000003</v>
      </c>
      <c r="AC688" s="138">
        <v>1.7860000000000003</v>
      </c>
      <c r="AD688" s="137">
        <v>86.100000000000009</v>
      </c>
      <c r="AE688" s="137">
        <v>0.50950000000000006</v>
      </c>
      <c r="AF688" s="137">
        <v>26.494000000000003</v>
      </c>
      <c r="AG688" s="139">
        <f>Table1[[#This Row],[Print/Copy Time from Sleep Mode (s)]]-Table1[[#This Row],[Print/Copy Time from Ready State (s)]]</f>
        <v>18</v>
      </c>
      <c r="AH6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20.96</v>
      </c>
      <c r="AI688" s="139" t="b">
        <f>IF(Table1[[#This Row],[Recovery Time Requirement (s)]]="No Requirement",TRUE,IF(Table1[[#This Row],[Recovery Time Requirement (s)]]="Default Delay Time Missing","Unknown",Table1[[#This Row],[Recovery Time (s) (Tactive1 - Tactive0)]]&lt;=Table1[[#This Row],[Recovery Time Requirement (s)]]))</f>
        <v>1</v>
      </c>
      <c r="AJ688" s="139" t="b">
        <f>Table1[[#This Row],[Automatic Duplex Output Capable]]&lt;&gt;"Optional"</f>
        <v>1</v>
      </c>
      <c r="AK6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8" s="140" t="str">
        <f t="array" ref="AL6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8" s="140">
        <f t="array" ref="AM6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2.6799999999999997</v>
      </c>
      <c r="AN688" s="140">
        <f>Table1[[#This Row],[V2.0 TEC Requirement (kWh/wk)]]*52/3</f>
        <v>46.453333333333326</v>
      </c>
      <c r="AO6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0.45950000000000008</v>
      </c>
      <c r="AP688" s="140">
        <f t="array" ref="AP6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0.53100000000000003</v>
      </c>
      <c r="AQ688" s="140">
        <f>Table1[[#This Row],[Proposed V3.0 TEC Requirement (kWh/wk)]]+IF(Table1[[#This Row],[Maximum Document Size Width]]&gt;=275,A3_Weekly,0)+IF(AND(ISNUMBER(FIND("WiFi",Table1[[#This Row],[Functional Adders]])),ISERROR(FIND("Ethernet",Table1[[#This Row],[Functional Adders]]))),WiFi_Weekly,0)</f>
        <v>0.58100000000000007</v>
      </c>
      <c r="AR688" s="140" t="b">
        <f>Table1[[#This Row],[Typical Electricity Consumption (TEC) Per Proposed V3.0 Calculations (kWh/wk)]]&lt;=Table1[[#This Row],[Proposed V3.0 TEC Requirement Plus A3 and Wi-Fi Allowances (kWh/wk)]]</f>
        <v>1</v>
      </c>
      <c r="AS688" s="140" t="b">
        <f t="shared" si="12"/>
        <v>1</v>
      </c>
    </row>
    <row r="689" spans="1:45" ht="36" x14ac:dyDescent="0.2">
      <c r="A689" s="131">
        <v>2187226</v>
      </c>
      <c r="B689" s="132" t="s">
        <v>1024</v>
      </c>
      <c r="C689" s="132" t="s">
        <v>1030</v>
      </c>
      <c r="D689" s="132" t="s">
        <v>3199</v>
      </c>
      <c r="E689" s="132" t="s">
        <v>3199</v>
      </c>
      <c r="F689" s="132"/>
      <c r="G689" s="132" t="s">
        <v>29</v>
      </c>
      <c r="H689" s="132" t="s">
        <v>22</v>
      </c>
      <c r="I689" s="133">
        <v>297</v>
      </c>
      <c r="J689" s="133">
        <v>432</v>
      </c>
      <c r="K689" s="132"/>
      <c r="L689" s="132" t="s">
        <v>32</v>
      </c>
      <c r="M689" s="132" t="s">
        <v>28</v>
      </c>
      <c r="N689" s="133">
        <v>50</v>
      </c>
      <c r="O689" s="132" t="s">
        <v>24</v>
      </c>
      <c r="P689" s="134">
        <v>3.3090000000000002</v>
      </c>
      <c r="Q689" s="135">
        <v>172.06800000000001</v>
      </c>
      <c r="R689" s="132" t="s">
        <v>31</v>
      </c>
      <c r="S689" s="136">
        <v>41229</v>
      </c>
      <c r="T689" s="136">
        <v>41472</v>
      </c>
      <c r="U689" s="132" t="s">
        <v>45</v>
      </c>
      <c r="V689" s="132" t="s">
        <v>3746</v>
      </c>
      <c r="W689" s="137">
        <v>1</v>
      </c>
      <c r="X689" s="137">
        <v>7.2</v>
      </c>
      <c r="Y689" s="137">
        <v>19.2</v>
      </c>
      <c r="Z689" s="137">
        <v>18</v>
      </c>
      <c r="AA689" s="137">
        <v>32</v>
      </c>
      <c r="AB689" s="137">
        <v>599.20000000000005</v>
      </c>
      <c r="AC689" s="138">
        <v>3.3159999999999998</v>
      </c>
      <c r="AD689" s="137">
        <v>149.80000000000001</v>
      </c>
      <c r="AE689" s="137">
        <v>1.1439999999999999</v>
      </c>
      <c r="AF689" s="137">
        <v>59.487999999999992</v>
      </c>
      <c r="AG689" s="139">
        <f>Table1[[#This Row],[Print/Copy Time from Sleep Mode (s)]]-Table1[[#This Row],[Print/Copy Time from Ready State (s)]]</f>
        <v>12</v>
      </c>
      <c r="AH6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689" s="139" t="b">
        <f>IF(Table1[[#This Row],[Recovery Time Requirement (s)]]="No Requirement",TRUE,IF(Table1[[#This Row],[Recovery Time Requirement (s)]]="Default Delay Time Missing","Unknown",Table1[[#This Row],[Recovery Time (s) (Tactive1 - Tactive0)]]&lt;=Table1[[#This Row],[Recovery Time Requirement (s)]]))</f>
        <v>1</v>
      </c>
      <c r="AJ689" s="139" t="b">
        <f>Table1[[#This Row],[Automatic Duplex Output Capable]]&lt;&gt;"Optional"</f>
        <v>1</v>
      </c>
      <c r="AK6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89" s="140" t="str">
        <f t="array" ref="AL6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89" s="140">
        <f t="array" ref="AM6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v>
      </c>
      <c r="AN689" s="140">
        <f>Table1[[#This Row],[V2.0 TEC Requirement (kWh/wk)]]*52/3</f>
        <v>78</v>
      </c>
      <c r="AO6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1.0939999999999999</v>
      </c>
      <c r="AP689" s="140">
        <f t="array" ref="AP6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689" s="140">
        <f>Table1[[#This Row],[Proposed V3.0 TEC Requirement (kWh/wk)]]+IF(Table1[[#This Row],[Maximum Document Size Width]]&gt;=275,A3_Weekly,0)+IF(AND(ISNUMBER(FIND("WiFi",Table1[[#This Row],[Functional Adders]])),ISERROR(FIND("Ethernet",Table1[[#This Row],[Functional Adders]]))),WiFi_Weekly,0)</f>
        <v>0.82999999999999985</v>
      </c>
      <c r="AR689" s="140" t="b">
        <f>Table1[[#This Row],[Typical Electricity Consumption (TEC) Per Proposed V3.0 Calculations (kWh/wk)]]&lt;=Table1[[#This Row],[Proposed V3.0 TEC Requirement Plus A3 and Wi-Fi Allowances (kWh/wk)]]</f>
        <v>0</v>
      </c>
      <c r="AS689" s="140" t="b">
        <f t="shared" si="12"/>
        <v>0</v>
      </c>
    </row>
    <row r="690" spans="1:45" ht="36" x14ac:dyDescent="0.2">
      <c r="A690" s="131">
        <v>2290005</v>
      </c>
      <c r="B690" s="132" t="s">
        <v>1024</v>
      </c>
      <c r="C690" s="132" t="s">
        <v>1030</v>
      </c>
      <c r="D690" s="132" t="s">
        <v>1114</v>
      </c>
      <c r="E690" s="132" t="s">
        <v>1114</v>
      </c>
      <c r="F690" s="132"/>
      <c r="G690" s="132" t="s">
        <v>29</v>
      </c>
      <c r="H690" s="132" t="s">
        <v>22</v>
      </c>
      <c r="I690" s="133">
        <v>297</v>
      </c>
      <c r="J690" s="133">
        <v>432</v>
      </c>
      <c r="K690" s="132"/>
      <c r="L690" s="132" t="s">
        <v>32</v>
      </c>
      <c r="M690" s="132" t="s">
        <v>28</v>
      </c>
      <c r="N690" s="133">
        <v>60</v>
      </c>
      <c r="O690" s="132" t="s">
        <v>24</v>
      </c>
      <c r="P690" s="134">
        <v>2.601</v>
      </c>
      <c r="Q690" s="135">
        <v>135.25200000000001</v>
      </c>
      <c r="R690" s="132" t="s">
        <v>243</v>
      </c>
      <c r="S690" s="136">
        <v>42912</v>
      </c>
      <c r="T690" s="136">
        <v>42768</v>
      </c>
      <c r="U690" s="132" t="s">
        <v>45</v>
      </c>
      <c r="V690" s="132" t="s">
        <v>1115</v>
      </c>
      <c r="W690" s="137">
        <v>1</v>
      </c>
      <c r="X690" s="137">
        <v>10.199999999999999</v>
      </c>
      <c r="Y690" s="137">
        <v>14.4</v>
      </c>
      <c r="Z690" s="137">
        <v>14.4</v>
      </c>
      <c r="AA690" s="137">
        <v>32</v>
      </c>
      <c r="AB690" s="137">
        <v>499.2</v>
      </c>
      <c r="AC690" s="138">
        <v>2.5984000000000003</v>
      </c>
      <c r="AD690" s="137">
        <v>124.8</v>
      </c>
      <c r="AE690" s="137">
        <v>0.75039999999999996</v>
      </c>
      <c r="AF690" s="137">
        <v>39.020799999999994</v>
      </c>
      <c r="AG690" s="139">
        <f>Table1[[#This Row],[Print/Copy Time from Sleep Mode (s)]]-Table1[[#This Row],[Print/Copy Time from Ready State (s)]]</f>
        <v>4.2000000000000011</v>
      </c>
      <c r="AH6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690" s="139" t="b">
        <f>IF(Table1[[#This Row],[Recovery Time Requirement (s)]]="No Requirement",TRUE,IF(Table1[[#This Row],[Recovery Time Requirement (s)]]="Default Delay Time Missing","Unknown",Table1[[#This Row],[Recovery Time (s) (Tactive1 - Tactive0)]]&lt;=Table1[[#This Row],[Recovery Time Requirement (s)]]))</f>
        <v>1</v>
      </c>
      <c r="AJ690" s="139" t="b">
        <f>Table1[[#This Row],[Automatic Duplex Output Capable]]&lt;&gt;"Optional"</f>
        <v>1</v>
      </c>
      <c r="AK6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0" s="140" t="str">
        <f t="array" ref="AL6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0" s="140">
        <f t="array" ref="AM6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v>
      </c>
      <c r="AN690" s="140">
        <f>Table1[[#This Row],[V2.0 TEC Requirement (kWh/wk)]]*52/3</f>
        <v>105.73333333333333</v>
      </c>
      <c r="AO6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0.70039999999999991</v>
      </c>
      <c r="AP690" s="140">
        <f t="array" ref="AP6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0.99999999999999978</v>
      </c>
      <c r="AQ690" s="140">
        <f>Table1[[#This Row],[Proposed V3.0 TEC Requirement (kWh/wk)]]+IF(Table1[[#This Row],[Maximum Document Size Width]]&gt;=275,A3_Weekly,0)+IF(AND(ISNUMBER(FIND("WiFi",Table1[[#This Row],[Functional Adders]])),ISERROR(FIND("Ethernet",Table1[[#This Row],[Functional Adders]]))),WiFi_Weekly,0)</f>
        <v>1.0499999999999998</v>
      </c>
      <c r="AR690" s="140" t="b">
        <f>Table1[[#This Row],[Typical Electricity Consumption (TEC) Per Proposed V3.0 Calculations (kWh/wk)]]&lt;=Table1[[#This Row],[Proposed V3.0 TEC Requirement Plus A3 and Wi-Fi Allowances (kWh/wk)]]</f>
        <v>1</v>
      </c>
      <c r="AS690" s="140" t="b">
        <f t="shared" si="12"/>
        <v>1</v>
      </c>
    </row>
    <row r="691" spans="1:45" ht="36" x14ac:dyDescent="0.2">
      <c r="A691" s="131">
        <v>2288915</v>
      </c>
      <c r="B691" s="132" t="s">
        <v>1024</v>
      </c>
      <c r="C691" s="132" t="s">
        <v>1030</v>
      </c>
      <c r="D691" s="132" t="s">
        <v>3200</v>
      </c>
      <c r="E691" s="132" t="s">
        <v>3200</v>
      </c>
      <c r="F691" s="132"/>
      <c r="G691" s="132" t="s">
        <v>29</v>
      </c>
      <c r="H691" s="132" t="s">
        <v>22</v>
      </c>
      <c r="I691" s="133">
        <v>216</v>
      </c>
      <c r="J691" s="133">
        <v>356</v>
      </c>
      <c r="K691" s="132"/>
      <c r="L691" s="132" t="s">
        <v>32</v>
      </c>
      <c r="M691" s="132" t="s">
        <v>21</v>
      </c>
      <c r="N691" s="133">
        <v>21</v>
      </c>
      <c r="O691" s="132" t="s">
        <v>24</v>
      </c>
      <c r="P691" s="134">
        <v>1.3620000000000001</v>
      </c>
      <c r="Q691" s="135">
        <v>70.823999999999998</v>
      </c>
      <c r="R691" s="132" t="s">
        <v>25</v>
      </c>
      <c r="S691" s="136">
        <v>43217</v>
      </c>
      <c r="T691" s="136">
        <v>42752</v>
      </c>
      <c r="U691" s="132" t="s">
        <v>40</v>
      </c>
      <c r="V691" s="132" t="s">
        <v>3747</v>
      </c>
      <c r="W691" s="137">
        <v>1</v>
      </c>
      <c r="X691" s="137">
        <v>13.2</v>
      </c>
      <c r="Y691" s="137">
        <v>46.2</v>
      </c>
      <c r="Z691" s="137">
        <v>43.8</v>
      </c>
      <c r="AA691" s="137">
        <v>21</v>
      </c>
      <c r="AB691" s="137">
        <v>239.93333333333334</v>
      </c>
      <c r="AC691" s="138">
        <v>1.3697666666666666</v>
      </c>
      <c r="AD691" s="137">
        <v>59.983333333333334</v>
      </c>
      <c r="AE691" s="137">
        <v>0.49364166666666665</v>
      </c>
      <c r="AF691" s="137">
        <v>25.669366666666665</v>
      </c>
      <c r="AG691" s="139">
        <f>Table1[[#This Row],[Print/Copy Time from Sleep Mode (s)]]-Table1[[#This Row],[Print/Copy Time from Ready State (s)]]</f>
        <v>33</v>
      </c>
      <c r="AH6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691" s="139" t="b">
        <f>IF(Table1[[#This Row],[Recovery Time Requirement (s)]]="No Requirement",TRUE,IF(Table1[[#This Row],[Recovery Time Requirement (s)]]="Default Delay Time Missing","Unknown",Table1[[#This Row],[Recovery Time (s) (Tactive1 - Tactive0)]]&lt;=Table1[[#This Row],[Recovery Time Requirement (s)]]))</f>
        <v>0</v>
      </c>
      <c r="AJ691" s="139" t="b">
        <f>Table1[[#This Row],[Automatic Duplex Output Capable]]&lt;&gt;"Optional"</f>
        <v>1</v>
      </c>
      <c r="AK6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1" s="140" t="str">
        <f t="array" ref="AL6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1" s="140">
        <f t="array" ref="AM6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v>
      </c>
      <c r="AN691" s="140">
        <f>Table1[[#This Row],[V2.0 TEC Requirement (kWh/wk)]]*52/3</f>
        <v>43.333333333333336</v>
      </c>
      <c r="AO6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0.49364166666666665</v>
      </c>
      <c r="AP691" s="140">
        <f t="array" ref="AP6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691" s="140">
        <f>Table1[[#This Row],[Proposed V3.0 TEC Requirement (kWh/wk)]]+IF(Table1[[#This Row],[Maximum Document Size Width]]&gt;=275,A3_Weekly,0)+IF(AND(ISNUMBER(FIND("WiFi",Table1[[#This Row],[Functional Adders]])),ISERROR(FIND("Ethernet",Table1[[#This Row],[Functional Adders]]))),WiFi_Weekly,0)</f>
        <v>0.27500000000000002</v>
      </c>
      <c r="AR691" s="140" t="b">
        <f>Table1[[#This Row],[Typical Electricity Consumption (TEC) Per Proposed V3.0 Calculations (kWh/wk)]]&lt;=Table1[[#This Row],[Proposed V3.0 TEC Requirement Plus A3 and Wi-Fi Allowances (kWh/wk)]]</f>
        <v>0</v>
      </c>
      <c r="AS691" s="140" t="b">
        <f t="shared" si="12"/>
        <v>0</v>
      </c>
    </row>
    <row r="692" spans="1:45" ht="36" x14ac:dyDescent="0.2">
      <c r="A692" s="131">
        <v>2288927</v>
      </c>
      <c r="B692" s="132" t="s">
        <v>1024</v>
      </c>
      <c r="C692" s="132" t="s">
        <v>1030</v>
      </c>
      <c r="D692" s="132" t="s">
        <v>1116</v>
      </c>
      <c r="E692" s="132" t="s">
        <v>1116</v>
      </c>
      <c r="F692" s="132"/>
      <c r="G692" s="132" t="s">
        <v>1432</v>
      </c>
      <c r="H692" s="132" t="s">
        <v>22</v>
      </c>
      <c r="I692" s="133">
        <v>216</v>
      </c>
      <c r="J692" s="133">
        <v>356</v>
      </c>
      <c r="K692" s="132"/>
      <c r="L692" s="132" t="s">
        <v>32</v>
      </c>
      <c r="M692" s="132" t="s">
        <v>21</v>
      </c>
      <c r="N692" s="133">
        <v>21</v>
      </c>
      <c r="O692" s="132" t="s">
        <v>24</v>
      </c>
      <c r="P692" s="134">
        <v>1.4670000000000001</v>
      </c>
      <c r="Q692" s="135">
        <v>76.284000000000006</v>
      </c>
      <c r="R692" s="132" t="s">
        <v>25</v>
      </c>
      <c r="S692" s="136">
        <v>43018</v>
      </c>
      <c r="T692" s="136">
        <v>42753</v>
      </c>
      <c r="U692" s="132" t="s">
        <v>40</v>
      </c>
      <c r="V692" s="132" t="s">
        <v>1117</v>
      </c>
      <c r="W692" s="137">
        <v>1</v>
      </c>
      <c r="X692" s="137">
        <v>13.2</v>
      </c>
      <c r="Y692" s="137">
        <v>46.2</v>
      </c>
      <c r="Z692" s="137">
        <v>43.2</v>
      </c>
      <c r="AA692" s="137">
        <v>21</v>
      </c>
      <c r="AB692" s="137">
        <v>255.2</v>
      </c>
      <c r="AC692" s="138">
        <v>1.460275</v>
      </c>
      <c r="AD692" s="137">
        <v>63.8</v>
      </c>
      <c r="AE692" s="137">
        <v>0.52886875</v>
      </c>
      <c r="AF692" s="137">
        <v>27.501175</v>
      </c>
      <c r="AG692" s="139">
        <f>Table1[[#This Row],[Print/Copy Time from Sleep Mode (s)]]-Table1[[#This Row],[Print/Copy Time from Ready State (s)]]</f>
        <v>33</v>
      </c>
      <c r="AH6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692" s="139" t="b">
        <f>IF(Table1[[#This Row],[Recovery Time Requirement (s)]]="No Requirement",TRUE,IF(Table1[[#This Row],[Recovery Time Requirement (s)]]="Default Delay Time Missing","Unknown",Table1[[#This Row],[Recovery Time (s) (Tactive1 - Tactive0)]]&lt;=Table1[[#This Row],[Recovery Time Requirement (s)]]))</f>
        <v>0</v>
      </c>
      <c r="AJ692" s="139" t="b">
        <f>Table1[[#This Row],[Automatic Duplex Output Capable]]&lt;&gt;"Optional"</f>
        <v>1</v>
      </c>
      <c r="AK6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2" s="140" t="str">
        <f t="array" ref="AL6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92" s="140">
        <f t="array" ref="AM6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2.78</v>
      </c>
      <c r="AN692" s="140">
        <f>Table1[[#This Row],[V2.0 TEC Requirement (kWh/wk)]]*52/3</f>
        <v>48.186666666666667</v>
      </c>
      <c r="AO6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0.52886875</v>
      </c>
      <c r="AP692" s="140">
        <f t="array" ref="AP6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692" s="140">
        <f>Table1[[#This Row],[Proposed V3.0 TEC Requirement (kWh/wk)]]+IF(Table1[[#This Row],[Maximum Document Size Width]]&gt;=275,A3_Weekly,0)+IF(AND(ISNUMBER(FIND("WiFi",Table1[[#This Row],[Functional Adders]])),ISERROR(FIND("Ethernet",Table1[[#This Row],[Functional Adders]]))),WiFi_Weekly,0)</f>
        <v>0.254</v>
      </c>
      <c r="AR692" s="140" t="b">
        <f>Table1[[#This Row],[Typical Electricity Consumption (TEC) Per Proposed V3.0 Calculations (kWh/wk)]]&lt;=Table1[[#This Row],[Proposed V3.0 TEC Requirement Plus A3 and Wi-Fi Allowances (kWh/wk)]]</f>
        <v>0</v>
      </c>
      <c r="AS692" s="140" t="b">
        <f t="shared" si="12"/>
        <v>0</v>
      </c>
    </row>
    <row r="693" spans="1:45" ht="36" x14ac:dyDescent="0.2">
      <c r="A693" s="131">
        <v>2263676</v>
      </c>
      <c r="B693" s="132" t="s">
        <v>1024</v>
      </c>
      <c r="C693" s="132" t="s">
        <v>1030</v>
      </c>
      <c r="D693" s="132" t="s">
        <v>1118</v>
      </c>
      <c r="E693" s="132" t="s">
        <v>1118</v>
      </c>
      <c r="F693" s="132"/>
      <c r="G693" s="132" t="s">
        <v>29</v>
      </c>
      <c r="H693" s="132" t="s">
        <v>22</v>
      </c>
      <c r="I693" s="133">
        <v>216</v>
      </c>
      <c r="J693" s="133">
        <v>356</v>
      </c>
      <c r="K693" s="132"/>
      <c r="L693" s="132" t="s">
        <v>32</v>
      </c>
      <c r="M693" s="132" t="s">
        <v>21</v>
      </c>
      <c r="N693" s="133">
        <v>26</v>
      </c>
      <c r="O693" s="132" t="s">
        <v>24</v>
      </c>
      <c r="P693" s="134">
        <v>1.5840000000000001</v>
      </c>
      <c r="Q693" s="135">
        <v>82.367999999999995</v>
      </c>
      <c r="R693" s="132" t="s">
        <v>31</v>
      </c>
      <c r="S693" s="136">
        <v>42583</v>
      </c>
      <c r="T693" s="136">
        <v>42458</v>
      </c>
      <c r="U693" s="132" t="s">
        <v>45</v>
      </c>
      <c r="V693" s="132" t="s">
        <v>1119</v>
      </c>
      <c r="W693" s="137">
        <v>1</v>
      </c>
      <c r="X693" s="137">
        <v>13.2</v>
      </c>
      <c r="Y693" s="137">
        <v>41.4</v>
      </c>
      <c r="Z693" s="137">
        <v>29.4</v>
      </c>
      <c r="AA693" s="137">
        <v>26</v>
      </c>
      <c r="AB693" s="137">
        <v>303.40000000000003</v>
      </c>
      <c r="AC693" s="138">
        <v>1.5847500000000003</v>
      </c>
      <c r="AD693" s="137">
        <v>75.850000000000009</v>
      </c>
      <c r="AE693" s="137">
        <v>0.45918750000000008</v>
      </c>
      <c r="AF693" s="137">
        <v>23.877750000000006</v>
      </c>
      <c r="AG693" s="139">
        <f>Table1[[#This Row],[Print/Copy Time from Sleep Mode (s)]]-Table1[[#This Row],[Print/Copy Time from Ready State (s)]]</f>
        <v>28.2</v>
      </c>
      <c r="AH6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693" s="139" t="b">
        <f>IF(Table1[[#This Row],[Recovery Time Requirement (s)]]="No Requirement",TRUE,IF(Table1[[#This Row],[Recovery Time Requirement (s)]]="Default Delay Time Missing","Unknown",Table1[[#This Row],[Recovery Time (s) (Tactive1 - Tactive0)]]&lt;=Table1[[#This Row],[Recovery Time Requirement (s)]]))</f>
        <v>0</v>
      </c>
      <c r="AJ693" s="139" t="b">
        <f>Table1[[#This Row],[Automatic Duplex Output Capable]]&lt;&gt;"Optional"</f>
        <v>1</v>
      </c>
      <c r="AK6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3" s="140" t="str">
        <f t="array" ref="AL6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3" s="140">
        <f t="array" ref="AM6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v>
      </c>
      <c r="AN693" s="140">
        <f>Table1[[#This Row],[V2.0 TEC Requirement (kWh/wk)]]*52/3</f>
        <v>56.333333333333336</v>
      </c>
      <c r="AO6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0.45918750000000008</v>
      </c>
      <c r="AP693" s="140">
        <f t="array" ref="AP6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0.43500000000000005</v>
      </c>
      <c r="AQ693" s="140">
        <f>Table1[[#This Row],[Proposed V3.0 TEC Requirement (kWh/wk)]]+IF(Table1[[#This Row],[Maximum Document Size Width]]&gt;=275,A3_Weekly,0)+IF(AND(ISNUMBER(FIND("WiFi",Table1[[#This Row],[Functional Adders]])),ISERROR(FIND("Ethernet",Table1[[#This Row],[Functional Adders]]))),WiFi_Weekly,0)</f>
        <v>0.43500000000000005</v>
      </c>
      <c r="AR693" s="140" t="b">
        <f>Table1[[#This Row],[Typical Electricity Consumption (TEC) Per Proposed V3.0 Calculations (kWh/wk)]]&lt;=Table1[[#This Row],[Proposed V3.0 TEC Requirement Plus A3 and Wi-Fi Allowances (kWh/wk)]]</f>
        <v>0</v>
      </c>
      <c r="AS693" s="140" t="b">
        <f t="shared" si="12"/>
        <v>0</v>
      </c>
    </row>
    <row r="694" spans="1:45" ht="36" x14ac:dyDescent="0.2">
      <c r="A694" s="131">
        <v>2263679</v>
      </c>
      <c r="B694" s="132" t="s">
        <v>1024</v>
      </c>
      <c r="C694" s="132" t="s">
        <v>1030</v>
      </c>
      <c r="D694" s="132" t="s">
        <v>1120</v>
      </c>
      <c r="E694" s="132" t="s">
        <v>1120</v>
      </c>
      <c r="F694" s="132"/>
      <c r="G694" s="132" t="s">
        <v>29</v>
      </c>
      <c r="H694" s="132" t="s">
        <v>22</v>
      </c>
      <c r="I694" s="133">
        <v>216</v>
      </c>
      <c r="J694" s="133">
        <v>356</v>
      </c>
      <c r="K694" s="132"/>
      <c r="L694" s="132" t="s">
        <v>32</v>
      </c>
      <c r="M694" s="132" t="s">
        <v>21</v>
      </c>
      <c r="N694" s="133">
        <v>26</v>
      </c>
      <c r="O694" s="132" t="s">
        <v>24</v>
      </c>
      <c r="P694" s="134">
        <v>1.552</v>
      </c>
      <c r="Q694" s="135">
        <v>80.703999999999994</v>
      </c>
      <c r="R694" s="132" t="s">
        <v>31</v>
      </c>
      <c r="S694" s="136">
        <v>42583</v>
      </c>
      <c r="T694" s="136">
        <v>42458</v>
      </c>
      <c r="U694" s="132" t="s">
        <v>45</v>
      </c>
      <c r="V694" s="132" t="s">
        <v>1121</v>
      </c>
      <c r="W694" s="137">
        <v>1</v>
      </c>
      <c r="X694" s="137">
        <v>18</v>
      </c>
      <c r="Y694" s="137">
        <v>42</v>
      </c>
      <c r="Z694" s="137">
        <v>28.8</v>
      </c>
      <c r="AA694" s="137">
        <v>26</v>
      </c>
      <c r="AB694" s="137">
        <v>296.00000000000006</v>
      </c>
      <c r="AC694" s="138">
        <v>1.5477500000000002</v>
      </c>
      <c r="AD694" s="137">
        <v>74.000000000000014</v>
      </c>
      <c r="AE694" s="137">
        <v>0.44993750000000005</v>
      </c>
      <c r="AF694" s="137">
        <v>23.396750000000001</v>
      </c>
      <c r="AG694" s="139">
        <f>Table1[[#This Row],[Print/Copy Time from Sleep Mode (s)]]-Table1[[#This Row],[Print/Copy Time from Ready State (s)]]</f>
        <v>24</v>
      </c>
      <c r="AH6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694" s="139" t="b">
        <f>IF(Table1[[#This Row],[Recovery Time Requirement (s)]]="No Requirement",TRUE,IF(Table1[[#This Row],[Recovery Time Requirement (s)]]="Default Delay Time Missing","Unknown",Table1[[#This Row],[Recovery Time (s) (Tactive1 - Tactive0)]]&lt;=Table1[[#This Row],[Recovery Time Requirement (s)]]))</f>
        <v>0</v>
      </c>
      <c r="AJ694" s="139" t="b">
        <f>Table1[[#This Row],[Automatic Duplex Output Capable]]&lt;&gt;"Optional"</f>
        <v>1</v>
      </c>
      <c r="AK6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4" s="140" t="str">
        <f t="array" ref="AL6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4" s="140">
        <f t="array" ref="AM6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3.25</v>
      </c>
      <c r="AN694" s="140">
        <f>Table1[[#This Row],[V2.0 TEC Requirement (kWh/wk)]]*52/3</f>
        <v>56.333333333333336</v>
      </c>
      <c r="AO6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0.44993750000000005</v>
      </c>
      <c r="AP694" s="140">
        <f t="array" ref="AP6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0.43500000000000005</v>
      </c>
      <c r="AQ694" s="140">
        <f>Table1[[#This Row],[Proposed V3.0 TEC Requirement (kWh/wk)]]+IF(Table1[[#This Row],[Maximum Document Size Width]]&gt;=275,A3_Weekly,0)+IF(AND(ISNUMBER(FIND("WiFi",Table1[[#This Row],[Functional Adders]])),ISERROR(FIND("Ethernet",Table1[[#This Row],[Functional Adders]]))),WiFi_Weekly,0)</f>
        <v>0.43500000000000005</v>
      </c>
      <c r="AR694" s="140" t="b">
        <f>Table1[[#This Row],[Typical Electricity Consumption (TEC) Per Proposed V3.0 Calculations (kWh/wk)]]&lt;=Table1[[#This Row],[Proposed V3.0 TEC Requirement Plus A3 and Wi-Fi Allowances (kWh/wk)]]</f>
        <v>0</v>
      </c>
      <c r="AS694" s="140" t="b">
        <f t="shared" si="12"/>
        <v>0</v>
      </c>
    </row>
    <row r="695" spans="1:45" ht="36" x14ac:dyDescent="0.2">
      <c r="A695" s="131">
        <v>2274486</v>
      </c>
      <c r="B695" s="132" t="s">
        <v>1024</v>
      </c>
      <c r="C695" s="132" t="s">
        <v>1030</v>
      </c>
      <c r="D695" s="132" t="s">
        <v>1122</v>
      </c>
      <c r="E695" s="132" t="s">
        <v>1122</v>
      </c>
      <c r="F695" s="132"/>
      <c r="G695" s="132" t="s">
        <v>29</v>
      </c>
      <c r="H695" s="132" t="s">
        <v>22</v>
      </c>
      <c r="I695" s="133">
        <v>297</v>
      </c>
      <c r="J695" s="133">
        <v>216</v>
      </c>
      <c r="K695" s="132"/>
      <c r="L695" s="132" t="s">
        <v>32</v>
      </c>
      <c r="M695" s="132" t="s">
        <v>21</v>
      </c>
      <c r="N695" s="133">
        <v>30</v>
      </c>
      <c r="O695" s="132" t="s">
        <v>24</v>
      </c>
      <c r="P695" s="134">
        <v>1.2310000000000001</v>
      </c>
      <c r="Q695" s="135">
        <v>64.012</v>
      </c>
      <c r="R695" s="132" t="s">
        <v>243</v>
      </c>
      <c r="S695" s="136">
        <v>42716</v>
      </c>
      <c r="T695" s="136">
        <v>42590</v>
      </c>
      <c r="U695" s="132" t="s">
        <v>45</v>
      </c>
      <c r="V695" s="132" t="s">
        <v>1123</v>
      </c>
      <c r="W695" s="137">
        <v>1</v>
      </c>
      <c r="X695" s="137">
        <v>9.6</v>
      </c>
      <c r="Y695" s="137">
        <v>19.8</v>
      </c>
      <c r="Z695" s="137">
        <v>18</v>
      </c>
      <c r="AA695" s="137">
        <v>30</v>
      </c>
      <c r="AB695" s="137">
        <v>232.40000000000003</v>
      </c>
      <c r="AC695" s="138">
        <v>1.2272500000000002</v>
      </c>
      <c r="AD695" s="137">
        <v>58.100000000000009</v>
      </c>
      <c r="AE695" s="137">
        <v>0.36981250000000004</v>
      </c>
      <c r="AF695" s="137">
        <v>19.230250000000002</v>
      </c>
      <c r="AG695" s="139">
        <f>Table1[[#This Row],[Print/Copy Time from Sleep Mode (s)]]-Table1[[#This Row],[Print/Copy Time from Ready State (s)]]</f>
        <v>10.200000000000001</v>
      </c>
      <c r="AH6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95" s="139" t="b">
        <f>IF(Table1[[#This Row],[Recovery Time Requirement (s)]]="No Requirement",TRUE,IF(Table1[[#This Row],[Recovery Time Requirement (s)]]="Default Delay Time Missing","Unknown",Table1[[#This Row],[Recovery Time (s) (Tactive1 - Tactive0)]]&lt;=Table1[[#This Row],[Recovery Time Requirement (s)]]))</f>
        <v>1</v>
      </c>
      <c r="AJ695" s="139" t="b">
        <f>Table1[[#This Row],[Automatic Duplex Output Capable]]&lt;&gt;"Optional"</f>
        <v>1</v>
      </c>
      <c r="AK6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5" s="140" t="str">
        <f t="array" ref="AL6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5" s="140">
        <f t="array" ref="AM6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95" s="140">
        <f>Table1[[#This Row],[V2.0 TEC Requirement (kWh/wk)]]*52/3</f>
        <v>71.933333333333337</v>
      </c>
      <c r="AO6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0.31981250000000006</v>
      </c>
      <c r="AP695" s="140">
        <f t="array" ref="AP6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695" s="140">
        <f>Table1[[#This Row],[Proposed V3.0 TEC Requirement (kWh/wk)]]+IF(Table1[[#This Row],[Maximum Document Size Width]]&gt;=275,A3_Weekly,0)+IF(AND(ISNUMBER(FIND("WiFi",Table1[[#This Row],[Functional Adders]])),ISERROR(FIND("Ethernet",Table1[[#This Row],[Functional Adders]]))),WiFi_Weekly,0)</f>
        <v>0.61299999999999999</v>
      </c>
      <c r="AR695" s="140" t="b">
        <f>Table1[[#This Row],[Typical Electricity Consumption (TEC) Per Proposed V3.0 Calculations (kWh/wk)]]&lt;=Table1[[#This Row],[Proposed V3.0 TEC Requirement Plus A3 and Wi-Fi Allowances (kWh/wk)]]</f>
        <v>1</v>
      </c>
      <c r="AS695" s="140" t="b">
        <f t="shared" si="12"/>
        <v>1</v>
      </c>
    </row>
    <row r="696" spans="1:45" ht="36" x14ac:dyDescent="0.2">
      <c r="A696" s="131">
        <v>2300711</v>
      </c>
      <c r="B696" s="132" t="s">
        <v>1024</v>
      </c>
      <c r="C696" s="132" t="s">
        <v>1030</v>
      </c>
      <c r="D696" s="132" t="s">
        <v>1124</v>
      </c>
      <c r="E696" s="132" t="s">
        <v>1124</v>
      </c>
      <c r="F696" s="132"/>
      <c r="G696" s="132" t="s">
        <v>29</v>
      </c>
      <c r="H696" s="132" t="s">
        <v>22</v>
      </c>
      <c r="I696" s="133">
        <v>297</v>
      </c>
      <c r="J696" s="133">
        <v>216</v>
      </c>
      <c r="K696" s="132"/>
      <c r="L696" s="132" t="s">
        <v>32</v>
      </c>
      <c r="M696" s="132" t="s">
        <v>21</v>
      </c>
      <c r="N696" s="133">
        <v>30</v>
      </c>
      <c r="O696" s="132" t="s">
        <v>24</v>
      </c>
      <c r="P696" s="134">
        <v>1.2270000000000001</v>
      </c>
      <c r="Q696" s="135">
        <v>63.804000000000002</v>
      </c>
      <c r="R696" s="132" t="s">
        <v>243</v>
      </c>
      <c r="S696" s="136">
        <v>43069</v>
      </c>
      <c r="T696" s="136">
        <v>42942</v>
      </c>
      <c r="U696" s="132" t="s">
        <v>45</v>
      </c>
      <c r="V696" s="132" t="s">
        <v>1125</v>
      </c>
      <c r="W696" s="137">
        <v>1</v>
      </c>
      <c r="X696" s="137">
        <v>10.8</v>
      </c>
      <c r="Y696" s="137">
        <v>22.8</v>
      </c>
      <c r="Z696" s="137">
        <v>19.8</v>
      </c>
      <c r="AA696" s="137">
        <v>30</v>
      </c>
      <c r="AB696" s="137">
        <v>224.33333333333331</v>
      </c>
      <c r="AC696" s="138">
        <v>1.2260666666666666</v>
      </c>
      <c r="AD696" s="137">
        <v>56.083333333333329</v>
      </c>
      <c r="AE696" s="137">
        <v>0.4073166666666666</v>
      </c>
      <c r="AF696" s="137">
        <v>21.180466666666664</v>
      </c>
      <c r="AG696" s="139">
        <f>Table1[[#This Row],[Print/Copy Time from Sleep Mode (s)]]-Table1[[#This Row],[Print/Copy Time from Ready State (s)]]</f>
        <v>12</v>
      </c>
      <c r="AH6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96" s="139" t="b">
        <f>IF(Table1[[#This Row],[Recovery Time Requirement (s)]]="No Requirement",TRUE,IF(Table1[[#This Row],[Recovery Time Requirement (s)]]="Default Delay Time Missing","Unknown",Table1[[#This Row],[Recovery Time (s) (Tactive1 - Tactive0)]]&lt;=Table1[[#This Row],[Recovery Time Requirement (s)]]))</f>
        <v>1</v>
      </c>
      <c r="AJ696" s="139" t="b">
        <f>Table1[[#This Row],[Automatic Duplex Output Capable]]&lt;&gt;"Optional"</f>
        <v>1</v>
      </c>
      <c r="AK6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6" s="140" t="str">
        <f t="array" ref="AL6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6" s="140">
        <f t="array" ref="AM6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4.1500000000000004</v>
      </c>
      <c r="AN696" s="140">
        <f>Table1[[#This Row],[V2.0 TEC Requirement (kWh/wk)]]*52/3</f>
        <v>71.933333333333337</v>
      </c>
      <c r="AO6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0.35731666666666662</v>
      </c>
      <c r="AP696" s="140">
        <f t="array" ref="AP6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696" s="140">
        <f>Table1[[#This Row],[Proposed V3.0 TEC Requirement (kWh/wk)]]+IF(Table1[[#This Row],[Maximum Document Size Width]]&gt;=275,A3_Weekly,0)+IF(AND(ISNUMBER(FIND("WiFi",Table1[[#This Row],[Functional Adders]])),ISERROR(FIND("Ethernet",Table1[[#This Row],[Functional Adders]]))),WiFi_Weekly,0)</f>
        <v>0.61299999999999999</v>
      </c>
      <c r="AR696" s="140" t="b">
        <f>Table1[[#This Row],[Typical Electricity Consumption (TEC) Per Proposed V3.0 Calculations (kWh/wk)]]&lt;=Table1[[#This Row],[Proposed V3.0 TEC Requirement Plus A3 and Wi-Fi Allowances (kWh/wk)]]</f>
        <v>1</v>
      </c>
      <c r="AS696" s="140" t="b">
        <f t="shared" si="12"/>
        <v>1</v>
      </c>
    </row>
    <row r="697" spans="1:45" ht="36" x14ac:dyDescent="0.2">
      <c r="A697" s="131">
        <v>2301000</v>
      </c>
      <c r="B697" s="132" t="s">
        <v>1024</v>
      </c>
      <c r="C697" s="132" t="s">
        <v>1030</v>
      </c>
      <c r="D697" s="132" t="s">
        <v>1126</v>
      </c>
      <c r="E697" s="132" t="s">
        <v>1126</v>
      </c>
      <c r="F697" s="132"/>
      <c r="G697" s="132" t="s">
        <v>1432</v>
      </c>
      <c r="H697" s="132" t="s">
        <v>22</v>
      </c>
      <c r="I697" s="133">
        <v>297</v>
      </c>
      <c r="J697" s="133">
        <v>216</v>
      </c>
      <c r="K697" s="132"/>
      <c r="L697" s="132" t="s">
        <v>32</v>
      </c>
      <c r="M697" s="132" t="s">
        <v>21</v>
      </c>
      <c r="N697" s="133">
        <v>30</v>
      </c>
      <c r="O697" s="132" t="s">
        <v>24</v>
      </c>
      <c r="P697" s="134">
        <v>1.3360000000000001</v>
      </c>
      <c r="Q697" s="135">
        <v>69.471999999999994</v>
      </c>
      <c r="R697" s="132" t="s">
        <v>243</v>
      </c>
      <c r="S697" s="136">
        <v>43069</v>
      </c>
      <c r="T697" s="136">
        <v>42944</v>
      </c>
      <c r="U697" s="132" t="s">
        <v>45</v>
      </c>
      <c r="V697" s="132" t="s">
        <v>1127</v>
      </c>
      <c r="W697" s="137">
        <v>1</v>
      </c>
      <c r="X697" s="137">
        <v>10.8</v>
      </c>
      <c r="Y697" s="137">
        <v>19.2</v>
      </c>
      <c r="Z697" s="137">
        <v>21.6</v>
      </c>
      <c r="AA697" s="137">
        <v>30</v>
      </c>
      <c r="AB697" s="137">
        <v>230.33333333333331</v>
      </c>
      <c r="AC697" s="138">
        <v>1.3343666666666665</v>
      </c>
      <c r="AD697" s="137">
        <v>57.583333333333329</v>
      </c>
      <c r="AE697" s="137">
        <v>0.50999166666666662</v>
      </c>
      <c r="AF697" s="137">
        <v>26.519566666666663</v>
      </c>
      <c r="AG697" s="139">
        <f>Table1[[#This Row],[Print/Copy Time from Sleep Mode (s)]]-Table1[[#This Row],[Print/Copy Time from Ready State (s)]]</f>
        <v>8.3999999999999986</v>
      </c>
      <c r="AH6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697" s="139" t="b">
        <f>IF(Table1[[#This Row],[Recovery Time Requirement (s)]]="No Requirement",TRUE,IF(Table1[[#This Row],[Recovery Time Requirement (s)]]="Default Delay Time Missing","Unknown",Table1[[#This Row],[Recovery Time (s) (Tactive1 - Tactive0)]]&lt;=Table1[[#This Row],[Recovery Time Requirement (s)]]))</f>
        <v>1</v>
      </c>
      <c r="AJ697" s="139" t="b">
        <f>Table1[[#This Row],[Automatic Duplex Output Capable]]&lt;&gt;"Optional"</f>
        <v>1</v>
      </c>
      <c r="AK6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7" s="140" t="str">
        <f t="array" ref="AL6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697" s="140">
        <f t="array" ref="AM6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697" s="140">
        <f>Table1[[#This Row],[V2.0 TEC Requirement (kWh/wk)]]*52/3</f>
        <v>73.666666666666671</v>
      </c>
      <c r="AO6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0.45999166666666663</v>
      </c>
      <c r="AP697" s="140">
        <f t="array" ref="AP6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697" s="140">
        <f>Table1[[#This Row],[Proposed V3.0 TEC Requirement (kWh/wk)]]+IF(Table1[[#This Row],[Maximum Document Size Width]]&gt;=275,A3_Weekly,0)+IF(AND(ISNUMBER(FIND("WiFi",Table1[[#This Row],[Functional Adders]])),ISERROR(FIND("Ethernet",Table1[[#This Row],[Functional Adders]]))),WiFi_Weekly,0)</f>
        <v>0.49299999999999999</v>
      </c>
      <c r="AR697" s="140" t="b">
        <f>Table1[[#This Row],[Typical Electricity Consumption (TEC) Per Proposed V3.0 Calculations (kWh/wk)]]&lt;=Table1[[#This Row],[Proposed V3.0 TEC Requirement Plus A3 and Wi-Fi Allowances (kWh/wk)]]</f>
        <v>0</v>
      </c>
      <c r="AS697" s="140" t="b">
        <f t="shared" si="12"/>
        <v>0</v>
      </c>
    </row>
    <row r="698" spans="1:45" ht="36" x14ac:dyDescent="0.2">
      <c r="A698" s="131">
        <v>2251516</v>
      </c>
      <c r="B698" s="132" t="s">
        <v>1024</v>
      </c>
      <c r="C698" s="132" t="s">
        <v>1030</v>
      </c>
      <c r="D698" s="132" t="s">
        <v>1128</v>
      </c>
      <c r="E698" s="132" t="s">
        <v>1128</v>
      </c>
      <c r="F698" s="132"/>
      <c r="G698" s="132" t="s">
        <v>29</v>
      </c>
      <c r="H698" s="132" t="s">
        <v>22</v>
      </c>
      <c r="I698" s="133">
        <v>356</v>
      </c>
      <c r="J698" s="133">
        <v>216</v>
      </c>
      <c r="K698" s="132"/>
      <c r="L698" s="132" t="s">
        <v>32</v>
      </c>
      <c r="M698" s="132" t="s">
        <v>21</v>
      </c>
      <c r="N698" s="133">
        <v>37</v>
      </c>
      <c r="O698" s="132" t="s">
        <v>24</v>
      </c>
      <c r="P698" s="134">
        <v>3.4849999999999999</v>
      </c>
      <c r="Q698" s="135">
        <v>181.22</v>
      </c>
      <c r="R698" s="132" t="s">
        <v>31</v>
      </c>
      <c r="S698" s="136">
        <v>42370</v>
      </c>
      <c r="T698" s="136">
        <v>42304</v>
      </c>
      <c r="U698" s="132" t="s">
        <v>45</v>
      </c>
      <c r="V698" s="132" t="s">
        <v>1129</v>
      </c>
      <c r="W698" s="137">
        <v>6</v>
      </c>
      <c r="X698" s="137">
        <v>10.8</v>
      </c>
      <c r="Y698" s="137">
        <v>55.8</v>
      </c>
      <c r="Z698" s="137">
        <v>36</v>
      </c>
      <c r="AA698" s="137">
        <v>32</v>
      </c>
      <c r="AB698" s="137">
        <v>683.8</v>
      </c>
      <c r="AC698" s="138">
        <v>3.4830000000000001</v>
      </c>
      <c r="AD698" s="137">
        <v>170.95</v>
      </c>
      <c r="AE698" s="137">
        <v>0.93374999999999997</v>
      </c>
      <c r="AF698" s="137">
        <v>48.555</v>
      </c>
      <c r="AG698" s="139">
        <f>Table1[[#This Row],[Print/Copy Time from Sleep Mode (s)]]-Table1[[#This Row],[Print/Copy Time from Ready State (s)]]</f>
        <v>45</v>
      </c>
      <c r="AH6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698" s="139" t="b">
        <f>IF(Table1[[#This Row],[Recovery Time Requirement (s)]]="No Requirement",TRUE,IF(Table1[[#This Row],[Recovery Time Requirement (s)]]="Default Delay Time Missing","Unknown",Table1[[#This Row],[Recovery Time (s) (Tactive1 - Tactive0)]]&lt;=Table1[[#This Row],[Recovery Time Requirement (s)]]))</f>
        <v>0</v>
      </c>
      <c r="AJ698" s="139" t="b">
        <f>Table1[[#This Row],[Automatic Duplex Output Capable]]&lt;&gt;"Optional"</f>
        <v>1</v>
      </c>
      <c r="AK6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8" s="140" t="str">
        <f t="array" ref="AL6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8" s="140">
        <f t="array" ref="AM6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5.55</v>
      </c>
      <c r="AN698" s="140">
        <f>Table1[[#This Row],[V2.0 TEC Requirement (kWh/wk)]]*52/3</f>
        <v>96.199999999999989</v>
      </c>
      <c r="AO6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0.88374999999999992</v>
      </c>
      <c r="AP698" s="140">
        <f t="array" ref="AP6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0.78699999999999992</v>
      </c>
      <c r="AQ698" s="140">
        <f>Table1[[#This Row],[Proposed V3.0 TEC Requirement (kWh/wk)]]+IF(Table1[[#This Row],[Maximum Document Size Width]]&gt;=275,A3_Weekly,0)+IF(AND(ISNUMBER(FIND("WiFi",Table1[[#This Row],[Functional Adders]])),ISERROR(FIND("Ethernet",Table1[[#This Row],[Functional Adders]]))),WiFi_Weekly,0)</f>
        <v>0.83699999999999997</v>
      </c>
      <c r="AR698" s="140" t="b">
        <f>Table1[[#This Row],[Typical Electricity Consumption (TEC) Per Proposed V3.0 Calculations (kWh/wk)]]&lt;=Table1[[#This Row],[Proposed V3.0 TEC Requirement Plus A3 and Wi-Fi Allowances (kWh/wk)]]</f>
        <v>0</v>
      </c>
      <c r="AS698" s="140" t="b">
        <f t="shared" si="12"/>
        <v>0</v>
      </c>
    </row>
    <row r="699" spans="1:45" ht="36" x14ac:dyDescent="0.2">
      <c r="A699" s="131">
        <v>2231912</v>
      </c>
      <c r="B699" s="132" t="s">
        <v>1024</v>
      </c>
      <c r="C699" s="132" t="s">
        <v>1030</v>
      </c>
      <c r="D699" s="132" t="s">
        <v>1130</v>
      </c>
      <c r="E699" s="132" t="s">
        <v>1130</v>
      </c>
      <c r="F699" s="132"/>
      <c r="G699" s="132" t="s">
        <v>29</v>
      </c>
      <c r="H699" s="132" t="s">
        <v>22</v>
      </c>
      <c r="I699" s="133">
        <v>356</v>
      </c>
      <c r="J699" s="133">
        <v>216</v>
      </c>
      <c r="K699" s="132"/>
      <c r="L699" s="132" t="s">
        <v>32</v>
      </c>
      <c r="M699" s="132" t="s">
        <v>21</v>
      </c>
      <c r="N699" s="133">
        <v>42</v>
      </c>
      <c r="O699" s="132" t="s">
        <v>24</v>
      </c>
      <c r="P699" s="134">
        <v>4.34</v>
      </c>
      <c r="Q699" s="135">
        <v>225.68</v>
      </c>
      <c r="R699" s="132" t="s">
        <v>31</v>
      </c>
      <c r="S699" s="136">
        <v>42156</v>
      </c>
      <c r="T699" s="136">
        <v>42032</v>
      </c>
      <c r="U699" s="132" t="s">
        <v>45</v>
      </c>
      <c r="V699" s="132" t="s">
        <v>1131</v>
      </c>
      <c r="W699" s="137">
        <v>6</v>
      </c>
      <c r="X699" s="137">
        <v>15</v>
      </c>
      <c r="Y699" s="137">
        <v>55.2</v>
      </c>
      <c r="Z699" s="137">
        <v>40.799999999999997</v>
      </c>
      <c r="AA699" s="137">
        <v>32</v>
      </c>
      <c r="AB699" s="137">
        <v>855.80000000000007</v>
      </c>
      <c r="AC699" s="138">
        <v>4.343</v>
      </c>
      <c r="AD699" s="137">
        <v>213.95000000000002</v>
      </c>
      <c r="AE699" s="137">
        <v>1.1487499999999999</v>
      </c>
      <c r="AF699" s="137">
        <v>59.734999999999999</v>
      </c>
      <c r="AG699" s="139">
        <f>Table1[[#This Row],[Print/Copy Time from Sleep Mode (s)]]-Table1[[#This Row],[Print/Copy Time from Ready State (s)]]</f>
        <v>40.200000000000003</v>
      </c>
      <c r="AH6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699" s="139" t="b">
        <f>IF(Table1[[#This Row],[Recovery Time Requirement (s)]]="No Requirement",TRUE,IF(Table1[[#This Row],[Recovery Time Requirement (s)]]="Default Delay Time Missing","Unknown",Table1[[#This Row],[Recovery Time (s) (Tactive1 - Tactive0)]]&lt;=Table1[[#This Row],[Recovery Time Requirement (s)]]))</f>
        <v>0</v>
      </c>
      <c r="AJ699" s="139" t="b">
        <f>Table1[[#This Row],[Automatic Duplex Output Capable]]&lt;&gt;"Optional"</f>
        <v>1</v>
      </c>
      <c r="AK6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699" s="140" t="str">
        <f t="array" ref="AL6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699" s="140">
        <f t="array" ref="AM6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6.55</v>
      </c>
      <c r="AN699" s="140">
        <f>Table1[[#This Row],[V2.0 TEC Requirement (kWh/wk)]]*52/3</f>
        <v>113.53333333333332</v>
      </c>
      <c r="AO6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1.0987499999999999</v>
      </c>
      <c r="AP699" s="140">
        <f t="array" ref="AP6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0.91699999999999993</v>
      </c>
      <c r="AQ699" s="140">
        <f>Table1[[#This Row],[Proposed V3.0 TEC Requirement (kWh/wk)]]+IF(Table1[[#This Row],[Maximum Document Size Width]]&gt;=275,A3_Weekly,0)+IF(AND(ISNUMBER(FIND("WiFi",Table1[[#This Row],[Functional Adders]])),ISERROR(FIND("Ethernet",Table1[[#This Row],[Functional Adders]]))),WiFi_Weekly,0)</f>
        <v>0.96699999999999997</v>
      </c>
      <c r="AR699" s="140" t="b">
        <f>Table1[[#This Row],[Typical Electricity Consumption (TEC) Per Proposed V3.0 Calculations (kWh/wk)]]&lt;=Table1[[#This Row],[Proposed V3.0 TEC Requirement Plus A3 and Wi-Fi Allowances (kWh/wk)]]</f>
        <v>0</v>
      </c>
      <c r="AS699" s="140" t="b">
        <f t="shared" si="12"/>
        <v>0</v>
      </c>
    </row>
    <row r="700" spans="1:45" ht="36" x14ac:dyDescent="0.2">
      <c r="A700" s="131">
        <v>2271954</v>
      </c>
      <c r="B700" s="132" t="s">
        <v>1024</v>
      </c>
      <c r="C700" s="132" t="s">
        <v>1030</v>
      </c>
      <c r="D700" s="132" t="s">
        <v>1132</v>
      </c>
      <c r="E700" s="132" t="s">
        <v>1132</v>
      </c>
      <c r="F700" s="132"/>
      <c r="G700" s="132" t="s">
        <v>29</v>
      </c>
      <c r="H700" s="132" t="s">
        <v>22</v>
      </c>
      <c r="I700" s="133">
        <v>297</v>
      </c>
      <c r="J700" s="133">
        <v>432</v>
      </c>
      <c r="K700" s="132"/>
      <c r="L700" s="132" t="s">
        <v>32</v>
      </c>
      <c r="M700" s="132" t="s">
        <v>21</v>
      </c>
      <c r="N700" s="133">
        <v>45</v>
      </c>
      <c r="O700" s="132" t="s">
        <v>24</v>
      </c>
      <c r="P700" s="134">
        <v>1.718</v>
      </c>
      <c r="Q700" s="135">
        <v>89.335999999999999</v>
      </c>
      <c r="R700" s="132" t="s">
        <v>243</v>
      </c>
      <c r="S700" s="136">
        <v>42675</v>
      </c>
      <c r="T700" s="136">
        <v>42557</v>
      </c>
      <c r="U700" s="132" t="s">
        <v>45</v>
      </c>
      <c r="V700" s="132" t="s">
        <v>1133</v>
      </c>
      <c r="W700" s="137">
        <v>1</v>
      </c>
      <c r="X700" s="137">
        <v>11.4</v>
      </c>
      <c r="Y700" s="137">
        <v>14.4</v>
      </c>
      <c r="Z700" s="137">
        <v>13.2</v>
      </c>
      <c r="AA700" s="137">
        <v>32</v>
      </c>
      <c r="AB700" s="137">
        <v>325.60000000000002</v>
      </c>
      <c r="AC700" s="138">
        <v>1.7176</v>
      </c>
      <c r="AD700" s="137">
        <v>81.400000000000006</v>
      </c>
      <c r="AE700" s="137">
        <v>0.51760000000000006</v>
      </c>
      <c r="AF700" s="137">
        <v>26.915200000000002</v>
      </c>
      <c r="AG700" s="139">
        <f>Table1[[#This Row],[Print/Copy Time from Sleep Mode (s)]]-Table1[[#This Row],[Print/Copy Time from Ready State (s)]]</f>
        <v>3</v>
      </c>
      <c r="AH7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700" s="139" t="b">
        <f>IF(Table1[[#This Row],[Recovery Time Requirement (s)]]="No Requirement",TRUE,IF(Table1[[#This Row],[Recovery Time Requirement (s)]]="Default Delay Time Missing","Unknown",Table1[[#This Row],[Recovery Time (s) (Tactive1 - Tactive0)]]&lt;=Table1[[#This Row],[Recovery Time Requirement (s)]]))</f>
        <v>1</v>
      </c>
      <c r="AJ700" s="139" t="b">
        <f>Table1[[#This Row],[Automatic Duplex Output Capable]]&lt;&gt;"Optional"</f>
        <v>1</v>
      </c>
      <c r="AK7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0" s="140" t="str">
        <f t="array" ref="AL7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00" s="140">
        <f t="array" ref="AM7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700" s="140">
        <f>Table1[[#This Row],[V2.0 TEC Requirement (kWh/wk)]]*52/3</f>
        <v>123.93333333333332</v>
      </c>
      <c r="AO7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0.46760000000000007</v>
      </c>
      <c r="AP700" s="140">
        <f t="array" ref="AP7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0.92299999999999993</v>
      </c>
      <c r="AQ700" s="140">
        <f>Table1[[#This Row],[Proposed V3.0 TEC Requirement (kWh/wk)]]+IF(Table1[[#This Row],[Maximum Document Size Width]]&gt;=275,A3_Weekly,0)+IF(AND(ISNUMBER(FIND("WiFi",Table1[[#This Row],[Functional Adders]])),ISERROR(FIND("Ethernet",Table1[[#This Row],[Functional Adders]]))),WiFi_Weekly,0)</f>
        <v>0.97299999999999998</v>
      </c>
      <c r="AR700" s="140" t="b">
        <f>Table1[[#This Row],[Typical Electricity Consumption (TEC) Per Proposed V3.0 Calculations (kWh/wk)]]&lt;=Table1[[#This Row],[Proposed V3.0 TEC Requirement Plus A3 and Wi-Fi Allowances (kWh/wk)]]</f>
        <v>1</v>
      </c>
      <c r="AS700" s="140" t="b">
        <f t="shared" si="12"/>
        <v>1</v>
      </c>
    </row>
    <row r="701" spans="1:45" ht="36" x14ac:dyDescent="0.2">
      <c r="A701" s="131">
        <v>2271958</v>
      </c>
      <c r="B701" s="132" t="s">
        <v>1024</v>
      </c>
      <c r="C701" s="132" t="s">
        <v>1030</v>
      </c>
      <c r="D701" s="132" t="s">
        <v>1134</v>
      </c>
      <c r="E701" s="132" t="s">
        <v>1134</v>
      </c>
      <c r="F701" s="132"/>
      <c r="G701" s="132" t="s">
        <v>29</v>
      </c>
      <c r="H701" s="132" t="s">
        <v>22</v>
      </c>
      <c r="I701" s="133">
        <v>297</v>
      </c>
      <c r="J701" s="133">
        <v>432</v>
      </c>
      <c r="K701" s="132"/>
      <c r="L701" s="132" t="s">
        <v>32</v>
      </c>
      <c r="M701" s="132" t="s">
        <v>21</v>
      </c>
      <c r="N701" s="133">
        <v>60</v>
      </c>
      <c r="O701" s="132" t="s">
        <v>24</v>
      </c>
      <c r="P701" s="134">
        <v>2.7839999999999998</v>
      </c>
      <c r="Q701" s="135">
        <v>144.768</v>
      </c>
      <c r="R701" s="132" t="s">
        <v>243</v>
      </c>
      <c r="S701" s="136">
        <v>42675</v>
      </c>
      <c r="T701" s="136">
        <v>42557</v>
      </c>
      <c r="U701" s="132" t="s">
        <v>45</v>
      </c>
      <c r="V701" s="132" t="s">
        <v>1135</v>
      </c>
      <c r="W701" s="137">
        <v>1</v>
      </c>
      <c r="X701" s="137">
        <v>12</v>
      </c>
      <c r="Y701" s="137">
        <v>14.4</v>
      </c>
      <c r="Z701" s="137">
        <v>13.8</v>
      </c>
      <c r="AA701" s="137">
        <v>32</v>
      </c>
      <c r="AB701" s="137">
        <v>539.4</v>
      </c>
      <c r="AC701" s="138">
        <v>2.7866</v>
      </c>
      <c r="AD701" s="137">
        <v>134.85</v>
      </c>
      <c r="AE701" s="137">
        <v>0.78485000000000005</v>
      </c>
      <c r="AF701" s="137">
        <v>40.812200000000004</v>
      </c>
      <c r="AG701" s="139">
        <f>Table1[[#This Row],[Print/Copy Time from Sleep Mode (s)]]-Table1[[#This Row],[Print/Copy Time from Ready State (s)]]</f>
        <v>2.4000000000000004</v>
      </c>
      <c r="AH7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01" s="139" t="b">
        <f>IF(Table1[[#This Row],[Recovery Time Requirement (s)]]="No Requirement",TRUE,IF(Table1[[#This Row],[Recovery Time Requirement (s)]]="Default Delay Time Missing","Unknown",Table1[[#This Row],[Recovery Time (s) (Tactive1 - Tactive0)]]&lt;=Table1[[#This Row],[Recovery Time Requirement (s)]]))</f>
        <v>1</v>
      </c>
      <c r="AJ701" s="139" t="b">
        <f>Table1[[#This Row],[Automatic Duplex Output Capable]]&lt;&gt;"Optional"</f>
        <v>1</v>
      </c>
      <c r="AK7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1" s="140" t="str">
        <f t="array" ref="AL7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01" s="140">
        <f t="array" ref="AM7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10.15</v>
      </c>
      <c r="AN701" s="140">
        <f>Table1[[#This Row],[V2.0 TEC Requirement (kWh/wk)]]*52/3</f>
        <v>175.93333333333337</v>
      </c>
      <c r="AO7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0.73485</v>
      </c>
      <c r="AP701" s="140">
        <f t="array" ref="AP7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0.95299999999999996</v>
      </c>
      <c r="AQ701" s="140">
        <f>Table1[[#This Row],[Proposed V3.0 TEC Requirement (kWh/wk)]]+IF(Table1[[#This Row],[Maximum Document Size Width]]&gt;=275,A3_Weekly,0)+IF(AND(ISNUMBER(FIND("WiFi",Table1[[#This Row],[Functional Adders]])),ISERROR(FIND("Ethernet",Table1[[#This Row],[Functional Adders]]))),WiFi_Weekly,0)</f>
        <v>1.0029999999999999</v>
      </c>
      <c r="AR701" s="140" t="b">
        <f>Table1[[#This Row],[Typical Electricity Consumption (TEC) Per Proposed V3.0 Calculations (kWh/wk)]]&lt;=Table1[[#This Row],[Proposed V3.0 TEC Requirement Plus A3 and Wi-Fi Allowances (kWh/wk)]]</f>
        <v>1</v>
      </c>
      <c r="AS701" s="140" t="b">
        <f t="shared" si="12"/>
        <v>1</v>
      </c>
    </row>
    <row r="702" spans="1:45" ht="36" x14ac:dyDescent="0.2">
      <c r="A702" s="131">
        <v>2191401</v>
      </c>
      <c r="B702" s="132" t="s">
        <v>1024</v>
      </c>
      <c r="C702" s="132" t="s">
        <v>1136</v>
      </c>
      <c r="D702" s="132" t="s">
        <v>3201</v>
      </c>
      <c r="E702" s="132" t="s">
        <v>3201</v>
      </c>
      <c r="F702" s="132"/>
      <c r="G702" s="132" t="s">
        <v>1432</v>
      </c>
      <c r="H702" s="132" t="s">
        <v>22</v>
      </c>
      <c r="I702" s="133">
        <v>297</v>
      </c>
      <c r="J702" s="133">
        <v>432</v>
      </c>
      <c r="K702" s="132"/>
      <c r="L702" s="132" t="s">
        <v>32</v>
      </c>
      <c r="M702" s="132" t="s">
        <v>21</v>
      </c>
      <c r="N702" s="133">
        <v>20</v>
      </c>
      <c r="O702" s="132" t="s">
        <v>24</v>
      </c>
      <c r="P702" s="134">
        <v>0.71899999999999997</v>
      </c>
      <c r="Q702" s="135">
        <v>37.387999999999998</v>
      </c>
      <c r="R702" s="132" t="s">
        <v>31</v>
      </c>
      <c r="S702" s="136">
        <v>41670</v>
      </c>
      <c r="T702" s="136">
        <v>41529</v>
      </c>
      <c r="U702" s="132" t="s">
        <v>45</v>
      </c>
      <c r="V702" s="132" t="s">
        <v>3748</v>
      </c>
      <c r="W702" s="137">
        <v>1</v>
      </c>
      <c r="X702" s="137">
        <v>7.2</v>
      </c>
      <c r="Y702" s="137">
        <v>15</v>
      </c>
      <c r="Z702" s="137">
        <v>13.8</v>
      </c>
      <c r="AA702" s="137">
        <v>20</v>
      </c>
      <c r="AB702" s="137">
        <v>129.19999999999999</v>
      </c>
      <c r="AC702" s="138">
        <v>0.71750000000000003</v>
      </c>
      <c r="AD702" s="137">
        <v>32.299999999999997</v>
      </c>
      <c r="AE702" s="137">
        <v>0.24237500000000001</v>
      </c>
      <c r="AF702" s="137">
        <v>12.6035</v>
      </c>
      <c r="AG702" s="139">
        <f>Table1[[#This Row],[Print/Copy Time from Sleep Mode (s)]]-Table1[[#This Row],[Print/Copy Time from Ready State (s)]]</f>
        <v>7.8</v>
      </c>
      <c r="AH7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702" s="139" t="b">
        <f>IF(Table1[[#This Row],[Recovery Time Requirement (s)]]="No Requirement",TRUE,IF(Table1[[#This Row],[Recovery Time Requirement (s)]]="Default Delay Time Missing","Unknown",Table1[[#This Row],[Recovery Time (s) (Tactive1 - Tactive0)]]&lt;=Table1[[#This Row],[Recovery Time Requirement (s)]]))</f>
        <v>1</v>
      </c>
      <c r="AJ702" s="139" t="b">
        <f>Table1[[#This Row],[Automatic Duplex Output Capable]]&lt;&gt;"Optional"</f>
        <v>1</v>
      </c>
      <c r="AK7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2" s="140" t="str">
        <f t="array" ref="AL7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2" s="140">
        <f t="array" ref="AM7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702" s="140">
        <f>Table1[[#This Row],[V2.0 TEC Requirement (kWh/wk)]]*52/3</f>
        <v>51.133333333333326</v>
      </c>
      <c r="AO7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0.19237500000000002</v>
      </c>
      <c r="AP702" s="140">
        <f t="array" ref="AP7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702" s="140">
        <f>Table1[[#This Row],[Proposed V3.0 TEC Requirement (kWh/wk)]]+IF(Table1[[#This Row],[Maximum Document Size Width]]&gt;=275,A3_Weekly,0)+IF(AND(ISNUMBER(FIND("WiFi",Table1[[#This Row],[Functional Adders]])),ISERROR(FIND("Ethernet",Table1[[#This Row],[Functional Adders]]))),WiFi_Weekly,0)</f>
        <v>0.30399999999999999</v>
      </c>
      <c r="AR702" s="140" t="b">
        <f>Table1[[#This Row],[Typical Electricity Consumption (TEC) Per Proposed V3.0 Calculations (kWh/wk)]]&lt;=Table1[[#This Row],[Proposed V3.0 TEC Requirement Plus A3 and Wi-Fi Allowances (kWh/wk)]]</f>
        <v>1</v>
      </c>
      <c r="AS702" s="140" t="b">
        <f t="shared" si="12"/>
        <v>1</v>
      </c>
    </row>
    <row r="703" spans="1:45" ht="36" x14ac:dyDescent="0.2">
      <c r="A703" s="131">
        <v>2191397</v>
      </c>
      <c r="B703" s="132" t="s">
        <v>1024</v>
      </c>
      <c r="C703" s="132" t="s">
        <v>1136</v>
      </c>
      <c r="D703" s="132" t="s">
        <v>3202</v>
      </c>
      <c r="E703" s="132" t="s">
        <v>3202</v>
      </c>
      <c r="F703" s="132"/>
      <c r="G703" s="132" t="s">
        <v>1432</v>
      </c>
      <c r="H703" s="132" t="s">
        <v>22</v>
      </c>
      <c r="I703" s="133">
        <v>297</v>
      </c>
      <c r="J703" s="133">
        <v>432</v>
      </c>
      <c r="K703" s="132"/>
      <c r="L703" s="132" t="s">
        <v>32</v>
      </c>
      <c r="M703" s="132" t="s">
        <v>21</v>
      </c>
      <c r="N703" s="133">
        <v>25</v>
      </c>
      <c r="O703" s="132" t="s">
        <v>24</v>
      </c>
      <c r="P703" s="134">
        <v>0.91100000000000003</v>
      </c>
      <c r="Q703" s="135">
        <v>47.372</v>
      </c>
      <c r="R703" s="132" t="s">
        <v>31</v>
      </c>
      <c r="S703" s="136">
        <v>41670</v>
      </c>
      <c r="T703" s="136">
        <v>41529</v>
      </c>
      <c r="U703" s="132" t="s">
        <v>45</v>
      </c>
      <c r="V703" s="132" t="s">
        <v>3749</v>
      </c>
      <c r="W703" s="137">
        <v>1</v>
      </c>
      <c r="X703" s="137">
        <v>7.2</v>
      </c>
      <c r="Y703" s="137">
        <v>15</v>
      </c>
      <c r="Z703" s="137">
        <v>13.8</v>
      </c>
      <c r="AA703" s="137">
        <v>25</v>
      </c>
      <c r="AB703" s="137">
        <v>167.93333333333334</v>
      </c>
      <c r="AC703" s="138">
        <v>0.90804166666666675</v>
      </c>
      <c r="AD703" s="137">
        <v>41.983333333333334</v>
      </c>
      <c r="AE703" s="137">
        <v>0.29001041666666666</v>
      </c>
      <c r="AF703" s="137">
        <v>15.080541666666667</v>
      </c>
      <c r="AG703" s="139">
        <f>Table1[[#This Row],[Print/Copy Time from Sleep Mode (s)]]-Table1[[#This Row],[Print/Copy Time from Ready State (s)]]</f>
        <v>7.8</v>
      </c>
      <c r="AH7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703" s="139" t="b">
        <f>IF(Table1[[#This Row],[Recovery Time Requirement (s)]]="No Requirement",TRUE,IF(Table1[[#This Row],[Recovery Time Requirement (s)]]="Default Delay Time Missing","Unknown",Table1[[#This Row],[Recovery Time (s) (Tactive1 - Tactive0)]]&lt;=Table1[[#This Row],[Recovery Time Requirement (s)]]))</f>
        <v>1</v>
      </c>
      <c r="AJ703" s="139" t="b">
        <f>Table1[[#This Row],[Automatic Duplex Output Capable]]&lt;&gt;"Optional"</f>
        <v>1</v>
      </c>
      <c r="AK7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3" s="140" t="str">
        <f t="array" ref="AL7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3" s="140">
        <f t="array" ref="AM7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703" s="140">
        <f>Table1[[#This Row],[V2.0 TEC Requirement (kWh/wk)]]*52/3</f>
        <v>62.4</v>
      </c>
      <c r="AO7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0.24001041666666667</v>
      </c>
      <c r="AP703" s="140">
        <f t="array" ref="AP7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703" s="140">
        <f>Table1[[#This Row],[Proposed V3.0 TEC Requirement (kWh/wk)]]+IF(Table1[[#This Row],[Maximum Document Size Width]]&gt;=275,A3_Weekly,0)+IF(AND(ISNUMBER(FIND("WiFi",Table1[[#This Row],[Functional Adders]])),ISERROR(FIND("Ethernet",Table1[[#This Row],[Functional Adders]]))),WiFi_Weekly,0)</f>
        <v>0.38800000000000001</v>
      </c>
      <c r="AR703" s="140" t="b">
        <f>Table1[[#This Row],[Typical Electricity Consumption (TEC) Per Proposed V3.0 Calculations (kWh/wk)]]&lt;=Table1[[#This Row],[Proposed V3.0 TEC Requirement Plus A3 and Wi-Fi Allowances (kWh/wk)]]</f>
        <v>1</v>
      </c>
      <c r="AS703" s="140" t="b">
        <f t="shared" si="12"/>
        <v>1</v>
      </c>
    </row>
    <row r="704" spans="1:45" ht="36" x14ac:dyDescent="0.2">
      <c r="A704" s="131">
        <v>2187203</v>
      </c>
      <c r="B704" s="132" t="s">
        <v>1024</v>
      </c>
      <c r="C704" s="132" t="s">
        <v>1136</v>
      </c>
      <c r="D704" s="132" t="s">
        <v>3203</v>
      </c>
      <c r="E704" s="132" t="s">
        <v>3203</v>
      </c>
      <c r="F704" s="132"/>
      <c r="G704" s="132" t="s">
        <v>1432</v>
      </c>
      <c r="H704" s="132" t="s">
        <v>22</v>
      </c>
      <c r="I704" s="133">
        <v>216</v>
      </c>
      <c r="J704" s="133">
        <v>356</v>
      </c>
      <c r="K704" s="132"/>
      <c r="L704" s="132" t="s">
        <v>32</v>
      </c>
      <c r="M704" s="132" t="s">
        <v>28</v>
      </c>
      <c r="N704" s="133">
        <v>16</v>
      </c>
      <c r="O704" s="132" t="s">
        <v>23</v>
      </c>
      <c r="P704" s="134">
        <v>1.0349999999999999</v>
      </c>
      <c r="Q704" s="135">
        <v>53.82</v>
      </c>
      <c r="R704" s="132" t="s">
        <v>25</v>
      </c>
      <c r="S704" s="136">
        <v>41518</v>
      </c>
      <c r="T704" s="136">
        <v>41453</v>
      </c>
      <c r="U704" s="132" t="s">
        <v>45</v>
      </c>
      <c r="V704" s="132" t="s">
        <v>3750</v>
      </c>
      <c r="W704" s="137">
        <v>1</v>
      </c>
      <c r="X704" s="137">
        <v>12.6</v>
      </c>
      <c r="Y704" s="137">
        <v>33.6</v>
      </c>
      <c r="Z704" s="137">
        <v>31.8</v>
      </c>
      <c r="AA704" s="137">
        <v>16</v>
      </c>
      <c r="AB704" s="137">
        <v>109.13333333333334</v>
      </c>
      <c r="AC704" s="138">
        <v>1.0343166666666666</v>
      </c>
      <c r="AD704" s="137">
        <v>27.283333333333335</v>
      </c>
      <c r="AE704" s="137">
        <v>0.67456666666666665</v>
      </c>
      <c r="AF704" s="137">
        <v>35.077466666666666</v>
      </c>
      <c r="AG704" s="139">
        <f>Table1[[#This Row],[Print/Copy Time from Sleep Mode (s)]]-Table1[[#This Row],[Print/Copy Time from Ready State (s)]]</f>
        <v>21</v>
      </c>
      <c r="AH7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11.719999999999999</v>
      </c>
      <c r="AI704" s="139" t="b">
        <f>IF(Table1[[#This Row],[Recovery Time Requirement (s)]]="No Requirement",TRUE,IF(Table1[[#This Row],[Recovery Time Requirement (s)]]="Default Delay Time Missing","Unknown",Table1[[#This Row],[Recovery Time (s) (Tactive1 - Tactive0)]]&lt;=Table1[[#This Row],[Recovery Time Requirement (s)]]))</f>
        <v>0</v>
      </c>
      <c r="AJ704" s="139" t="b">
        <f>Table1[[#This Row],[Automatic Duplex Output Capable]]&lt;&gt;"Optional"</f>
        <v>1</v>
      </c>
      <c r="AK7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4" s="140" t="str">
        <f t="array" ref="AL7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4" s="140">
        <f t="array" ref="AM7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1.1700000000000002</v>
      </c>
      <c r="AN704" s="140">
        <f>Table1[[#This Row],[V2.0 TEC Requirement (kWh/wk)]]*52/3</f>
        <v>20.280000000000005</v>
      </c>
      <c r="AO7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0.67456666666666665</v>
      </c>
      <c r="AP704" s="140">
        <f t="array" ref="AP7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704" s="140">
        <f>Table1[[#This Row],[Proposed V3.0 TEC Requirement (kWh/wk)]]+IF(Table1[[#This Row],[Maximum Document Size Width]]&gt;=275,A3_Weekly,0)+IF(AND(ISNUMBER(FIND("WiFi",Table1[[#This Row],[Functional Adders]])),ISERROR(FIND("Ethernet",Table1[[#This Row],[Functional Adders]]))),WiFi_Weekly,0)</f>
        <v>0.26300000000000001</v>
      </c>
      <c r="AR704" s="140" t="b">
        <f>Table1[[#This Row],[Typical Electricity Consumption (TEC) Per Proposed V3.0 Calculations (kWh/wk)]]&lt;=Table1[[#This Row],[Proposed V3.0 TEC Requirement Plus A3 and Wi-Fi Allowances (kWh/wk)]]</f>
        <v>0</v>
      </c>
      <c r="AS704" s="140" t="b">
        <f t="shared" si="12"/>
        <v>0</v>
      </c>
    </row>
    <row r="705" spans="1:45" ht="36" x14ac:dyDescent="0.2">
      <c r="A705" s="131">
        <v>2264015</v>
      </c>
      <c r="B705" s="132" t="s">
        <v>1024</v>
      </c>
      <c r="C705" s="132" t="s">
        <v>1136</v>
      </c>
      <c r="D705" s="132" t="s">
        <v>1137</v>
      </c>
      <c r="E705" s="132" t="s">
        <v>1137</v>
      </c>
      <c r="F705" s="132"/>
      <c r="G705" s="132" t="s">
        <v>1432</v>
      </c>
      <c r="H705" s="132" t="s">
        <v>22</v>
      </c>
      <c r="I705" s="133">
        <v>216</v>
      </c>
      <c r="J705" s="133">
        <v>356</v>
      </c>
      <c r="K705" s="132"/>
      <c r="L705" s="132" t="s">
        <v>32</v>
      </c>
      <c r="M705" s="132" t="s">
        <v>28</v>
      </c>
      <c r="N705" s="133">
        <v>22</v>
      </c>
      <c r="O705" s="132" t="s">
        <v>24</v>
      </c>
      <c r="P705" s="134">
        <v>0.752</v>
      </c>
      <c r="Q705" s="135">
        <v>39.103999999999999</v>
      </c>
      <c r="R705" s="132" t="s">
        <v>25</v>
      </c>
      <c r="S705" s="136">
        <v>42522</v>
      </c>
      <c r="T705" s="136">
        <v>42471</v>
      </c>
      <c r="U705" s="132" t="s">
        <v>45</v>
      </c>
      <c r="V705" s="132" t="s">
        <v>1138</v>
      </c>
      <c r="W705" s="137">
        <v>1</v>
      </c>
      <c r="X705" s="137">
        <v>10.199999999999999</v>
      </c>
      <c r="Y705" s="137">
        <v>22.8</v>
      </c>
      <c r="Z705" s="137">
        <v>22.2</v>
      </c>
      <c r="AA705" s="137">
        <v>22</v>
      </c>
      <c r="AB705" s="137">
        <v>132</v>
      </c>
      <c r="AC705" s="138">
        <v>0.75923333333333332</v>
      </c>
      <c r="AD705" s="137">
        <v>33</v>
      </c>
      <c r="AE705" s="137">
        <v>0.27867083333333337</v>
      </c>
      <c r="AF705" s="137">
        <v>14.490883333333334</v>
      </c>
      <c r="AG705" s="139">
        <f>Table1[[#This Row],[Print/Copy Time from Sleep Mode (s)]]-Table1[[#This Row],[Print/Copy Time from Ready State (s)]]</f>
        <v>12.600000000000001</v>
      </c>
      <c r="AH7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705" s="139" t="b">
        <f>IF(Table1[[#This Row],[Recovery Time Requirement (s)]]="No Requirement",TRUE,IF(Table1[[#This Row],[Recovery Time Requirement (s)]]="Default Delay Time Missing","Unknown",Table1[[#This Row],[Recovery Time (s) (Tactive1 - Tactive0)]]&lt;=Table1[[#This Row],[Recovery Time Requirement (s)]]))</f>
        <v>1</v>
      </c>
      <c r="AJ705" s="139" t="b">
        <f>Table1[[#This Row],[Automatic Duplex Output Capable]]&lt;&gt;"Optional"</f>
        <v>1</v>
      </c>
      <c r="AK7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5" s="140" t="str">
        <f t="array" ref="AL7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5" s="140">
        <f t="array" ref="AM7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v>
      </c>
      <c r="AN705" s="140">
        <f>Table1[[#This Row],[V2.0 TEC Requirement (kWh/wk)]]*52/3</f>
        <v>27.560000000000002</v>
      </c>
      <c r="AO7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0.27867083333333337</v>
      </c>
      <c r="AP705" s="140">
        <f t="array" ref="AP7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705" s="140">
        <f>Table1[[#This Row],[Proposed V3.0 TEC Requirement (kWh/wk)]]+IF(Table1[[#This Row],[Maximum Document Size Width]]&gt;=275,A3_Weekly,0)+IF(AND(ISNUMBER(FIND("WiFi",Table1[[#This Row],[Functional Adders]])),ISERROR(FIND("Ethernet",Table1[[#This Row],[Functional Adders]]))),WiFi_Weekly,0)</f>
        <v>0.28099999999999997</v>
      </c>
      <c r="AR705" s="140" t="b">
        <f>Table1[[#This Row],[Typical Electricity Consumption (TEC) Per Proposed V3.0 Calculations (kWh/wk)]]&lt;=Table1[[#This Row],[Proposed V3.0 TEC Requirement Plus A3 and Wi-Fi Allowances (kWh/wk)]]</f>
        <v>1</v>
      </c>
      <c r="AS705" s="140" t="b">
        <f t="shared" si="12"/>
        <v>1</v>
      </c>
    </row>
    <row r="706" spans="1:45" ht="36" x14ac:dyDescent="0.2">
      <c r="A706" s="131">
        <v>2264014</v>
      </c>
      <c r="B706" s="132" t="s">
        <v>1024</v>
      </c>
      <c r="C706" s="132" t="s">
        <v>1136</v>
      </c>
      <c r="D706" s="132" t="s">
        <v>1139</v>
      </c>
      <c r="E706" s="132" t="s">
        <v>1139</v>
      </c>
      <c r="F706" s="132"/>
      <c r="G706" s="132" t="s">
        <v>29</v>
      </c>
      <c r="H706" s="132" t="s">
        <v>22</v>
      </c>
      <c r="I706" s="133">
        <v>216</v>
      </c>
      <c r="J706" s="133">
        <v>356</v>
      </c>
      <c r="K706" s="132"/>
      <c r="L706" s="132" t="s">
        <v>32</v>
      </c>
      <c r="M706" s="132" t="s">
        <v>28</v>
      </c>
      <c r="N706" s="133">
        <v>22</v>
      </c>
      <c r="O706" s="132" t="s">
        <v>24</v>
      </c>
      <c r="P706" s="134">
        <v>0.751</v>
      </c>
      <c r="Q706" s="135">
        <v>39.052</v>
      </c>
      <c r="R706" s="132" t="s">
        <v>25</v>
      </c>
      <c r="S706" s="136">
        <v>42522</v>
      </c>
      <c r="T706" s="136">
        <v>42471</v>
      </c>
      <c r="U706" s="132" t="s">
        <v>45</v>
      </c>
      <c r="V706" s="132" t="s">
        <v>1140</v>
      </c>
      <c r="W706" s="137">
        <v>1</v>
      </c>
      <c r="X706" s="137">
        <v>10.199999999999999</v>
      </c>
      <c r="Y706" s="137">
        <v>22.8</v>
      </c>
      <c r="Z706" s="137">
        <v>21</v>
      </c>
      <c r="AA706" s="137">
        <v>22</v>
      </c>
      <c r="AB706" s="137">
        <v>131.53333333333333</v>
      </c>
      <c r="AC706" s="138">
        <v>0.75690000000000002</v>
      </c>
      <c r="AD706" s="137">
        <v>32.883333333333333</v>
      </c>
      <c r="AE706" s="137">
        <v>0.27808749999999999</v>
      </c>
      <c r="AF706" s="137">
        <v>14.46055</v>
      </c>
      <c r="AG706" s="139">
        <f>Table1[[#This Row],[Print/Copy Time from Sleep Mode (s)]]-Table1[[#This Row],[Print/Copy Time from Ready State (s)]]</f>
        <v>12.600000000000001</v>
      </c>
      <c r="AH7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706" s="139" t="b">
        <f>IF(Table1[[#This Row],[Recovery Time Requirement (s)]]="No Requirement",TRUE,IF(Table1[[#This Row],[Recovery Time Requirement (s)]]="Default Delay Time Missing","Unknown",Table1[[#This Row],[Recovery Time (s) (Tactive1 - Tactive0)]]&lt;=Table1[[#This Row],[Recovery Time Requirement (s)]]))</f>
        <v>1</v>
      </c>
      <c r="AJ706" s="139" t="b">
        <f>Table1[[#This Row],[Automatic Duplex Output Capable]]&lt;&gt;"Optional"</f>
        <v>1</v>
      </c>
      <c r="AK7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6" s="140" t="str">
        <f t="array" ref="AL7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06" s="140">
        <f t="array" ref="AM7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1.0199999999999998</v>
      </c>
      <c r="AN706" s="140">
        <f>Table1[[#This Row],[V2.0 TEC Requirement (kWh/wk)]]*52/3</f>
        <v>17.679999999999996</v>
      </c>
      <c r="AO7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0.27808749999999999</v>
      </c>
      <c r="AP706" s="140">
        <f t="array" ref="AP7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0.25900000000000001</v>
      </c>
      <c r="AQ706" s="140">
        <f>Table1[[#This Row],[Proposed V3.0 TEC Requirement (kWh/wk)]]+IF(Table1[[#This Row],[Maximum Document Size Width]]&gt;=275,A3_Weekly,0)+IF(AND(ISNUMBER(FIND("WiFi",Table1[[#This Row],[Functional Adders]])),ISERROR(FIND("Ethernet",Table1[[#This Row],[Functional Adders]]))),WiFi_Weekly,0)</f>
        <v>0.25900000000000001</v>
      </c>
      <c r="AR706" s="140" t="b">
        <f>Table1[[#This Row],[Typical Electricity Consumption (TEC) Per Proposed V3.0 Calculations (kWh/wk)]]&lt;=Table1[[#This Row],[Proposed V3.0 TEC Requirement Plus A3 and Wi-Fi Allowances (kWh/wk)]]</f>
        <v>0</v>
      </c>
      <c r="AS706" s="140" t="b">
        <f t="shared" ref="AS706:AS769" si="13">AND(AI706,AJ706,AK706,AR706)</f>
        <v>0</v>
      </c>
    </row>
    <row r="707" spans="1:45" ht="36" x14ac:dyDescent="0.2">
      <c r="A707" s="131">
        <v>2276304</v>
      </c>
      <c r="B707" s="132" t="s">
        <v>1024</v>
      </c>
      <c r="C707" s="132" t="s">
        <v>1136</v>
      </c>
      <c r="D707" s="132" t="s">
        <v>1141</v>
      </c>
      <c r="E707" s="132" t="s">
        <v>1141</v>
      </c>
      <c r="F707" s="132"/>
      <c r="G707" s="132" t="s">
        <v>29</v>
      </c>
      <c r="H707" s="132" t="s">
        <v>22</v>
      </c>
      <c r="I707" s="133">
        <v>216</v>
      </c>
      <c r="J707" s="133">
        <v>356</v>
      </c>
      <c r="K707" s="132"/>
      <c r="L707" s="132" t="s">
        <v>32</v>
      </c>
      <c r="M707" s="132" t="s">
        <v>28</v>
      </c>
      <c r="N707" s="133">
        <v>28</v>
      </c>
      <c r="O707" s="132" t="s">
        <v>24</v>
      </c>
      <c r="P707" s="134">
        <v>1.2949999999999999</v>
      </c>
      <c r="Q707" s="135">
        <v>67.34</v>
      </c>
      <c r="R707" s="132" t="s">
        <v>25</v>
      </c>
      <c r="S707" s="136">
        <v>42720</v>
      </c>
      <c r="T707" s="136">
        <v>42716</v>
      </c>
      <c r="U707" s="132" t="s">
        <v>45</v>
      </c>
      <c r="V707" s="132" t="s">
        <v>1142</v>
      </c>
      <c r="W707" s="137">
        <v>1</v>
      </c>
      <c r="X707" s="137">
        <v>9.6</v>
      </c>
      <c r="Y707" s="137">
        <v>19.2</v>
      </c>
      <c r="Z707" s="137">
        <v>18.600000000000001</v>
      </c>
      <c r="AA707" s="137">
        <v>28</v>
      </c>
      <c r="AB707" s="137">
        <v>242.66666666666666</v>
      </c>
      <c r="AC707" s="138">
        <v>1.2940333333333334</v>
      </c>
      <c r="AD707" s="137">
        <v>60.666666666666664</v>
      </c>
      <c r="AE707" s="137">
        <v>0.39978333333333332</v>
      </c>
      <c r="AF707" s="137">
        <v>20.788733333333333</v>
      </c>
      <c r="AG707" s="139">
        <f>Table1[[#This Row],[Print/Copy Time from Sleep Mode (s)]]-Table1[[#This Row],[Print/Copy Time from Ready State (s)]]</f>
        <v>9.6</v>
      </c>
      <c r="AH7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707" s="139" t="b">
        <f>IF(Table1[[#This Row],[Recovery Time Requirement (s)]]="No Requirement",TRUE,IF(Table1[[#This Row],[Recovery Time Requirement (s)]]="Default Delay Time Missing","Unknown",Table1[[#This Row],[Recovery Time (s) (Tactive1 - Tactive0)]]&lt;=Table1[[#This Row],[Recovery Time Requirement (s)]]))</f>
        <v>1</v>
      </c>
      <c r="AJ707" s="139" t="b">
        <f>Table1[[#This Row],[Automatic Duplex Output Capable]]&lt;&gt;"Optional"</f>
        <v>1</v>
      </c>
      <c r="AK7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7" s="140" t="str">
        <f t="array" ref="AL7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07" s="140">
        <f t="array" ref="AM7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1.38</v>
      </c>
      <c r="AN707" s="140">
        <f>Table1[[#This Row],[V2.0 TEC Requirement (kWh/wk)]]*52/3</f>
        <v>23.919999999999998</v>
      </c>
      <c r="AO7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0.39978333333333332</v>
      </c>
      <c r="AP707" s="140">
        <f t="array" ref="AP7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0.36100000000000004</v>
      </c>
      <c r="AQ707" s="140">
        <f>Table1[[#This Row],[Proposed V3.0 TEC Requirement (kWh/wk)]]+IF(Table1[[#This Row],[Maximum Document Size Width]]&gt;=275,A3_Weekly,0)+IF(AND(ISNUMBER(FIND("WiFi",Table1[[#This Row],[Functional Adders]])),ISERROR(FIND("Ethernet",Table1[[#This Row],[Functional Adders]]))),WiFi_Weekly,0)</f>
        <v>0.36100000000000004</v>
      </c>
      <c r="AR707" s="140" t="b">
        <f>Table1[[#This Row],[Typical Electricity Consumption (TEC) Per Proposed V3.0 Calculations (kWh/wk)]]&lt;=Table1[[#This Row],[Proposed V3.0 TEC Requirement Plus A3 and Wi-Fi Allowances (kWh/wk)]]</f>
        <v>0</v>
      </c>
      <c r="AS707" s="140" t="b">
        <f t="shared" si="13"/>
        <v>0</v>
      </c>
    </row>
    <row r="708" spans="1:45" ht="36" x14ac:dyDescent="0.2">
      <c r="A708" s="131">
        <v>2276369</v>
      </c>
      <c r="B708" s="132" t="s">
        <v>1024</v>
      </c>
      <c r="C708" s="132" t="s">
        <v>1136</v>
      </c>
      <c r="D708" s="132" t="s">
        <v>1143</v>
      </c>
      <c r="E708" s="132" t="s">
        <v>1143</v>
      </c>
      <c r="F708" s="132"/>
      <c r="G708" s="132" t="s">
        <v>1432</v>
      </c>
      <c r="H708" s="132" t="s">
        <v>22</v>
      </c>
      <c r="I708" s="133">
        <v>216</v>
      </c>
      <c r="J708" s="133">
        <v>356</v>
      </c>
      <c r="K708" s="132"/>
      <c r="L708" s="132" t="s">
        <v>32</v>
      </c>
      <c r="M708" s="132" t="s">
        <v>28</v>
      </c>
      <c r="N708" s="133">
        <v>28</v>
      </c>
      <c r="O708" s="132" t="s">
        <v>24</v>
      </c>
      <c r="P708" s="134">
        <v>1.2809999999999999</v>
      </c>
      <c r="Q708" s="135">
        <v>66.611999999999995</v>
      </c>
      <c r="R708" s="132" t="s">
        <v>25</v>
      </c>
      <c r="S708" s="136">
        <v>42720</v>
      </c>
      <c r="T708" s="136">
        <v>42716</v>
      </c>
      <c r="U708" s="132" t="s">
        <v>45</v>
      </c>
      <c r="V708" s="132" t="s">
        <v>1144</v>
      </c>
      <c r="W708" s="137">
        <v>1</v>
      </c>
      <c r="X708" s="137">
        <v>9.6</v>
      </c>
      <c r="Y708" s="137">
        <v>20.399999999999999</v>
      </c>
      <c r="Z708" s="137">
        <v>19.8</v>
      </c>
      <c r="AA708" s="137">
        <v>28</v>
      </c>
      <c r="AB708" s="137">
        <v>237.73333333333332</v>
      </c>
      <c r="AC708" s="138">
        <v>1.2826499999999998</v>
      </c>
      <c r="AD708" s="137">
        <v>59.43333333333333</v>
      </c>
      <c r="AE708" s="137">
        <v>0.40952499999999997</v>
      </c>
      <c r="AF708" s="137">
        <v>21.295299999999997</v>
      </c>
      <c r="AG708" s="139">
        <f>Table1[[#This Row],[Print/Copy Time from Sleep Mode (s)]]-Table1[[#This Row],[Print/Copy Time from Ready State (s)]]</f>
        <v>10.799999999999999</v>
      </c>
      <c r="AH7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708" s="139" t="b">
        <f>IF(Table1[[#This Row],[Recovery Time Requirement (s)]]="No Requirement",TRUE,IF(Table1[[#This Row],[Recovery Time Requirement (s)]]="Default Delay Time Missing","Unknown",Table1[[#This Row],[Recovery Time (s) (Tactive1 - Tactive0)]]&lt;=Table1[[#This Row],[Recovery Time Requirement (s)]]))</f>
        <v>1</v>
      </c>
      <c r="AJ708" s="139" t="b">
        <f>Table1[[#This Row],[Automatic Duplex Output Capable]]&lt;&gt;"Optional"</f>
        <v>1</v>
      </c>
      <c r="AK7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8" s="140" t="str">
        <f t="array" ref="AL7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08" s="140">
        <f t="array" ref="AM7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2.0100000000000002</v>
      </c>
      <c r="AN708" s="140">
        <f>Table1[[#This Row],[V2.0 TEC Requirement (kWh/wk)]]*52/3</f>
        <v>34.840000000000003</v>
      </c>
      <c r="AO7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0.40952499999999997</v>
      </c>
      <c r="AP708" s="140">
        <f t="array" ref="AP7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708" s="140">
        <f>Table1[[#This Row],[Proposed V3.0 TEC Requirement (kWh/wk)]]+IF(Table1[[#This Row],[Maximum Document Size Width]]&gt;=275,A3_Weekly,0)+IF(AND(ISNUMBER(FIND("WiFi",Table1[[#This Row],[Functional Adders]])),ISERROR(FIND("Ethernet",Table1[[#This Row],[Functional Adders]]))),WiFi_Weekly,0)</f>
        <v>0.38900000000000001</v>
      </c>
      <c r="AR708" s="140" t="b">
        <f>Table1[[#This Row],[Typical Electricity Consumption (TEC) Per Proposed V3.0 Calculations (kWh/wk)]]&lt;=Table1[[#This Row],[Proposed V3.0 TEC Requirement Plus A3 and Wi-Fi Allowances (kWh/wk)]]</f>
        <v>0</v>
      </c>
      <c r="AS708" s="140" t="b">
        <f t="shared" si="13"/>
        <v>0</v>
      </c>
    </row>
    <row r="709" spans="1:45" ht="36" x14ac:dyDescent="0.2">
      <c r="A709" s="131">
        <v>2276371</v>
      </c>
      <c r="B709" s="132" t="s">
        <v>1024</v>
      </c>
      <c r="C709" s="132" t="s">
        <v>1136</v>
      </c>
      <c r="D709" s="132" t="s">
        <v>1145</v>
      </c>
      <c r="E709" s="132" t="s">
        <v>1145</v>
      </c>
      <c r="F709" s="132"/>
      <c r="G709" s="132" t="s">
        <v>29</v>
      </c>
      <c r="H709" s="132" t="s">
        <v>22</v>
      </c>
      <c r="I709" s="133">
        <v>216</v>
      </c>
      <c r="J709" s="133">
        <v>356</v>
      </c>
      <c r="K709" s="132"/>
      <c r="L709" s="132" t="s">
        <v>32</v>
      </c>
      <c r="M709" s="132" t="s">
        <v>28</v>
      </c>
      <c r="N709" s="133">
        <v>30</v>
      </c>
      <c r="O709" s="132" t="s">
        <v>24</v>
      </c>
      <c r="P709" s="134">
        <v>1.4139999999999999</v>
      </c>
      <c r="Q709" s="135">
        <v>73.528000000000006</v>
      </c>
      <c r="R709" s="132" t="s">
        <v>25</v>
      </c>
      <c r="S709" s="136">
        <v>42720</v>
      </c>
      <c r="T709" s="136">
        <v>42716</v>
      </c>
      <c r="U709" s="132" t="s">
        <v>45</v>
      </c>
      <c r="V709" s="132" t="s">
        <v>1146</v>
      </c>
      <c r="W709" s="137">
        <v>1</v>
      </c>
      <c r="X709" s="137">
        <v>9.6</v>
      </c>
      <c r="Y709" s="137">
        <v>19.8</v>
      </c>
      <c r="Z709" s="137">
        <v>19.8</v>
      </c>
      <c r="AA709" s="137">
        <v>30</v>
      </c>
      <c r="AB709" s="137">
        <v>264.4666666666667</v>
      </c>
      <c r="AC709" s="138">
        <v>1.4145666666666665</v>
      </c>
      <c r="AD709" s="137">
        <v>66.116666666666674</v>
      </c>
      <c r="AE709" s="137">
        <v>0.4425041666666667</v>
      </c>
      <c r="AF709" s="137">
        <v>23.010216666666668</v>
      </c>
      <c r="AG709" s="139">
        <f>Table1[[#This Row],[Print/Copy Time from Sleep Mode (s)]]-Table1[[#This Row],[Print/Copy Time from Ready State (s)]]</f>
        <v>10.200000000000001</v>
      </c>
      <c r="AH7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09" s="139" t="b">
        <f>IF(Table1[[#This Row],[Recovery Time Requirement (s)]]="No Requirement",TRUE,IF(Table1[[#This Row],[Recovery Time Requirement (s)]]="Default Delay Time Missing","Unknown",Table1[[#This Row],[Recovery Time (s) (Tactive1 - Tactive0)]]&lt;=Table1[[#This Row],[Recovery Time Requirement (s)]]))</f>
        <v>1</v>
      </c>
      <c r="AJ709" s="139" t="b">
        <f>Table1[[#This Row],[Automatic Duplex Output Capable]]&lt;&gt;"Optional"</f>
        <v>1</v>
      </c>
      <c r="AK7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09" s="140" t="str">
        <f t="array" ref="AL7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09" s="140">
        <f t="array" ref="AM7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709" s="140">
        <f>Table1[[#This Row],[V2.0 TEC Requirement (kWh/wk)]]*52/3</f>
        <v>25.999999999999996</v>
      </c>
      <c r="AO7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0.4425041666666667</v>
      </c>
      <c r="AP709" s="140">
        <f t="array" ref="AP7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709" s="140">
        <f>Table1[[#This Row],[Proposed V3.0 TEC Requirement (kWh/wk)]]+IF(Table1[[#This Row],[Maximum Document Size Width]]&gt;=275,A3_Weekly,0)+IF(AND(ISNUMBER(FIND("WiFi",Table1[[#This Row],[Functional Adders]])),ISERROR(FIND("Ethernet",Table1[[#This Row],[Functional Adders]]))),WiFi_Weekly,0)</f>
        <v>0.39500000000000002</v>
      </c>
      <c r="AR709" s="140" t="b">
        <f>Table1[[#This Row],[Typical Electricity Consumption (TEC) Per Proposed V3.0 Calculations (kWh/wk)]]&lt;=Table1[[#This Row],[Proposed V3.0 TEC Requirement Plus A3 and Wi-Fi Allowances (kWh/wk)]]</f>
        <v>0</v>
      </c>
      <c r="AS709" s="140" t="b">
        <f t="shared" si="13"/>
        <v>0</v>
      </c>
    </row>
    <row r="710" spans="1:45" ht="36" x14ac:dyDescent="0.2">
      <c r="A710" s="131">
        <v>2276375</v>
      </c>
      <c r="B710" s="132" t="s">
        <v>1024</v>
      </c>
      <c r="C710" s="132" t="s">
        <v>1136</v>
      </c>
      <c r="D710" s="132" t="s">
        <v>1147</v>
      </c>
      <c r="E710" s="132" t="s">
        <v>1147</v>
      </c>
      <c r="F710" s="132"/>
      <c r="G710" s="132" t="s">
        <v>1432</v>
      </c>
      <c r="H710" s="132" t="s">
        <v>22</v>
      </c>
      <c r="I710" s="133">
        <v>216</v>
      </c>
      <c r="J710" s="133">
        <v>356</v>
      </c>
      <c r="K710" s="132"/>
      <c r="L710" s="132" t="s">
        <v>32</v>
      </c>
      <c r="M710" s="132" t="s">
        <v>28</v>
      </c>
      <c r="N710" s="133">
        <v>30</v>
      </c>
      <c r="O710" s="132" t="s">
        <v>24</v>
      </c>
      <c r="P710" s="134">
        <v>1.415</v>
      </c>
      <c r="Q710" s="135">
        <v>73.58</v>
      </c>
      <c r="R710" s="132" t="s">
        <v>25</v>
      </c>
      <c r="S710" s="136">
        <v>42720</v>
      </c>
      <c r="T710" s="136">
        <v>42716</v>
      </c>
      <c r="U710" s="132" t="s">
        <v>45</v>
      </c>
      <c r="V710" s="132" t="s">
        <v>1148</v>
      </c>
      <c r="W710" s="137">
        <v>1</v>
      </c>
      <c r="X710" s="137">
        <v>11.4</v>
      </c>
      <c r="Y710" s="137">
        <v>18.600000000000001</v>
      </c>
      <c r="Z710" s="137">
        <v>18</v>
      </c>
      <c r="AA710" s="137">
        <v>30</v>
      </c>
      <c r="AB710" s="137">
        <v>265</v>
      </c>
      <c r="AC710" s="138">
        <v>1.4172333333333331</v>
      </c>
      <c r="AD710" s="137">
        <v>66.25</v>
      </c>
      <c r="AE710" s="137">
        <v>0.44317083333333335</v>
      </c>
      <c r="AF710" s="137">
        <v>23.044883333333335</v>
      </c>
      <c r="AG710" s="139">
        <f>Table1[[#This Row],[Print/Copy Time from Sleep Mode (s)]]-Table1[[#This Row],[Print/Copy Time from Ready State (s)]]</f>
        <v>7.2000000000000011</v>
      </c>
      <c r="AH7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10" s="139" t="b">
        <f>IF(Table1[[#This Row],[Recovery Time Requirement (s)]]="No Requirement",TRUE,IF(Table1[[#This Row],[Recovery Time Requirement (s)]]="Default Delay Time Missing","Unknown",Table1[[#This Row],[Recovery Time (s) (Tactive1 - Tactive0)]]&lt;=Table1[[#This Row],[Recovery Time Requirement (s)]]))</f>
        <v>1</v>
      </c>
      <c r="AJ710" s="139" t="b">
        <f>Table1[[#This Row],[Automatic Duplex Output Capable]]&lt;&gt;"Optional"</f>
        <v>1</v>
      </c>
      <c r="AK7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10" s="140" t="str">
        <f t="array" ref="AL7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10" s="140">
        <f t="array" ref="AM7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710" s="140">
        <f>Table1[[#This Row],[V2.0 TEC Requirement (kWh/wk)]]*52/3</f>
        <v>37.266666666666666</v>
      </c>
      <c r="AO7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0.44317083333333335</v>
      </c>
      <c r="AP710" s="140">
        <f t="array" ref="AP7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710" s="140">
        <f>Table1[[#This Row],[Proposed V3.0 TEC Requirement (kWh/wk)]]+IF(Table1[[#This Row],[Maximum Document Size Width]]&gt;=275,A3_Weekly,0)+IF(AND(ISNUMBER(FIND("WiFi",Table1[[#This Row],[Functional Adders]])),ISERROR(FIND("Ethernet",Table1[[#This Row],[Functional Adders]]))),WiFi_Weekly,0)</f>
        <v>0.42499999999999993</v>
      </c>
      <c r="AR710" s="140" t="b">
        <f>Table1[[#This Row],[Typical Electricity Consumption (TEC) Per Proposed V3.0 Calculations (kWh/wk)]]&lt;=Table1[[#This Row],[Proposed V3.0 TEC Requirement Plus A3 and Wi-Fi Allowances (kWh/wk)]]</f>
        <v>0</v>
      </c>
      <c r="AS710" s="140" t="b">
        <f t="shared" si="13"/>
        <v>0</v>
      </c>
    </row>
    <row r="711" spans="1:45" ht="36" x14ac:dyDescent="0.2">
      <c r="A711" s="131">
        <v>2197681</v>
      </c>
      <c r="B711" s="132" t="s">
        <v>1024</v>
      </c>
      <c r="C711" s="132" t="s">
        <v>1136</v>
      </c>
      <c r="D711" s="132" t="s">
        <v>3204</v>
      </c>
      <c r="E711" s="132" t="s">
        <v>3204</v>
      </c>
      <c r="F711" s="132"/>
      <c r="G711" s="132" t="s">
        <v>29</v>
      </c>
      <c r="H711" s="132" t="s">
        <v>22</v>
      </c>
      <c r="I711" s="133">
        <v>356</v>
      </c>
      <c r="J711" s="133">
        <v>216</v>
      </c>
      <c r="K711" s="132"/>
      <c r="L711" s="132" t="s">
        <v>32</v>
      </c>
      <c r="M711" s="132" t="s">
        <v>28</v>
      </c>
      <c r="N711" s="133">
        <v>42</v>
      </c>
      <c r="O711" s="132" t="s">
        <v>24</v>
      </c>
      <c r="P711" s="134">
        <v>1.752</v>
      </c>
      <c r="Q711" s="135">
        <v>91.103999999999999</v>
      </c>
      <c r="R711" s="132" t="s">
        <v>25</v>
      </c>
      <c r="S711" s="136">
        <v>41730</v>
      </c>
      <c r="T711" s="136">
        <v>41611</v>
      </c>
      <c r="U711" s="132" t="s">
        <v>45</v>
      </c>
      <c r="V711" s="132" t="s">
        <v>3751</v>
      </c>
      <c r="W711" s="137">
        <v>1</v>
      </c>
      <c r="X711" s="137">
        <v>6.6</v>
      </c>
      <c r="Y711" s="137">
        <v>25.2</v>
      </c>
      <c r="Z711" s="137">
        <v>22.8</v>
      </c>
      <c r="AA711" s="137">
        <v>32</v>
      </c>
      <c r="AB711" s="137">
        <v>339.4</v>
      </c>
      <c r="AC711" s="138">
        <v>1.7481999999999998</v>
      </c>
      <c r="AD711" s="137">
        <v>84.85</v>
      </c>
      <c r="AE711" s="137">
        <v>0.48744999999999994</v>
      </c>
      <c r="AF711" s="137">
        <v>25.347399999999997</v>
      </c>
      <c r="AG711" s="139">
        <f>Table1[[#This Row],[Print/Copy Time from Sleep Mode (s)]]-Table1[[#This Row],[Print/Copy Time from Ready State (s)]]</f>
        <v>18.600000000000001</v>
      </c>
      <c r="AH7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711" s="139" t="b">
        <f>IF(Table1[[#This Row],[Recovery Time Requirement (s)]]="No Requirement",TRUE,IF(Table1[[#This Row],[Recovery Time Requirement (s)]]="Default Delay Time Missing","Unknown",Table1[[#This Row],[Recovery Time (s) (Tactive1 - Tactive0)]]&lt;=Table1[[#This Row],[Recovery Time Requirement (s)]]))</f>
        <v>1</v>
      </c>
      <c r="AJ711" s="139" t="b">
        <f>Table1[[#This Row],[Automatic Duplex Output Capable]]&lt;&gt;"Optional"</f>
        <v>1</v>
      </c>
      <c r="AK7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11" s="140" t="str">
        <f t="array" ref="AL7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1" s="140">
        <f t="array" ref="AM7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3.2199999999999998</v>
      </c>
      <c r="AN711" s="140">
        <f>Table1[[#This Row],[V2.0 TEC Requirement (kWh/wk)]]*52/3</f>
        <v>55.813333333333333</v>
      </c>
      <c r="AO7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0.43744999999999995</v>
      </c>
      <c r="AP711" s="140">
        <f t="array" ref="AP7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711" s="140">
        <f>Table1[[#This Row],[Proposed V3.0 TEC Requirement (kWh/wk)]]+IF(Table1[[#This Row],[Maximum Document Size Width]]&gt;=275,A3_Weekly,0)+IF(AND(ISNUMBER(FIND("WiFi",Table1[[#This Row],[Functional Adders]])),ISERROR(FIND("Ethernet",Table1[[#This Row],[Functional Adders]]))),WiFi_Weekly,0)</f>
        <v>0.65399999999999991</v>
      </c>
      <c r="AR711" s="140" t="b">
        <f>Table1[[#This Row],[Typical Electricity Consumption (TEC) Per Proposed V3.0 Calculations (kWh/wk)]]&lt;=Table1[[#This Row],[Proposed V3.0 TEC Requirement Plus A3 and Wi-Fi Allowances (kWh/wk)]]</f>
        <v>1</v>
      </c>
      <c r="AS711" s="140" t="b">
        <f t="shared" si="13"/>
        <v>1</v>
      </c>
    </row>
    <row r="712" spans="1:45" ht="36" x14ac:dyDescent="0.2">
      <c r="A712" s="131">
        <v>2195301</v>
      </c>
      <c r="B712" s="132" t="s">
        <v>1024</v>
      </c>
      <c r="C712" s="132" t="s">
        <v>1136</v>
      </c>
      <c r="D712" s="132" t="s">
        <v>3205</v>
      </c>
      <c r="E712" s="132" t="s">
        <v>3205</v>
      </c>
      <c r="F712" s="132" t="s">
        <v>3206</v>
      </c>
      <c r="G712" s="132" t="s">
        <v>29</v>
      </c>
      <c r="H712" s="132" t="s">
        <v>22</v>
      </c>
      <c r="I712" s="133">
        <v>216</v>
      </c>
      <c r="J712" s="133">
        <v>356</v>
      </c>
      <c r="K712" s="132"/>
      <c r="L712" s="132" t="s">
        <v>32</v>
      </c>
      <c r="M712" s="132" t="s">
        <v>21</v>
      </c>
      <c r="N712" s="133">
        <v>21</v>
      </c>
      <c r="O712" s="132" t="s">
        <v>24</v>
      </c>
      <c r="P712" s="134">
        <v>1.373</v>
      </c>
      <c r="Q712" s="135">
        <v>71.396000000000001</v>
      </c>
      <c r="R712" s="132" t="s">
        <v>25</v>
      </c>
      <c r="S712" s="136">
        <v>41640</v>
      </c>
      <c r="T712" s="136">
        <v>41628</v>
      </c>
      <c r="U712" s="132" t="s">
        <v>45</v>
      </c>
      <c r="V712" s="132" t="s">
        <v>3752</v>
      </c>
      <c r="W712" s="137">
        <v>1</v>
      </c>
      <c r="X712" s="137">
        <v>22.2</v>
      </c>
      <c r="Y712" s="137">
        <v>46.2</v>
      </c>
      <c r="Z712" s="137">
        <v>45.6</v>
      </c>
      <c r="AA712" s="137">
        <v>21</v>
      </c>
      <c r="AB712" s="137">
        <v>205.56666666666669</v>
      </c>
      <c r="AC712" s="138">
        <v>1.3676333333333335</v>
      </c>
      <c r="AD712" s="137">
        <v>51.391666666666673</v>
      </c>
      <c r="AE712" s="137">
        <v>0.6440083333333334</v>
      </c>
      <c r="AF712" s="137">
        <v>33.48843333333334</v>
      </c>
      <c r="AG712" s="139">
        <f>Table1[[#This Row],[Print/Copy Time from Sleep Mode (s)]]-Table1[[#This Row],[Print/Copy Time from Ready State (s)]]</f>
        <v>24.000000000000004</v>
      </c>
      <c r="AH7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712" s="139" t="b">
        <f>IF(Table1[[#This Row],[Recovery Time Requirement (s)]]="No Requirement",TRUE,IF(Table1[[#This Row],[Recovery Time Requirement (s)]]="Default Delay Time Missing","Unknown",Table1[[#This Row],[Recovery Time (s) (Tactive1 - Tactive0)]]&lt;=Table1[[#This Row],[Recovery Time Requirement (s)]]))</f>
        <v>0</v>
      </c>
      <c r="AJ712" s="139" t="b">
        <f>Table1[[#This Row],[Automatic Duplex Output Capable]]&lt;&gt;"Optional"</f>
        <v>1</v>
      </c>
      <c r="AK7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12" s="140" t="str">
        <f t="array" ref="AL7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2" s="140">
        <f t="array" ref="AM7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v>
      </c>
      <c r="AN712" s="140">
        <f>Table1[[#This Row],[V2.0 TEC Requirement (kWh/wk)]]*52/3</f>
        <v>43.333333333333336</v>
      </c>
      <c r="AO7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0.6440083333333334</v>
      </c>
      <c r="AP712" s="140">
        <f t="array" ref="AP7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712" s="140">
        <f>Table1[[#This Row],[Proposed V3.0 TEC Requirement (kWh/wk)]]+IF(Table1[[#This Row],[Maximum Document Size Width]]&gt;=275,A3_Weekly,0)+IF(AND(ISNUMBER(FIND("WiFi",Table1[[#This Row],[Functional Adders]])),ISERROR(FIND("Ethernet",Table1[[#This Row],[Functional Adders]]))),WiFi_Weekly,0)</f>
        <v>0.27500000000000002</v>
      </c>
      <c r="AR712" s="140" t="b">
        <f>Table1[[#This Row],[Typical Electricity Consumption (TEC) Per Proposed V3.0 Calculations (kWh/wk)]]&lt;=Table1[[#This Row],[Proposed V3.0 TEC Requirement Plus A3 and Wi-Fi Allowances (kWh/wk)]]</f>
        <v>0</v>
      </c>
      <c r="AS712" s="140" t="b">
        <f t="shared" si="13"/>
        <v>0</v>
      </c>
    </row>
    <row r="713" spans="1:45" ht="36" x14ac:dyDescent="0.2">
      <c r="A713" s="131">
        <v>2195300</v>
      </c>
      <c r="B713" s="132" t="s">
        <v>1024</v>
      </c>
      <c r="C713" s="132" t="s">
        <v>1136</v>
      </c>
      <c r="D713" s="132" t="s">
        <v>3207</v>
      </c>
      <c r="E713" s="132" t="s">
        <v>3207</v>
      </c>
      <c r="F713" s="132" t="s">
        <v>3208</v>
      </c>
      <c r="G713" s="132" t="s">
        <v>1432</v>
      </c>
      <c r="H713" s="132" t="s">
        <v>22</v>
      </c>
      <c r="I713" s="133">
        <v>216</v>
      </c>
      <c r="J713" s="133">
        <v>356</v>
      </c>
      <c r="K713" s="132"/>
      <c r="L713" s="132" t="s">
        <v>32</v>
      </c>
      <c r="M713" s="132" t="s">
        <v>21</v>
      </c>
      <c r="N713" s="133">
        <v>21</v>
      </c>
      <c r="O713" s="132" t="s">
        <v>24</v>
      </c>
      <c r="P713" s="134">
        <v>1.482</v>
      </c>
      <c r="Q713" s="135">
        <v>77.063999999999993</v>
      </c>
      <c r="R713" s="132" t="s">
        <v>25</v>
      </c>
      <c r="S713" s="136">
        <v>41640</v>
      </c>
      <c r="T713" s="136">
        <v>41628</v>
      </c>
      <c r="U713" s="132" t="s">
        <v>45</v>
      </c>
      <c r="V713" s="132" t="s">
        <v>3753</v>
      </c>
      <c r="W713" s="137">
        <v>1</v>
      </c>
      <c r="X713" s="137">
        <v>21.6</v>
      </c>
      <c r="Y713" s="137">
        <v>45.6</v>
      </c>
      <c r="Z713" s="137">
        <v>46.2</v>
      </c>
      <c r="AA713" s="137">
        <v>21</v>
      </c>
      <c r="AB713" s="137">
        <v>222.10000000000002</v>
      </c>
      <c r="AC713" s="138">
        <v>1.4786166666666667</v>
      </c>
      <c r="AD713" s="137">
        <v>55.525000000000006</v>
      </c>
      <c r="AE713" s="137">
        <v>0.69692916666666682</v>
      </c>
      <c r="AF713" s="137">
        <v>36.240316666666672</v>
      </c>
      <c r="AG713" s="139">
        <f>Table1[[#This Row],[Print/Copy Time from Sleep Mode (s)]]-Table1[[#This Row],[Print/Copy Time from Ready State (s)]]</f>
        <v>24</v>
      </c>
      <c r="AH7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13.82</v>
      </c>
      <c r="AI713" s="139" t="b">
        <f>IF(Table1[[#This Row],[Recovery Time Requirement (s)]]="No Requirement",TRUE,IF(Table1[[#This Row],[Recovery Time Requirement (s)]]="Default Delay Time Missing","Unknown",Table1[[#This Row],[Recovery Time (s) (Tactive1 - Tactive0)]]&lt;=Table1[[#This Row],[Recovery Time Requirement (s)]]))</f>
        <v>0</v>
      </c>
      <c r="AJ713" s="139" t="b">
        <f>Table1[[#This Row],[Automatic Duplex Output Capable]]&lt;&gt;"Optional"</f>
        <v>1</v>
      </c>
      <c r="AK7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13" s="140" t="str">
        <f t="array" ref="AL7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13" s="140">
        <f t="array" ref="AM7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2.78</v>
      </c>
      <c r="AN713" s="140">
        <f>Table1[[#This Row],[V2.0 TEC Requirement (kWh/wk)]]*52/3</f>
        <v>48.186666666666667</v>
      </c>
      <c r="AO7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0.69692916666666682</v>
      </c>
      <c r="AP713" s="140">
        <f t="array" ref="AP7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713" s="140">
        <f>Table1[[#This Row],[Proposed V3.0 TEC Requirement (kWh/wk)]]+IF(Table1[[#This Row],[Maximum Document Size Width]]&gt;=275,A3_Weekly,0)+IF(AND(ISNUMBER(FIND("WiFi",Table1[[#This Row],[Functional Adders]])),ISERROR(FIND("Ethernet",Table1[[#This Row],[Functional Adders]]))),WiFi_Weekly,0)</f>
        <v>0.254</v>
      </c>
      <c r="AR713" s="140" t="b">
        <f>Table1[[#This Row],[Typical Electricity Consumption (TEC) Per Proposed V3.0 Calculations (kWh/wk)]]&lt;=Table1[[#This Row],[Proposed V3.0 TEC Requirement Plus A3 and Wi-Fi Allowances (kWh/wk)]]</f>
        <v>0</v>
      </c>
      <c r="AS713" s="140" t="b">
        <f t="shared" si="13"/>
        <v>0</v>
      </c>
    </row>
    <row r="714" spans="1:45" ht="60" x14ac:dyDescent="0.2">
      <c r="A714" s="131">
        <v>2194467</v>
      </c>
      <c r="B714" s="132" t="s">
        <v>1150</v>
      </c>
      <c r="C714" s="132" t="s">
        <v>1151</v>
      </c>
      <c r="D714" s="132" t="s">
        <v>3209</v>
      </c>
      <c r="E714" s="132" t="s">
        <v>3209</v>
      </c>
      <c r="F714" s="132"/>
      <c r="G714" s="132" t="s">
        <v>29</v>
      </c>
      <c r="H714" s="132" t="s">
        <v>22</v>
      </c>
      <c r="I714" s="133">
        <v>340</v>
      </c>
      <c r="J714" s="132"/>
      <c r="K714" s="132"/>
      <c r="L714" s="132" t="s">
        <v>68</v>
      </c>
      <c r="M714" s="132" t="s">
        <v>21</v>
      </c>
      <c r="N714" s="133">
        <v>90</v>
      </c>
      <c r="O714" s="132" t="s">
        <v>24</v>
      </c>
      <c r="P714" s="134">
        <v>5.89</v>
      </c>
      <c r="Q714" s="135">
        <v>306.27999999999997</v>
      </c>
      <c r="R714" s="132" t="s">
        <v>25</v>
      </c>
      <c r="S714" s="136">
        <v>41414</v>
      </c>
      <c r="T714" s="136">
        <v>41592</v>
      </c>
      <c r="U714" s="132" t="s">
        <v>45</v>
      </c>
      <c r="V714" s="132" t="s">
        <v>3754</v>
      </c>
      <c r="W714" s="137">
        <v>55</v>
      </c>
      <c r="X714" s="137">
        <v>9</v>
      </c>
      <c r="Y714" s="137">
        <v>28.2</v>
      </c>
      <c r="Z714" s="137">
        <v>7.8</v>
      </c>
      <c r="AA714" s="137">
        <v>32</v>
      </c>
      <c r="AB714" s="137">
        <v>970</v>
      </c>
      <c r="AC714" s="138">
        <v>5.8853660000000003</v>
      </c>
      <c r="AD714" s="137">
        <v>242.5</v>
      </c>
      <c r="AE714" s="137">
        <v>2.3288660000000001</v>
      </c>
      <c r="AF714" s="137">
        <v>121.101032</v>
      </c>
      <c r="AG714" s="139">
        <f>Table1[[#This Row],[Print/Copy Time from Sleep Mode (s)]]-Table1[[#This Row],[Print/Copy Time from Ready State (s)]]</f>
        <v>19.2</v>
      </c>
      <c r="AH7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4" s="139" t="b">
        <f>IF(Table1[[#This Row],[Recovery Time Requirement (s)]]="No Requirement",TRUE,IF(Table1[[#This Row],[Recovery Time Requirement (s)]]="Default Delay Time Missing","Unknown",Table1[[#This Row],[Recovery Time (s) (Tactive1 - Tactive0)]]&lt;=Table1[[#This Row],[Recovery Time Requirement (s)]]))</f>
        <v>1</v>
      </c>
      <c r="AJ714" s="139" t="b">
        <f>Table1[[#This Row],[Automatic Duplex Output Capable]]&lt;&gt;"Optional"</f>
        <v>1</v>
      </c>
      <c r="AK7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4" s="140" t="str">
        <f t="array" ref="AL7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4" s="140">
        <f t="array" ref="AM7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23.649999999999995</v>
      </c>
      <c r="AN714" s="140">
        <f>Table1[[#This Row],[V2.0 TEC Requirement (kWh/wk)]]*52/3</f>
        <v>409.93333333333322</v>
      </c>
      <c r="AO7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2.2788660000000003</v>
      </c>
      <c r="AP714" s="140">
        <f t="array" ref="AP7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3.8550000000000004</v>
      </c>
      <c r="AQ714" s="140">
        <f>Table1[[#This Row],[Proposed V3.0 TEC Requirement (kWh/wk)]]+IF(Table1[[#This Row],[Maximum Document Size Width]]&gt;=275,A3_Weekly,0)+IF(AND(ISNUMBER(FIND("WiFi",Table1[[#This Row],[Functional Adders]])),ISERROR(FIND("Ethernet",Table1[[#This Row],[Functional Adders]]))),WiFi_Weekly,0)</f>
        <v>3.9050000000000002</v>
      </c>
      <c r="AR714" s="140" t="b">
        <f>Table1[[#This Row],[Typical Electricity Consumption (TEC) Per Proposed V3.0 Calculations (kWh/wk)]]&lt;=Table1[[#This Row],[Proposed V3.0 TEC Requirement Plus A3 and Wi-Fi Allowances (kWh/wk)]]</f>
        <v>1</v>
      </c>
      <c r="AS714" s="140" t="b">
        <f t="shared" si="13"/>
        <v>0</v>
      </c>
    </row>
    <row r="715" spans="1:45" ht="60" x14ac:dyDescent="0.2">
      <c r="A715" s="131">
        <v>2194461</v>
      </c>
      <c r="B715" s="132" t="s">
        <v>1150</v>
      </c>
      <c r="C715" s="132" t="s">
        <v>1151</v>
      </c>
      <c r="D715" s="132" t="s">
        <v>3210</v>
      </c>
      <c r="E715" s="132" t="s">
        <v>3210</v>
      </c>
      <c r="F715" s="132"/>
      <c r="G715" s="132" t="s">
        <v>29</v>
      </c>
      <c r="H715" s="132" t="s">
        <v>22</v>
      </c>
      <c r="I715" s="133">
        <v>340</v>
      </c>
      <c r="J715" s="132"/>
      <c r="K715" s="132"/>
      <c r="L715" s="132" t="s">
        <v>68</v>
      </c>
      <c r="M715" s="132" t="s">
        <v>21</v>
      </c>
      <c r="N715" s="133">
        <v>120</v>
      </c>
      <c r="O715" s="132" t="s">
        <v>24</v>
      </c>
      <c r="P715" s="134">
        <v>6.58</v>
      </c>
      <c r="Q715" s="135">
        <v>342.16</v>
      </c>
      <c r="R715" s="132" t="s">
        <v>25</v>
      </c>
      <c r="S715" s="136">
        <v>41414</v>
      </c>
      <c r="T715" s="136">
        <v>41592</v>
      </c>
      <c r="U715" s="132" t="s">
        <v>45</v>
      </c>
      <c r="V715" s="132" t="s">
        <v>3755</v>
      </c>
      <c r="W715" s="137">
        <v>55</v>
      </c>
      <c r="X715" s="137">
        <v>7.8</v>
      </c>
      <c r="Y715" s="137">
        <v>31.8</v>
      </c>
      <c r="Z715" s="137">
        <v>6</v>
      </c>
      <c r="AA715" s="137">
        <v>32</v>
      </c>
      <c r="AB715" s="137">
        <v>1103.5999999999999</v>
      </c>
      <c r="AC715" s="138">
        <v>6.5833881666666656</v>
      </c>
      <c r="AD715" s="137">
        <v>275.89999999999998</v>
      </c>
      <c r="AE715" s="137">
        <v>2.5138881666666668</v>
      </c>
      <c r="AF715" s="137">
        <v>130.72218466666666</v>
      </c>
      <c r="AG715" s="139">
        <f>Table1[[#This Row],[Print/Copy Time from Sleep Mode (s)]]-Table1[[#This Row],[Print/Copy Time from Ready State (s)]]</f>
        <v>24</v>
      </c>
      <c r="AH7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5" s="139" t="b">
        <f>IF(Table1[[#This Row],[Recovery Time Requirement (s)]]="No Requirement",TRUE,IF(Table1[[#This Row],[Recovery Time Requirement (s)]]="Default Delay Time Missing","Unknown",Table1[[#This Row],[Recovery Time (s) (Tactive1 - Tactive0)]]&lt;=Table1[[#This Row],[Recovery Time Requirement (s)]]))</f>
        <v>1</v>
      </c>
      <c r="AJ715" s="139" t="b">
        <f>Table1[[#This Row],[Automatic Duplex Output Capable]]&lt;&gt;"Optional"</f>
        <v>1</v>
      </c>
      <c r="AK7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5" s="140" t="str">
        <f t="array" ref="AL7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5" s="140">
        <f t="array" ref="AM7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44.65</v>
      </c>
      <c r="AN715" s="140">
        <f>Table1[[#This Row],[V2.0 TEC Requirement (kWh/wk)]]*52/3</f>
        <v>773.93333333333328</v>
      </c>
      <c r="AO7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2.463888166666667</v>
      </c>
      <c r="AP715" s="140">
        <f t="array" ref="AP7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6.8550000000000004</v>
      </c>
      <c r="AQ715" s="140">
        <f>Table1[[#This Row],[Proposed V3.0 TEC Requirement (kWh/wk)]]+IF(Table1[[#This Row],[Maximum Document Size Width]]&gt;=275,A3_Weekly,0)+IF(AND(ISNUMBER(FIND("WiFi",Table1[[#This Row],[Functional Adders]])),ISERROR(FIND("Ethernet",Table1[[#This Row],[Functional Adders]]))),WiFi_Weekly,0)</f>
        <v>6.9050000000000002</v>
      </c>
      <c r="AR715" s="140" t="b">
        <f>Table1[[#This Row],[Typical Electricity Consumption (TEC) Per Proposed V3.0 Calculations (kWh/wk)]]&lt;=Table1[[#This Row],[Proposed V3.0 TEC Requirement Plus A3 and Wi-Fi Allowances (kWh/wk)]]</f>
        <v>1</v>
      </c>
      <c r="AS715" s="140" t="b">
        <f t="shared" si="13"/>
        <v>0</v>
      </c>
    </row>
    <row r="716" spans="1:45" ht="60" x14ac:dyDescent="0.2">
      <c r="A716" s="131">
        <v>2194459</v>
      </c>
      <c r="B716" s="132" t="s">
        <v>1150</v>
      </c>
      <c r="C716" s="132" t="s">
        <v>1151</v>
      </c>
      <c r="D716" s="132" t="s">
        <v>3211</v>
      </c>
      <c r="E716" s="132" t="s">
        <v>3211</v>
      </c>
      <c r="F716" s="132"/>
      <c r="G716" s="132" t="s">
        <v>29</v>
      </c>
      <c r="H716" s="132" t="s">
        <v>22</v>
      </c>
      <c r="I716" s="133">
        <v>340</v>
      </c>
      <c r="J716" s="132"/>
      <c r="K716" s="132"/>
      <c r="L716" s="132" t="s">
        <v>68</v>
      </c>
      <c r="M716" s="132" t="s">
        <v>21</v>
      </c>
      <c r="N716" s="133">
        <v>146</v>
      </c>
      <c r="O716" s="132" t="s">
        <v>24</v>
      </c>
      <c r="P716" s="134">
        <v>6.9980000000000002</v>
      </c>
      <c r="Q716" s="135">
        <v>363.89600000000002</v>
      </c>
      <c r="R716" s="132" t="s">
        <v>25</v>
      </c>
      <c r="S716" s="136">
        <v>41414</v>
      </c>
      <c r="T716" s="136">
        <v>41592</v>
      </c>
      <c r="U716" s="132" t="s">
        <v>45</v>
      </c>
      <c r="V716" s="132" t="s">
        <v>3756</v>
      </c>
      <c r="W716" s="137">
        <v>55</v>
      </c>
      <c r="X716" s="137">
        <v>7.2</v>
      </c>
      <c r="Y716" s="137">
        <v>30</v>
      </c>
      <c r="Z716" s="137">
        <v>7.2</v>
      </c>
      <c r="AA716" s="137">
        <v>32</v>
      </c>
      <c r="AB716" s="137">
        <v>1180.2000000000003</v>
      </c>
      <c r="AC716" s="138">
        <v>6.9980745000000013</v>
      </c>
      <c r="AD716" s="137">
        <v>295.05000000000007</v>
      </c>
      <c r="AE716" s="137">
        <v>2.6353245000000007</v>
      </c>
      <c r="AF716" s="137">
        <v>137.03687400000004</v>
      </c>
      <c r="AG716" s="139">
        <f>Table1[[#This Row],[Print/Copy Time from Sleep Mode (s)]]-Table1[[#This Row],[Print/Copy Time from Ready State (s)]]</f>
        <v>22.8</v>
      </c>
      <c r="AH7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6" s="139" t="b">
        <f>IF(Table1[[#This Row],[Recovery Time Requirement (s)]]="No Requirement",TRUE,IF(Table1[[#This Row],[Recovery Time Requirement (s)]]="Default Delay Time Missing","Unknown",Table1[[#This Row],[Recovery Time (s) (Tactive1 - Tactive0)]]&lt;=Table1[[#This Row],[Recovery Time Requirement (s)]]))</f>
        <v>1</v>
      </c>
      <c r="AJ716" s="139" t="b">
        <f>Table1[[#This Row],[Automatic Duplex Output Capable]]&lt;&gt;"Optional"</f>
        <v>1</v>
      </c>
      <c r="AK7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6" s="140" t="str">
        <f t="array" ref="AL7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6" s="140">
        <f t="array" ref="AM7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62.849999999999987</v>
      </c>
      <c r="AN716" s="140">
        <f>Table1[[#This Row],[V2.0 TEC Requirement (kWh/wk)]]*52/3</f>
        <v>1089.3999999999999</v>
      </c>
      <c r="AO7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2.5853245000000009</v>
      </c>
      <c r="AP716" s="140">
        <f t="array" ref="AP7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9.4550000000000018</v>
      </c>
      <c r="AQ716" s="140">
        <f>Table1[[#This Row],[Proposed V3.0 TEC Requirement (kWh/wk)]]+IF(Table1[[#This Row],[Maximum Document Size Width]]&gt;=275,A3_Weekly,0)+IF(AND(ISNUMBER(FIND("WiFi",Table1[[#This Row],[Functional Adders]])),ISERROR(FIND("Ethernet",Table1[[#This Row],[Functional Adders]]))),WiFi_Weekly,0)</f>
        <v>9.5050000000000026</v>
      </c>
      <c r="AR716" s="140" t="b">
        <f>Table1[[#This Row],[Typical Electricity Consumption (TEC) Per Proposed V3.0 Calculations (kWh/wk)]]&lt;=Table1[[#This Row],[Proposed V3.0 TEC Requirement Plus A3 and Wi-Fi Allowances (kWh/wk)]]</f>
        <v>1</v>
      </c>
      <c r="AS716" s="140" t="b">
        <f t="shared" si="13"/>
        <v>0</v>
      </c>
    </row>
    <row r="717" spans="1:45" ht="72" x14ac:dyDescent="0.2">
      <c r="A717" s="131">
        <v>2254002</v>
      </c>
      <c r="B717" s="132" t="s">
        <v>1150</v>
      </c>
      <c r="C717" s="132" t="s">
        <v>1151</v>
      </c>
      <c r="D717" s="132" t="s">
        <v>1152</v>
      </c>
      <c r="E717" s="132" t="s">
        <v>1152</v>
      </c>
      <c r="F717" s="132"/>
      <c r="G717" s="132" t="s">
        <v>29</v>
      </c>
      <c r="H717" s="132" t="s">
        <v>22</v>
      </c>
      <c r="I717" s="133">
        <v>340</v>
      </c>
      <c r="J717" s="132"/>
      <c r="K717" s="132"/>
      <c r="L717" s="132" t="s">
        <v>68</v>
      </c>
      <c r="M717" s="132" t="s">
        <v>28</v>
      </c>
      <c r="N717" s="133">
        <v>120</v>
      </c>
      <c r="O717" s="132" t="s">
        <v>24</v>
      </c>
      <c r="P717" s="134">
        <v>4.0999999999999996</v>
      </c>
      <c r="Q717" s="135">
        <v>213.2</v>
      </c>
      <c r="R717" s="132" t="s">
        <v>25</v>
      </c>
      <c r="S717" s="136">
        <v>42736</v>
      </c>
      <c r="T717" s="136">
        <v>42338</v>
      </c>
      <c r="U717" s="132" t="s">
        <v>35</v>
      </c>
      <c r="V717" s="132" t="s">
        <v>1153</v>
      </c>
      <c r="W717" s="137">
        <v>55</v>
      </c>
      <c r="X717" s="137">
        <v>7.2</v>
      </c>
      <c r="Y717" s="137">
        <v>43.8</v>
      </c>
      <c r="Z717" s="137">
        <v>9</v>
      </c>
      <c r="AA717" s="137">
        <v>32</v>
      </c>
      <c r="AB717" s="137">
        <v>710.20000000000016</v>
      </c>
      <c r="AC717" s="138">
        <v>4.0878633333333347</v>
      </c>
      <c r="AD717" s="137">
        <v>177.55000000000004</v>
      </c>
      <c r="AE717" s="137">
        <v>1.4546133333333338</v>
      </c>
      <c r="AF717" s="137">
        <v>75.639893333333362</v>
      </c>
      <c r="AG717" s="139">
        <f>Table1[[#This Row],[Print/Copy Time from Sleep Mode (s)]]-Table1[[#This Row],[Print/Copy Time from Ready State (s)]]</f>
        <v>36.599999999999994</v>
      </c>
      <c r="AH7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7" s="139" t="b">
        <f>IF(Table1[[#This Row],[Recovery Time Requirement (s)]]="No Requirement",TRUE,IF(Table1[[#This Row],[Recovery Time Requirement (s)]]="Default Delay Time Missing","Unknown",Table1[[#This Row],[Recovery Time (s) (Tactive1 - Tactive0)]]&lt;=Table1[[#This Row],[Recovery Time Requirement (s)]]))</f>
        <v>1</v>
      </c>
      <c r="AJ717" s="139" t="b">
        <f>Table1[[#This Row],[Automatic Duplex Output Capable]]&lt;&gt;"Optional"</f>
        <v>1</v>
      </c>
      <c r="AK7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7" s="140" t="str">
        <f t="array" ref="AL7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7" s="140">
        <f t="array" ref="AM7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28.400000000000002</v>
      </c>
      <c r="AN717" s="140">
        <f>Table1[[#This Row],[V2.0 TEC Requirement (kWh/wk)]]*52/3</f>
        <v>492.26666666666671</v>
      </c>
      <c r="AO7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1.4046133333333337</v>
      </c>
      <c r="AP717" s="140">
        <f t="array" ref="AP7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3.972</v>
      </c>
      <c r="AQ717" s="140">
        <f>Table1[[#This Row],[Proposed V3.0 TEC Requirement (kWh/wk)]]+IF(Table1[[#This Row],[Maximum Document Size Width]]&gt;=275,A3_Weekly,0)+IF(AND(ISNUMBER(FIND("WiFi",Table1[[#This Row],[Functional Adders]])),ISERROR(FIND("Ethernet",Table1[[#This Row],[Functional Adders]]))),WiFi_Weekly,0)</f>
        <v>4.0220000000000002</v>
      </c>
      <c r="AR717" s="140" t="b">
        <f>Table1[[#This Row],[Typical Electricity Consumption (TEC) Per Proposed V3.0 Calculations (kWh/wk)]]&lt;=Table1[[#This Row],[Proposed V3.0 TEC Requirement Plus A3 and Wi-Fi Allowances (kWh/wk)]]</f>
        <v>1</v>
      </c>
      <c r="AS717" s="140" t="b">
        <f t="shared" si="13"/>
        <v>0</v>
      </c>
    </row>
    <row r="718" spans="1:45" ht="72" x14ac:dyDescent="0.2">
      <c r="A718" s="131">
        <v>2254003</v>
      </c>
      <c r="B718" s="132" t="s">
        <v>1150</v>
      </c>
      <c r="C718" s="132" t="s">
        <v>1151</v>
      </c>
      <c r="D718" s="132" t="s">
        <v>1154</v>
      </c>
      <c r="E718" s="132" t="s">
        <v>1154</v>
      </c>
      <c r="F718" s="132"/>
      <c r="G718" s="132" t="s">
        <v>29</v>
      </c>
      <c r="H718" s="132" t="s">
        <v>22</v>
      </c>
      <c r="I718" s="133">
        <v>340</v>
      </c>
      <c r="J718" s="132"/>
      <c r="K718" s="132"/>
      <c r="L718" s="132" t="s">
        <v>68</v>
      </c>
      <c r="M718" s="132" t="s">
        <v>21</v>
      </c>
      <c r="N718" s="133">
        <v>120</v>
      </c>
      <c r="O718" s="132" t="s">
        <v>24</v>
      </c>
      <c r="P718" s="134">
        <v>4.8</v>
      </c>
      <c r="Q718" s="135">
        <v>249.6</v>
      </c>
      <c r="R718" s="132" t="s">
        <v>25</v>
      </c>
      <c r="S718" s="136">
        <v>42736</v>
      </c>
      <c r="T718" s="136">
        <v>42338</v>
      </c>
      <c r="U718" s="132" t="s">
        <v>35</v>
      </c>
      <c r="V718" s="132" t="s">
        <v>1155</v>
      </c>
      <c r="W718" s="137">
        <v>55</v>
      </c>
      <c r="X718" s="137">
        <v>7.2</v>
      </c>
      <c r="Y718" s="137">
        <v>42</v>
      </c>
      <c r="Z718" s="137">
        <v>10.199999999999999</v>
      </c>
      <c r="AA718" s="137">
        <v>32</v>
      </c>
      <c r="AB718" s="137">
        <v>833.8</v>
      </c>
      <c r="AC718" s="138">
        <v>4.7930959999999994</v>
      </c>
      <c r="AD718" s="137">
        <v>208.45</v>
      </c>
      <c r="AE718" s="137">
        <v>1.7023459999999999</v>
      </c>
      <c r="AF718" s="137">
        <v>88.521991999999997</v>
      </c>
      <c r="AG718" s="139">
        <f>Table1[[#This Row],[Print/Copy Time from Sleep Mode (s)]]-Table1[[#This Row],[Print/Copy Time from Ready State (s)]]</f>
        <v>34.799999999999997</v>
      </c>
      <c r="AH7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8" s="139" t="b">
        <f>IF(Table1[[#This Row],[Recovery Time Requirement (s)]]="No Requirement",TRUE,IF(Table1[[#This Row],[Recovery Time Requirement (s)]]="Default Delay Time Missing","Unknown",Table1[[#This Row],[Recovery Time (s) (Tactive1 - Tactive0)]]&lt;=Table1[[#This Row],[Recovery Time Requirement (s)]]))</f>
        <v>1</v>
      </c>
      <c r="AJ718" s="139" t="b">
        <f>Table1[[#This Row],[Automatic Duplex Output Capable]]&lt;&gt;"Optional"</f>
        <v>1</v>
      </c>
      <c r="AK7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8" s="140" t="str">
        <f t="array" ref="AL7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8" s="140">
        <f t="array" ref="AM7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44.65</v>
      </c>
      <c r="AN718" s="140">
        <f>Table1[[#This Row],[V2.0 TEC Requirement (kWh/wk)]]*52/3</f>
        <v>773.93333333333328</v>
      </c>
      <c r="AO7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1.6523459999999999</v>
      </c>
      <c r="AP718" s="140">
        <f t="array" ref="AP7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6.8550000000000004</v>
      </c>
      <c r="AQ718" s="140">
        <f>Table1[[#This Row],[Proposed V3.0 TEC Requirement (kWh/wk)]]+IF(Table1[[#This Row],[Maximum Document Size Width]]&gt;=275,A3_Weekly,0)+IF(AND(ISNUMBER(FIND("WiFi",Table1[[#This Row],[Functional Adders]])),ISERROR(FIND("Ethernet",Table1[[#This Row],[Functional Adders]]))),WiFi_Weekly,0)</f>
        <v>6.9050000000000002</v>
      </c>
      <c r="AR718" s="140" t="b">
        <f>Table1[[#This Row],[Typical Electricity Consumption (TEC) Per Proposed V3.0 Calculations (kWh/wk)]]&lt;=Table1[[#This Row],[Proposed V3.0 TEC Requirement Plus A3 and Wi-Fi Allowances (kWh/wk)]]</f>
        <v>1</v>
      </c>
      <c r="AS718" s="140" t="b">
        <f t="shared" si="13"/>
        <v>0</v>
      </c>
    </row>
    <row r="719" spans="1:45" ht="72" x14ac:dyDescent="0.2">
      <c r="A719" s="131">
        <v>2254172</v>
      </c>
      <c r="B719" s="132" t="s">
        <v>1150</v>
      </c>
      <c r="C719" s="132" t="s">
        <v>1151</v>
      </c>
      <c r="D719" s="132" t="s">
        <v>1156</v>
      </c>
      <c r="E719" s="132" t="s">
        <v>1156</v>
      </c>
      <c r="F719" s="132"/>
      <c r="G719" s="132" t="s">
        <v>29</v>
      </c>
      <c r="H719" s="132" t="s">
        <v>22</v>
      </c>
      <c r="I719" s="133">
        <v>340</v>
      </c>
      <c r="J719" s="132"/>
      <c r="K719" s="132"/>
      <c r="L719" s="132" t="s">
        <v>68</v>
      </c>
      <c r="M719" s="132" t="s">
        <v>21</v>
      </c>
      <c r="N719" s="133">
        <v>90</v>
      </c>
      <c r="O719" s="132" t="s">
        <v>24</v>
      </c>
      <c r="P719" s="134">
        <v>4.0999999999999996</v>
      </c>
      <c r="Q719" s="135">
        <v>213.2</v>
      </c>
      <c r="R719" s="132" t="s">
        <v>25</v>
      </c>
      <c r="S719" s="136">
        <v>42522</v>
      </c>
      <c r="T719" s="136">
        <v>42339</v>
      </c>
      <c r="U719" s="132" t="s">
        <v>35</v>
      </c>
      <c r="V719" s="132" t="s">
        <v>1157</v>
      </c>
      <c r="W719" s="137">
        <v>55</v>
      </c>
      <c r="X719" s="137">
        <v>7.2</v>
      </c>
      <c r="Y719" s="137">
        <v>45</v>
      </c>
      <c r="Z719" s="137">
        <v>7.8</v>
      </c>
      <c r="AA719" s="137">
        <v>32</v>
      </c>
      <c r="AB719" s="137">
        <v>693.60000000000014</v>
      </c>
      <c r="AC719" s="138">
        <v>4.061236000000001</v>
      </c>
      <c r="AD719" s="137">
        <v>173.40000000000003</v>
      </c>
      <c r="AE719" s="137">
        <v>1.4962359999999999</v>
      </c>
      <c r="AF719" s="137">
        <v>77.804271999999997</v>
      </c>
      <c r="AG719" s="139">
        <f>Table1[[#This Row],[Print/Copy Time from Sleep Mode (s)]]-Table1[[#This Row],[Print/Copy Time from Ready State (s)]]</f>
        <v>37.799999999999997</v>
      </c>
      <c r="AH7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19" s="139" t="b">
        <f>IF(Table1[[#This Row],[Recovery Time Requirement (s)]]="No Requirement",TRUE,IF(Table1[[#This Row],[Recovery Time Requirement (s)]]="Default Delay Time Missing","Unknown",Table1[[#This Row],[Recovery Time (s) (Tactive1 - Tactive0)]]&lt;=Table1[[#This Row],[Recovery Time Requirement (s)]]))</f>
        <v>1</v>
      </c>
      <c r="AJ719" s="139" t="b">
        <f>Table1[[#This Row],[Automatic Duplex Output Capable]]&lt;&gt;"Optional"</f>
        <v>1</v>
      </c>
      <c r="AK7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19" s="140" t="str">
        <f t="array" ref="AL7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19" s="140">
        <f t="array" ref="AM7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23.649999999999995</v>
      </c>
      <c r="AN719" s="140">
        <f>Table1[[#This Row],[V2.0 TEC Requirement (kWh/wk)]]*52/3</f>
        <v>409.93333333333322</v>
      </c>
      <c r="AO7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1.4462359999999999</v>
      </c>
      <c r="AP719" s="140">
        <f t="array" ref="AP7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3.8550000000000004</v>
      </c>
      <c r="AQ719" s="140">
        <f>Table1[[#This Row],[Proposed V3.0 TEC Requirement (kWh/wk)]]+IF(Table1[[#This Row],[Maximum Document Size Width]]&gt;=275,A3_Weekly,0)+IF(AND(ISNUMBER(FIND("WiFi",Table1[[#This Row],[Functional Adders]])),ISERROR(FIND("Ethernet",Table1[[#This Row],[Functional Adders]]))),WiFi_Weekly,0)</f>
        <v>3.9050000000000002</v>
      </c>
      <c r="AR719" s="140" t="b">
        <f>Table1[[#This Row],[Typical Electricity Consumption (TEC) Per Proposed V3.0 Calculations (kWh/wk)]]&lt;=Table1[[#This Row],[Proposed V3.0 TEC Requirement Plus A3 and Wi-Fi Allowances (kWh/wk)]]</f>
        <v>1</v>
      </c>
      <c r="AS719" s="140" t="b">
        <f t="shared" si="13"/>
        <v>0</v>
      </c>
    </row>
    <row r="720" spans="1:45" ht="72" x14ac:dyDescent="0.2">
      <c r="A720" s="131">
        <v>2285548</v>
      </c>
      <c r="B720" s="132" t="s">
        <v>1150</v>
      </c>
      <c r="C720" s="132" t="s">
        <v>1151</v>
      </c>
      <c r="D720" s="132" t="s">
        <v>1158</v>
      </c>
      <c r="E720" s="132" t="s">
        <v>1158</v>
      </c>
      <c r="F720" s="132"/>
      <c r="G720" s="132" t="s">
        <v>29</v>
      </c>
      <c r="H720" s="132" t="s">
        <v>22</v>
      </c>
      <c r="I720" s="133">
        <v>340</v>
      </c>
      <c r="J720" s="132"/>
      <c r="K720" s="132"/>
      <c r="L720" s="132" t="s">
        <v>68</v>
      </c>
      <c r="M720" s="132" t="s">
        <v>21</v>
      </c>
      <c r="N720" s="133">
        <v>130</v>
      </c>
      <c r="O720" s="132" t="s">
        <v>24</v>
      </c>
      <c r="P720" s="134">
        <v>6.4</v>
      </c>
      <c r="Q720" s="135">
        <v>332.8</v>
      </c>
      <c r="R720" s="132" t="s">
        <v>25</v>
      </c>
      <c r="S720" s="136">
        <v>42704</v>
      </c>
      <c r="T720" s="136">
        <v>42558</v>
      </c>
      <c r="U720" s="132" t="s">
        <v>35</v>
      </c>
      <c r="V720" s="132" t="s">
        <v>1159</v>
      </c>
      <c r="W720" s="137">
        <v>55</v>
      </c>
      <c r="X720" s="137">
        <v>7.8</v>
      </c>
      <c r="Y720" s="137">
        <v>39</v>
      </c>
      <c r="Z720" s="137">
        <v>10.199999999999999</v>
      </c>
      <c r="AA720" s="137">
        <v>32</v>
      </c>
      <c r="AB720" s="137">
        <v>1122</v>
      </c>
      <c r="AC720" s="138">
        <v>6.4049283333333333</v>
      </c>
      <c r="AD720" s="137">
        <v>280.5</v>
      </c>
      <c r="AE720" s="137">
        <v>2.2274283333333331</v>
      </c>
      <c r="AF720" s="137">
        <v>115.82627333333332</v>
      </c>
      <c r="AG720" s="139">
        <f>Table1[[#This Row],[Print/Copy Time from Sleep Mode (s)]]-Table1[[#This Row],[Print/Copy Time from Ready State (s)]]</f>
        <v>31.2</v>
      </c>
      <c r="AH7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20" s="139" t="b">
        <f>IF(Table1[[#This Row],[Recovery Time Requirement (s)]]="No Requirement",TRUE,IF(Table1[[#This Row],[Recovery Time Requirement (s)]]="Default Delay Time Missing","Unknown",Table1[[#This Row],[Recovery Time (s) (Tactive1 - Tactive0)]]&lt;=Table1[[#This Row],[Recovery Time Requirement (s)]]))</f>
        <v>1</v>
      </c>
      <c r="AJ720" s="139" t="b">
        <f>Table1[[#This Row],[Automatic Duplex Output Capable]]&lt;&gt;"Optional"</f>
        <v>1</v>
      </c>
      <c r="AK7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20" s="140" t="str">
        <f t="array" ref="AL7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20" s="140">
        <f t="array" ref="AM7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51.65</v>
      </c>
      <c r="AN720" s="140">
        <f>Table1[[#This Row],[V2.0 TEC Requirement (kWh/wk)]]*52/3</f>
        <v>895.26666666666654</v>
      </c>
      <c r="AO7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2.1774283333333333</v>
      </c>
      <c r="AP720" s="140">
        <f t="array" ref="AP7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7.8550000000000004</v>
      </c>
      <c r="AQ720" s="140">
        <f>Table1[[#This Row],[Proposed V3.0 TEC Requirement (kWh/wk)]]+IF(Table1[[#This Row],[Maximum Document Size Width]]&gt;=275,A3_Weekly,0)+IF(AND(ISNUMBER(FIND("WiFi",Table1[[#This Row],[Functional Adders]])),ISERROR(FIND("Ethernet",Table1[[#This Row],[Functional Adders]]))),WiFi_Weekly,0)</f>
        <v>7.9050000000000002</v>
      </c>
      <c r="AR720" s="140" t="b">
        <f>Table1[[#This Row],[Typical Electricity Consumption (TEC) Per Proposed V3.0 Calculations (kWh/wk)]]&lt;=Table1[[#This Row],[Proposed V3.0 TEC Requirement Plus A3 and Wi-Fi Allowances (kWh/wk)]]</f>
        <v>1</v>
      </c>
      <c r="AS720" s="140" t="b">
        <f t="shared" si="13"/>
        <v>0</v>
      </c>
    </row>
    <row r="721" spans="1:45" ht="72" x14ac:dyDescent="0.2">
      <c r="A721" s="131">
        <v>2285549</v>
      </c>
      <c r="B721" s="132" t="s">
        <v>1150</v>
      </c>
      <c r="C721" s="132" t="s">
        <v>1151</v>
      </c>
      <c r="D721" s="132" t="s">
        <v>1160</v>
      </c>
      <c r="E721" s="132" t="s">
        <v>1160</v>
      </c>
      <c r="F721" s="132"/>
      <c r="G721" s="132" t="s">
        <v>29</v>
      </c>
      <c r="H721" s="132" t="s">
        <v>22</v>
      </c>
      <c r="I721" s="133">
        <v>340</v>
      </c>
      <c r="J721" s="132"/>
      <c r="K721" s="132"/>
      <c r="L721" s="132" t="s">
        <v>68</v>
      </c>
      <c r="M721" s="132" t="s">
        <v>21</v>
      </c>
      <c r="N721" s="133">
        <v>160</v>
      </c>
      <c r="O721" s="132" t="s">
        <v>24</v>
      </c>
      <c r="P721" s="134">
        <v>7.2</v>
      </c>
      <c r="Q721" s="135">
        <v>374.4</v>
      </c>
      <c r="R721" s="132" t="s">
        <v>25</v>
      </c>
      <c r="S721" s="136">
        <v>42704</v>
      </c>
      <c r="T721" s="136">
        <v>42558</v>
      </c>
      <c r="U721" s="132" t="s">
        <v>35</v>
      </c>
      <c r="V721" s="132" t="s">
        <v>1161</v>
      </c>
      <c r="W721" s="137">
        <v>55</v>
      </c>
      <c r="X721" s="137">
        <v>7.8</v>
      </c>
      <c r="Y721" s="137">
        <v>39</v>
      </c>
      <c r="Z721" s="137">
        <v>10.199999999999999</v>
      </c>
      <c r="AA721" s="137">
        <v>32</v>
      </c>
      <c r="AB721" s="137">
        <v>1283</v>
      </c>
      <c r="AC721" s="138">
        <v>7.2077529999999994</v>
      </c>
      <c r="AD721" s="137">
        <v>320.75</v>
      </c>
      <c r="AE721" s="137">
        <v>2.4235029999999997</v>
      </c>
      <c r="AF721" s="137">
        <v>126.02215599999998</v>
      </c>
      <c r="AG721" s="139">
        <f>Table1[[#This Row],[Print/Copy Time from Sleep Mode (s)]]-Table1[[#This Row],[Print/Copy Time from Ready State (s)]]</f>
        <v>31.2</v>
      </c>
      <c r="AH7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721" s="139" t="b">
        <f>IF(Table1[[#This Row],[Recovery Time Requirement (s)]]="No Requirement",TRUE,IF(Table1[[#This Row],[Recovery Time Requirement (s)]]="Default Delay Time Missing","Unknown",Table1[[#This Row],[Recovery Time (s) (Tactive1 - Tactive0)]]&lt;=Table1[[#This Row],[Recovery Time Requirement (s)]]))</f>
        <v>1</v>
      </c>
      <c r="AJ721" s="139" t="b">
        <f>Table1[[#This Row],[Automatic Duplex Output Capable]]&lt;&gt;"Optional"</f>
        <v>1</v>
      </c>
      <c r="AK7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721" s="140" t="str">
        <f t="array" ref="AL7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21" s="140">
        <f t="array" ref="AM7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72.649999999999991</v>
      </c>
      <c r="AN721" s="140">
        <f>Table1[[#This Row],[V2.0 TEC Requirement (kWh/wk)]]*52/3</f>
        <v>1259.2666666666667</v>
      </c>
      <c r="AO7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2.3735029999999999</v>
      </c>
      <c r="AP721" s="140">
        <f t="array" ref="AP7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10.855</v>
      </c>
      <c r="AQ721" s="140">
        <f>Table1[[#This Row],[Proposed V3.0 TEC Requirement (kWh/wk)]]+IF(Table1[[#This Row],[Maximum Document Size Width]]&gt;=275,A3_Weekly,0)+IF(AND(ISNUMBER(FIND("WiFi",Table1[[#This Row],[Functional Adders]])),ISERROR(FIND("Ethernet",Table1[[#This Row],[Functional Adders]]))),WiFi_Weekly,0)</f>
        <v>10.905000000000001</v>
      </c>
      <c r="AR721" s="140" t="b">
        <f>Table1[[#This Row],[Typical Electricity Consumption (TEC) Per Proposed V3.0 Calculations (kWh/wk)]]&lt;=Table1[[#This Row],[Proposed V3.0 TEC Requirement Plus A3 and Wi-Fi Allowances (kWh/wk)]]</f>
        <v>1</v>
      </c>
      <c r="AS721" s="140" t="b">
        <f t="shared" si="13"/>
        <v>0</v>
      </c>
    </row>
    <row r="722" spans="1:45" ht="60" x14ac:dyDescent="0.2">
      <c r="A722" s="131">
        <v>2203867</v>
      </c>
      <c r="B722" s="132" t="s">
        <v>1150</v>
      </c>
      <c r="C722" s="132" t="s">
        <v>1151</v>
      </c>
      <c r="D722" s="132" t="s">
        <v>3212</v>
      </c>
      <c r="E722" s="132" t="s">
        <v>3212</v>
      </c>
      <c r="F722" s="132"/>
      <c r="G722" s="132" t="s">
        <v>232</v>
      </c>
      <c r="H722" s="132" t="s">
        <v>22</v>
      </c>
      <c r="I722" s="133">
        <v>320</v>
      </c>
      <c r="J722" s="133">
        <v>432</v>
      </c>
      <c r="K722" s="132"/>
      <c r="L722" s="132" t="s">
        <v>233</v>
      </c>
      <c r="M722" s="132" t="s">
        <v>21</v>
      </c>
      <c r="N722" s="133">
        <v>150</v>
      </c>
      <c r="O722" s="132" t="s">
        <v>23</v>
      </c>
      <c r="P722" s="134">
        <v>2.923</v>
      </c>
      <c r="Q722" s="135">
        <v>151.99600000000001</v>
      </c>
      <c r="R722" s="132" t="s">
        <v>25</v>
      </c>
      <c r="S722" s="136">
        <v>41913</v>
      </c>
      <c r="T722" s="136">
        <v>41680</v>
      </c>
      <c r="U722" s="132" t="s">
        <v>45</v>
      </c>
      <c r="V722" s="132" t="s">
        <v>3757</v>
      </c>
      <c r="W722" s="137">
        <v>5</v>
      </c>
      <c r="X722" s="137">
        <v>36</v>
      </c>
      <c r="Y722" s="137">
        <v>45</v>
      </c>
      <c r="Z722" s="137">
        <v>46.2</v>
      </c>
      <c r="AA722" s="137">
        <v>32</v>
      </c>
      <c r="AB722" s="137">
        <v>536</v>
      </c>
      <c r="AC722" s="138">
        <v>2.9232</v>
      </c>
      <c r="AD722" s="137">
        <v>134</v>
      </c>
      <c r="AE722" s="137">
        <v>0.97020000000000006</v>
      </c>
      <c r="AF722" s="137">
        <v>50.450400000000002</v>
      </c>
      <c r="AG722" s="139">
        <f>Table1[[#This Row],[Print/Copy Time from Sleep Mode (s)]]-Table1[[#This Row],[Print/Copy Time from Ready State (s)]]</f>
        <v>9</v>
      </c>
      <c r="AH7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2" s="139" t="b">
        <f>IF(Table1[[#This Row],[Recovery Time Requirement (s)]]="No Requirement",TRUE,IF(Table1[[#This Row],[Recovery Time Requirement (s)]]="Default Delay Time Missing","Unknown",Table1[[#This Row],[Recovery Time (s) (Tactive1 - Tactive0)]]&lt;=Table1[[#This Row],[Recovery Time Requirement (s)]]))</f>
        <v>1</v>
      </c>
      <c r="AJ722" s="139" t="b">
        <f>Table1[[#This Row],[Automatic Duplex Output Capable]]&lt;&gt;"Optional"</f>
        <v>1</v>
      </c>
      <c r="AK7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2" s="140" t="str">
        <f t="array" ref="AL7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2" s="140">
        <f t="array" ref="AM7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71.75</v>
      </c>
      <c r="AN722" s="140">
        <f>Table1[[#This Row],[V2.0 TEC Requirement (kWh/wk)]]*52/3</f>
        <v>1243.6666666666667</v>
      </c>
      <c r="AO7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0.92020000000000002</v>
      </c>
      <c r="AP722" s="140">
        <f t="array" ref="AP7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13.577</v>
      </c>
      <c r="AQ722" s="140">
        <f>Table1[[#This Row],[Proposed V3.0 TEC Requirement (kWh/wk)]]+IF(Table1[[#This Row],[Maximum Document Size Width]]&gt;=275,A3_Weekly,0)+IF(AND(ISNUMBER(FIND("WiFi",Table1[[#This Row],[Functional Adders]])),ISERROR(FIND("Ethernet",Table1[[#This Row],[Functional Adders]]))),WiFi_Weekly,0)</f>
        <v>13.627000000000001</v>
      </c>
      <c r="AR722" s="140" t="b">
        <f>Table1[[#This Row],[Typical Electricity Consumption (TEC) Per Proposed V3.0 Calculations (kWh/wk)]]&lt;=Table1[[#This Row],[Proposed V3.0 TEC Requirement Plus A3 and Wi-Fi Allowances (kWh/wk)]]</f>
        <v>1</v>
      </c>
      <c r="AS722" s="140" t="b">
        <f t="shared" si="13"/>
        <v>1</v>
      </c>
    </row>
    <row r="723" spans="1:45" ht="72" x14ac:dyDescent="0.2">
      <c r="A723" s="131">
        <v>2302318</v>
      </c>
      <c r="B723" s="132" t="s">
        <v>1150</v>
      </c>
      <c r="C723" s="132" t="s">
        <v>1151</v>
      </c>
      <c r="D723" s="132" t="s">
        <v>1162</v>
      </c>
      <c r="E723" s="132" t="s">
        <v>1162</v>
      </c>
      <c r="F723" s="132"/>
      <c r="G723" s="132" t="s">
        <v>232</v>
      </c>
      <c r="H723" s="132" t="s">
        <v>22</v>
      </c>
      <c r="I723" s="133">
        <v>310</v>
      </c>
      <c r="J723" s="133">
        <v>432</v>
      </c>
      <c r="K723" s="132"/>
      <c r="L723" s="132" t="s">
        <v>233</v>
      </c>
      <c r="M723" s="132" t="s">
        <v>21</v>
      </c>
      <c r="N723" s="133">
        <v>150</v>
      </c>
      <c r="O723" s="132" t="s">
        <v>23</v>
      </c>
      <c r="P723" s="134">
        <v>3</v>
      </c>
      <c r="Q723" s="135">
        <v>156</v>
      </c>
      <c r="R723" s="132" t="s">
        <v>25</v>
      </c>
      <c r="S723" s="136">
        <v>43101</v>
      </c>
      <c r="T723" s="136">
        <v>42956</v>
      </c>
      <c r="U723" s="132" t="s">
        <v>35</v>
      </c>
      <c r="V723" s="132" t="s">
        <v>1163</v>
      </c>
      <c r="W723" s="137">
        <v>5</v>
      </c>
      <c r="X723" s="137">
        <v>30</v>
      </c>
      <c r="Y723" s="137">
        <v>52.2</v>
      </c>
      <c r="Z723" s="137">
        <v>46.2</v>
      </c>
      <c r="AA723" s="137">
        <v>32</v>
      </c>
      <c r="AB723" s="137">
        <v>526.6</v>
      </c>
      <c r="AC723" s="138">
        <v>2.9914000000000001</v>
      </c>
      <c r="AD723" s="137">
        <v>131.65</v>
      </c>
      <c r="AE723" s="137">
        <v>1.1006500000000001</v>
      </c>
      <c r="AF723" s="137">
        <v>57.233800000000009</v>
      </c>
      <c r="AG723" s="139">
        <f>Table1[[#This Row],[Print/Copy Time from Sleep Mode (s)]]-Table1[[#This Row],[Print/Copy Time from Ready State (s)]]</f>
        <v>22.200000000000003</v>
      </c>
      <c r="AH7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3" s="139" t="b">
        <f>IF(Table1[[#This Row],[Recovery Time Requirement (s)]]="No Requirement",TRUE,IF(Table1[[#This Row],[Recovery Time Requirement (s)]]="Default Delay Time Missing","Unknown",Table1[[#This Row],[Recovery Time (s) (Tactive1 - Tactive0)]]&lt;=Table1[[#This Row],[Recovery Time Requirement (s)]]))</f>
        <v>1</v>
      </c>
      <c r="AJ723" s="139" t="b">
        <f>Table1[[#This Row],[Automatic Duplex Output Capable]]&lt;&gt;"Optional"</f>
        <v>1</v>
      </c>
      <c r="AK7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3" s="140" t="str">
        <f t="array" ref="AL7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3" s="140">
        <f t="array" ref="AM7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71.75</v>
      </c>
      <c r="AN723" s="140">
        <f>Table1[[#This Row],[V2.0 TEC Requirement (kWh/wk)]]*52/3</f>
        <v>1243.6666666666667</v>
      </c>
      <c r="AO7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1.0506500000000001</v>
      </c>
      <c r="AP723" s="140">
        <f t="array" ref="AP7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13.577</v>
      </c>
      <c r="AQ723" s="140">
        <f>Table1[[#This Row],[Proposed V3.0 TEC Requirement (kWh/wk)]]+IF(Table1[[#This Row],[Maximum Document Size Width]]&gt;=275,A3_Weekly,0)+IF(AND(ISNUMBER(FIND("WiFi",Table1[[#This Row],[Functional Adders]])),ISERROR(FIND("Ethernet",Table1[[#This Row],[Functional Adders]]))),WiFi_Weekly,0)</f>
        <v>13.627000000000001</v>
      </c>
      <c r="AR723" s="140" t="b">
        <f>Table1[[#This Row],[Typical Electricity Consumption (TEC) Per Proposed V3.0 Calculations (kWh/wk)]]&lt;=Table1[[#This Row],[Proposed V3.0 TEC Requirement Plus A3 and Wi-Fi Allowances (kWh/wk)]]</f>
        <v>1</v>
      </c>
      <c r="AS723" s="140" t="b">
        <f t="shared" si="13"/>
        <v>1</v>
      </c>
    </row>
    <row r="724" spans="1:45" ht="60" x14ac:dyDescent="0.2">
      <c r="A724" s="131">
        <v>2203868</v>
      </c>
      <c r="B724" s="132" t="s">
        <v>1150</v>
      </c>
      <c r="C724" s="132" t="s">
        <v>1151</v>
      </c>
      <c r="D724" s="132" t="s">
        <v>3213</v>
      </c>
      <c r="E724" s="132" t="s">
        <v>3213</v>
      </c>
      <c r="F724" s="132"/>
      <c r="G724" s="132" t="s">
        <v>232</v>
      </c>
      <c r="H724" s="132" t="s">
        <v>22</v>
      </c>
      <c r="I724" s="133">
        <v>320</v>
      </c>
      <c r="J724" s="133">
        <v>432</v>
      </c>
      <c r="K724" s="132"/>
      <c r="L724" s="132" t="s">
        <v>233</v>
      </c>
      <c r="M724" s="132" t="s">
        <v>28</v>
      </c>
      <c r="N724" s="133">
        <v>185</v>
      </c>
      <c r="O724" s="132" t="s">
        <v>23</v>
      </c>
      <c r="P724" s="134">
        <v>3.8380000000000001</v>
      </c>
      <c r="Q724" s="135">
        <v>199.57599999999999</v>
      </c>
      <c r="R724" s="132" t="s">
        <v>25</v>
      </c>
      <c r="S724" s="136">
        <v>41913</v>
      </c>
      <c r="T724" s="136">
        <v>41680</v>
      </c>
      <c r="U724" s="132" t="s">
        <v>45</v>
      </c>
      <c r="V724" s="132" t="s">
        <v>3758</v>
      </c>
      <c r="W724" s="137">
        <v>5</v>
      </c>
      <c r="X724" s="137">
        <v>33</v>
      </c>
      <c r="Y724" s="137">
        <v>46.2</v>
      </c>
      <c r="Z724" s="137">
        <v>46.2</v>
      </c>
      <c r="AA724" s="137">
        <v>32</v>
      </c>
      <c r="AB724" s="137">
        <v>710.8</v>
      </c>
      <c r="AC724" s="138">
        <v>3.8355999999999999</v>
      </c>
      <c r="AD724" s="137">
        <v>177.7</v>
      </c>
      <c r="AE724" s="137">
        <v>1.2361</v>
      </c>
      <c r="AF724" s="137">
        <v>64.277199999999993</v>
      </c>
      <c r="AG724" s="139">
        <f>Table1[[#This Row],[Print/Copy Time from Sleep Mode (s)]]-Table1[[#This Row],[Print/Copy Time from Ready State (s)]]</f>
        <v>13.200000000000003</v>
      </c>
      <c r="AH7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4" s="139" t="b">
        <f>IF(Table1[[#This Row],[Recovery Time Requirement (s)]]="No Requirement",TRUE,IF(Table1[[#This Row],[Recovery Time Requirement (s)]]="Default Delay Time Missing","Unknown",Table1[[#This Row],[Recovery Time (s) (Tactive1 - Tactive0)]]&lt;=Table1[[#This Row],[Recovery Time Requirement (s)]]))</f>
        <v>1</v>
      </c>
      <c r="AJ724" s="139" t="b">
        <f>Table1[[#This Row],[Automatic Duplex Output Capable]]&lt;&gt;"Optional"</f>
        <v>1</v>
      </c>
      <c r="AK7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4" s="140" t="str">
        <f t="array" ref="AL7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4" s="140">
        <f t="array" ref="AM7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75.149999999999991</v>
      </c>
      <c r="AN724" s="140">
        <f>Table1[[#This Row],[V2.0 TEC Requirement (kWh/wk)]]*52/3</f>
        <v>1302.5999999999999</v>
      </c>
      <c r="AO7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1.1860999999999999</v>
      </c>
      <c r="AP724" s="140">
        <f t="array" ref="AP7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10.651</v>
      </c>
      <c r="AQ724" s="140">
        <f>Table1[[#This Row],[Proposed V3.0 TEC Requirement (kWh/wk)]]+IF(Table1[[#This Row],[Maximum Document Size Width]]&gt;=275,A3_Weekly,0)+IF(AND(ISNUMBER(FIND("WiFi",Table1[[#This Row],[Functional Adders]])),ISERROR(FIND("Ethernet",Table1[[#This Row],[Functional Adders]]))),WiFi_Weekly,0)</f>
        <v>10.701000000000001</v>
      </c>
      <c r="AR724" s="140" t="b">
        <f>Table1[[#This Row],[Typical Electricity Consumption (TEC) Per Proposed V3.0 Calculations (kWh/wk)]]&lt;=Table1[[#This Row],[Proposed V3.0 TEC Requirement Plus A3 and Wi-Fi Allowances (kWh/wk)]]</f>
        <v>1</v>
      </c>
      <c r="AS724" s="140" t="b">
        <f t="shared" si="13"/>
        <v>1</v>
      </c>
    </row>
    <row r="725" spans="1:45" ht="72" x14ac:dyDescent="0.2">
      <c r="A725" s="131">
        <v>2265498</v>
      </c>
      <c r="B725" s="132" t="s">
        <v>1150</v>
      </c>
      <c r="C725" s="132" t="s">
        <v>1151</v>
      </c>
      <c r="D725" s="132" t="s">
        <v>1164</v>
      </c>
      <c r="E725" s="132" t="s">
        <v>1164</v>
      </c>
      <c r="F725" s="132"/>
      <c r="G725" s="132" t="s">
        <v>232</v>
      </c>
      <c r="H725" s="132" t="s">
        <v>22</v>
      </c>
      <c r="I725" s="133">
        <v>310</v>
      </c>
      <c r="J725" s="133">
        <v>432</v>
      </c>
      <c r="K725" s="132"/>
      <c r="L725" s="132" t="s">
        <v>233</v>
      </c>
      <c r="M725" s="132" t="s">
        <v>28</v>
      </c>
      <c r="N725" s="133">
        <v>130</v>
      </c>
      <c r="O725" s="132" t="s">
        <v>23</v>
      </c>
      <c r="P725" s="134">
        <v>2.1</v>
      </c>
      <c r="Q725" s="135">
        <v>109.2</v>
      </c>
      <c r="R725" s="132" t="s">
        <v>25</v>
      </c>
      <c r="S725" s="136">
        <v>42643</v>
      </c>
      <c r="T725" s="136">
        <v>42463</v>
      </c>
      <c r="U725" s="132" t="s">
        <v>35</v>
      </c>
      <c r="V725" s="132" t="s">
        <v>1165</v>
      </c>
      <c r="W725" s="137">
        <v>5</v>
      </c>
      <c r="X725" s="137">
        <v>22.8</v>
      </c>
      <c r="Y725" s="137">
        <v>40.200000000000003</v>
      </c>
      <c r="Z725" s="137">
        <v>48</v>
      </c>
      <c r="AA725" s="137">
        <v>32</v>
      </c>
      <c r="AB725" s="137">
        <v>300</v>
      </c>
      <c r="AC725" s="138">
        <v>2.0504000000000002</v>
      </c>
      <c r="AD725" s="137">
        <v>75</v>
      </c>
      <c r="AE725" s="137">
        <v>1.0544</v>
      </c>
      <c r="AF725" s="137">
        <v>54.828800000000001</v>
      </c>
      <c r="AG725" s="139">
        <f>Table1[[#This Row],[Print/Copy Time from Sleep Mode (s)]]-Table1[[#This Row],[Print/Copy Time from Ready State (s)]]</f>
        <v>17.400000000000002</v>
      </c>
      <c r="AH7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5" s="139" t="b">
        <f>IF(Table1[[#This Row],[Recovery Time Requirement (s)]]="No Requirement",TRUE,IF(Table1[[#This Row],[Recovery Time Requirement (s)]]="Default Delay Time Missing","Unknown",Table1[[#This Row],[Recovery Time (s) (Tactive1 - Tactive0)]]&lt;=Table1[[#This Row],[Recovery Time Requirement (s)]]))</f>
        <v>1</v>
      </c>
      <c r="AJ725" s="139" t="b">
        <f>Table1[[#This Row],[Automatic Duplex Output Capable]]&lt;&gt;"Optional"</f>
        <v>1</v>
      </c>
      <c r="AK7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5" s="140" t="str">
        <f t="array" ref="AL7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5" s="140">
        <f t="array" ref="AM7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42.15</v>
      </c>
      <c r="AN725" s="140">
        <f>Table1[[#This Row],[V2.0 TEC Requirement (kWh/wk)]]*52/3</f>
        <v>730.59999999999991</v>
      </c>
      <c r="AO7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1.0044</v>
      </c>
      <c r="AP725" s="140">
        <f t="array" ref="AP7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5.8659999999999988</v>
      </c>
      <c r="AQ725" s="140">
        <f>Table1[[#This Row],[Proposed V3.0 TEC Requirement (kWh/wk)]]+IF(Table1[[#This Row],[Maximum Document Size Width]]&gt;=275,A3_Weekly,0)+IF(AND(ISNUMBER(FIND("WiFi",Table1[[#This Row],[Functional Adders]])),ISERROR(FIND("Ethernet",Table1[[#This Row],[Functional Adders]]))),WiFi_Weekly,0)</f>
        <v>5.9159999999999986</v>
      </c>
      <c r="AR725" s="140" t="b">
        <f>Table1[[#This Row],[Typical Electricity Consumption (TEC) Per Proposed V3.0 Calculations (kWh/wk)]]&lt;=Table1[[#This Row],[Proposed V3.0 TEC Requirement Plus A3 and Wi-Fi Allowances (kWh/wk)]]</f>
        <v>1</v>
      </c>
      <c r="AS725" s="140" t="b">
        <f t="shared" si="13"/>
        <v>1</v>
      </c>
    </row>
    <row r="726" spans="1:45" ht="72" x14ac:dyDescent="0.2">
      <c r="A726" s="131">
        <v>2265501</v>
      </c>
      <c r="B726" s="132" t="s">
        <v>1150</v>
      </c>
      <c r="C726" s="132" t="s">
        <v>1151</v>
      </c>
      <c r="D726" s="132" t="s">
        <v>1166</v>
      </c>
      <c r="E726" s="132" t="s">
        <v>1166</v>
      </c>
      <c r="F726" s="132"/>
      <c r="G726" s="132" t="s">
        <v>232</v>
      </c>
      <c r="H726" s="132" t="s">
        <v>22</v>
      </c>
      <c r="I726" s="133">
        <v>310</v>
      </c>
      <c r="J726" s="133">
        <v>432</v>
      </c>
      <c r="K726" s="132"/>
      <c r="L726" s="132" t="s">
        <v>233</v>
      </c>
      <c r="M726" s="132" t="s">
        <v>28</v>
      </c>
      <c r="N726" s="133">
        <v>150</v>
      </c>
      <c r="O726" s="132" t="s">
        <v>23</v>
      </c>
      <c r="P726" s="134">
        <v>2.2999999999999998</v>
      </c>
      <c r="Q726" s="135">
        <v>119.6</v>
      </c>
      <c r="R726" s="132" t="s">
        <v>25</v>
      </c>
      <c r="S726" s="136">
        <v>42643</v>
      </c>
      <c r="T726" s="136">
        <v>42463</v>
      </c>
      <c r="U726" s="132" t="s">
        <v>35</v>
      </c>
      <c r="V726" s="132" t="s">
        <v>1167</v>
      </c>
      <c r="W726" s="137">
        <v>5</v>
      </c>
      <c r="X726" s="137">
        <v>37.200000000000003</v>
      </c>
      <c r="Y726" s="137">
        <v>40.200000000000003</v>
      </c>
      <c r="Z726" s="137">
        <v>48</v>
      </c>
      <c r="AA726" s="137">
        <v>32</v>
      </c>
      <c r="AB726" s="137">
        <v>376</v>
      </c>
      <c r="AC726" s="138">
        <v>2.2511999999999999</v>
      </c>
      <c r="AD726" s="137">
        <v>94</v>
      </c>
      <c r="AE726" s="137">
        <v>0.92820000000000003</v>
      </c>
      <c r="AF726" s="137">
        <v>48.266400000000004</v>
      </c>
      <c r="AG726" s="139">
        <f>Table1[[#This Row],[Print/Copy Time from Sleep Mode (s)]]-Table1[[#This Row],[Print/Copy Time from Ready State (s)]]</f>
        <v>3</v>
      </c>
      <c r="AH7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6" s="139" t="b">
        <f>IF(Table1[[#This Row],[Recovery Time Requirement (s)]]="No Requirement",TRUE,IF(Table1[[#This Row],[Recovery Time Requirement (s)]]="Default Delay Time Missing","Unknown",Table1[[#This Row],[Recovery Time (s) (Tactive1 - Tactive0)]]&lt;=Table1[[#This Row],[Recovery Time Requirement (s)]]))</f>
        <v>1</v>
      </c>
      <c r="AJ726" s="139" t="b">
        <f>Table1[[#This Row],[Automatic Duplex Output Capable]]&lt;&gt;"Optional"</f>
        <v>1</v>
      </c>
      <c r="AK7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6" s="140" t="str">
        <f t="array" ref="AL7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6" s="140">
        <f t="array" ref="AM7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54.15</v>
      </c>
      <c r="AN726" s="140">
        <f>Table1[[#This Row],[V2.0 TEC Requirement (kWh/wk)]]*52/3</f>
        <v>938.59999999999991</v>
      </c>
      <c r="AO7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0.87819999999999998</v>
      </c>
      <c r="AP726" s="140">
        <f t="array" ref="AP7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7.605999999999999</v>
      </c>
      <c r="AQ726" s="140">
        <f>Table1[[#This Row],[Proposed V3.0 TEC Requirement (kWh/wk)]]+IF(Table1[[#This Row],[Maximum Document Size Width]]&gt;=275,A3_Weekly,0)+IF(AND(ISNUMBER(FIND("WiFi",Table1[[#This Row],[Functional Adders]])),ISERROR(FIND("Ethernet",Table1[[#This Row],[Functional Adders]]))),WiFi_Weekly,0)</f>
        <v>7.6559999999999988</v>
      </c>
      <c r="AR726" s="140" t="b">
        <f>Table1[[#This Row],[Typical Electricity Consumption (TEC) Per Proposed V3.0 Calculations (kWh/wk)]]&lt;=Table1[[#This Row],[Proposed V3.0 TEC Requirement Plus A3 and Wi-Fi Allowances (kWh/wk)]]</f>
        <v>1</v>
      </c>
      <c r="AS726" s="140" t="b">
        <f t="shared" si="13"/>
        <v>1</v>
      </c>
    </row>
    <row r="727" spans="1:45" ht="72" x14ac:dyDescent="0.2">
      <c r="A727" s="131">
        <v>2302317</v>
      </c>
      <c r="B727" s="132" t="s">
        <v>1150</v>
      </c>
      <c r="C727" s="132" t="s">
        <v>1151</v>
      </c>
      <c r="D727" s="132" t="s">
        <v>1168</v>
      </c>
      <c r="E727" s="132" t="s">
        <v>1168</v>
      </c>
      <c r="F727" s="132"/>
      <c r="G727" s="132" t="s">
        <v>232</v>
      </c>
      <c r="H727" s="132" t="s">
        <v>22</v>
      </c>
      <c r="I727" s="133">
        <v>310</v>
      </c>
      <c r="J727" s="133">
        <v>432</v>
      </c>
      <c r="K727" s="132"/>
      <c r="L727" s="132" t="s">
        <v>233</v>
      </c>
      <c r="M727" s="132" t="s">
        <v>28</v>
      </c>
      <c r="N727" s="133">
        <v>190</v>
      </c>
      <c r="O727" s="132" t="s">
        <v>23</v>
      </c>
      <c r="P727" s="134">
        <v>4.2</v>
      </c>
      <c r="Q727" s="135">
        <v>218.4</v>
      </c>
      <c r="R727" s="132" t="s">
        <v>25</v>
      </c>
      <c r="S727" s="136">
        <v>43070</v>
      </c>
      <c r="T727" s="136">
        <v>42956</v>
      </c>
      <c r="U727" s="132" t="s">
        <v>35</v>
      </c>
      <c r="V727" s="132" t="s">
        <v>1169</v>
      </c>
      <c r="W727" s="137">
        <v>5</v>
      </c>
      <c r="X727" s="137">
        <v>30</v>
      </c>
      <c r="Y727" s="137">
        <v>46.2</v>
      </c>
      <c r="Z727" s="137">
        <v>37.799999999999997</v>
      </c>
      <c r="AA727" s="137">
        <v>32</v>
      </c>
      <c r="AB727" s="137">
        <v>762.2</v>
      </c>
      <c r="AC727" s="138">
        <v>4.1950000000000003</v>
      </c>
      <c r="AD727" s="137">
        <v>190.55</v>
      </c>
      <c r="AE727" s="137">
        <v>1.42675</v>
      </c>
      <c r="AF727" s="137">
        <v>74.191000000000003</v>
      </c>
      <c r="AG727" s="139">
        <f>Table1[[#This Row],[Print/Copy Time from Sleep Mode (s)]]-Table1[[#This Row],[Print/Copy Time from Ready State (s)]]</f>
        <v>16.200000000000003</v>
      </c>
      <c r="AH7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27" s="139" t="b">
        <f>IF(Table1[[#This Row],[Recovery Time Requirement (s)]]="No Requirement",TRUE,IF(Table1[[#This Row],[Recovery Time Requirement (s)]]="Default Delay Time Missing","Unknown",Table1[[#This Row],[Recovery Time (s) (Tactive1 - Tactive0)]]&lt;=Table1[[#This Row],[Recovery Time Requirement (s)]]))</f>
        <v>1</v>
      </c>
      <c r="AJ727" s="139" t="b">
        <f>Table1[[#This Row],[Automatic Duplex Output Capable]]&lt;&gt;"Optional"</f>
        <v>1</v>
      </c>
      <c r="AK7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7" s="140" t="str">
        <f t="array" ref="AL7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7" s="140">
        <f t="array" ref="AM7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78.149999999999991</v>
      </c>
      <c r="AN727" s="140">
        <f>Table1[[#This Row],[V2.0 TEC Requirement (kWh/wk)]]*52/3</f>
        <v>1354.6</v>
      </c>
      <c r="AO7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1.3767499999999999</v>
      </c>
      <c r="AP727" s="140">
        <f t="array" ref="AP7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11.085999999999999</v>
      </c>
      <c r="AQ727" s="140">
        <f>Table1[[#This Row],[Proposed V3.0 TEC Requirement (kWh/wk)]]+IF(Table1[[#This Row],[Maximum Document Size Width]]&gt;=275,A3_Weekly,0)+IF(AND(ISNUMBER(FIND("WiFi",Table1[[#This Row],[Functional Adders]])),ISERROR(FIND("Ethernet",Table1[[#This Row],[Functional Adders]]))),WiFi_Weekly,0)</f>
        <v>11.135999999999999</v>
      </c>
      <c r="AR727" s="140" t="b">
        <f>Table1[[#This Row],[Typical Electricity Consumption (TEC) Per Proposed V3.0 Calculations (kWh/wk)]]&lt;=Table1[[#This Row],[Proposed V3.0 TEC Requirement Plus A3 and Wi-Fi Allowances (kWh/wk)]]</f>
        <v>1</v>
      </c>
      <c r="AS727" s="140" t="b">
        <f t="shared" si="13"/>
        <v>1</v>
      </c>
    </row>
    <row r="728" spans="1:45" ht="60" x14ac:dyDescent="0.2">
      <c r="A728" s="131">
        <v>2195241</v>
      </c>
      <c r="B728" s="132" t="s">
        <v>1171</v>
      </c>
      <c r="C728" s="132" t="s">
        <v>1172</v>
      </c>
      <c r="D728" s="132" t="s">
        <v>3214</v>
      </c>
      <c r="E728" s="132" t="s">
        <v>3214</v>
      </c>
      <c r="F728" s="132"/>
      <c r="G728" s="132" t="s">
        <v>1432</v>
      </c>
      <c r="H728" s="132" t="s">
        <v>22</v>
      </c>
      <c r="I728" s="133">
        <v>293</v>
      </c>
      <c r="J728" s="133">
        <v>413</v>
      </c>
      <c r="K728" s="132"/>
      <c r="L728" s="132" t="s">
        <v>32</v>
      </c>
      <c r="M728" s="132" t="s">
        <v>21</v>
      </c>
      <c r="N728" s="133">
        <v>26</v>
      </c>
      <c r="O728" s="132" t="s">
        <v>24</v>
      </c>
      <c r="P728" s="134">
        <v>2.024</v>
      </c>
      <c r="Q728" s="135">
        <v>105.248</v>
      </c>
      <c r="R728" s="132" t="s">
        <v>25</v>
      </c>
      <c r="S728" s="136">
        <v>41208</v>
      </c>
      <c r="T728" s="136">
        <v>41586</v>
      </c>
      <c r="U728" s="132" t="s">
        <v>45</v>
      </c>
      <c r="V728" s="132" t="s">
        <v>3759</v>
      </c>
      <c r="W728" s="137">
        <v>0</v>
      </c>
      <c r="X728" s="137">
        <v>9.6</v>
      </c>
      <c r="Y728" s="137">
        <v>49.8</v>
      </c>
      <c r="Z728" s="137">
        <v>47.4</v>
      </c>
      <c r="AA728" s="137">
        <v>26</v>
      </c>
      <c r="AB728" s="137">
        <v>383</v>
      </c>
      <c r="AC728" s="138">
        <v>2.0234000000000001</v>
      </c>
      <c r="AD728" s="137">
        <v>95.75</v>
      </c>
      <c r="AE728" s="137">
        <v>0.60665000000000002</v>
      </c>
      <c r="AF728" s="137">
        <v>31.5458</v>
      </c>
      <c r="AG728" s="139">
        <f>Table1[[#This Row],[Print/Copy Time from Sleep Mode (s)]]-Table1[[#This Row],[Print/Copy Time from Ready State (s)]]</f>
        <v>40.199999999999996</v>
      </c>
      <c r="AH7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28" s="139" t="b">
        <f>IF(Table1[[#This Row],[Recovery Time Requirement (s)]]="No Requirement",TRUE,IF(Table1[[#This Row],[Recovery Time Requirement (s)]]="Default Delay Time Missing","Unknown",Table1[[#This Row],[Recovery Time (s) (Tactive1 - Tactive0)]]&lt;=Table1[[#This Row],[Recovery Time Requirement (s)]]))</f>
        <v>0</v>
      </c>
      <c r="AJ728" s="139" t="b">
        <f>Table1[[#This Row],[Automatic Duplex Output Capable]]&lt;&gt;"Optional"</f>
        <v>1</v>
      </c>
      <c r="AK7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8" s="140" t="str">
        <f t="array" ref="AL7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8" s="140">
        <f t="array" ref="AM7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3.7299999999999995</v>
      </c>
      <c r="AN728" s="140">
        <f>Table1[[#This Row],[V2.0 TEC Requirement (kWh/wk)]]*52/3</f>
        <v>64.653333333333322</v>
      </c>
      <c r="AO7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0.55664999999999998</v>
      </c>
      <c r="AP728" s="140">
        <f t="array" ref="AP7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0.35900000000000004</v>
      </c>
      <c r="AQ728" s="140">
        <f>Table1[[#This Row],[Proposed V3.0 TEC Requirement (kWh/wk)]]+IF(Table1[[#This Row],[Maximum Document Size Width]]&gt;=275,A3_Weekly,0)+IF(AND(ISNUMBER(FIND("WiFi",Table1[[#This Row],[Functional Adders]])),ISERROR(FIND("Ethernet",Table1[[#This Row],[Functional Adders]]))),WiFi_Weekly,0)</f>
        <v>0.40900000000000003</v>
      </c>
      <c r="AR728" s="140" t="b">
        <f>Table1[[#This Row],[Typical Electricity Consumption (TEC) Per Proposed V3.0 Calculations (kWh/wk)]]&lt;=Table1[[#This Row],[Proposed V3.0 TEC Requirement Plus A3 and Wi-Fi Allowances (kWh/wk)]]</f>
        <v>0</v>
      </c>
      <c r="AS728" s="140" t="b">
        <f t="shared" si="13"/>
        <v>0</v>
      </c>
    </row>
    <row r="729" spans="1:45" ht="36" x14ac:dyDescent="0.2">
      <c r="A729" s="131">
        <v>2306795</v>
      </c>
      <c r="B729" s="132" t="s">
        <v>1171</v>
      </c>
      <c r="C729" s="132" t="s">
        <v>1172</v>
      </c>
      <c r="D729" s="132" t="s">
        <v>1173</v>
      </c>
      <c r="E729" s="132" t="s">
        <v>1173</v>
      </c>
      <c r="F729" s="132"/>
      <c r="G729" s="132" t="s">
        <v>1432</v>
      </c>
      <c r="H729" s="132" t="s">
        <v>22</v>
      </c>
      <c r="I729" s="133">
        <v>305</v>
      </c>
      <c r="J729" s="133">
        <v>457</v>
      </c>
      <c r="K729" s="132"/>
      <c r="L729" s="132" t="s">
        <v>32</v>
      </c>
      <c r="M729" s="132" t="s">
        <v>21</v>
      </c>
      <c r="N729" s="133">
        <v>26</v>
      </c>
      <c r="O729" s="132" t="s">
        <v>24</v>
      </c>
      <c r="P729" s="134">
        <v>1.5</v>
      </c>
      <c r="Q729" s="135">
        <v>78</v>
      </c>
      <c r="R729" s="132" t="s">
        <v>25</v>
      </c>
      <c r="S729" s="136">
        <v>43069</v>
      </c>
      <c r="T729" s="136">
        <v>43031</v>
      </c>
      <c r="U729" s="132" t="s">
        <v>45</v>
      </c>
      <c r="V729" s="132" t="s">
        <v>1174</v>
      </c>
      <c r="W729" s="137">
        <v>0</v>
      </c>
      <c r="X729" s="137">
        <v>12</v>
      </c>
      <c r="Y729" s="137">
        <v>32.4</v>
      </c>
      <c r="Z729" s="137">
        <v>29.4</v>
      </c>
      <c r="AA729" s="137">
        <v>26</v>
      </c>
      <c r="AB729" s="137">
        <v>282.2</v>
      </c>
      <c r="AC729" s="138">
        <v>1.5194000000000001</v>
      </c>
      <c r="AD729" s="137">
        <v>70.55</v>
      </c>
      <c r="AE729" s="137">
        <v>0.48064999999999997</v>
      </c>
      <c r="AF729" s="137">
        <v>24.993799999999997</v>
      </c>
      <c r="AG729" s="139">
        <f>Table1[[#This Row],[Print/Copy Time from Sleep Mode (s)]]-Table1[[#This Row],[Print/Copy Time from Ready State (s)]]</f>
        <v>20.399999999999999</v>
      </c>
      <c r="AH7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29" s="139" t="b">
        <f>IF(Table1[[#This Row],[Recovery Time Requirement (s)]]="No Requirement",TRUE,IF(Table1[[#This Row],[Recovery Time Requirement (s)]]="Default Delay Time Missing","Unknown",Table1[[#This Row],[Recovery Time (s) (Tactive1 - Tactive0)]]&lt;=Table1[[#This Row],[Recovery Time Requirement (s)]]))</f>
        <v>0</v>
      </c>
      <c r="AJ729" s="139" t="b">
        <f>Table1[[#This Row],[Automatic Duplex Output Capable]]&lt;&gt;"Optional"</f>
        <v>1</v>
      </c>
      <c r="AK7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29" s="140" t="str">
        <f t="array" ref="AL7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29" s="140">
        <f t="array" ref="AM7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3.7299999999999995</v>
      </c>
      <c r="AN729" s="140">
        <f>Table1[[#This Row],[V2.0 TEC Requirement (kWh/wk)]]*52/3</f>
        <v>64.653333333333322</v>
      </c>
      <c r="AO7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0.43064999999999998</v>
      </c>
      <c r="AP729" s="140">
        <f t="array" ref="AP7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0.35900000000000004</v>
      </c>
      <c r="AQ729" s="140">
        <f>Table1[[#This Row],[Proposed V3.0 TEC Requirement (kWh/wk)]]+IF(Table1[[#This Row],[Maximum Document Size Width]]&gt;=275,A3_Weekly,0)+IF(AND(ISNUMBER(FIND("WiFi",Table1[[#This Row],[Functional Adders]])),ISERROR(FIND("Ethernet",Table1[[#This Row],[Functional Adders]]))),WiFi_Weekly,0)</f>
        <v>0.40900000000000003</v>
      </c>
      <c r="AR729" s="140" t="b">
        <f>Table1[[#This Row],[Typical Electricity Consumption (TEC) Per Proposed V3.0 Calculations (kWh/wk)]]&lt;=Table1[[#This Row],[Proposed V3.0 TEC Requirement Plus A3 and Wi-Fi Allowances (kWh/wk)]]</f>
        <v>0</v>
      </c>
      <c r="AS729" s="140" t="b">
        <f t="shared" si="13"/>
        <v>0</v>
      </c>
    </row>
    <row r="730" spans="1:45" ht="60" x14ac:dyDescent="0.2">
      <c r="A730" s="131">
        <v>2197642</v>
      </c>
      <c r="B730" s="132" t="s">
        <v>1171</v>
      </c>
      <c r="C730" s="132" t="s">
        <v>1172</v>
      </c>
      <c r="D730" s="132" t="s">
        <v>3215</v>
      </c>
      <c r="E730" s="132" t="s">
        <v>3215</v>
      </c>
      <c r="F730" s="132"/>
      <c r="G730" s="132" t="s">
        <v>1432</v>
      </c>
      <c r="H730" s="132" t="s">
        <v>22</v>
      </c>
      <c r="I730" s="133">
        <v>297</v>
      </c>
      <c r="J730" s="133">
        <v>432</v>
      </c>
      <c r="K730" s="132"/>
      <c r="L730" s="132" t="s">
        <v>32</v>
      </c>
      <c r="M730" s="132" t="s">
        <v>21</v>
      </c>
      <c r="N730" s="133">
        <v>26</v>
      </c>
      <c r="O730" s="132" t="s">
        <v>24</v>
      </c>
      <c r="P730" s="134">
        <v>1.8260000000000001</v>
      </c>
      <c r="Q730" s="135">
        <v>94.951999999999998</v>
      </c>
      <c r="R730" s="132" t="s">
        <v>25</v>
      </c>
      <c r="S730" s="136">
        <v>41209</v>
      </c>
      <c r="T730" s="136">
        <v>41610</v>
      </c>
      <c r="U730" s="132" t="s">
        <v>45</v>
      </c>
      <c r="V730" s="132" t="s">
        <v>3760</v>
      </c>
      <c r="W730" s="137">
        <v>0</v>
      </c>
      <c r="X730" s="137">
        <v>9.6</v>
      </c>
      <c r="Y730" s="137">
        <v>48.6</v>
      </c>
      <c r="Z730" s="137">
        <v>43.8</v>
      </c>
      <c r="AA730" s="137">
        <v>26</v>
      </c>
      <c r="AB730" s="137">
        <v>343.4</v>
      </c>
      <c r="AC730" s="138">
        <v>1.8254000000000001</v>
      </c>
      <c r="AD730" s="137">
        <v>85.85</v>
      </c>
      <c r="AE730" s="137">
        <v>0.55714999999999992</v>
      </c>
      <c r="AF730" s="137">
        <v>28.971799999999995</v>
      </c>
      <c r="AG730" s="139">
        <f>Table1[[#This Row],[Print/Copy Time from Sleep Mode (s)]]-Table1[[#This Row],[Print/Copy Time from Ready State (s)]]</f>
        <v>39</v>
      </c>
      <c r="AH7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30" s="139" t="b">
        <f>IF(Table1[[#This Row],[Recovery Time Requirement (s)]]="No Requirement",TRUE,IF(Table1[[#This Row],[Recovery Time Requirement (s)]]="Default Delay Time Missing","Unknown",Table1[[#This Row],[Recovery Time (s) (Tactive1 - Tactive0)]]&lt;=Table1[[#This Row],[Recovery Time Requirement (s)]]))</f>
        <v>0</v>
      </c>
      <c r="AJ730" s="139" t="b">
        <f>Table1[[#This Row],[Automatic Duplex Output Capable]]&lt;&gt;"Optional"</f>
        <v>1</v>
      </c>
      <c r="AK7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0" s="140" t="str">
        <f t="array" ref="AL7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0" s="140">
        <f t="array" ref="AM7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3.7299999999999995</v>
      </c>
      <c r="AN730" s="140">
        <f>Table1[[#This Row],[V2.0 TEC Requirement (kWh/wk)]]*52/3</f>
        <v>64.653333333333322</v>
      </c>
      <c r="AO7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0.50714999999999988</v>
      </c>
      <c r="AP730" s="140">
        <f t="array" ref="AP7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0.35900000000000004</v>
      </c>
      <c r="AQ730" s="140">
        <f>Table1[[#This Row],[Proposed V3.0 TEC Requirement (kWh/wk)]]+IF(Table1[[#This Row],[Maximum Document Size Width]]&gt;=275,A3_Weekly,0)+IF(AND(ISNUMBER(FIND("WiFi",Table1[[#This Row],[Functional Adders]])),ISERROR(FIND("Ethernet",Table1[[#This Row],[Functional Adders]]))),WiFi_Weekly,0)</f>
        <v>0.40900000000000003</v>
      </c>
      <c r="AR730" s="140" t="b">
        <f>Table1[[#This Row],[Typical Electricity Consumption (TEC) Per Proposed V3.0 Calculations (kWh/wk)]]&lt;=Table1[[#This Row],[Proposed V3.0 TEC Requirement Plus A3 and Wi-Fi Allowances (kWh/wk)]]</f>
        <v>0</v>
      </c>
      <c r="AS730" s="140" t="b">
        <f t="shared" si="13"/>
        <v>0</v>
      </c>
    </row>
    <row r="731" spans="1:45" ht="36" x14ac:dyDescent="0.2">
      <c r="A731" s="131">
        <v>2252916</v>
      </c>
      <c r="B731" s="132" t="s">
        <v>1171</v>
      </c>
      <c r="C731" s="132" t="s">
        <v>1172</v>
      </c>
      <c r="D731" s="132" t="s">
        <v>1175</v>
      </c>
      <c r="E731" s="132" t="s">
        <v>1175</v>
      </c>
      <c r="F731" s="132"/>
      <c r="G731" s="132" t="s">
        <v>1432</v>
      </c>
      <c r="H731" s="132" t="s">
        <v>22</v>
      </c>
      <c r="I731" s="133">
        <v>320</v>
      </c>
      <c r="J731" s="133">
        <v>450</v>
      </c>
      <c r="K731" s="132"/>
      <c r="L731" s="132" t="s">
        <v>32</v>
      </c>
      <c r="M731" s="132" t="s">
        <v>21</v>
      </c>
      <c r="N731" s="133">
        <v>30</v>
      </c>
      <c r="O731" s="132" t="s">
        <v>24</v>
      </c>
      <c r="P731" s="134">
        <v>1.8</v>
      </c>
      <c r="Q731" s="135">
        <v>93.6</v>
      </c>
      <c r="R731" s="132" t="s">
        <v>25</v>
      </c>
      <c r="S731" s="136">
        <v>42398</v>
      </c>
      <c r="T731" s="136">
        <v>42317</v>
      </c>
      <c r="U731" s="132" t="s">
        <v>45</v>
      </c>
      <c r="V731" s="132" t="s">
        <v>1176</v>
      </c>
      <c r="W731" s="137">
        <v>0</v>
      </c>
      <c r="X731" s="137">
        <v>13.2</v>
      </c>
      <c r="Y731" s="137">
        <v>31.8</v>
      </c>
      <c r="Z731" s="137">
        <v>29.4</v>
      </c>
      <c r="AA731" s="137">
        <v>30</v>
      </c>
      <c r="AB731" s="137">
        <v>336.46666666666675</v>
      </c>
      <c r="AC731" s="138">
        <v>1.7867333333333337</v>
      </c>
      <c r="AD731" s="137">
        <v>84.116666666666688</v>
      </c>
      <c r="AE731" s="137">
        <v>0.54748333333333343</v>
      </c>
      <c r="AF731" s="137">
        <v>28.469133333333339</v>
      </c>
      <c r="AG731" s="139">
        <f>Table1[[#This Row],[Print/Copy Time from Sleep Mode (s)]]-Table1[[#This Row],[Print/Copy Time from Ready State (s)]]</f>
        <v>18.600000000000001</v>
      </c>
      <c r="AH7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31" s="139" t="b">
        <f>IF(Table1[[#This Row],[Recovery Time Requirement (s)]]="No Requirement",TRUE,IF(Table1[[#This Row],[Recovery Time Requirement (s)]]="Default Delay Time Missing","Unknown",Table1[[#This Row],[Recovery Time (s) (Tactive1 - Tactive0)]]&lt;=Table1[[#This Row],[Recovery Time Requirement (s)]]))</f>
        <v>0</v>
      </c>
      <c r="AJ731" s="139" t="b">
        <f>Table1[[#This Row],[Automatic Duplex Output Capable]]&lt;&gt;"Optional"</f>
        <v>1</v>
      </c>
      <c r="AK7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1" s="140" t="str">
        <f t="array" ref="AL7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1" s="140">
        <f t="array" ref="AM7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731" s="140">
        <f>Table1[[#This Row],[V2.0 TEC Requirement (kWh/wk)]]*52/3</f>
        <v>73.666666666666671</v>
      </c>
      <c r="AO7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0.49748333333333344</v>
      </c>
      <c r="AP731" s="140">
        <f t="array" ref="AP7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31" s="140">
        <f>Table1[[#This Row],[Proposed V3.0 TEC Requirement (kWh/wk)]]+IF(Table1[[#This Row],[Maximum Document Size Width]]&gt;=275,A3_Weekly,0)+IF(AND(ISNUMBER(FIND("WiFi",Table1[[#This Row],[Functional Adders]])),ISERROR(FIND("Ethernet",Table1[[#This Row],[Functional Adders]]))),WiFi_Weekly,0)</f>
        <v>0.49299999999999999</v>
      </c>
      <c r="AR731" s="140" t="b">
        <f>Table1[[#This Row],[Typical Electricity Consumption (TEC) Per Proposed V3.0 Calculations (kWh/wk)]]&lt;=Table1[[#This Row],[Proposed V3.0 TEC Requirement Plus A3 and Wi-Fi Allowances (kWh/wk)]]</f>
        <v>0</v>
      </c>
      <c r="AS731" s="140" t="b">
        <f t="shared" si="13"/>
        <v>0</v>
      </c>
    </row>
    <row r="732" spans="1:45" ht="36" x14ac:dyDescent="0.2">
      <c r="A732" s="131">
        <v>2307334</v>
      </c>
      <c r="B732" s="132" t="s">
        <v>1171</v>
      </c>
      <c r="C732" s="132" t="s">
        <v>1172</v>
      </c>
      <c r="D732" s="132" t="s">
        <v>1177</v>
      </c>
      <c r="E732" s="132" t="s">
        <v>1177</v>
      </c>
      <c r="F732" s="132"/>
      <c r="G732" s="132" t="s">
        <v>1432</v>
      </c>
      <c r="H732" s="132" t="s">
        <v>22</v>
      </c>
      <c r="I732" s="133">
        <v>320</v>
      </c>
      <c r="J732" s="133">
        <v>450</v>
      </c>
      <c r="K732" s="132"/>
      <c r="L732" s="132" t="s">
        <v>32</v>
      </c>
      <c r="M732" s="132" t="s">
        <v>21</v>
      </c>
      <c r="N732" s="133">
        <v>30</v>
      </c>
      <c r="O732" s="132" t="s">
        <v>24</v>
      </c>
      <c r="P732" s="134">
        <v>1.8</v>
      </c>
      <c r="Q732" s="135">
        <v>93.6</v>
      </c>
      <c r="R732" s="132" t="s">
        <v>25</v>
      </c>
      <c r="S732" s="136">
        <v>43090</v>
      </c>
      <c r="T732" s="136">
        <v>43031</v>
      </c>
      <c r="U732" s="132" t="s">
        <v>45</v>
      </c>
      <c r="V732" s="132" t="s">
        <v>1178</v>
      </c>
      <c r="W732" s="137">
        <v>0</v>
      </c>
      <c r="X732" s="137">
        <v>13.2</v>
      </c>
      <c r="Y732" s="137">
        <v>31.8</v>
      </c>
      <c r="Z732" s="137">
        <v>29.4</v>
      </c>
      <c r="AA732" s="137">
        <v>30</v>
      </c>
      <c r="AB732" s="137">
        <v>335.86666666666673</v>
      </c>
      <c r="AC732" s="138">
        <v>1.7837333333333336</v>
      </c>
      <c r="AD732" s="137">
        <v>83.966666666666683</v>
      </c>
      <c r="AE732" s="137">
        <v>0.54673333333333352</v>
      </c>
      <c r="AF732" s="137">
        <v>28.430133333333345</v>
      </c>
      <c r="AG732" s="139">
        <f>Table1[[#This Row],[Print/Copy Time from Sleep Mode (s)]]-Table1[[#This Row],[Print/Copy Time from Ready State (s)]]</f>
        <v>18.600000000000001</v>
      </c>
      <c r="AH7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32" s="139" t="b">
        <f>IF(Table1[[#This Row],[Recovery Time Requirement (s)]]="No Requirement",TRUE,IF(Table1[[#This Row],[Recovery Time Requirement (s)]]="Default Delay Time Missing","Unknown",Table1[[#This Row],[Recovery Time (s) (Tactive1 - Tactive0)]]&lt;=Table1[[#This Row],[Recovery Time Requirement (s)]]))</f>
        <v>0</v>
      </c>
      <c r="AJ732" s="139" t="b">
        <f>Table1[[#This Row],[Automatic Duplex Output Capable]]&lt;&gt;"Optional"</f>
        <v>1</v>
      </c>
      <c r="AK7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2" s="140" t="str">
        <f t="array" ref="AL7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2" s="140">
        <f t="array" ref="AM7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732" s="140">
        <f>Table1[[#This Row],[V2.0 TEC Requirement (kWh/wk)]]*52/3</f>
        <v>73.666666666666671</v>
      </c>
      <c r="AO7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0.49673333333333353</v>
      </c>
      <c r="AP732" s="140">
        <f t="array" ref="AP7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32" s="140">
        <f>Table1[[#This Row],[Proposed V3.0 TEC Requirement (kWh/wk)]]+IF(Table1[[#This Row],[Maximum Document Size Width]]&gt;=275,A3_Weekly,0)+IF(AND(ISNUMBER(FIND("WiFi",Table1[[#This Row],[Functional Adders]])),ISERROR(FIND("Ethernet",Table1[[#This Row],[Functional Adders]]))),WiFi_Weekly,0)</f>
        <v>0.49299999999999999</v>
      </c>
      <c r="AR732" s="140" t="b">
        <f>Table1[[#This Row],[Typical Electricity Consumption (TEC) Per Proposed V3.0 Calculations (kWh/wk)]]&lt;=Table1[[#This Row],[Proposed V3.0 TEC Requirement Plus A3 and Wi-Fi Allowances (kWh/wk)]]</f>
        <v>0</v>
      </c>
      <c r="AS732" s="140" t="b">
        <f t="shared" si="13"/>
        <v>0</v>
      </c>
    </row>
    <row r="733" spans="1:45" ht="36" x14ac:dyDescent="0.2">
      <c r="A733" s="131">
        <v>2248040</v>
      </c>
      <c r="B733" s="132" t="s">
        <v>1171</v>
      </c>
      <c r="C733" s="132" t="s">
        <v>1172</v>
      </c>
      <c r="D733" s="132" t="s">
        <v>1179</v>
      </c>
      <c r="E733" s="132" t="s">
        <v>1179</v>
      </c>
      <c r="F733" s="132"/>
      <c r="G733" s="132" t="s">
        <v>1432</v>
      </c>
      <c r="H733" s="132" t="s">
        <v>22</v>
      </c>
      <c r="I733" s="133">
        <v>320</v>
      </c>
      <c r="J733" s="133">
        <v>450</v>
      </c>
      <c r="K733" s="132"/>
      <c r="L733" s="132" t="s">
        <v>32</v>
      </c>
      <c r="M733" s="132" t="s">
        <v>21</v>
      </c>
      <c r="N733" s="133">
        <v>30</v>
      </c>
      <c r="O733" s="132" t="s">
        <v>24</v>
      </c>
      <c r="P733" s="134">
        <v>1.7</v>
      </c>
      <c r="Q733" s="135">
        <v>88.4</v>
      </c>
      <c r="R733" s="132" t="s">
        <v>25</v>
      </c>
      <c r="S733" s="136">
        <v>42340</v>
      </c>
      <c r="T733" s="136">
        <v>42257</v>
      </c>
      <c r="U733" s="132" t="s">
        <v>45</v>
      </c>
      <c r="V733" s="132" t="s">
        <v>1180</v>
      </c>
      <c r="W733" s="137">
        <v>0</v>
      </c>
      <c r="X733" s="137">
        <v>7.8</v>
      </c>
      <c r="Y733" s="137">
        <v>33</v>
      </c>
      <c r="Z733" s="137">
        <v>30.6</v>
      </c>
      <c r="AA733" s="137">
        <v>30</v>
      </c>
      <c r="AB733" s="137">
        <v>324.39999999999998</v>
      </c>
      <c r="AC733" s="138">
        <v>1.7263999999999999</v>
      </c>
      <c r="AD733" s="137">
        <v>81.099999999999994</v>
      </c>
      <c r="AE733" s="137">
        <v>0.53239999999999998</v>
      </c>
      <c r="AF733" s="137">
        <v>27.684799999999999</v>
      </c>
      <c r="AG733" s="139">
        <f>Table1[[#This Row],[Print/Copy Time from Sleep Mode (s)]]-Table1[[#This Row],[Print/Copy Time from Ready State (s)]]</f>
        <v>25.2</v>
      </c>
      <c r="AH7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33" s="139" t="b">
        <f>IF(Table1[[#This Row],[Recovery Time Requirement (s)]]="No Requirement",TRUE,IF(Table1[[#This Row],[Recovery Time Requirement (s)]]="Default Delay Time Missing","Unknown",Table1[[#This Row],[Recovery Time (s) (Tactive1 - Tactive0)]]&lt;=Table1[[#This Row],[Recovery Time Requirement (s)]]))</f>
        <v>0</v>
      </c>
      <c r="AJ733" s="139" t="b">
        <f>Table1[[#This Row],[Automatic Duplex Output Capable]]&lt;&gt;"Optional"</f>
        <v>1</v>
      </c>
      <c r="AK7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3" s="140" t="str">
        <f t="array" ref="AL7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3" s="140">
        <f t="array" ref="AM7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733" s="140">
        <f>Table1[[#This Row],[V2.0 TEC Requirement (kWh/wk)]]*52/3</f>
        <v>73.666666666666671</v>
      </c>
      <c r="AO7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0.4824</v>
      </c>
      <c r="AP733" s="140">
        <f t="array" ref="AP7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33" s="140">
        <f>Table1[[#This Row],[Proposed V3.0 TEC Requirement (kWh/wk)]]+IF(Table1[[#This Row],[Maximum Document Size Width]]&gt;=275,A3_Weekly,0)+IF(AND(ISNUMBER(FIND("WiFi",Table1[[#This Row],[Functional Adders]])),ISERROR(FIND("Ethernet",Table1[[#This Row],[Functional Adders]]))),WiFi_Weekly,0)</f>
        <v>0.49299999999999999</v>
      </c>
      <c r="AR733" s="140" t="b">
        <f>Table1[[#This Row],[Typical Electricity Consumption (TEC) Per Proposed V3.0 Calculations (kWh/wk)]]&lt;=Table1[[#This Row],[Proposed V3.0 TEC Requirement Plus A3 and Wi-Fi Allowances (kWh/wk)]]</f>
        <v>0</v>
      </c>
      <c r="AS733" s="140" t="b">
        <f t="shared" si="13"/>
        <v>0</v>
      </c>
    </row>
    <row r="734" spans="1:45" ht="36" x14ac:dyDescent="0.2">
      <c r="A734" s="131">
        <v>2307095</v>
      </c>
      <c r="B734" s="132" t="s">
        <v>1171</v>
      </c>
      <c r="C734" s="132" t="s">
        <v>1172</v>
      </c>
      <c r="D734" s="132" t="s">
        <v>1181</v>
      </c>
      <c r="E734" s="132" t="s">
        <v>1181</v>
      </c>
      <c r="F734" s="132"/>
      <c r="G734" s="132" t="s">
        <v>1432</v>
      </c>
      <c r="H734" s="132" t="s">
        <v>22</v>
      </c>
      <c r="I734" s="133">
        <v>320</v>
      </c>
      <c r="J734" s="133">
        <v>450</v>
      </c>
      <c r="K734" s="132"/>
      <c r="L734" s="132" t="s">
        <v>32</v>
      </c>
      <c r="M734" s="132" t="s">
        <v>21</v>
      </c>
      <c r="N734" s="133">
        <v>30</v>
      </c>
      <c r="O734" s="132" t="s">
        <v>24</v>
      </c>
      <c r="P734" s="134">
        <v>1.7</v>
      </c>
      <c r="Q734" s="135">
        <v>88.4</v>
      </c>
      <c r="R734" s="132" t="s">
        <v>25</v>
      </c>
      <c r="S734" s="136">
        <v>43090</v>
      </c>
      <c r="T734" s="136">
        <v>43031</v>
      </c>
      <c r="U734" s="132" t="s">
        <v>45</v>
      </c>
      <c r="V734" s="132" t="s">
        <v>1182</v>
      </c>
      <c r="W734" s="137">
        <v>0</v>
      </c>
      <c r="X734" s="137">
        <v>7.8</v>
      </c>
      <c r="Y734" s="137">
        <v>33</v>
      </c>
      <c r="Z734" s="137">
        <v>30.6</v>
      </c>
      <c r="AA734" s="137">
        <v>30</v>
      </c>
      <c r="AB734" s="137">
        <v>323.46666666666675</v>
      </c>
      <c r="AC734" s="138">
        <v>1.7217333333333338</v>
      </c>
      <c r="AD734" s="137">
        <v>80.866666666666688</v>
      </c>
      <c r="AE734" s="137">
        <v>0.53123333333333345</v>
      </c>
      <c r="AF734" s="137">
        <v>27.62413333333334</v>
      </c>
      <c r="AG734" s="139">
        <f>Table1[[#This Row],[Print/Copy Time from Sleep Mode (s)]]-Table1[[#This Row],[Print/Copy Time from Ready State (s)]]</f>
        <v>25.2</v>
      </c>
      <c r="AH7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34" s="139" t="b">
        <f>IF(Table1[[#This Row],[Recovery Time Requirement (s)]]="No Requirement",TRUE,IF(Table1[[#This Row],[Recovery Time Requirement (s)]]="Default Delay Time Missing","Unknown",Table1[[#This Row],[Recovery Time (s) (Tactive1 - Tactive0)]]&lt;=Table1[[#This Row],[Recovery Time Requirement (s)]]))</f>
        <v>0</v>
      </c>
      <c r="AJ734" s="139" t="b">
        <f>Table1[[#This Row],[Automatic Duplex Output Capable]]&lt;&gt;"Optional"</f>
        <v>1</v>
      </c>
      <c r="AK7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4" s="140" t="str">
        <f t="array" ref="AL7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4" s="140">
        <f t="array" ref="AM7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734" s="140">
        <f>Table1[[#This Row],[V2.0 TEC Requirement (kWh/wk)]]*52/3</f>
        <v>73.666666666666671</v>
      </c>
      <c r="AO7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0.48123333333333346</v>
      </c>
      <c r="AP734" s="140">
        <f t="array" ref="AP7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34" s="140">
        <f>Table1[[#This Row],[Proposed V3.0 TEC Requirement (kWh/wk)]]+IF(Table1[[#This Row],[Maximum Document Size Width]]&gt;=275,A3_Weekly,0)+IF(AND(ISNUMBER(FIND("WiFi",Table1[[#This Row],[Functional Adders]])),ISERROR(FIND("Ethernet",Table1[[#This Row],[Functional Adders]]))),WiFi_Weekly,0)</f>
        <v>0.49299999999999999</v>
      </c>
      <c r="AR734" s="140" t="b">
        <f>Table1[[#This Row],[Typical Electricity Consumption (TEC) Per Proposed V3.0 Calculations (kWh/wk)]]&lt;=Table1[[#This Row],[Proposed V3.0 TEC Requirement Plus A3 and Wi-Fi Allowances (kWh/wk)]]</f>
        <v>0</v>
      </c>
      <c r="AS734" s="140" t="b">
        <f t="shared" si="13"/>
        <v>0</v>
      </c>
    </row>
    <row r="735" spans="1:45" ht="60" x14ac:dyDescent="0.2">
      <c r="A735" s="131">
        <v>2195242</v>
      </c>
      <c r="B735" s="132" t="s">
        <v>1171</v>
      </c>
      <c r="C735" s="132" t="s">
        <v>1172</v>
      </c>
      <c r="D735" s="132" t="s">
        <v>3216</v>
      </c>
      <c r="E735" s="132" t="s">
        <v>3216</v>
      </c>
      <c r="F735" s="132"/>
      <c r="G735" s="132" t="s">
        <v>1432</v>
      </c>
      <c r="H735" s="132" t="s">
        <v>22</v>
      </c>
      <c r="I735" s="133">
        <v>293</v>
      </c>
      <c r="J735" s="133">
        <v>413</v>
      </c>
      <c r="K735" s="132"/>
      <c r="L735" s="132" t="s">
        <v>32</v>
      </c>
      <c r="M735" s="132" t="s">
        <v>21</v>
      </c>
      <c r="N735" s="133">
        <v>31</v>
      </c>
      <c r="O735" s="132" t="s">
        <v>24</v>
      </c>
      <c r="P735" s="134">
        <v>2.1619999999999999</v>
      </c>
      <c r="Q735" s="135">
        <v>112.42400000000001</v>
      </c>
      <c r="R735" s="132" t="s">
        <v>25</v>
      </c>
      <c r="S735" s="136">
        <v>41208</v>
      </c>
      <c r="T735" s="136">
        <v>41586</v>
      </c>
      <c r="U735" s="132" t="s">
        <v>45</v>
      </c>
      <c r="V735" s="132" t="s">
        <v>3761</v>
      </c>
      <c r="W735" s="137">
        <v>0</v>
      </c>
      <c r="X735" s="137">
        <v>9.6</v>
      </c>
      <c r="Y735" s="137">
        <v>46.8</v>
      </c>
      <c r="Z735" s="137">
        <v>45</v>
      </c>
      <c r="AA735" s="137">
        <v>31</v>
      </c>
      <c r="AB735" s="137">
        <v>412.66666666666663</v>
      </c>
      <c r="AC735" s="138">
        <v>2.1667333333333332</v>
      </c>
      <c r="AD735" s="137">
        <v>103.16666666666666</v>
      </c>
      <c r="AE735" s="137">
        <v>0.64248333333333318</v>
      </c>
      <c r="AF735" s="137">
        <v>33.409133333333322</v>
      </c>
      <c r="AG735" s="139">
        <f>Table1[[#This Row],[Print/Copy Time from Sleep Mode (s)]]-Table1[[#This Row],[Print/Copy Time from Ready State (s)]]</f>
        <v>37.199999999999996</v>
      </c>
      <c r="AH7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735" s="139" t="b">
        <f>IF(Table1[[#This Row],[Recovery Time Requirement (s)]]="No Requirement",TRUE,IF(Table1[[#This Row],[Recovery Time Requirement (s)]]="Default Delay Time Missing","Unknown",Table1[[#This Row],[Recovery Time (s) (Tactive1 - Tactive0)]]&lt;=Table1[[#This Row],[Recovery Time Requirement (s)]]))</f>
        <v>0</v>
      </c>
      <c r="AJ735" s="139" t="b">
        <f>Table1[[#This Row],[Automatic Duplex Output Capable]]&lt;&gt;"Optional"</f>
        <v>1</v>
      </c>
      <c r="AK7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5" s="140" t="str">
        <f t="array" ref="AL7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5" s="140">
        <f t="array" ref="AM7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4.45</v>
      </c>
      <c r="AN735" s="140">
        <f>Table1[[#This Row],[V2.0 TEC Requirement (kWh/wk)]]*52/3</f>
        <v>77.13333333333334</v>
      </c>
      <c r="AO7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0.59248333333333314</v>
      </c>
      <c r="AP735" s="140">
        <f t="array" ref="AP7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735" s="140">
        <f>Table1[[#This Row],[Proposed V3.0 TEC Requirement (kWh/wk)]]+IF(Table1[[#This Row],[Maximum Document Size Width]]&gt;=275,A3_Weekly,0)+IF(AND(ISNUMBER(FIND("WiFi",Table1[[#This Row],[Functional Adders]])),ISERROR(FIND("Ethernet",Table1[[#This Row],[Functional Adders]]))),WiFi_Weekly,0)</f>
        <v>0.51400000000000001</v>
      </c>
      <c r="AR735" s="140" t="b">
        <f>Table1[[#This Row],[Typical Electricity Consumption (TEC) Per Proposed V3.0 Calculations (kWh/wk)]]&lt;=Table1[[#This Row],[Proposed V3.0 TEC Requirement Plus A3 and Wi-Fi Allowances (kWh/wk)]]</f>
        <v>0</v>
      </c>
      <c r="AS735" s="140" t="b">
        <f t="shared" si="13"/>
        <v>0</v>
      </c>
    </row>
    <row r="736" spans="1:45" ht="60" x14ac:dyDescent="0.2">
      <c r="A736" s="131">
        <v>2197643</v>
      </c>
      <c r="B736" s="132" t="s">
        <v>1171</v>
      </c>
      <c r="C736" s="132" t="s">
        <v>1172</v>
      </c>
      <c r="D736" s="132" t="s">
        <v>3217</v>
      </c>
      <c r="E736" s="132" t="s">
        <v>3217</v>
      </c>
      <c r="F736" s="132"/>
      <c r="G736" s="132" t="s">
        <v>1432</v>
      </c>
      <c r="H736" s="132" t="s">
        <v>22</v>
      </c>
      <c r="I736" s="133">
        <v>297</v>
      </c>
      <c r="J736" s="133">
        <v>432</v>
      </c>
      <c r="K736" s="132"/>
      <c r="L736" s="132" t="s">
        <v>32</v>
      </c>
      <c r="M736" s="132" t="s">
        <v>21</v>
      </c>
      <c r="N736" s="133">
        <v>31</v>
      </c>
      <c r="O736" s="132" t="s">
        <v>24</v>
      </c>
      <c r="P736" s="134">
        <v>2.2069999999999999</v>
      </c>
      <c r="Q736" s="135">
        <v>114.764</v>
      </c>
      <c r="R736" s="132" t="s">
        <v>25</v>
      </c>
      <c r="S736" s="136">
        <v>41209</v>
      </c>
      <c r="T736" s="136">
        <v>41610</v>
      </c>
      <c r="U736" s="132" t="s">
        <v>45</v>
      </c>
      <c r="V736" s="132" t="s">
        <v>3762</v>
      </c>
      <c r="W736" s="137">
        <v>0</v>
      </c>
      <c r="X736" s="137">
        <v>13.2</v>
      </c>
      <c r="Y736" s="137">
        <v>48.6</v>
      </c>
      <c r="Z736" s="137">
        <v>42</v>
      </c>
      <c r="AA736" s="137">
        <v>31</v>
      </c>
      <c r="AB736" s="137">
        <v>420.23333333333329</v>
      </c>
      <c r="AC736" s="138">
        <v>2.2045666666666666</v>
      </c>
      <c r="AD736" s="137">
        <v>105.05833333333332</v>
      </c>
      <c r="AE736" s="137">
        <v>0.65194166666666664</v>
      </c>
      <c r="AF736" s="137">
        <v>33.900966666666662</v>
      </c>
      <c r="AG736" s="139">
        <f>Table1[[#This Row],[Print/Copy Time from Sleep Mode (s)]]-Table1[[#This Row],[Print/Copy Time from Ready State (s)]]</f>
        <v>35.400000000000006</v>
      </c>
      <c r="AH7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736" s="139" t="b">
        <f>IF(Table1[[#This Row],[Recovery Time Requirement (s)]]="No Requirement",TRUE,IF(Table1[[#This Row],[Recovery Time Requirement (s)]]="Default Delay Time Missing","Unknown",Table1[[#This Row],[Recovery Time (s) (Tactive1 - Tactive0)]]&lt;=Table1[[#This Row],[Recovery Time Requirement (s)]]))</f>
        <v>0</v>
      </c>
      <c r="AJ736" s="139" t="b">
        <f>Table1[[#This Row],[Automatic Duplex Output Capable]]&lt;&gt;"Optional"</f>
        <v>1</v>
      </c>
      <c r="AK7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6" s="140" t="str">
        <f t="array" ref="AL7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6" s="140">
        <f t="array" ref="AM7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4.45</v>
      </c>
      <c r="AN736" s="140">
        <f>Table1[[#This Row],[V2.0 TEC Requirement (kWh/wk)]]*52/3</f>
        <v>77.13333333333334</v>
      </c>
      <c r="AO7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0.6019416666666666</v>
      </c>
      <c r="AP736" s="140">
        <f t="array" ref="AP7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736" s="140">
        <f>Table1[[#This Row],[Proposed V3.0 TEC Requirement (kWh/wk)]]+IF(Table1[[#This Row],[Maximum Document Size Width]]&gt;=275,A3_Weekly,0)+IF(AND(ISNUMBER(FIND("WiFi",Table1[[#This Row],[Functional Adders]])),ISERROR(FIND("Ethernet",Table1[[#This Row],[Functional Adders]]))),WiFi_Weekly,0)</f>
        <v>0.51400000000000001</v>
      </c>
      <c r="AR736" s="140" t="b">
        <f>Table1[[#This Row],[Typical Electricity Consumption (TEC) Per Proposed V3.0 Calculations (kWh/wk)]]&lt;=Table1[[#This Row],[Proposed V3.0 TEC Requirement Plus A3 and Wi-Fi Allowances (kWh/wk)]]</f>
        <v>0</v>
      </c>
      <c r="AS736" s="140" t="b">
        <f t="shared" si="13"/>
        <v>0</v>
      </c>
    </row>
    <row r="737" spans="1:45" ht="36" x14ac:dyDescent="0.2">
      <c r="A737" s="131">
        <v>2252917</v>
      </c>
      <c r="B737" s="132" t="s">
        <v>1171</v>
      </c>
      <c r="C737" s="132" t="s">
        <v>1172</v>
      </c>
      <c r="D737" s="132" t="s">
        <v>1183</v>
      </c>
      <c r="E737" s="132" t="s">
        <v>1183</v>
      </c>
      <c r="F737" s="132"/>
      <c r="G737" s="132" t="s">
        <v>1432</v>
      </c>
      <c r="H737" s="132" t="s">
        <v>22</v>
      </c>
      <c r="I737" s="133">
        <v>320</v>
      </c>
      <c r="J737" s="133">
        <v>450</v>
      </c>
      <c r="K737" s="132"/>
      <c r="L737" s="132" t="s">
        <v>32</v>
      </c>
      <c r="M737" s="132" t="s">
        <v>21</v>
      </c>
      <c r="N737" s="133">
        <v>35</v>
      </c>
      <c r="O737" s="132" t="s">
        <v>24</v>
      </c>
      <c r="P737" s="134">
        <v>2</v>
      </c>
      <c r="Q737" s="135">
        <v>104</v>
      </c>
      <c r="R737" s="132" t="s">
        <v>25</v>
      </c>
      <c r="S737" s="136">
        <v>42398</v>
      </c>
      <c r="T737" s="136">
        <v>42317</v>
      </c>
      <c r="U737" s="132" t="s">
        <v>45</v>
      </c>
      <c r="V737" s="132" t="s">
        <v>1184</v>
      </c>
      <c r="W737" s="137">
        <v>0</v>
      </c>
      <c r="X737" s="137">
        <v>12</v>
      </c>
      <c r="Y737" s="137">
        <v>36</v>
      </c>
      <c r="Z737" s="137">
        <v>29.4</v>
      </c>
      <c r="AA737" s="137">
        <v>32</v>
      </c>
      <c r="AB737" s="137">
        <v>388.4</v>
      </c>
      <c r="AC737" s="138">
        <v>2.0444</v>
      </c>
      <c r="AD737" s="137">
        <v>97.1</v>
      </c>
      <c r="AE737" s="137">
        <v>0.6119</v>
      </c>
      <c r="AF737" s="137">
        <v>31.8188</v>
      </c>
      <c r="AG737" s="139">
        <f>Table1[[#This Row],[Print/Copy Time from Sleep Mode (s)]]-Table1[[#This Row],[Print/Copy Time from Ready State (s)]]</f>
        <v>24</v>
      </c>
      <c r="AH7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37" s="139" t="b">
        <f>IF(Table1[[#This Row],[Recovery Time Requirement (s)]]="No Requirement",TRUE,IF(Table1[[#This Row],[Recovery Time Requirement (s)]]="Default Delay Time Missing","Unknown",Table1[[#This Row],[Recovery Time (s) (Tactive1 - Tactive0)]]&lt;=Table1[[#This Row],[Recovery Time Requirement (s)]]))</f>
        <v>0</v>
      </c>
      <c r="AJ737" s="139" t="b">
        <f>Table1[[#This Row],[Automatic Duplex Output Capable]]&lt;&gt;"Optional"</f>
        <v>1</v>
      </c>
      <c r="AK7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7" s="140" t="str">
        <f t="array" ref="AL7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7" s="140">
        <f t="array" ref="AM7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737" s="140">
        <f>Table1[[#This Row],[V2.0 TEC Requirement (kWh/wk)]]*52/3</f>
        <v>91</v>
      </c>
      <c r="AO7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0.56189999999999996</v>
      </c>
      <c r="AP737" s="140">
        <f t="array" ref="AP7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737" s="140">
        <f>Table1[[#This Row],[Proposed V3.0 TEC Requirement (kWh/wk)]]+IF(Table1[[#This Row],[Maximum Document Size Width]]&gt;=275,A3_Weekly,0)+IF(AND(ISNUMBER(FIND("WiFi",Table1[[#This Row],[Functional Adders]])),ISERROR(FIND("Ethernet",Table1[[#This Row],[Functional Adders]]))),WiFi_Weekly,0)</f>
        <v>0.59800000000000009</v>
      </c>
      <c r="AR737" s="140" t="b">
        <f>Table1[[#This Row],[Typical Electricity Consumption (TEC) Per Proposed V3.0 Calculations (kWh/wk)]]&lt;=Table1[[#This Row],[Proposed V3.0 TEC Requirement Plus A3 and Wi-Fi Allowances (kWh/wk)]]</f>
        <v>0</v>
      </c>
      <c r="AS737" s="140" t="b">
        <f t="shared" si="13"/>
        <v>0</v>
      </c>
    </row>
    <row r="738" spans="1:45" ht="36" x14ac:dyDescent="0.2">
      <c r="A738" s="131">
        <v>2307335</v>
      </c>
      <c r="B738" s="132" t="s">
        <v>1171</v>
      </c>
      <c r="C738" s="132" t="s">
        <v>1172</v>
      </c>
      <c r="D738" s="132" t="s">
        <v>1185</v>
      </c>
      <c r="E738" s="132" t="s">
        <v>1185</v>
      </c>
      <c r="F738" s="132"/>
      <c r="G738" s="132" t="s">
        <v>1432</v>
      </c>
      <c r="H738" s="132" t="s">
        <v>22</v>
      </c>
      <c r="I738" s="133">
        <v>320</v>
      </c>
      <c r="J738" s="133">
        <v>450</v>
      </c>
      <c r="K738" s="132"/>
      <c r="L738" s="132" t="s">
        <v>32</v>
      </c>
      <c r="M738" s="132" t="s">
        <v>21</v>
      </c>
      <c r="N738" s="133">
        <v>35</v>
      </c>
      <c r="O738" s="132" t="s">
        <v>24</v>
      </c>
      <c r="P738" s="134">
        <v>2</v>
      </c>
      <c r="Q738" s="135">
        <v>104</v>
      </c>
      <c r="R738" s="132" t="s">
        <v>25</v>
      </c>
      <c r="S738" s="136">
        <v>43090</v>
      </c>
      <c r="T738" s="136">
        <v>43031</v>
      </c>
      <c r="U738" s="132" t="s">
        <v>45</v>
      </c>
      <c r="V738" s="132" t="s">
        <v>1186</v>
      </c>
      <c r="W738" s="137">
        <v>0</v>
      </c>
      <c r="X738" s="137">
        <v>12</v>
      </c>
      <c r="Y738" s="137">
        <v>36</v>
      </c>
      <c r="Z738" s="137">
        <v>29.4</v>
      </c>
      <c r="AA738" s="137">
        <v>32</v>
      </c>
      <c r="AB738" s="137">
        <v>388.4</v>
      </c>
      <c r="AC738" s="138">
        <v>2.0444</v>
      </c>
      <c r="AD738" s="137">
        <v>97.1</v>
      </c>
      <c r="AE738" s="137">
        <v>0.6119</v>
      </c>
      <c r="AF738" s="137">
        <v>31.8188</v>
      </c>
      <c r="AG738" s="139">
        <f>Table1[[#This Row],[Print/Copy Time from Sleep Mode (s)]]-Table1[[#This Row],[Print/Copy Time from Ready State (s)]]</f>
        <v>24</v>
      </c>
      <c r="AH7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38" s="139" t="b">
        <f>IF(Table1[[#This Row],[Recovery Time Requirement (s)]]="No Requirement",TRUE,IF(Table1[[#This Row],[Recovery Time Requirement (s)]]="Default Delay Time Missing","Unknown",Table1[[#This Row],[Recovery Time (s) (Tactive1 - Tactive0)]]&lt;=Table1[[#This Row],[Recovery Time Requirement (s)]]))</f>
        <v>0</v>
      </c>
      <c r="AJ738" s="139" t="b">
        <f>Table1[[#This Row],[Automatic Duplex Output Capable]]&lt;&gt;"Optional"</f>
        <v>1</v>
      </c>
      <c r="AK7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8" s="140" t="str">
        <f t="array" ref="AL7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8" s="140">
        <f t="array" ref="AM7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738" s="140">
        <f>Table1[[#This Row],[V2.0 TEC Requirement (kWh/wk)]]*52/3</f>
        <v>91</v>
      </c>
      <c r="AO7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0.56189999999999996</v>
      </c>
      <c r="AP738" s="140">
        <f t="array" ref="AP7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738" s="140">
        <f>Table1[[#This Row],[Proposed V3.0 TEC Requirement (kWh/wk)]]+IF(Table1[[#This Row],[Maximum Document Size Width]]&gt;=275,A3_Weekly,0)+IF(AND(ISNUMBER(FIND("WiFi",Table1[[#This Row],[Functional Adders]])),ISERROR(FIND("Ethernet",Table1[[#This Row],[Functional Adders]]))),WiFi_Weekly,0)</f>
        <v>0.59800000000000009</v>
      </c>
      <c r="AR738" s="140" t="b">
        <f>Table1[[#This Row],[Typical Electricity Consumption (TEC) Per Proposed V3.0 Calculations (kWh/wk)]]&lt;=Table1[[#This Row],[Proposed V3.0 TEC Requirement Plus A3 and Wi-Fi Allowances (kWh/wk)]]</f>
        <v>0</v>
      </c>
      <c r="AS738" s="140" t="b">
        <f t="shared" si="13"/>
        <v>0</v>
      </c>
    </row>
    <row r="739" spans="1:45" ht="36" x14ac:dyDescent="0.2">
      <c r="A739" s="131">
        <v>2248042</v>
      </c>
      <c r="B739" s="132" t="s">
        <v>1171</v>
      </c>
      <c r="C739" s="132" t="s">
        <v>1172</v>
      </c>
      <c r="D739" s="132" t="s">
        <v>1187</v>
      </c>
      <c r="E739" s="132" t="s">
        <v>1187</v>
      </c>
      <c r="F739" s="132"/>
      <c r="G739" s="132" t="s">
        <v>1432</v>
      </c>
      <c r="H739" s="132" t="s">
        <v>22</v>
      </c>
      <c r="I739" s="133">
        <v>320</v>
      </c>
      <c r="J739" s="133">
        <v>450</v>
      </c>
      <c r="K739" s="132"/>
      <c r="L739" s="132" t="s">
        <v>32</v>
      </c>
      <c r="M739" s="132" t="s">
        <v>21</v>
      </c>
      <c r="N739" s="133">
        <v>35</v>
      </c>
      <c r="O739" s="132" t="s">
        <v>24</v>
      </c>
      <c r="P739" s="134">
        <v>2</v>
      </c>
      <c r="Q739" s="135">
        <v>104</v>
      </c>
      <c r="R739" s="132" t="s">
        <v>25</v>
      </c>
      <c r="S739" s="136">
        <v>42340</v>
      </c>
      <c r="T739" s="136">
        <v>42257</v>
      </c>
      <c r="U739" s="132" t="s">
        <v>45</v>
      </c>
      <c r="V739" s="132" t="s">
        <v>1188</v>
      </c>
      <c r="W739" s="137">
        <v>0</v>
      </c>
      <c r="X739" s="137">
        <v>7.8</v>
      </c>
      <c r="Y739" s="137">
        <v>32.4</v>
      </c>
      <c r="Z739" s="137">
        <v>30.6</v>
      </c>
      <c r="AA739" s="137">
        <v>32</v>
      </c>
      <c r="AB739" s="137">
        <v>371.2</v>
      </c>
      <c r="AC739" s="138">
        <v>1.9584000000000001</v>
      </c>
      <c r="AD739" s="137">
        <v>92.8</v>
      </c>
      <c r="AE739" s="137">
        <v>0.59039999999999992</v>
      </c>
      <c r="AF739" s="137">
        <v>30.700799999999997</v>
      </c>
      <c r="AG739" s="139">
        <f>Table1[[#This Row],[Print/Copy Time from Sleep Mode (s)]]-Table1[[#This Row],[Print/Copy Time from Ready State (s)]]</f>
        <v>24.599999999999998</v>
      </c>
      <c r="AH7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39" s="139" t="b">
        <f>IF(Table1[[#This Row],[Recovery Time Requirement (s)]]="No Requirement",TRUE,IF(Table1[[#This Row],[Recovery Time Requirement (s)]]="Default Delay Time Missing","Unknown",Table1[[#This Row],[Recovery Time (s) (Tactive1 - Tactive0)]]&lt;=Table1[[#This Row],[Recovery Time Requirement (s)]]))</f>
        <v>0</v>
      </c>
      <c r="AJ739" s="139" t="b">
        <f>Table1[[#This Row],[Automatic Duplex Output Capable]]&lt;&gt;"Optional"</f>
        <v>1</v>
      </c>
      <c r="AK7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39" s="140" t="str">
        <f t="array" ref="AL7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39" s="140">
        <f t="array" ref="AM7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739" s="140">
        <f>Table1[[#This Row],[V2.0 TEC Requirement (kWh/wk)]]*52/3</f>
        <v>91</v>
      </c>
      <c r="AO7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0.54039999999999988</v>
      </c>
      <c r="AP739" s="140">
        <f t="array" ref="AP7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739" s="140">
        <f>Table1[[#This Row],[Proposed V3.0 TEC Requirement (kWh/wk)]]+IF(Table1[[#This Row],[Maximum Document Size Width]]&gt;=275,A3_Weekly,0)+IF(AND(ISNUMBER(FIND("WiFi",Table1[[#This Row],[Functional Adders]])),ISERROR(FIND("Ethernet",Table1[[#This Row],[Functional Adders]]))),WiFi_Weekly,0)</f>
        <v>0.59800000000000009</v>
      </c>
      <c r="AR739" s="140" t="b">
        <f>Table1[[#This Row],[Typical Electricity Consumption (TEC) Per Proposed V3.0 Calculations (kWh/wk)]]&lt;=Table1[[#This Row],[Proposed V3.0 TEC Requirement Plus A3 and Wi-Fi Allowances (kWh/wk)]]</f>
        <v>1</v>
      </c>
      <c r="AS739" s="140" t="b">
        <f t="shared" si="13"/>
        <v>0</v>
      </c>
    </row>
    <row r="740" spans="1:45" ht="60" x14ac:dyDescent="0.2">
      <c r="A740" s="131">
        <v>2197644</v>
      </c>
      <c r="B740" s="132" t="s">
        <v>1171</v>
      </c>
      <c r="C740" s="132" t="s">
        <v>1172</v>
      </c>
      <c r="D740" s="132" t="s">
        <v>3218</v>
      </c>
      <c r="E740" s="132" t="s">
        <v>3218</v>
      </c>
      <c r="F740" s="132"/>
      <c r="G740" s="132" t="s">
        <v>1432</v>
      </c>
      <c r="H740" s="132" t="s">
        <v>22</v>
      </c>
      <c r="I740" s="133">
        <v>297</v>
      </c>
      <c r="J740" s="133">
        <v>432</v>
      </c>
      <c r="K740" s="132"/>
      <c r="L740" s="132" t="s">
        <v>32</v>
      </c>
      <c r="M740" s="132" t="s">
        <v>21</v>
      </c>
      <c r="N740" s="133">
        <v>36</v>
      </c>
      <c r="O740" s="132" t="s">
        <v>24</v>
      </c>
      <c r="P740" s="134">
        <v>3.1779999999999999</v>
      </c>
      <c r="Q740" s="135">
        <v>165.256</v>
      </c>
      <c r="R740" s="132" t="s">
        <v>25</v>
      </c>
      <c r="S740" s="136">
        <v>41209</v>
      </c>
      <c r="T740" s="136">
        <v>41610</v>
      </c>
      <c r="U740" s="132" t="s">
        <v>45</v>
      </c>
      <c r="V740" s="132" t="s">
        <v>3763</v>
      </c>
      <c r="W740" s="137">
        <v>0</v>
      </c>
      <c r="X740" s="137">
        <v>18</v>
      </c>
      <c r="Y740" s="137">
        <v>59.4</v>
      </c>
      <c r="Z740" s="137">
        <v>52.2</v>
      </c>
      <c r="AA740" s="137">
        <v>32</v>
      </c>
      <c r="AB740" s="137">
        <v>617</v>
      </c>
      <c r="AC740" s="138">
        <v>3.1745999999999999</v>
      </c>
      <c r="AD740" s="137">
        <v>154.25</v>
      </c>
      <c r="AE740" s="137">
        <v>0.88185000000000002</v>
      </c>
      <c r="AF740" s="137">
        <v>45.856200000000001</v>
      </c>
      <c r="AG740" s="139">
        <f>Table1[[#This Row],[Print/Copy Time from Sleep Mode (s)]]-Table1[[#This Row],[Print/Copy Time from Ready State (s)]]</f>
        <v>41.4</v>
      </c>
      <c r="AH7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740" s="139" t="b">
        <f>IF(Table1[[#This Row],[Recovery Time Requirement (s)]]="No Requirement",TRUE,IF(Table1[[#This Row],[Recovery Time Requirement (s)]]="Default Delay Time Missing","Unknown",Table1[[#This Row],[Recovery Time (s) (Tactive1 - Tactive0)]]&lt;=Table1[[#This Row],[Recovery Time Requirement (s)]]))</f>
        <v>0</v>
      </c>
      <c r="AJ740" s="139" t="b">
        <f>Table1[[#This Row],[Automatic Duplex Output Capable]]&lt;&gt;"Optional"</f>
        <v>1</v>
      </c>
      <c r="AK7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0" s="140" t="str">
        <f t="array" ref="AL7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0" s="140">
        <f t="array" ref="AM7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5.45</v>
      </c>
      <c r="AN740" s="140">
        <f>Table1[[#This Row],[V2.0 TEC Requirement (kWh/wk)]]*52/3</f>
        <v>94.466666666666683</v>
      </c>
      <c r="AO7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0.83184999999999998</v>
      </c>
      <c r="AP740" s="140">
        <f t="array" ref="AP7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740" s="140">
        <f>Table1[[#This Row],[Proposed V3.0 TEC Requirement (kWh/wk)]]+IF(Table1[[#This Row],[Maximum Document Size Width]]&gt;=275,A3_Weekly,0)+IF(AND(ISNUMBER(FIND("WiFi",Table1[[#This Row],[Functional Adders]])),ISERROR(FIND("Ethernet",Table1[[#This Row],[Functional Adders]]))),WiFi_Weekly,0)</f>
        <v>0.61899999999999999</v>
      </c>
      <c r="AR740" s="140" t="b">
        <f>Table1[[#This Row],[Typical Electricity Consumption (TEC) Per Proposed V3.0 Calculations (kWh/wk)]]&lt;=Table1[[#This Row],[Proposed V3.0 TEC Requirement Plus A3 and Wi-Fi Allowances (kWh/wk)]]</f>
        <v>0</v>
      </c>
      <c r="AS740" s="140" t="b">
        <f t="shared" si="13"/>
        <v>0</v>
      </c>
    </row>
    <row r="741" spans="1:45" ht="36" x14ac:dyDescent="0.2">
      <c r="A741" s="131">
        <v>2252918</v>
      </c>
      <c r="B741" s="132" t="s">
        <v>1171</v>
      </c>
      <c r="C741" s="132" t="s">
        <v>1172</v>
      </c>
      <c r="D741" s="132" t="s">
        <v>1189</v>
      </c>
      <c r="E741" s="132" t="s">
        <v>1189</v>
      </c>
      <c r="F741" s="132"/>
      <c r="G741" s="132" t="s">
        <v>1432</v>
      </c>
      <c r="H741" s="132" t="s">
        <v>22</v>
      </c>
      <c r="I741" s="133">
        <v>320</v>
      </c>
      <c r="J741" s="133">
        <v>450</v>
      </c>
      <c r="K741" s="132"/>
      <c r="L741" s="132" t="s">
        <v>32</v>
      </c>
      <c r="M741" s="132" t="s">
        <v>21</v>
      </c>
      <c r="N741" s="133">
        <v>40</v>
      </c>
      <c r="O741" s="132" t="s">
        <v>24</v>
      </c>
      <c r="P741" s="134">
        <v>2.2999999999999998</v>
      </c>
      <c r="Q741" s="135">
        <v>119.6</v>
      </c>
      <c r="R741" s="132" t="s">
        <v>25</v>
      </c>
      <c r="S741" s="136">
        <v>42398</v>
      </c>
      <c r="T741" s="136">
        <v>42317</v>
      </c>
      <c r="U741" s="132" t="s">
        <v>45</v>
      </c>
      <c r="V741" s="132" t="s">
        <v>1190</v>
      </c>
      <c r="W741" s="137">
        <v>0</v>
      </c>
      <c r="X741" s="137">
        <v>9.6</v>
      </c>
      <c r="Y741" s="137">
        <v>32.4</v>
      </c>
      <c r="Z741" s="137">
        <v>29.4</v>
      </c>
      <c r="AA741" s="137">
        <v>32</v>
      </c>
      <c r="AB741" s="137">
        <v>434</v>
      </c>
      <c r="AC741" s="138">
        <v>2.2724000000000002</v>
      </c>
      <c r="AD741" s="137">
        <v>108.5</v>
      </c>
      <c r="AE741" s="137">
        <v>0.66889999999999994</v>
      </c>
      <c r="AF741" s="137">
        <v>34.782799999999995</v>
      </c>
      <c r="AG741" s="139">
        <f>Table1[[#This Row],[Print/Copy Time from Sleep Mode (s)]]-Table1[[#This Row],[Print/Copy Time from Ready State (s)]]</f>
        <v>22.799999999999997</v>
      </c>
      <c r="AH7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741" s="139" t="b">
        <f>IF(Table1[[#This Row],[Recovery Time Requirement (s)]]="No Requirement",TRUE,IF(Table1[[#This Row],[Recovery Time Requirement (s)]]="Default Delay Time Missing","Unknown",Table1[[#This Row],[Recovery Time (s) (Tactive1 - Tactive0)]]&lt;=Table1[[#This Row],[Recovery Time Requirement (s)]]))</f>
        <v>0</v>
      </c>
      <c r="AJ741" s="139" t="b">
        <f>Table1[[#This Row],[Automatic Duplex Output Capable]]&lt;&gt;"Optional"</f>
        <v>1</v>
      </c>
      <c r="AK7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1" s="140" t="str">
        <f t="array" ref="AL7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1" s="140">
        <f t="array" ref="AM7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741" s="140">
        <f>Table1[[#This Row],[V2.0 TEC Requirement (kWh/wk)]]*52/3</f>
        <v>108.33333333333333</v>
      </c>
      <c r="AO7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0.61889999999999989</v>
      </c>
      <c r="AP741" s="140">
        <f t="array" ref="AP7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741" s="140">
        <f>Table1[[#This Row],[Proposed V3.0 TEC Requirement (kWh/wk)]]+IF(Table1[[#This Row],[Maximum Document Size Width]]&gt;=275,A3_Weekly,0)+IF(AND(ISNUMBER(FIND("WiFi",Table1[[#This Row],[Functional Adders]])),ISERROR(FIND("Ethernet",Table1[[#This Row],[Functional Adders]]))),WiFi_Weekly,0)</f>
        <v>0.70300000000000007</v>
      </c>
      <c r="AR741" s="140" t="b">
        <f>Table1[[#This Row],[Typical Electricity Consumption (TEC) Per Proposed V3.0 Calculations (kWh/wk)]]&lt;=Table1[[#This Row],[Proposed V3.0 TEC Requirement Plus A3 and Wi-Fi Allowances (kWh/wk)]]</f>
        <v>1</v>
      </c>
      <c r="AS741" s="140" t="b">
        <f t="shared" si="13"/>
        <v>0</v>
      </c>
    </row>
    <row r="742" spans="1:45" ht="36" x14ac:dyDescent="0.2">
      <c r="A742" s="131">
        <v>2307336</v>
      </c>
      <c r="B742" s="132" t="s">
        <v>1171</v>
      </c>
      <c r="C742" s="132" t="s">
        <v>1172</v>
      </c>
      <c r="D742" s="132" t="s">
        <v>1191</v>
      </c>
      <c r="E742" s="132" t="s">
        <v>1191</v>
      </c>
      <c r="F742" s="132"/>
      <c r="G742" s="132" t="s">
        <v>1432</v>
      </c>
      <c r="H742" s="132" t="s">
        <v>22</v>
      </c>
      <c r="I742" s="133">
        <v>320</v>
      </c>
      <c r="J742" s="133">
        <v>450</v>
      </c>
      <c r="K742" s="132"/>
      <c r="L742" s="132" t="s">
        <v>32</v>
      </c>
      <c r="M742" s="132" t="s">
        <v>21</v>
      </c>
      <c r="N742" s="133">
        <v>40</v>
      </c>
      <c r="O742" s="132" t="s">
        <v>24</v>
      </c>
      <c r="P742" s="134">
        <v>2.2999999999999998</v>
      </c>
      <c r="Q742" s="135">
        <v>119.6</v>
      </c>
      <c r="R742" s="132" t="s">
        <v>25</v>
      </c>
      <c r="S742" s="136">
        <v>43090</v>
      </c>
      <c r="T742" s="136">
        <v>43031</v>
      </c>
      <c r="U742" s="132" t="s">
        <v>45</v>
      </c>
      <c r="V742" s="132" t="s">
        <v>1192</v>
      </c>
      <c r="W742" s="137">
        <v>0</v>
      </c>
      <c r="X742" s="137">
        <v>9.6</v>
      </c>
      <c r="Y742" s="137">
        <v>32.4</v>
      </c>
      <c r="Z742" s="137">
        <v>29.4</v>
      </c>
      <c r="AA742" s="137">
        <v>32</v>
      </c>
      <c r="AB742" s="137">
        <v>434</v>
      </c>
      <c r="AC742" s="138">
        <v>2.2724000000000002</v>
      </c>
      <c r="AD742" s="137">
        <v>108.5</v>
      </c>
      <c r="AE742" s="137">
        <v>0.66889999999999994</v>
      </c>
      <c r="AF742" s="137">
        <v>34.782799999999995</v>
      </c>
      <c r="AG742" s="139">
        <f>Table1[[#This Row],[Print/Copy Time from Sleep Mode (s)]]-Table1[[#This Row],[Print/Copy Time from Ready State (s)]]</f>
        <v>22.799999999999997</v>
      </c>
      <c r="AH7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742" s="139" t="b">
        <f>IF(Table1[[#This Row],[Recovery Time Requirement (s)]]="No Requirement",TRUE,IF(Table1[[#This Row],[Recovery Time Requirement (s)]]="Default Delay Time Missing","Unknown",Table1[[#This Row],[Recovery Time (s) (Tactive1 - Tactive0)]]&lt;=Table1[[#This Row],[Recovery Time Requirement (s)]]))</f>
        <v>0</v>
      </c>
      <c r="AJ742" s="139" t="b">
        <f>Table1[[#This Row],[Automatic Duplex Output Capable]]&lt;&gt;"Optional"</f>
        <v>1</v>
      </c>
      <c r="AK7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2" s="140" t="str">
        <f t="array" ref="AL7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2" s="140">
        <f t="array" ref="AM7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742" s="140">
        <f>Table1[[#This Row],[V2.0 TEC Requirement (kWh/wk)]]*52/3</f>
        <v>108.33333333333333</v>
      </c>
      <c r="AO7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0.61889999999999989</v>
      </c>
      <c r="AP742" s="140">
        <f t="array" ref="AP7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742" s="140">
        <f>Table1[[#This Row],[Proposed V3.0 TEC Requirement (kWh/wk)]]+IF(Table1[[#This Row],[Maximum Document Size Width]]&gt;=275,A3_Weekly,0)+IF(AND(ISNUMBER(FIND("WiFi",Table1[[#This Row],[Functional Adders]])),ISERROR(FIND("Ethernet",Table1[[#This Row],[Functional Adders]]))),WiFi_Weekly,0)</f>
        <v>0.70300000000000007</v>
      </c>
      <c r="AR742" s="140" t="b">
        <f>Table1[[#This Row],[Typical Electricity Consumption (TEC) Per Proposed V3.0 Calculations (kWh/wk)]]&lt;=Table1[[#This Row],[Proposed V3.0 TEC Requirement Plus A3 and Wi-Fi Allowances (kWh/wk)]]</f>
        <v>1</v>
      </c>
      <c r="AS742" s="140" t="b">
        <f t="shared" si="13"/>
        <v>0</v>
      </c>
    </row>
    <row r="743" spans="1:45" ht="36" x14ac:dyDescent="0.2">
      <c r="A743" s="131">
        <v>2248045</v>
      </c>
      <c r="B743" s="132" t="s">
        <v>1171</v>
      </c>
      <c r="C743" s="132" t="s">
        <v>1172</v>
      </c>
      <c r="D743" s="132" t="s">
        <v>1193</v>
      </c>
      <c r="E743" s="132" t="s">
        <v>1193</v>
      </c>
      <c r="F743" s="132"/>
      <c r="G743" s="132" t="s">
        <v>1432</v>
      </c>
      <c r="H743" s="132" t="s">
        <v>22</v>
      </c>
      <c r="I743" s="133">
        <v>320</v>
      </c>
      <c r="J743" s="133">
        <v>450</v>
      </c>
      <c r="K743" s="132"/>
      <c r="L743" s="132" t="s">
        <v>32</v>
      </c>
      <c r="M743" s="132" t="s">
        <v>21</v>
      </c>
      <c r="N743" s="133">
        <v>40</v>
      </c>
      <c r="O743" s="132" t="s">
        <v>24</v>
      </c>
      <c r="P743" s="134">
        <v>2.1</v>
      </c>
      <c r="Q743" s="135">
        <v>109.2</v>
      </c>
      <c r="R743" s="132" t="s">
        <v>25</v>
      </c>
      <c r="S743" s="136">
        <v>42340</v>
      </c>
      <c r="T743" s="136">
        <v>42257</v>
      </c>
      <c r="U743" s="132" t="s">
        <v>45</v>
      </c>
      <c r="V743" s="132" t="s">
        <v>1194</v>
      </c>
      <c r="W743" s="137">
        <v>0</v>
      </c>
      <c r="X743" s="137">
        <v>8.4</v>
      </c>
      <c r="Y743" s="137">
        <v>31.2</v>
      </c>
      <c r="Z743" s="137">
        <v>30.6</v>
      </c>
      <c r="AA743" s="137">
        <v>32</v>
      </c>
      <c r="AB743" s="137">
        <v>404.4</v>
      </c>
      <c r="AC743" s="138">
        <v>2.1244000000000001</v>
      </c>
      <c r="AD743" s="137">
        <v>101.1</v>
      </c>
      <c r="AE743" s="137">
        <v>0.63190000000000002</v>
      </c>
      <c r="AF743" s="137">
        <v>32.858800000000002</v>
      </c>
      <c r="AG743" s="139">
        <f>Table1[[#This Row],[Print/Copy Time from Sleep Mode (s)]]-Table1[[#This Row],[Print/Copy Time from Ready State (s)]]</f>
        <v>22.799999999999997</v>
      </c>
      <c r="AH7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743" s="139" t="b">
        <f>IF(Table1[[#This Row],[Recovery Time Requirement (s)]]="No Requirement",TRUE,IF(Table1[[#This Row],[Recovery Time Requirement (s)]]="Default Delay Time Missing","Unknown",Table1[[#This Row],[Recovery Time (s) (Tactive1 - Tactive0)]]&lt;=Table1[[#This Row],[Recovery Time Requirement (s)]]))</f>
        <v>0</v>
      </c>
      <c r="AJ743" s="139" t="b">
        <f>Table1[[#This Row],[Automatic Duplex Output Capable]]&lt;&gt;"Optional"</f>
        <v>1</v>
      </c>
      <c r="AK7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3" s="140" t="str">
        <f t="array" ref="AL7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3" s="140">
        <f t="array" ref="AM7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6.25</v>
      </c>
      <c r="AN743" s="140">
        <f>Table1[[#This Row],[V2.0 TEC Requirement (kWh/wk)]]*52/3</f>
        <v>108.33333333333333</v>
      </c>
      <c r="AO7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0.58189999999999997</v>
      </c>
      <c r="AP743" s="140">
        <f t="array" ref="AP7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0.65300000000000002</v>
      </c>
      <c r="AQ743" s="140">
        <f>Table1[[#This Row],[Proposed V3.0 TEC Requirement (kWh/wk)]]+IF(Table1[[#This Row],[Maximum Document Size Width]]&gt;=275,A3_Weekly,0)+IF(AND(ISNUMBER(FIND("WiFi",Table1[[#This Row],[Functional Adders]])),ISERROR(FIND("Ethernet",Table1[[#This Row],[Functional Adders]]))),WiFi_Weekly,0)</f>
        <v>0.70300000000000007</v>
      </c>
      <c r="AR743" s="140" t="b">
        <f>Table1[[#This Row],[Typical Electricity Consumption (TEC) Per Proposed V3.0 Calculations (kWh/wk)]]&lt;=Table1[[#This Row],[Proposed V3.0 TEC Requirement Plus A3 and Wi-Fi Allowances (kWh/wk)]]</f>
        <v>1</v>
      </c>
      <c r="AS743" s="140" t="b">
        <f t="shared" si="13"/>
        <v>0</v>
      </c>
    </row>
    <row r="744" spans="1:45" ht="60" x14ac:dyDescent="0.2">
      <c r="A744" s="131">
        <v>2195673</v>
      </c>
      <c r="B744" s="132" t="s">
        <v>1171</v>
      </c>
      <c r="C744" s="132" t="s">
        <v>1172</v>
      </c>
      <c r="D744" s="132" t="s">
        <v>3219</v>
      </c>
      <c r="E744" s="132" t="s">
        <v>3219</v>
      </c>
      <c r="F744" s="132"/>
      <c r="G744" s="132" t="s">
        <v>1432</v>
      </c>
      <c r="H744" s="132" t="s">
        <v>22</v>
      </c>
      <c r="I744" s="133">
        <v>297</v>
      </c>
      <c r="J744" s="133">
        <v>432</v>
      </c>
      <c r="K744" s="132"/>
      <c r="L744" s="132" t="s">
        <v>32</v>
      </c>
      <c r="M744" s="132" t="s">
        <v>21</v>
      </c>
      <c r="N744" s="133">
        <v>41</v>
      </c>
      <c r="O744" s="132" t="s">
        <v>24</v>
      </c>
      <c r="P744" s="134">
        <v>3.347</v>
      </c>
      <c r="Q744" s="135">
        <v>174.04400000000001</v>
      </c>
      <c r="R744" s="132" t="s">
        <v>25</v>
      </c>
      <c r="S744" s="136">
        <v>41451</v>
      </c>
      <c r="T744" s="136">
        <v>41564</v>
      </c>
      <c r="U744" s="132" t="s">
        <v>45</v>
      </c>
      <c r="V744" s="132" t="s">
        <v>3764</v>
      </c>
      <c r="W744" s="137">
        <v>0</v>
      </c>
      <c r="X744" s="137">
        <v>8.4</v>
      </c>
      <c r="Y744" s="137">
        <v>70.8</v>
      </c>
      <c r="Z744" s="137">
        <v>54</v>
      </c>
      <c r="AA744" s="137">
        <v>32</v>
      </c>
      <c r="AB744" s="137">
        <v>648.79999999999995</v>
      </c>
      <c r="AC744" s="138">
        <v>3.3463999999999996</v>
      </c>
      <c r="AD744" s="137">
        <v>162.19999999999999</v>
      </c>
      <c r="AE744" s="137">
        <v>0.9373999999999999</v>
      </c>
      <c r="AF744" s="137">
        <v>48.744799999999998</v>
      </c>
      <c r="AG744" s="139">
        <f>Table1[[#This Row],[Print/Copy Time from Sleep Mode (s)]]-Table1[[#This Row],[Print/Copy Time from Ready State (s)]]</f>
        <v>62.4</v>
      </c>
      <c r="AH7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744" s="139" t="b">
        <f>IF(Table1[[#This Row],[Recovery Time Requirement (s)]]="No Requirement",TRUE,IF(Table1[[#This Row],[Recovery Time Requirement (s)]]="Default Delay Time Missing","Unknown",Table1[[#This Row],[Recovery Time (s) (Tactive1 - Tactive0)]]&lt;=Table1[[#This Row],[Recovery Time Requirement (s)]]))</f>
        <v>0</v>
      </c>
      <c r="AJ744" s="139" t="b">
        <f>Table1[[#This Row],[Automatic Duplex Output Capable]]&lt;&gt;"Optional"</f>
        <v>1</v>
      </c>
      <c r="AK7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4" s="140" t="str">
        <f t="array" ref="AL7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4" s="140">
        <f t="array" ref="AM7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6.4500000000000011</v>
      </c>
      <c r="AN744" s="140">
        <f>Table1[[#This Row],[V2.0 TEC Requirement (kWh/wk)]]*52/3</f>
        <v>111.80000000000001</v>
      </c>
      <c r="AO7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0.88739999999999986</v>
      </c>
      <c r="AP744" s="140">
        <f t="array" ref="AP7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0.67400000000000004</v>
      </c>
      <c r="AQ744" s="140">
        <f>Table1[[#This Row],[Proposed V3.0 TEC Requirement (kWh/wk)]]+IF(Table1[[#This Row],[Maximum Document Size Width]]&gt;=275,A3_Weekly,0)+IF(AND(ISNUMBER(FIND("WiFi",Table1[[#This Row],[Functional Adders]])),ISERROR(FIND("Ethernet",Table1[[#This Row],[Functional Adders]]))),WiFi_Weekly,0)</f>
        <v>0.72400000000000009</v>
      </c>
      <c r="AR744" s="140" t="b">
        <f>Table1[[#This Row],[Typical Electricity Consumption (TEC) Per Proposed V3.0 Calculations (kWh/wk)]]&lt;=Table1[[#This Row],[Proposed V3.0 TEC Requirement Plus A3 and Wi-Fi Allowances (kWh/wk)]]</f>
        <v>0</v>
      </c>
      <c r="AS744" s="140" t="b">
        <f t="shared" si="13"/>
        <v>0</v>
      </c>
    </row>
    <row r="745" spans="1:45" ht="60" x14ac:dyDescent="0.2">
      <c r="A745" s="131">
        <v>2195674</v>
      </c>
      <c r="B745" s="132" t="s">
        <v>1171</v>
      </c>
      <c r="C745" s="132" t="s">
        <v>1172</v>
      </c>
      <c r="D745" s="132" t="s">
        <v>3220</v>
      </c>
      <c r="E745" s="132" t="s">
        <v>3220</v>
      </c>
      <c r="F745" s="132"/>
      <c r="G745" s="132" t="s">
        <v>1432</v>
      </c>
      <c r="H745" s="132" t="s">
        <v>22</v>
      </c>
      <c r="I745" s="133">
        <v>297</v>
      </c>
      <c r="J745" s="133">
        <v>432</v>
      </c>
      <c r="K745" s="132"/>
      <c r="L745" s="132" t="s">
        <v>32</v>
      </c>
      <c r="M745" s="132" t="s">
        <v>21</v>
      </c>
      <c r="N745" s="133">
        <v>41</v>
      </c>
      <c r="O745" s="132" t="s">
        <v>24</v>
      </c>
      <c r="P745" s="134">
        <v>3.359</v>
      </c>
      <c r="Q745" s="135">
        <v>174.66800000000001</v>
      </c>
      <c r="R745" s="132" t="s">
        <v>25</v>
      </c>
      <c r="S745" s="136">
        <v>41451</v>
      </c>
      <c r="T745" s="136">
        <v>41564</v>
      </c>
      <c r="U745" s="132" t="s">
        <v>45</v>
      </c>
      <c r="V745" s="132" t="s">
        <v>3765</v>
      </c>
      <c r="W745" s="137">
        <v>0</v>
      </c>
      <c r="X745" s="137">
        <v>22.2</v>
      </c>
      <c r="Y745" s="137">
        <v>67.2</v>
      </c>
      <c r="Z745" s="137">
        <v>54.6</v>
      </c>
      <c r="AA745" s="137">
        <v>32</v>
      </c>
      <c r="AB745" s="137">
        <v>650.4</v>
      </c>
      <c r="AC745" s="138">
        <v>3.3672</v>
      </c>
      <c r="AD745" s="137">
        <v>162.6</v>
      </c>
      <c r="AE745" s="137">
        <v>0.95520000000000005</v>
      </c>
      <c r="AF745" s="137">
        <v>49.670400000000001</v>
      </c>
      <c r="AG745" s="139">
        <f>Table1[[#This Row],[Print/Copy Time from Sleep Mode (s)]]-Table1[[#This Row],[Print/Copy Time from Ready State (s)]]</f>
        <v>45</v>
      </c>
      <c r="AH7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745" s="139" t="b">
        <f>IF(Table1[[#This Row],[Recovery Time Requirement (s)]]="No Requirement",TRUE,IF(Table1[[#This Row],[Recovery Time Requirement (s)]]="Default Delay Time Missing","Unknown",Table1[[#This Row],[Recovery Time (s) (Tactive1 - Tactive0)]]&lt;=Table1[[#This Row],[Recovery Time Requirement (s)]]))</f>
        <v>0</v>
      </c>
      <c r="AJ745" s="139" t="b">
        <f>Table1[[#This Row],[Automatic Duplex Output Capable]]&lt;&gt;"Optional"</f>
        <v>1</v>
      </c>
      <c r="AK7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5" s="140" t="str">
        <f t="array" ref="AL7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5" s="140">
        <f t="array" ref="AM7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6.4500000000000011</v>
      </c>
      <c r="AN745" s="140">
        <f>Table1[[#This Row],[V2.0 TEC Requirement (kWh/wk)]]*52/3</f>
        <v>111.80000000000001</v>
      </c>
      <c r="AO7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0.9052</v>
      </c>
      <c r="AP745" s="140">
        <f t="array" ref="AP7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0.67400000000000004</v>
      </c>
      <c r="AQ745" s="140">
        <f>Table1[[#This Row],[Proposed V3.0 TEC Requirement (kWh/wk)]]+IF(Table1[[#This Row],[Maximum Document Size Width]]&gt;=275,A3_Weekly,0)+IF(AND(ISNUMBER(FIND("WiFi",Table1[[#This Row],[Functional Adders]])),ISERROR(FIND("Ethernet",Table1[[#This Row],[Functional Adders]]))),WiFi_Weekly,0)</f>
        <v>0.72400000000000009</v>
      </c>
      <c r="AR745" s="140" t="b">
        <f>Table1[[#This Row],[Typical Electricity Consumption (TEC) Per Proposed V3.0 Calculations (kWh/wk)]]&lt;=Table1[[#This Row],[Proposed V3.0 TEC Requirement Plus A3 and Wi-Fi Allowances (kWh/wk)]]</f>
        <v>0</v>
      </c>
      <c r="AS745" s="140" t="b">
        <f t="shared" si="13"/>
        <v>0</v>
      </c>
    </row>
    <row r="746" spans="1:45" ht="36" x14ac:dyDescent="0.2">
      <c r="A746" s="131">
        <v>2263964</v>
      </c>
      <c r="B746" s="132" t="s">
        <v>1171</v>
      </c>
      <c r="C746" s="132" t="s">
        <v>1172</v>
      </c>
      <c r="D746" s="132" t="s">
        <v>1195</v>
      </c>
      <c r="E746" s="132" t="s">
        <v>1195</v>
      </c>
      <c r="F746" s="132"/>
      <c r="G746" s="132" t="s">
        <v>1432</v>
      </c>
      <c r="H746" s="132" t="s">
        <v>22</v>
      </c>
      <c r="I746" s="133">
        <v>320</v>
      </c>
      <c r="J746" s="133">
        <v>450</v>
      </c>
      <c r="K746" s="132"/>
      <c r="L746" s="132" t="s">
        <v>32</v>
      </c>
      <c r="M746" s="132" t="s">
        <v>21</v>
      </c>
      <c r="N746" s="133">
        <v>50</v>
      </c>
      <c r="O746" s="132" t="s">
        <v>24</v>
      </c>
      <c r="P746" s="134">
        <v>3.4</v>
      </c>
      <c r="Q746" s="135">
        <v>176.8</v>
      </c>
      <c r="R746" s="132" t="s">
        <v>25</v>
      </c>
      <c r="S746" s="136">
        <v>42521</v>
      </c>
      <c r="T746" s="136">
        <v>42437</v>
      </c>
      <c r="U746" s="132" t="s">
        <v>45</v>
      </c>
      <c r="V746" s="132" t="s">
        <v>1196</v>
      </c>
      <c r="W746" s="137">
        <v>0</v>
      </c>
      <c r="X746" s="137">
        <v>12</v>
      </c>
      <c r="Y746" s="137">
        <v>33.6</v>
      </c>
      <c r="Z746" s="137">
        <v>29.4</v>
      </c>
      <c r="AA746" s="137">
        <v>32</v>
      </c>
      <c r="AB746" s="137">
        <v>668</v>
      </c>
      <c r="AC746" s="138">
        <v>3.4424000000000001</v>
      </c>
      <c r="AD746" s="137">
        <v>167</v>
      </c>
      <c r="AE746" s="137">
        <v>0.96140000000000003</v>
      </c>
      <c r="AF746" s="137">
        <v>49.992800000000003</v>
      </c>
      <c r="AG746" s="139">
        <f>Table1[[#This Row],[Print/Copy Time from Sleep Mode (s)]]-Table1[[#This Row],[Print/Copy Time from Ready State (s)]]</f>
        <v>21.6</v>
      </c>
      <c r="AH7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746" s="139" t="b">
        <f>IF(Table1[[#This Row],[Recovery Time Requirement (s)]]="No Requirement",TRUE,IF(Table1[[#This Row],[Recovery Time Requirement (s)]]="Default Delay Time Missing","Unknown",Table1[[#This Row],[Recovery Time (s) (Tactive1 - Tactive0)]]&lt;=Table1[[#This Row],[Recovery Time Requirement (s)]]))</f>
        <v>1</v>
      </c>
      <c r="AJ746" s="139" t="b">
        <f>Table1[[#This Row],[Automatic Duplex Output Capable]]&lt;&gt;"Optional"</f>
        <v>1</v>
      </c>
      <c r="AK7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6" s="140" t="str">
        <f t="array" ref="AL7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6" s="140">
        <f t="array" ref="AM7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746" s="140">
        <f>Table1[[#This Row],[V2.0 TEC Requirement (kWh/wk)]]*52/3</f>
        <v>143</v>
      </c>
      <c r="AO7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0.91139999999999999</v>
      </c>
      <c r="AP746" s="140">
        <f t="array" ref="AP7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746" s="140">
        <f>Table1[[#This Row],[Proposed V3.0 TEC Requirement (kWh/wk)]]+IF(Table1[[#This Row],[Maximum Document Size Width]]&gt;=275,A3_Weekly,0)+IF(AND(ISNUMBER(FIND("WiFi",Table1[[#This Row],[Functional Adders]])),ISERROR(FIND("Ethernet",Table1[[#This Row],[Functional Adders]]))),WiFi_Weekly,0)</f>
        <v>0.84100000000000008</v>
      </c>
      <c r="AR746" s="140" t="b">
        <f>Table1[[#This Row],[Typical Electricity Consumption (TEC) Per Proposed V3.0 Calculations (kWh/wk)]]&lt;=Table1[[#This Row],[Proposed V3.0 TEC Requirement Plus A3 and Wi-Fi Allowances (kWh/wk)]]</f>
        <v>0</v>
      </c>
      <c r="AS746" s="140" t="b">
        <f t="shared" si="13"/>
        <v>0</v>
      </c>
    </row>
    <row r="747" spans="1:45" ht="36" x14ac:dyDescent="0.2">
      <c r="A747" s="131">
        <v>2307215</v>
      </c>
      <c r="B747" s="132" t="s">
        <v>1171</v>
      </c>
      <c r="C747" s="132" t="s">
        <v>1172</v>
      </c>
      <c r="D747" s="132" t="s">
        <v>1197</v>
      </c>
      <c r="E747" s="132" t="s">
        <v>1197</v>
      </c>
      <c r="F747" s="132"/>
      <c r="G747" s="132" t="s">
        <v>1432</v>
      </c>
      <c r="H747" s="132" t="s">
        <v>22</v>
      </c>
      <c r="I747" s="133">
        <v>320</v>
      </c>
      <c r="J747" s="133">
        <v>450</v>
      </c>
      <c r="K747" s="132"/>
      <c r="L747" s="132" t="s">
        <v>32</v>
      </c>
      <c r="M747" s="132" t="s">
        <v>21</v>
      </c>
      <c r="N747" s="133">
        <v>50</v>
      </c>
      <c r="O747" s="132" t="s">
        <v>24</v>
      </c>
      <c r="P747" s="134">
        <v>3.4</v>
      </c>
      <c r="Q747" s="135">
        <v>176.8</v>
      </c>
      <c r="R747" s="132" t="s">
        <v>25</v>
      </c>
      <c r="S747" s="136">
        <v>43118</v>
      </c>
      <c r="T747" s="136">
        <v>43031</v>
      </c>
      <c r="U747" s="132" t="s">
        <v>45</v>
      </c>
      <c r="V747" s="132" t="s">
        <v>1198</v>
      </c>
      <c r="W747" s="137">
        <v>0</v>
      </c>
      <c r="X747" s="137">
        <v>12</v>
      </c>
      <c r="Y747" s="137">
        <v>33.6</v>
      </c>
      <c r="Z747" s="137">
        <v>29.4</v>
      </c>
      <c r="AA747" s="137">
        <v>32</v>
      </c>
      <c r="AB747" s="137">
        <v>668</v>
      </c>
      <c r="AC747" s="138">
        <v>3.4424000000000001</v>
      </c>
      <c r="AD747" s="137">
        <v>167</v>
      </c>
      <c r="AE747" s="137">
        <v>0.96140000000000003</v>
      </c>
      <c r="AF747" s="137">
        <v>49.992800000000003</v>
      </c>
      <c r="AG747" s="139">
        <f>Table1[[#This Row],[Print/Copy Time from Sleep Mode (s)]]-Table1[[#This Row],[Print/Copy Time from Ready State (s)]]</f>
        <v>21.6</v>
      </c>
      <c r="AH7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747" s="139" t="b">
        <f>IF(Table1[[#This Row],[Recovery Time Requirement (s)]]="No Requirement",TRUE,IF(Table1[[#This Row],[Recovery Time Requirement (s)]]="Default Delay Time Missing","Unknown",Table1[[#This Row],[Recovery Time (s) (Tactive1 - Tactive0)]]&lt;=Table1[[#This Row],[Recovery Time Requirement (s)]]))</f>
        <v>1</v>
      </c>
      <c r="AJ747" s="139" t="b">
        <f>Table1[[#This Row],[Automatic Duplex Output Capable]]&lt;&gt;"Optional"</f>
        <v>1</v>
      </c>
      <c r="AK7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7" s="140" t="str">
        <f t="array" ref="AL7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7" s="140">
        <f t="array" ref="AM7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747" s="140">
        <f>Table1[[#This Row],[V2.0 TEC Requirement (kWh/wk)]]*52/3</f>
        <v>143</v>
      </c>
      <c r="AO7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0.91139999999999999</v>
      </c>
      <c r="AP747" s="140">
        <f t="array" ref="AP7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747" s="140">
        <f>Table1[[#This Row],[Proposed V3.0 TEC Requirement (kWh/wk)]]+IF(Table1[[#This Row],[Maximum Document Size Width]]&gt;=275,A3_Weekly,0)+IF(AND(ISNUMBER(FIND("WiFi",Table1[[#This Row],[Functional Adders]])),ISERROR(FIND("Ethernet",Table1[[#This Row],[Functional Adders]]))),WiFi_Weekly,0)</f>
        <v>0.84100000000000008</v>
      </c>
      <c r="AR747" s="140" t="b">
        <f>Table1[[#This Row],[Typical Electricity Consumption (TEC) Per Proposed V3.0 Calculations (kWh/wk)]]&lt;=Table1[[#This Row],[Proposed V3.0 TEC Requirement Plus A3 and Wi-Fi Allowances (kWh/wk)]]</f>
        <v>0</v>
      </c>
      <c r="AS747" s="140" t="b">
        <f t="shared" si="13"/>
        <v>0</v>
      </c>
    </row>
    <row r="748" spans="1:45" ht="60" x14ac:dyDescent="0.2">
      <c r="A748" s="131">
        <v>2195675</v>
      </c>
      <c r="B748" s="132" t="s">
        <v>1171</v>
      </c>
      <c r="C748" s="132" t="s">
        <v>1172</v>
      </c>
      <c r="D748" s="132" t="s">
        <v>3221</v>
      </c>
      <c r="E748" s="132" t="s">
        <v>3221</v>
      </c>
      <c r="F748" s="132"/>
      <c r="G748" s="132" t="s">
        <v>1432</v>
      </c>
      <c r="H748" s="132" t="s">
        <v>22</v>
      </c>
      <c r="I748" s="133">
        <v>297</v>
      </c>
      <c r="J748" s="133">
        <v>432</v>
      </c>
      <c r="K748" s="132"/>
      <c r="L748" s="132" t="s">
        <v>32</v>
      </c>
      <c r="M748" s="132" t="s">
        <v>21</v>
      </c>
      <c r="N748" s="133">
        <v>51</v>
      </c>
      <c r="O748" s="132" t="s">
        <v>24</v>
      </c>
      <c r="P748" s="134">
        <v>4.1529999999999996</v>
      </c>
      <c r="Q748" s="135">
        <v>215.95599999999999</v>
      </c>
      <c r="R748" s="132" t="s">
        <v>25</v>
      </c>
      <c r="S748" s="136">
        <v>41451</v>
      </c>
      <c r="T748" s="136">
        <v>41564</v>
      </c>
      <c r="U748" s="132" t="s">
        <v>45</v>
      </c>
      <c r="V748" s="132" t="s">
        <v>3766</v>
      </c>
      <c r="W748" s="137">
        <v>0</v>
      </c>
      <c r="X748" s="137">
        <v>10.199999999999999</v>
      </c>
      <c r="Y748" s="137">
        <v>83.4</v>
      </c>
      <c r="Z748" s="137">
        <v>77.400000000000006</v>
      </c>
      <c r="AA748" s="137">
        <v>32</v>
      </c>
      <c r="AB748" s="137">
        <v>808.40000000000009</v>
      </c>
      <c r="AC748" s="138">
        <v>4.1571999999999996</v>
      </c>
      <c r="AD748" s="137">
        <v>202.10000000000002</v>
      </c>
      <c r="AE748" s="137">
        <v>1.1527000000000003</v>
      </c>
      <c r="AF748" s="137">
        <v>59.940400000000011</v>
      </c>
      <c r="AG748" s="139">
        <f>Table1[[#This Row],[Print/Copy Time from Sleep Mode (s)]]-Table1[[#This Row],[Print/Copy Time from Ready State (s)]]</f>
        <v>73.2</v>
      </c>
      <c r="AH7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26.419999999999998</v>
      </c>
      <c r="AI748" s="139" t="b">
        <f>IF(Table1[[#This Row],[Recovery Time Requirement (s)]]="No Requirement",TRUE,IF(Table1[[#This Row],[Recovery Time Requirement (s)]]="Default Delay Time Missing","Unknown",Table1[[#This Row],[Recovery Time (s) (Tactive1 - Tactive0)]]&lt;=Table1[[#This Row],[Recovery Time Requirement (s)]]))</f>
        <v>0</v>
      </c>
      <c r="AJ748" s="139" t="b">
        <f>Table1[[#This Row],[Automatic Duplex Output Capable]]&lt;&gt;"Optional"</f>
        <v>1</v>
      </c>
      <c r="AK7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8" s="140" t="str">
        <f t="array" ref="AL7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8" s="140">
        <f t="array" ref="AM7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8.4500000000000028</v>
      </c>
      <c r="AN748" s="140">
        <f>Table1[[#This Row],[V2.0 TEC Requirement (kWh/wk)]]*52/3</f>
        <v>146.46666666666673</v>
      </c>
      <c r="AO7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1.1027000000000002</v>
      </c>
      <c r="AP748" s="140">
        <f t="array" ref="AP7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0.80399999999999994</v>
      </c>
      <c r="AQ748" s="140">
        <f>Table1[[#This Row],[Proposed V3.0 TEC Requirement (kWh/wk)]]+IF(Table1[[#This Row],[Maximum Document Size Width]]&gt;=275,A3_Weekly,0)+IF(AND(ISNUMBER(FIND("WiFi",Table1[[#This Row],[Functional Adders]])),ISERROR(FIND("Ethernet",Table1[[#This Row],[Functional Adders]]))),WiFi_Weekly,0)</f>
        <v>0.85399999999999998</v>
      </c>
      <c r="AR748" s="140" t="b">
        <f>Table1[[#This Row],[Typical Electricity Consumption (TEC) Per Proposed V3.0 Calculations (kWh/wk)]]&lt;=Table1[[#This Row],[Proposed V3.0 TEC Requirement Plus A3 and Wi-Fi Allowances (kWh/wk)]]</f>
        <v>0</v>
      </c>
      <c r="AS748" s="140" t="b">
        <f t="shared" si="13"/>
        <v>0</v>
      </c>
    </row>
    <row r="749" spans="1:45" ht="60" x14ac:dyDescent="0.2">
      <c r="A749" s="131">
        <v>2195676</v>
      </c>
      <c r="B749" s="132" t="s">
        <v>1171</v>
      </c>
      <c r="C749" s="132" t="s">
        <v>1172</v>
      </c>
      <c r="D749" s="132" t="s">
        <v>3222</v>
      </c>
      <c r="E749" s="132" t="s">
        <v>3222</v>
      </c>
      <c r="F749" s="132"/>
      <c r="G749" s="132" t="s">
        <v>1432</v>
      </c>
      <c r="H749" s="132" t="s">
        <v>22</v>
      </c>
      <c r="I749" s="133">
        <v>297</v>
      </c>
      <c r="J749" s="133">
        <v>432</v>
      </c>
      <c r="K749" s="132"/>
      <c r="L749" s="132" t="s">
        <v>32</v>
      </c>
      <c r="M749" s="132" t="s">
        <v>21</v>
      </c>
      <c r="N749" s="133">
        <v>51</v>
      </c>
      <c r="O749" s="132" t="s">
        <v>24</v>
      </c>
      <c r="P749" s="134">
        <v>4.1159999999999997</v>
      </c>
      <c r="Q749" s="135">
        <v>214.03200000000001</v>
      </c>
      <c r="R749" s="132" t="s">
        <v>25</v>
      </c>
      <c r="S749" s="136">
        <v>41451</v>
      </c>
      <c r="T749" s="136">
        <v>41564</v>
      </c>
      <c r="U749" s="132" t="s">
        <v>45</v>
      </c>
      <c r="V749" s="132" t="s">
        <v>3767</v>
      </c>
      <c r="W749" s="137">
        <v>0</v>
      </c>
      <c r="X749" s="137">
        <v>9</v>
      </c>
      <c r="Y749" s="137">
        <v>88.8</v>
      </c>
      <c r="Z749" s="137">
        <v>63.6</v>
      </c>
      <c r="AA749" s="137">
        <v>32</v>
      </c>
      <c r="AB749" s="137">
        <v>800.2</v>
      </c>
      <c r="AC749" s="138">
        <v>4.1162000000000001</v>
      </c>
      <c r="AD749" s="137">
        <v>200.05</v>
      </c>
      <c r="AE749" s="137">
        <v>1.14245</v>
      </c>
      <c r="AF749" s="137">
        <v>59.407399999999996</v>
      </c>
      <c r="AG749" s="139">
        <f>Table1[[#This Row],[Print/Copy Time from Sleep Mode (s)]]-Table1[[#This Row],[Print/Copy Time from Ready State (s)]]</f>
        <v>79.8</v>
      </c>
      <c r="AH7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26.419999999999998</v>
      </c>
      <c r="AI749" s="139" t="b">
        <f>IF(Table1[[#This Row],[Recovery Time Requirement (s)]]="No Requirement",TRUE,IF(Table1[[#This Row],[Recovery Time Requirement (s)]]="Default Delay Time Missing","Unknown",Table1[[#This Row],[Recovery Time (s) (Tactive1 - Tactive0)]]&lt;=Table1[[#This Row],[Recovery Time Requirement (s)]]))</f>
        <v>0</v>
      </c>
      <c r="AJ749" s="139" t="b">
        <f>Table1[[#This Row],[Automatic Duplex Output Capable]]&lt;&gt;"Optional"</f>
        <v>1</v>
      </c>
      <c r="AK7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49" s="140" t="str">
        <f t="array" ref="AL7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49" s="140">
        <f t="array" ref="AM7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8.4500000000000028</v>
      </c>
      <c r="AN749" s="140">
        <f>Table1[[#This Row],[V2.0 TEC Requirement (kWh/wk)]]*52/3</f>
        <v>146.46666666666673</v>
      </c>
      <c r="AO7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1.0924499999999999</v>
      </c>
      <c r="AP749" s="140">
        <f t="array" ref="AP7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0.80399999999999994</v>
      </c>
      <c r="AQ749" s="140">
        <f>Table1[[#This Row],[Proposed V3.0 TEC Requirement (kWh/wk)]]+IF(Table1[[#This Row],[Maximum Document Size Width]]&gt;=275,A3_Weekly,0)+IF(AND(ISNUMBER(FIND("WiFi",Table1[[#This Row],[Functional Adders]])),ISERROR(FIND("Ethernet",Table1[[#This Row],[Functional Adders]]))),WiFi_Weekly,0)</f>
        <v>0.85399999999999998</v>
      </c>
      <c r="AR749" s="140" t="b">
        <f>Table1[[#This Row],[Typical Electricity Consumption (TEC) Per Proposed V3.0 Calculations (kWh/wk)]]&lt;=Table1[[#This Row],[Proposed V3.0 TEC Requirement Plus A3 and Wi-Fi Allowances (kWh/wk)]]</f>
        <v>0</v>
      </c>
      <c r="AS749" s="140" t="b">
        <f t="shared" si="13"/>
        <v>0</v>
      </c>
    </row>
    <row r="750" spans="1:45" ht="36" x14ac:dyDescent="0.2">
      <c r="A750" s="131">
        <v>2263966</v>
      </c>
      <c r="B750" s="132" t="s">
        <v>1171</v>
      </c>
      <c r="C750" s="132" t="s">
        <v>1172</v>
      </c>
      <c r="D750" s="132" t="s">
        <v>1199</v>
      </c>
      <c r="E750" s="132" t="s">
        <v>1199</v>
      </c>
      <c r="F750" s="132"/>
      <c r="G750" s="132" t="s">
        <v>1432</v>
      </c>
      <c r="H750" s="132" t="s">
        <v>22</v>
      </c>
      <c r="I750" s="133">
        <v>320</v>
      </c>
      <c r="J750" s="133">
        <v>450</v>
      </c>
      <c r="K750" s="132"/>
      <c r="L750" s="132" t="s">
        <v>32</v>
      </c>
      <c r="M750" s="132" t="s">
        <v>21</v>
      </c>
      <c r="N750" s="133">
        <v>60</v>
      </c>
      <c r="O750" s="132" t="s">
        <v>24</v>
      </c>
      <c r="P750" s="134">
        <v>4</v>
      </c>
      <c r="Q750" s="135">
        <v>208</v>
      </c>
      <c r="R750" s="132" t="s">
        <v>25</v>
      </c>
      <c r="S750" s="136">
        <v>42521</v>
      </c>
      <c r="T750" s="136">
        <v>42437</v>
      </c>
      <c r="U750" s="132" t="s">
        <v>45</v>
      </c>
      <c r="V750" s="132" t="s">
        <v>1200</v>
      </c>
      <c r="W750" s="137">
        <v>0</v>
      </c>
      <c r="X750" s="137">
        <v>5.4</v>
      </c>
      <c r="Y750" s="137">
        <v>34.200000000000003</v>
      </c>
      <c r="Z750" s="137">
        <v>30</v>
      </c>
      <c r="AA750" s="137">
        <v>32</v>
      </c>
      <c r="AB750" s="137">
        <v>776.4</v>
      </c>
      <c r="AC750" s="138">
        <v>3.9843999999999995</v>
      </c>
      <c r="AD750" s="137">
        <v>194.1</v>
      </c>
      <c r="AE750" s="137">
        <v>1.0969</v>
      </c>
      <c r="AF750" s="137">
        <v>57.038800000000002</v>
      </c>
      <c r="AG750" s="139">
        <f>Table1[[#This Row],[Print/Copy Time from Sleep Mode (s)]]-Table1[[#This Row],[Print/Copy Time from Ready State (s)]]</f>
        <v>28.800000000000004</v>
      </c>
      <c r="AH7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0" s="139" t="b">
        <f>IF(Table1[[#This Row],[Recovery Time Requirement (s)]]="No Requirement",TRUE,IF(Table1[[#This Row],[Recovery Time Requirement (s)]]="Default Delay Time Missing","Unknown",Table1[[#This Row],[Recovery Time (s) (Tactive1 - Tactive0)]]&lt;=Table1[[#This Row],[Recovery Time Requirement (s)]]))</f>
        <v>1</v>
      </c>
      <c r="AJ750" s="139" t="b">
        <f>Table1[[#This Row],[Automatic Duplex Output Capable]]&lt;&gt;"Optional"</f>
        <v>1</v>
      </c>
      <c r="AK7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0" s="140" t="str">
        <f t="array" ref="AL7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0" s="140">
        <f t="array" ref="AM7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750" s="140">
        <f>Table1[[#This Row],[V2.0 TEC Requirement (kWh/wk)]]*52/3</f>
        <v>177.66666666666666</v>
      </c>
      <c r="AO7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1.0468999999999999</v>
      </c>
      <c r="AP750" s="140">
        <f t="array" ref="AP7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750" s="140">
        <f>Table1[[#This Row],[Proposed V3.0 TEC Requirement (kWh/wk)]]+IF(Table1[[#This Row],[Maximum Document Size Width]]&gt;=275,A3_Weekly,0)+IF(AND(ISNUMBER(FIND("WiFi",Table1[[#This Row],[Functional Adders]])),ISERROR(FIND("Ethernet",Table1[[#This Row],[Functional Adders]]))),WiFi_Weekly,0)</f>
        <v>0.97099999999999997</v>
      </c>
      <c r="AR750" s="140" t="b">
        <f>Table1[[#This Row],[Typical Electricity Consumption (TEC) Per Proposed V3.0 Calculations (kWh/wk)]]&lt;=Table1[[#This Row],[Proposed V3.0 TEC Requirement Plus A3 and Wi-Fi Allowances (kWh/wk)]]</f>
        <v>0</v>
      </c>
      <c r="AS750" s="140" t="b">
        <f t="shared" si="13"/>
        <v>0</v>
      </c>
    </row>
    <row r="751" spans="1:45" ht="36" x14ac:dyDescent="0.2">
      <c r="A751" s="131">
        <v>2307217</v>
      </c>
      <c r="B751" s="132" t="s">
        <v>1171</v>
      </c>
      <c r="C751" s="132" t="s">
        <v>1172</v>
      </c>
      <c r="D751" s="132" t="s">
        <v>1201</v>
      </c>
      <c r="E751" s="132" t="s">
        <v>1201</v>
      </c>
      <c r="F751" s="132"/>
      <c r="G751" s="132" t="s">
        <v>1432</v>
      </c>
      <c r="H751" s="132" t="s">
        <v>22</v>
      </c>
      <c r="I751" s="133">
        <v>320</v>
      </c>
      <c r="J751" s="133">
        <v>450</v>
      </c>
      <c r="K751" s="132"/>
      <c r="L751" s="132" t="s">
        <v>32</v>
      </c>
      <c r="M751" s="132" t="s">
        <v>21</v>
      </c>
      <c r="N751" s="133">
        <v>60</v>
      </c>
      <c r="O751" s="132" t="s">
        <v>24</v>
      </c>
      <c r="P751" s="134">
        <v>4</v>
      </c>
      <c r="Q751" s="135">
        <v>208</v>
      </c>
      <c r="R751" s="132" t="s">
        <v>25</v>
      </c>
      <c r="S751" s="136">
        <v>43118</v>
      </c>
      <c r="T751" s="136">
        <v>43031</v>
      </c>
      <c r="U751" s="132" t="s">
        <v>45</v>
      </c>
      <c r="V751" s="132" t="s">
        <v>1202</v>
      </c>
      <c r="W751" s="137">
        <v>0</v>
      </c>
      <c r="X751" s="137">
        <v>5.4</v>
      </c>
      <c r="Y751" s="137">
        <v>34.200000000000003</v>
      </c>
      <c r="Z751" s="137">
        <v>30</v>
      </c>
      <c r="AA751" s="137">
        <v>32</v>
      </c>
      <c r="AB751" s="137">
        <v>776.4</v>
      </c>
      <c r="AC751" s="138">
        <v>3.9843999999999995</v>
      </c>
      <c r="AD751" s="137">
        <v>194.1</v>
      </c>
      <c r="AE751" s="137">
        <v>1.0969</v>
      </c>
      <c r="AF751" s="137">
        <v>57.038800000000002</v>
      </c>
      <c r="AG751" s="139">
        <f>Table1[[#This Row],[Print/Copy Time from Sleep Mode (s)]]-Table1[[#This Row],[Print/Copy Time from Ready State (s)]]</f>
        <v>28.800000000000004</v>
      </c>
      <c r="AH7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1" s="139" t="b">
        <f>IF(Table1[[#This Row],[Recovery Time Requirement (s)]]="No Requirement",TRUE,IF(Table1[[#This Row],[Recovery Time Requirement (s)]]="Default Delay Time Missing","Unknown",Table1[[#This Row],[Recovery Time (s) (Tactive1 - Tactive0)]]&lt;=Table1[[#This Row],[Recovery Time Requirement (s)]]))</f>
        <v>1</v>
      </c>
      <c r="AJ751" s="139" t="b">
        <f>Table1[[#This Row],[Automatic Duplex Output Capable]]&lt;&gt;"Optional"</f>
        <v>1</v>
      </c>
      <c r="AK7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1" s="140" t="str">
        <f t="array" ref="AL7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1" s="140">
        <f t="array" ref="AM7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10.25</v>
      </c>
      <c r="AN751" s="140">
        <f>Table1[[#This Row],[V2.0 TEC Requirement (kWh/wk)]]*52/3</f>
        <v>177.66666666666666</v>
      </c>
      <c r="AO7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1.0468999999999999</v>
      </c>
      <c r="AP751" s="140">
        <f t="array" ref="AP7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751" s="140">
        <f>Table1[[#This Row],[Proposed V3.0 TEC Requirement (kWh/wk)]]+IF(Table1[[#This Row],[Maximum Document Size Width]]&gt;=275,A3_Weekly,0)+IF(AND(ISNUMBER(FIND("WiFi",Table1[[#This Row],[Functional Adders]])),ISERROR(FIND("Ethernet",Table1[[#This Row],[Functional Adders]]))),WiFi_Weekly,0)</f>
        <v>0.97099999999999997</v>
      </c>
      <c r="AR751" s="140" t="b">
        <f>Table1[[#This Row],[Typical Electricity Consumption (TEC) Per Proposed V3.0 Calculations (kWh/wk)]]&lt;=Table1[[#This Row],[Proposed V3.0 TEC Requirement Plus A3 and Wi-Fi Allowances (kWh/wk)]]</f>
        <v>0</v>
      </c>
      <c r="AS751" s="140" t="b">
        <f t="shared" si="13"/>
        <v>0</v>
      </c>
    </row>
    <row r="752" spans="1:45" ht="60" x14ac:dyDescent="0.2">
      <c r="A752" s="131">
        <v>2195231</v>
      </c>
      <c r="B752" s="132" t="s">
        <v>1171</v>
      </c>
      <c r="C752" s="132" t="s">
        <v>1172</v>
      </c>
      <c r="D752" s="132" t="s">
        <v>3223</v>
      </c>
      <c r="E752" s="132" t="s">
        <v>3223</v>
      </c>
      <c r="F752" s="132"/>
      <c r="G752" s="132" t="s">
        <v>1432</v>
      </c>
      <c r="H752" s="132" t="s">
        <v>22</v>
      </c>
      <c r="I752" s="133">
        <v>297</v>
      </c>
      <c r="J752" s="133">
        <v>432</v>
      </c>
      <c r="K752" s="132"/>
      <c r="L752" s="132" t="s">
        <v>32</v>
      </c>
      <c r="M752" s="132" t="s">
        <v>21</v>
      </c>
      <c r="N752" s="133">
        <v>62</v>
      </c>
      <c r="O752" s="132" t="s">
        <v>24</v>
      </c>
      <c r="P752" s="134">
        <v>7.0069999999999997</v>
      </c>
      <c r="Q752" s="135">
        <v>364.36399999999998</v>
      </c>
      <c r="R752" s="132" t="s">
        <v>25</v>
      </c>
      <c r="S752" s="136">
        <v>41004</v>
      </c>
      <c r="T752" s="136">
        <v>41564</v>
      </c>
      <c r="U752" s="132" t="s">
        <v>45</v>
      </c>
      <c r="V752" s="132" t="s">
        <v>3768</v>
      </c>
      <c r="W752" s="137">
        <v>0</v>
      </c>
      <c r="X752" s="137">
        <v>13.2</v>
      </c>
      <c r="Y752" s="137">
        <v>73.8</v>
      </c>
      <c r="Z752" s="137">
        <v>55.8</v>
      </c>
      <c r="AA752" s="137">
        <v>32</v>
      </c>
      <c r="AB752" s="137">
        <v>1370.9999999999998</v>
      </c>
      <c r="AC752" s="138">
        <v>7.0085999999999995</v>
      </c>
      <c r="AD752" s="137">
        <v>342.74999999999994</v>
      </c>
      <c r="AE752" s="137">
        <v>1.9033499999999994</v>
      </c>
      <c r="AF752" s="137">
        <v>98.974199999999968</v>
      </c>
      <c r="AG752" s="139">
        <f>Table1[[#This Row],[Print/Copy Time from Sleep Mode (s)]]-Table1[[#This Row],[Print/Copy Time from Ready State (s)]]</f>
        <v>60.599999999999994</v>
      </c>
      <c r="AH7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2" s="139" t="b">
        <f>IF(Table1[[#This Row],[Recovery Time Requirement (s)]]="No Requirement",TRUE,IF(Table1[[#This Row],[Recovery Time Requirement (s)]]="Default Delay Time Missing","Unknown",Table1[[#This Row],[Recovery Time (s) (Tactive1 - Tactive0)]]&lt;=Table1[[#This Row],[Recovery Time Requirement (s)]]))</f>
        <v>0</v>
      </c>
      <c r="AJ752" s="139" t="b">
        <f>Table1[[#This Row],[Automatic Duplex Output Capable]]&lt;&gt;"Optional"</f>
        <v>1</v>
      </c>
      <c r="AK7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2" s="140" t="str">
        <f t="array" ref="AL7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2" s="140">
        <f t="array" ref="AM7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10.650000000000002</v>
      </c>
      <c r="AN752" s="140">
        <f>Table1[[#This Row],[V2.0 TEC Requirement (kWh/wk)]]*52/3</f>
        <v>184.60000000000002</v>
      </c>
      <c r="AO7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1.8533499999999994</v>
      </c>
      <c r="AP752" s="140">
        <f t="array" ref="AP7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0.98999999999999977</v>
      </c>
      <c r="AQ752" s="140">
        <f>Table1[[#This Row],[Proposed V3.0 TEC Requirement (kWh/wk)]]+IF(Table1[[#This Row],[Maximum Document Size Width]]&gt;=275,A3_Weekly,0)+IF(AND(ISNUMBER(FIND("WiFi",Table1[[#This Row],[Functional Adders]])),ISERROR(FIND("Ethernet",Table1[[#This Row],[Functional Adders]]))),WiFi_Weekly,0)</f>
        <v>1.0399999999999998</v>
      </c>
      <c r="AR752" s="140" t="b">
        <f>Table1[[#This Row],[Typical Electricity Consumption (TEC) Per Proposed V3.0 Calculations (kWh/wk)]]&lt;=Table1[[#This Row],[Proposed V3.0 TEC Requirement Plus A3 and Wi-Fi Allowances (kWh/wk)]]</f>
        <v>0</v>
      </c>
      <c r="AS752" s="140" t="b">
        <f t="shared" si="13"/>
        <v>0</v>
      </c>
    </row>
    <row r="753" spans="1:45" ht="60" x14ac:dyDescent="0.2">
      <c r="A753" s="131">
        <v>2198404</v>
      </c>
      <c r="B753" s="132" t="s">
        <v>1171</v>
      </c>
      <c r="C753" s="132" t="s">
        <v>1172</v>
      </c>
      <c r="D753" s="132" t="s">
        <v>3224</v>
      </c>
      <c r="E753" s="132" t="s">
        <v>3224</v>
      </c>
      <c r="F753" s="132"/>
      <c r="G753" s="132" t="s">
        <v>1432</v>
      </c>
      <c r="H753" s="132" t="s">
        <v>22</v>
      </c>
      <c r="I753" s="133">
        <v>297</v>
      </c>
      <c r="J753" s="133">
        <v>432</v>
      </c>
      <c r="K753" s="132"/>
      <c r="L753" s="132" t="s">
        <v>32</v>
      </c>
      <c r="M753" s="132" t="s">
        <v>21</v>
      </c>
      <c r="N753" s="133">
        <v>65</v>
      </c>
      <c r="O753" s="132" t="s">
        <v>24</v>
      </c>
      <c r="P753" s="134">
        <v>8.3970000000000002</v>
      </c>
      <c r="Q753" s="135">
        <v>436.64400000000001</v>
      </c>
      <c r="R753" s="132" t="s">
        <v>25</v>
      </c>
      <c r="S753" s="136">
        <v>41435</v>
      </c>
      <c r="T753" s="136">
        <v>41619</v>
      </c>
      <c r="U753" s="132" t="s">
        <v>45</v>
      </c>
      <c r="V753" s="132" t="s">
        <v>3769</v>
      </c>
      <c r="W753" s="137">
        <v>0</v>
      </c>
      <c r="X753" s="137">
        <v>23.4</v>
      </c>
      <c r="Y753" s="137">
        <v>104.4</v>
      </c>
      <c r="Z753" s="137">
        <v>91.2</v>
      </c>
      <c r="AA753" s="137">
        <v>32</v>
      </c>
      <c r="AB753" s="137">
        <v>1651.4000000000003</v>
      </c>
      <c r="AC753" s="138">
        <v>8.3978000000000019</v>
      </c>
      <c r="AD753" s="137">
        <v>412.85000000000008</v>
      </c>
      <c r="AE753" s="137">
        <v>2.2380500000000008</v>
      </c>
      <c r="AF753" s="137">
        <v>116.37860000000003</v>
      </c>
      <c r="AG753" s="139">
        <f>Table1[[#This Row],[Print/Copy Time from Sleep Mode (s)]]-Table1[[#This Row],[Print/Copy Time from Ready State (s)]]</f>
        <v>81</v>
      </c>
      <c r="AH7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3" s="139" t="b">
        <f>IF(Table1[[#This Row],[Recovery Time Requirement (s)]]="No Requirement",TRUE,IF(Table1[[#This Row],[Recovery Time Requirement (s)]]="Default Delay Time Missing","Unknown",Table1[[#This Row],[Recovery Time (s) (Tactive1 - Tactive0)]]&lt;=Table1[[#This Row],[Recovery Time Requirement (s)]]))</f>
        <v>0</v>
      </c>
      <c r="AJ753" s="139" t="b">
        <f>Table1[[#This Row],[Automatic Duplex Output Capable]]&lt;&gt;"Optional"</f>
        <v>1</v>
      </c>
      <c r="AK7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3" s="140" t="str">
        <f t="array" ref="AL7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3" s="140">
        <f t="array" ref="AM7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753" s="140">
        <f>Table1[[#This Row],[V2.0 TEC Requirement (kWh/wk)]]*52/3</f>
        <v>195</v>
      </c>
      <c r="AO7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2.1880500000000009</v>
      </c>
      <c r="AP753" s="140">
        <f t="array" ref="AP7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753" s="140">
        <f>Table1[[#This Row],[Proposed V3.0 TEC Requirement (kWh/wk)]]+IF(Table1[[#This Row],[Maximum Document Size Width]]&gt;=275,A3_Weekly,0)+IF(AND(ISNUMBER(FIND("WiFi",Table1[[#This Row],[Functional Adders]])),ISERROR(FIND("Ethernet",Table1[[#This Row],[Functional Adders]]))),WiFi_Weekly,0)</f>
        <v>1.208</v>
      </c>
      <c r="AR753" s="140" t="b">
        <f>Table1[[#This Row],[Typical Electricity Consumption (TEC) Per Proposed V3.0 Calculations (kWh/wk)]]&lt;=Table1[[#This Row],[Proposed V3.0 TEC Requirement Plus A3 and Wi-Fi Allowances (kWh/wk)]]</f>
        <v>0</v>
      </c>
      <c r="AS753" s="140" t="b">
        <f t="shared" si="13"/>
        <v>0</v>
      </c>
    </row>
    <row r="754" spans="1:45" ht="36" x14ac:dyDescent="0.2">
      <c r="A754" s="131">
        <v>2287190</v>
      </c>
      <c r="B754" s="132" t="s">
        <v>1171</v>
      </c>
      <c r="C754" s="132" t="s">
        <v>1172</v>
      </c>
      <c r="D754" s="132" t="s">
        <v>1203</v>
      </c>
      <c r="E754" s="132" t="s">
        <v>1203</v>
      </c>
      <c r="F754" s="132"/>
      <c r="G754" s="132" t="s">
        <v>1432</v>
      </c>
      <c r="H754" s="132" t="s">
        <v>22</v>
      </c>
      <c r="I754" s="133">
        <v>319</v>
      </c>
      <c r="J754" s="133">
        <v>1292</v>
      </c>
      <c r="K754" s="132"/>
      <c r="L754" s="132" t="s">
        <v>32</v>
      </c>
      <c r="M754" s="132" t="s">
        <v>21</v>
      </c>
      <c r="N754" s="133">
        <v>65</v>
      </c>
      <c r="O754" s="132" t="s">
        <v>24</v>
      </c>
      <c r="P754" s="134">
        <v>6.8</v>
      </c>
      <c r="Q754" s="135">
        <v>353.6</v>
      </c>
      <c r="R754" s="132" t="s">
        <v>25</v>
      </c>
      <c r="S754" s="136">
        <v>42852</v>
      </c>
      <c r="T754" s="136">
        <v>42723</v>
      </c>
      <c r="U754" s="132" t="s">
        <v>45</v>
      </c>
      <c r="V754" s="132" t="s">
        <v>1204</v>
      </c>
      <c r="W754" s="137">
        <v>0</v>
      </c>
      <c r="X754" s="137">
        <v>11.4</v>
      </c>
      <c r="Y754" s="137">
        <v>46.8</v>
      </c>
      <c r="Z754" s="137">
        <v>48.6</v>
      </c>
      <c r="AA754" s="137">
        <v>32</v>
      </c>
      <c r="AB754" s="137">
        <v>1441.6000000000001</v>
      </c>
      <c r="AC754" s="138">
        <v>7.3487999999999998</v>
      </c>
      <c r="AD754" s="137">
        <v>360.40000000000003</v>
      </c>
      <c r="AE754" s="137">
        <v>1.9758</v>
      </c>
      <c r="AF754" s="137">
        <v>102.74160000000001</v>
      </c>
      <c r="AG754" s="139">
        <f>Table1[[#This Row],[Print/Copy Time from Sleep Mode (s)]]-Table1[[#This Row],[Print/Copy Time from Ready State (s)]]</f>
        <v>35.4</v>
      </c>
      <c r="AH7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4" s="139" t="b">
        <f>IF(Table1[[#This Row],[Recovery Time Requirement (s)]]="No Requirement",TRUE,IF(Table1[[#This Row],[Recovery Time Requirement (s)]]="Default Delay Time Missing","Unknown",Table1[[#This Row],[Recovery Time (s) (Tactive1 - Tactive0)]]&lt;=Table1[[#This Row],[Recovery Time Requirement (s)]]))</f>
        <v>0</v>
      </c>
      <c r="AJ754" s="139" t="b">
        <f>Table1[[#This Row],[Automatic Duplex Output Capable]]&lt;&gt;"Optional"</f>
        <v>1</v>
      </c>
      <c r="AK7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4" s="140" t="str">
        <f t="array" ref="AL7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4" s="140">
        <f t="array" ref="AM7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754" s="140">
        <f>Table1[[#This Row],[V2.0 TEC Requirement (kWh/wk)]]*52/3</f>
        <v>195</v>
      </c>
      <c r="AO7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1.9258</v>
      </c>
      <c r="AP754" s="140">
        <f t="array" ref="AP7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754" s="140">
        <f>Table1[[#This Row],[Proposed V3.0 TEC Requirement (kWh/wk)]]+IF(Table1[[#This Row],[Maximum Document Size Width]]&gt;=275,A3_Weekly,0)+IF(AND(ISNUMBER(FIND("WiFi",Table1[[#This Row],[Functional Adders]])),ISERROR(FIND("Ethernet",Table1[[#This Row],[Functional Adders]]))),WiFi_Weekly,0)</f>
        <v>1.208</v>
      </c>
      <c r="AR754" s="140" t="b">
        <f>Table1[[#This Row],[Typical Electricity Consumption (TEC) Per Proposed V3.0 Calculations (kWh/wk)]]&lt;=Table1[[#This Row],[Proposed V3.0 TEC Requirement Plus A3 and Wi-Fi Allowances (kWh/wk)]]</f>
        <v>0</v>
      </c>
      <c r="AS754" s="140" t="b">
        <f t="shared" si="13"/>
        <v>0</v>
      </c>
    </row>
    <row r="755" spans="1:45" ht="60" x14ac:dyDescent="0.2">
      <c r="A755" s="131">
        <v>2195232</v>
      </c>
      <c r="B755" s="132" t="s">
        <v>1171</v>
      </c>
      <c r="C755" s="132" t="s">
        <v>1172</v>
      </c>
      <c r="D755" s="132" t="s">
        <v>3225</v>
      </c>
      <c r="E755" s="132" t="s">
        <v>3225</v>
      </c>
      <c r="F755" s="132"/>
      <c r="G755" s="132" t="s">
        <v>1432</v>
      </c>
      <c r="H755" s="132" t="s">
        <v>22</v>
      </c>
      <c r="I755" s="133">
        <v>297</v>
      </c>
      <c r="J755" s="133">
        <v>432</v>
      </c>
      <c r="K755" s="132"/>
      <c r="L755" s="132" t="s">
        <v>32</v>
      </c>
      <c r="M755" s="132" t="s">
        <v>21</v>
      </c>
      <c r="N755" s="133">
        <v>70</v>
      </c>
      <c r="O755" s="132" t="s">
        <v>24</v>
      </c>
      <c r="P755" s="134">
        <v>7.4710000000000001</v>
      </c>
      <c r="Q755" s="135">
        <v>388.49200000000002</v>
      </c>
      <c r="R755" s="132" t="s">
        <v>25</v>
      </c>
      <c r="S755" s="136">
        <v>41004</v>
      </c>
      <c r="T755" s="136">
        <v>41564</v>
      </c>
      <c r="U755" s="132" t="s">
        <v>45</v>
      </c>
      <c r="V755" s="132" t="s">
        <v>3770</v>
      </c>
      <c r="W755" s="137">
        <v>0</v>
      </c>
      <c r="X755" s="137">
        <v>8.4</v>
      </c>
      <c r="Y755" s="137">
        <v>72</v>
      </c>
      <c r="Z755" s="137">
        <v>57</v>
      </c>
      <c r="AA755" s="137">
        <v>32</v>
      </c>
      <c r="AB755" s="137">
        <v>1464.2000000000003</v>
      </c>
      <c r="AC755" s="138">
        <v>7.4746000000000024</v>
      </c>
      <c r="AD755" s="137">
        <v>366.05000000000007</v>
      </c>
      <c r="AE755" s="137">
        <v>2.0198499999999999</v>
      </c>
      <c r="AF755" s="137">
        <v>105.03219999999999</v>
      </c>
      <c r="AG755" s="139">
        <f>Table1[[#This Row],[Print/Copy Time from Sleep Mode (s)]]-Table1[[#This Row],[Print/Copy Time from Ready State (s)]]</f>
        <v>63.6</v>
      </c>
      <c r="AH7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5" s="139" t="b">
        <f>IF(Table1[[#This Row],[Recovery Time Requirement (s)]]="No Requirement",TRUE,IF(Table1[[#This Row],[Recovery Time Requirement (s)]]="Default Delay Time Missing","Unknown",Table1[[#This Row],[Recovery Time (s) (Tactive1 - Tactive0)]]&lt;=Table1[[#This Row],[Recovery Time Requirement (s)]]))</f>
        <v>0</v>
      </c>
      <c r="AJ755" s="139" t="b">
        <f>Table1[[#This Row],[Automatic Duplex Output Capable]]&lt;&gt;"Optional"</f>
        <v>1</v>
      </c>
      <c r="AK7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5" s="140" t="str">
        <f t="array" ref="AL7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5" s="140">
        <f t="array" ref="AM7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755" s="140">
        <f>Table1[[#This Row],[V2.0 TEC Requirement (kWh/wk)]]*52/3</f>
        <v>212.33333333333334</v>
      </c>
      <c r="AO7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1.9698499999999999</v>
      </c>
      <c r="AP755" s="140">
        <f t="array" ref="AP7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755" s="140">
        <f>Table1[[#This Row],[Proposed V3.0 TEC Requirement (kWh/wk)]]+IF(Table1[[#This Row],[Maximum Document Size Width]]&gt;=275,A3_Weekly,0)+IF(AND(ISNUMBER(FIND("WiFi",Table1[[#This Row],[Functional Adders]])),ISERROR(FIND("Ethernet",Table1[[#This Row],[Functional Adders]]))),WiFi_Weekly,0)</f>
        <v>1.4879999999999998</v>
      </c>
      <c r="AR755" s="140" t="b">
        <f>Table1[[#This Row],[Typical Electricity Consumption (TEC) Per Proposed V3.0 Calculations (kWh/wk)]]&lt;=Table1[[#This Row],[Proposed V3.0 TEC Requirement Plus A3 and Wi-Fi Allowances (kWh/wk)]]</f>
        <v>0</v>
      </c>
      <c r="AS755" s="140" t="b">
        <f t="shared" si="13"/>
        <v>0</v>
      </c>
    </row>
    <row r="756" spans="1:45" ht="36" x14ac:dyDescent="0.2">
      <c r="A756" s="131">
        <v>2302867</v>
      </c>
      <c r="B756" s="132" t="s">
        <v>1171</v>
      </c>
      <c r="C756" s="132" t="s">
        <v>1172</v>
      </c>
      <c r="D756" s="132" t="s">
        <v>1205</v>
      </c>
      <c r="E756" s="132" t="s">
        <v>1205</v>
      </c>
      <c r="F756" s="132"/>
      <c r="G756" s="132" t="s">
        <v>1432</v>
      </c>
      <c r="H756" s="132" t="s">
        <v>22</v>
      </c>
      <c r="I756" s="133">
        <v>305</v>
      </c>
      <c r="J756" s="133">
        <v>1300</v>
      </c>
      <c r="K756" s="132"/>
      <c r="L756" s="132" t="s">
        <v>32</v>
      </c>
      <c r="M756" s="132" t="s">
        <v>21</v>
      </c>
      <c r="N756" s="133">
        <v>70</v>
      </c>
      <c r="O756" s="132" t="s">
        <v>24</v>
      </c>
      <c r="P756" s="134">
        <v>7.9</v>
      </c>
      <c r="Q756" s="135">
        <v>410.8</v>
      </c>
      <c r="R756" s="132" t="s">
        <v>25</v>
      </c>
      <c r="S756" s="136">
        <v>43093</v>
      </c>
      <c r="T756" s="136">
        <v>42976</v>
      </c>
      <c r="U756" s="132" t="s">
        <v>45</v>
      </c>
      <c r="V756" s="132" t="s">
        <v>1206</v>
      </c>
      <c r="W756" s="137">
        <v>0</v>
      </c>
      <c r="X756" s="137">
        <v>12</v>
      </c>
      <c r="Y756" s="137">
        <v>64.8</v>
      </c>
      <c r="Z756" s="137">
        <v>60.6</v>
      </c>
      <c r="AA756" s="137">
        <v>32</v>
      </c>
      <c r="AB756" s="137">
        <v>1547.4</v>
      </c>
      <c r="AC756" s="138">
        <v>7.8778000000000006</v>
      </c>
      <c r="AD756" s="137">
        <v>386.85</v>
      </c>
      <c r="AE756" s="137">
        <v>2.10805</v>
      </c>
      <c r="AF756" s="137">
        <v>109.6186</v>
      </c>
      <c r="AG756" s="139">
        <f>Table1[[#This Row],[Print/Copy Time from Sleep Mode (s)]]-Table1[[#This Row],[Print/Copy Time from Ready State (s)]]</f>
        <v>52.8</v>
      </c>
      <c r="AH7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6" s="139" t="b">
        <f>IF(Table1[[#This Row],[Recovery Time Requirement (s)]]="No Requirement",TRUE,IF(Table1[[#This Row],[Recovery Time Requirement (s)]]="Default Delay Time Missing","Unknown",Table1[[#This Row],[Recovery Time (s) (Tactive1 - Tactive0)]]&lt;=Table1[[#This Row],[Recovery Time Requirement (s)]]))</f>
        <v>0</v>
      </c>
      <c r="AJ756" s="139" t="b">
        <f>Table1[[#This Row],[Automatic Duplex Output Capable]]&lt;&gt;"Optional"</f>
        <v>1</v>
      </c>
      <c r="AK7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6" s="140" t="str">
        <f t="array" ref="AL7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6" s="140">
        <f t="array" ref="AM7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756" s="140">
        <f>Table1[[#This Row],[V2.0 TEC Requirement (kWh/wk)]]*52/3</f>
        <v>212.33333333333334</v>
      </c>
      <c r="AO7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2.0580500000000002</v>
      </c>
      <c r="AP756" s="140">
        <f t="array" ref="AP7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756" s="140">
        <f>Table1[[#This Row],[Proposed V3.0 TEC Requirement (kWh/wk)]]+IF(Table1[[#This Row],[Maximum Document Size Width]]&gt;=275,A3_Weekly,0)+IF(AND(ISNUMBER(FIND("WiFi",Table1[[#This Row],[Functional Adders]])),ISERROR(FIND("Ethernet",Table1[[#This Row],[Functional Adders]]))),WiFi_Weekly,0)</f>
        <v>1.4879999999999998</v>
      </c>
      <c r="AR756" s="140" t="b">
        <f>Table1[[#This Row],[Typical Electricity Consumption (TEC) Per Proposed V3.0 Calculations (kWh/wk)]]&lt;=Table1[[#This Row],[Proposed V3.0 TEC Requirement Plus A3 and Wi-Fi Allowances (kWh/wk)]]</f>
        <v>0</v>
      </c>
      <c r="AS756" s="140" t="b">
        <f t="shared" si="13"/>
        <v>0</v>
      </c>
    </row>
    <row r="757" spans="1:45" ht="60" x14ac:dyDescent="0.2">
      <c r="A757" s="131">
        <v>2198405</v>
      </c>
      <c r="B757" s="132" t="s">
        <v>1171</v>
      </c>
      <c r="C757" s="132" t="s">
        <v>1172</v>
      </c>
      <c r="D757" s="132" t="s">
        <v>3226</v>
      </c>
      <c r="E757" s="132" t="s">
        <v>3226</v>
      </c>
      <c r="F757" s="132"/>
      <c r="G757" s="132" t="s">
        <v>1432</v>
      </c>
      <c r="H757" s="132" t="s">
        <v>22</v>
      </c>
      <c r="I757" s="133">
        <v>297</v>
      </c>
      <c r="J757" s="133">
        <v>432</v>
      </c>
      <c r="K757" s="132"/>
      <c r="L757" s="132" t="s">
        <v>32</v>
      </c>
      <c r="M757" s="132" t="s">
        <v>21</v>
      </c>
      <c r="N757" s="133">
        <v>75</v>
      </c>
      <c r="O757" s="132" t="s">
        <v>24</v>
      </c>
      <c r="P757" s="134">
        <v>9.4949999999999992</v>
      </c>
      <c r="Q757" s="135">
        <v>493.74</v>
      </c>
      <c r="R757" s="132" t="s">
        <v>25</v>
      </c>
      <c r="S757" s="136">
        <v>41435</v>
      </c>
      <c r="T757" s="136">
        <v>41619</v>
      </c>
      <c r="U757" s="132" t="s">
        <v>45</v>
      </c>
      <c r="V757" s="132" t="s">
        <v>3771</v>
      </c>
      <c r="W757" s="137">
        <v>0</v>
      </c>
      <c r="X757" s="137">
        <v>15</v>
      </c>
      <c r="Y757" s="137">
        <v>109.8</v>
      </c>
      <c r="Z757" s="137">
        <v>93</v>
      </c>
      <c r="AA757" s="137">
        <v>32</v>
      </c>
      <c r="AB757" s="137">
        <v>1870.4</v>
      </c>
      <c r="AC757" s="138">
        <v>9.492799999999999</v>
      </c>
      <c r="AD757" s="137">
        <v>467.6</v>
      </c>
      <c r="AE757" s="137">
        <v>2.5118</v>
      </c>
      <c r="AF757" s="137">
        <v>130.61359999999999</v>
      </c>
      <c r="AG757" s="139">
        <f>Table1[[#This Row],[Print/Copy Time from Sleep Mode (s)]]-Table1[[#This Row],[Print/Copy Time from Ready State (s)]]</f>
        <v>94.8</v>
      </c>
      <c r="AH7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7" s="139" t="b">
        <f>IF(Table1[[#This Row],[Recovery Time Requirement (s)]]="No Requirement",TRUE,IF(Table1[[#This Row],[Recovery Time Requirement (s)]]="Default Delay Time Missing","Unknown",Table1[[#This Row],[Recovery Time (s) (Tactive1 - Tactive0)]]&lt;=Table1[[#This Row],[Recovery Time Requirement (s)]]))</f>
        <v>0</v>
      </c>
      <c r="AJ757" s="139" t="b">
        <f>Table1[[#This Row],[Automatic Duplex Output Capable]]&lt;&gt;"Optional"</f>
        <v>1</v>
      </c>
      <c r="AK7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7" s="140" t="str">
        <f t="array" ref="AL7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7" s="140">
        <f t="array" ref="AM7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757" s="140">
        <f>Table1[[#This Row],[V2.0 TEC Requirement (kWh/wk)]]*52/3</f>
        <v>273.00000000000006</v>
      </c>
      <c r="AO7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2.4618000000000002</v>
      </c>
      <c r="AP757" s="140">
        <f t="array" ref="AP7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757" s="140">
        <f>Table1[[#This Row],[Proposed V3.0 TEC Requirement (kWh/wk)]]+IF(Table1[[#This Row],[Maximum Document Size Width]]&gt;=275,A3_Weekly,0)+IF(AND(ISNUMBER(FIND("WiFi",Table1[[#This Row],[Functional Adders]])),ISERROR(FIND("Ethernet",Table1[[#This Row],[Functional Adders]]))),WiFi_Weekly,0)</f>
        <v>1.768</v>
      </c>
      <c r="AR757" s="140" t="b">
        <f>Table1[[#This Row],[Typical Electricity Consumption (TEC) Per Proposed V3.0 Calculations (kWh/wk)]]&lt;=Table1[[#This Row],[Proposed V3.0 TEC Requirement Plus A3 and Wi-Fi Allowances (kWh/wk)]]</f>
        <v>0</v>
      </c>
      <c r="AS757" s="140" t="b">
        <f t="shared" si="13"/>
        <v>0</v>
      </c>
    </row>
    <row r="758" spans="1:45" ht="36" x14ac:dyDescent="0.2">
      <c r="A758" s="131">
        <v>2287191</v>
      </c>
      <c r="B758" s="132" t="s">
        <v>1171</v>
      </c>
      <c r="C758" s="132" t="s">
        <v>1172</v>
      </c>
      <c r="D758" s="132" t="s">
        <v>1207</v>
      </c>
      <c r="E758" s="132" t="s">
        <v>1207</v>
      </c>
      <c r="F758" s="132"/>
      <c r="G758" s="132" t="s">
        <v>1432</v>
      </c>
      <c r="H758" s="132" t="s">
        <v>22</v>
      </c>
      <c r="I758" s="133">
        <v>319</v>
      </c>
      <c r="J758" s="133">
        <v>1292</v>
      </c>
      <c r="K758" s="132"/>
      <c r="L758" s="132" t="s">
        <v>32</v>
      </c>
      <c r="M758" s="132" t="s">
        <v>21</v>
      </c>
      <c r="N758" s="133">
        <v>75</v>
      </c>
      <c r="O758" s="132" t="s">
        <v>24</v>
      </c>
      <c r="P758" s="134">
        <v>7.7</v>
      </c>
      <c r="Q758" s="135">
        <v>400.4</v>
      </c>
      <c r="R758" s="132" t="s">
        <v>25</v>
      </c>
      <c r="S758" s="136">
        <v>42852</v>
      </c>
      <c r="T758" s="136">
        <v>42723</v>
      </c>
      <c r="U758" s="132" t="s">
        <v>45</v>
      </c>
      <c r="V758" s="132" t="s">
        <v>1208</v>
      </c>
      <c r="W758" s="137">
        <v>0</v>
      </c>
      <c r="X758" s="137">
        <v>12</v>
      </c>
      <c r="Y758" s="137">
        <v>48</v>
      </c>
      <c r="Z758" s="137">
        <v>60</v>
      </c>
      <c r="AA758" s="137">
        <v>32</v>
      </c>
      <c r="AB758" s="137">
        <v>1502.2</v>
      </c>
      <c r="AC758" s="138">
        <v>7.6518000000000006</v>
      </c>
      <c r="AD758" s="137">
        <v>375.55</v>
      </c>
      <c r="AE758" s="137">
        <v>2.0515500000000002</v>
      </c>
      <c r="AF758" s="137">
        <v>106.68060000000001</v>
      </c>
      <c r="AG758" s="139">
        <f>Table1[[#This Row],[Print/Copy Time from Sleep Mode (s)]]-Table1[[#This Row],[Print/Copy Time from Ready State (s)]]</f>
        <v>36</v>
      </c>
      <c r="AH7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8" s="139" t="b">
        <f>IF(Table1[[#This Row],[Recovery Time Requirement (s)]]="No Requirement",TRUE,IF(Table1[[#This Row],[Recovery Time Requirement (s)]]="Default Delay Time Missing","Unknown",Table1[[#This Row],[Recovery Time (s) (Tactive1 - Tactive0)]]&lt;=Table1[[#This Row],[Recovery Time Requirement (s)]]))</f>
        <v>0</v>
      </c>
      <c r="AJ758" s="139" t="b">
        <f>Table1[[#This Row],[Automatic Duplex Output Capable]]&lt;&gt;"Optional"</f>
        <v>1</v>
      </c>
      <c r="AK7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8" s="140" t="str">
        <f t="array" ref="AL7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8" s="140">
        <f t="array" ref="AM7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758" s="140">
        <f>Table1[[#This Row],[V2.0 TEC Requirement (kWh/wk)]]*52/3</f>
        <v>273.00000000000006</v>
      </c>
      <c r="AO7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2.0015500000000004</v>
      </c>
      <c r="AP758" s="140">
        <f t="array" ref="AP7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758" s="140">
        <f>Table1[[#This Row],[Proposed V3.0 TEC Requirement (kWh/wk)]]+IF(Table1[[#This Row],[Maximum Document Size Width]]&gt;=275,A3_Weekly,0)+IF(AND(ISNUMBER(FIND("WiFi",Table1[[#This Row],[Functional Adders]])),ISERROR(FIND("Ethernet",Table1[[#This Row],[Functional Adders]]))),WiFi_Weekly,0)</f>
        <v>1.768</v>
      </c>
      <c r="AR758" s="140" t="b">
        <f>Table1[[#This Row],[Typical Electricity Consumption (TEC) Per Proposed V3.0 Calculations (kWh/wk)]]&lt;=Table1[[#This Row],[Proposed V3.0 TEC Requirement Plus A3 and Wi-Fi Allowances (kWh/wk)]]</f>
        <v>0</v>
      </c>
      <c r="AS758" s="140" t="b">
        <f t="shared" si="13"/>
        <v>0</v>
      </c>
    </row>
    <row r="759" spans="1:45" ht="36" x14ac:dyDescent="0.2">
      <c r="A759" s="131">
        <v>2302868</v>
      </c>
      <c r="B759" s="132" t="s">
        <v>1171</v>
      </c>
      <c r="C759" s="132" t="s">
        <v>1172</v>
      </c>
      <c r="D759" s="132" t="s">
        <v>1209</v>
      </c>
      <c r="E759" s="132" t="s">
        <v>1209</v>
      </c>
      <c r="F759" s="132"/>
      <c r="G759" s="132" t="s">
        <v>1432</v>
      </c>
      <c r="H759" s="132" t="s">
        <v>22</v>
      </c>
      <c r="I759" s="133">
        <v>305</v>
      </c>
      <c r="J759" s="133">
        <v>1300</v>
      </c>
      <c r="K759" s="132"/>
      <c r="L759" s="132" t="s">
        <v>32</v>
      </c>
      <c r="M759" s="132" t="s">
        <v>21</v>
      </c>
      <c r="N759" s="133">
        <v>80</v>
      </c>
      <c r="O759" s="132" t="s">
        <v>24</v>
      </c>
      <c r="P759" s="134">
        <v>8.6</v>
      </c>
      <c r="Q759" s="135">
        <v>447.2</v>
      </c>
      <c r="R759" s="132" t="s">
        <v>25</v>
      </c>
      <c r="S759" s="136">
        <v>43093</v>
      </c>
      <c r="T759" s="136">
        <v>42976</v>
      </c>
      <c r="U759" s="132" t="s">
        <v>45</v>
      </c>
      <c r="V759" s="132" t="s">
        <v>1210</v>
      </c>
      <c r="W759" s="137">
        <v>0</v>
      </c>
      <c r="X759" s="137">
        <v>12.6</v>
      </c>
      <c r="Y759" s="137">
        <v>86.4</v>
      </c>
      <c r="Z759" s="137">
        <v>60.6</v>
      </c>
      <c r="AA759" s="137">
        <v>32</v>
      </c>
      <c r="AB759" s="137">
        <v>1682.2</v>
      </c>
      <c r="AC759" s="138">
        <v>8.5518000000000001</v>
      </c>
      <c r="AD759" s="137">
        <v>420.55</v>
      </c>
      <c r="AE759" s="137">
        <v>2.2765500000000003</v>
      </c>
      <c r="AF759" s="137">
        <v>118.38060000000002</v>
      </c>
      <c r="AG759" s="139">
        <f>Table1[[#This Row],[Print/Copy Time from Sleep Mode (s)]]-Table1[[#This Row],[Print/Copy Time from Ready State (s)]]</f>
        <v>73.800000000000011</v>
      </c>
      <c r="AH7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59" s="139" t="b">
        <f>IF(Table1[[#This Row],[Recovery Time Requirement (s)]]="No Requirement",TRUE,IF(Table1[[#This Row],[Recovery Time Requirement (s)]]="Default Delay Time Missing","Unknown",Table1[[#This Row],[Recovery Time (s) (Tactive1 - Tactive0)]]&lt;=Table1[[#This Row],[Recovery Time Requirement (s)]]))</f>
        <v>0</v>
      </c>
      <c r="AJ759" s="139" t="b">
        <f>Table1[[#This Row],[Automatic Duplex Output Capable]]&lt;&gt;"Optional"</f>
        <v>1</v>
      </c>
      <c r="AK7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59" s="140" t="str">
        <f t="array" ref="AL7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59" s="140">
        <f t="array" ref="AM7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759" s="140">
        <f>Table1[[#This Row],[V2.0 TEC Requirement (kWh/wk)]]*52/3</f>
        <v>333.66666666666674</v>
      </c>
      <c r="AO7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2.2265500000000005</v>
      </c>
      <c r="AP759" s="140">
        <f t="array" ref="AP7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759" s="140">
        <f>Table1[[#This Row],[Proposed V3.0 TEC Requirement (kWh/wk)]]+IF(Table1[[#This Row],[Maximum Document Size Width]]&gt;=275,A3_Weekly,0)+IF(AND(ISNUMBER(FIND("WiFi",Table1[[#This Row],[Functional Adders]])),ISERROR(FIND("Ethernet",Table1[[#This Row],[Functional Adders]]))),WiFi_Weekly,0)</f>
        <v>2.048</v>
      </c>
      <c r="AR759" s="140" t="b">
        <f>Table1[[#This Row],[Typical Electricity Consumption (TEC) Per Proposed V3.0 Calculations (kWh/wk)]]&lt;=Table1[[#This Row],[Proposed V3.0 TEC Requirement Plus A3 and Wi-Fi Allowances (kWh/wk)]]</f>
        <v>0</v>
      </c>
      <c r="AS759" s="140" t="b">
        <f t="shared" si="13"/>
        <v>0</v>
      </c>
    </row>
    <row r="760" spans="1:45" ht="36" x14ac:dyDescent="0.2">
      <c r="A760" s="131">
        <v>2306794</v>
      </c>
      <c r="B760" s="132" t="s">
        <v>1171</v>
      </c>
      <c r="C760" s="132" t="s">
        <v>1172</v>
      </c>
      <c r="D760" s="132" t="s">
        <v>1211</v>
      </c>
      <c r="E760" s="132" t="s">
        <v>1211</v>
      </c>
      <c r="F760" s="132"/>
      <c r="G760" s="132" t="s">
        <v>1432</v>
      </c>
      <c r="H760" s="132" t="s">
        <v>22</v>
      </c>
      <c r="I760" s="133">
        <v>210</v>
      </c>
      <c r="J760" s="133">
        <v>297</v>
      </c>
      <c r="K760" s="132"/>
      <c r="L760" s="132" t="s">
        <v>32</v>
      </c>
      <c r="M760" s="132" t="s">
        <v>28</v>
      </c>
      <c r="N760" s="133">
        <v>35</v>
      </c>
      <c r="O760" s="132" t="s">
        <v>24</v>
      </c>
      <c r="P760" s="134">
        <v>2</v>
      </c>
      <c r="Q760" s="135">
        <v>104</v>
      </c>
      <c r="R760" s="132" t="s">
        <v>25</v>
      </c>
      <c r="S760" s="136">
        <v>43118</v>
      </c>
      <c r="T760" s="136">
        <v>43031</v>
      </c>
      <c r="U760" s="132" t="s">
        <v>45</v>
      </c>
      <c r="V760" s="132" t="s">
        <v>1212</v>
      </c>
      <c r="W760" s="137">
        <v>0</v>
      </c>
      <c r="X760" s="137">
        <v>9</v>
      </c>
      <c r="Y760" s="137">
        <v>40.200000000000003</v>
      </c>
      <c r="Z760" s="137">
        <v>37.200000000000003</v>
      </c>
      <c r="AA760" s="137">
        <v>32</v>
      </c>
      <c r="AB760" s="137">
        <v>370</v>
      </c>
      <c r="AC760" s="138">
        <v>1.978</v>
      </c>
      <c r="AD760" s="137">
        <v>92.5</v>
      </c>
      <c r="AE760" s="137">
        <v>0.62050000000000005</v>
      </c>
      <c r="AF760" s="137">
        <v>32.266000000000005</v>
      </c>
      <c r="AG760" s="139">
        <f>Table1[[#This Row],[Print/Copy Time from Sleep Mode (s)]]-Table1[[#This Row],[Print/Copy Time from Ready State (s)]]</f>
        <v>31.200000000000003</v>
      </c>
      <c r="AH7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60" s="139" t="b">
        <f>IF(Table1[[#This Row],[Recovery Time Requirement (s)]]="No Requirement",TRUE,IF(Table1[[#This Row],[Recovery Time Requirement (s)]]="Default Delay Time Missing","Unknown",Table1[[#This Row],[Recovery Time (s) (Tactive1 - Tactive0)]]&lt;=Table1[[#This Row],[Recovery Time Requirement (s)]]))</f>
        <v>0</v>
      </c>
      <c r="AJ760" s="139" t="b">
        <f>Table1[[#This Row],[Automatic Duplex Output Capable]]&lt;&gt;"Optional"</f>
        <v>1</v>
      </c>
      <c r="AK7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0" s="140" t="str">
        <f t="array" ref="AL7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0" s="140">
        <f t="array" ref="AM7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760" s="140">
        <f>Table1[[#This Row],[V2.0 TEC Requirement (kWh/wk)]]*52/3</f>
        <v>46.800000000000004</v>
      </c>
      <c r="AO7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0.62050000000000005</v>
      </c>
      <c r="AP760" s="140">
        <f t="array" ref="AP7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760" s="140">
        <f>Table1[[#This Row],[Proposed V3.0 TEC Requirement (kWh/wk)]]+IF(Table1[[#This Row],[Maximum Document Size Width]]&gt;=275,A3_Weekly,0)+IF(AND(ISNUMBER(FIND("WiFi",Table1[[#This Row],[Functional Adders]])),ISERROR(FIND("Ethernet",Table1[[#This Row],[Functional Adders]]))),WiFi_Weekly,0)</f>
        <v>0.51500000000000001</v>
      </c>
      <c r="AR760" s="140" t="b">
        <f>Table1[[#This Row],[Typical Electricity Consumption (TEC) Per Proposed V3.0 Calculations (kWh/wk)]]&lt;=Table1[[#This Row],[Proposed V3.0 TEC Requirement Plus A3 and Wi-Fi Allowances (kWh/wk)]]</f>
        <v>0</v>
      </c>
      <c r="AS760" s="140" t="b">
        <f t="shared" si="13"/>
        <v>0</v>
      </c>
    </row>
    <row r="761" spans="1:45" ht="36" x14ac:dyDescent="0.2">
      <c r="A761" s="131">
        <v>2306796</v>
      </c>
      <c r="B761" s="132" t="s">
        <v>1171</v>
      </c>
      <c r="C761" s="132" t="s">
        <v>1172</v>
      </c>
      <c r="D761" s="132" t="s">
        <v>1213</v>
      </c>
      <c r="E761" s="132" t="s">
        <v>1213</v>
      </c>
      <c r="F761" s="132"/>
      <c r="G761" s="132" t="s">
        <v>1432</v>
      </c>
      <c r="H761" s="132" t="s">
        <v>22</v>
      </c>
      <c r="I761" s="133">
        <v>210</v>
      </c>
      <c r="J761" s="133">
        <v>297</v>
      </c>
      <c r="K761" s="132"/>
      <c r="L761" s="132" t="s">
        <v>32</v>
      </c>
      <c r="M761" s="132" t="s">
        <v>28</v>
      </c>
      <c r="N761" s="133">
        <v>45</v>
      </c>
      <c r="O761" s="132" t="s">
        <v>24</v>
      </c>
      <c r="P761" s="134">
        <v>2.5</v>
      </c>
      <c r="Q761" s="135">
        <v>130</v>
      </c>
      <c r="R761" s="132" t="s">
        <v>25</v>
      </c>
      <c r="S761" s="136">
        <v>43118</v>
      </c>
      <c r="T761" s="136">
        <v>43031</v>
      </c>
      <c r="U761" s="132" t="s">
        <v>45</v>
      </c>
      <c r="V761" s="132" t="s">
        <v>1214</v>
      </c>
      <c r="W761" s="137">
        <v>0</v>
      </c>
      <c r="X761" s="137">
        <v>8.4</v>
      </c>
      <c r="Y761" s="137">
        <v>41.4</v>
      </c>
      <c r="Z761" s="137">
        <v>37.200000000000003</v>
      </c>
      <c r="AA761" s="137">
        <v>32</v>
      </c>
      <c r="AB761" s="137">
        <v>469.6</v>
      </c>
      <c r="AC761" s="138">
        <v>2.476</v>
      </c>
      <c r="AD761" s="137">
        <v>117.4</v>
      </c>
      <c r="AE761" s="137">
        <v>0.745</v>
      </c>
      <c r="AF761" s="137">
        <v>38.74</v>
      </c>
      <c r="AG761" s="139">
        <f>Table1[[#This Row],[Print/Copy Time from Sleep Mode (s)]]-Table1[[#This Row],[Print/Copy Time from Ready State (s)]]</f>
        <v>33</v>
      </c>
      <c r="AH7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761" s="139" t="b">
        <f>IF(Table1[[#This Row],[Recovery Time Requirement (s)]]="No Requirement",TRUE,IF(Table1[[#This Row],[Recovery Time Requirement (s)]]="Default Delay Time Missing","Unknown",Table1[[#This Row],[Recovery Time (s) (Tactive1 - Tactive0)]]&lt;=Table1[[#This Row],[Recovery Time Requirement (s)]]))</f>
        <v>0</v>
      </c>
      <c r="AJ761" s="139" t="b">
        <f>Table1[[#This Row],[Automatic Duplex Output Capable]]&lt;&gt;"Optional"</f>
        <v>1</v>
      </c>
      <c r="AK7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1" s="140" t="str">
        <f t="array" ref="AL7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1" s="140">
        <f t="array" ref="AM7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3.8000000000000003</v>
      </c>
      <c r="AN761" s="140">
        <f>Table1[[#This Row],[V2.0 TEC Requirement (kWh/wk)]]*52/3</f>
        <v>65.866666666666674</v>
      </c>
      <c r="AO7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0.745</v>
      </c>
      <c r="AP761" s="140">
        <f t="array" ref="AP7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761" s="140">
        <f>Table1[[#This Row],[Proposed V3.0 TEC Requirement (kWh/wk)]]+IF(Table1[[#This Row],[Maximum Document Size Width]]&gt;=275,A3_Weekly,0)+IF(AND(ISNUMBER(FIND("WiFi",Table1[[#This Row],[Functional Adders]])),ISERROR(FIND("Ethernet",Table1[[#This Row],[Functional Adders]]))),WiFi_Weekly,0)</f>
        <v>0.67499999999999993</v>
      </c>
      <c r="AR761" s="140" t="b">
        <f>Table1[[#This Row],[Typical Electricity Consumption (TEC) Per Proposed V3.0 Calculations (kWh/wk)]]&lt;=Table1[[#This Row],[Proposed V3.0 TEC Requirement Plus A3 and Wi-Fi Allowances (kWh/wk)]]</f>
        <v>0</v>
      </c>
      <c r="AS761" s="140" t="b">
        <f t="shared" si="13"/>
        <v>0</v>
      </c>
    </row>
    <row r="762" spans="1:45" ht="60" x14ac:dyDescent="0.2">
      <c r="A762" s="131">
        <v>2195220</v>
      </c>
      <c r="B762" s="132" t="s">
        <v>1171</v>
      </c>
      <c r="C762" s="132" t="s">
        <v>1172</v>
      </c>
      <c r="D762" s="132" t="s">
        <v>3227</v>
      </c>
      <c r="E762" s="132" t="s">
        <v>3227</v>
      </c>
      <c r="F762" s="132"/>
      <c r="G762" s="132" t="s">
        <v>1432</v>
      </c>
      <c r="H762" s="132" t="s">
        <v>22</v>
      </c>
      <c r="I762" s="133">
        <v>210</v>
      </c>
      <c r="J762" s="133">
        <v>297</v>
      </c>
      <c r="K762" s="132"/>
      <c r="L762" s="132" t="s">
        <v>32</v>
      </c>
      <c r="M762" s="132" t="s">
        <v>21</v>
      </c>
      <c r="N762" s="133">
        <v>25</v>
      </c>
      <c r="O762" s="132" t="s">
        <v>24</v>
      </c>
      <c r="P762" s="134">
        <v>1.6779999999999999</v>
      </c>
      <c r="Q762" s="135">
        <v>87.256</v>
      </c>
      <c r="R762" s="132" t="s">
        <v>25</v>
      </c>
      <c r="S762" s="136">
        <v>41596</v>
      </c>
      <c r="T762" s="136">
        <v>41550</v>
      </c>
      <c r="U762" s="132" t="s">
        <v>45</v>
      </c>
      <c r="V762" s="132" t="s">
        <v>3772</v>
      </c>
      <c r="W762" s="137">
        <v>0</v>
      </c>
      <c r="X762" s="137">
        <v>14.4</v>
      </c>
      <c r="Y762" s="137">
        <v>41.4</v>
      </c>
      <c r="Z762" s="137">
        <v>35.4</v>
      </c>
      <c r="AA762" s="137">
        <v>25</v>
      </c>
      <c r="AB762" s="137">
        <v>281.66666666666669</v>
      </c>
      <c r="AC762" s="138">
        <v>1.6818333333333335</v>
      </c>
      <c r="AD762" s="137">
        <v>70.416666666666671</v>
      </c>
      <c r="AE762" s="137">
        <v>0.67245833333333338</v>
      </c>
      <c r="AF762" s="137">
        <v>34.967833333333338</v>
      </c>
      <c r="AG762" s="139">
        <f>Table1[[#This Row],[Print/Copy Time from Sleep Mode (s)]]-Table1[[#This Row],[Print/Copy Time from Ready State (s)]]</f>
        <v>27</v>
      </c>
      <c r="AH7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762" s="139" t="b">
        <f>IF(Table1[[#This Row],[Recovery Time Requirement (s)]]="No Requirement",TRUE,IF(Table1[[#This Row],[Recovery Time Requirement (s)]]="Default Delay Time Missing","Unknown",Table1[[#This Row],[Recovery Time (s) (Tactive1 - Tactive0)]]&lt;=Table1[[#This Row],[Recovery Time Requirement (s)]]))</f>
        <v>0</v>
      </c>
      <c r="AJ762" s="139" t="b">
        <f>Table1[[#This Row],[Automatic Duplex Output Capable]]&lt;&gt;"Optional"</f>
        <v>1</v>
      </c>
      <c r="AK7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2" s="140" t="str">
        <f t="array" ref="AL7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2" s="140">
        <f t="array" ref="AM7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v>
      </c>
      <c r="AN762" s="140">
        <f>Table1[[#This Row],[V2.0 TEC Requirement (kWh/wk)]]*52/3</f>
        <v>57.199999999999996</v>
      </c>
      <c r="AO7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0.67245833333333338</v>
      </c>
      <c r="AP762" s="140">
        <f t="array" ref="AP7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762" s="140">
        <f>Table1[[#This Row],[Proposed V3.0 TEC Requirement (kWh/wk)]]+IF(Table1[[#This Row],[Maximum Document Size Width]]&gt;=275,A3_Weekly,0)+IF(AND(ISNUMBER(FIND("WiFi",Table1[[#This Row],[Functional Adders]])),ISERROR(FIND("Ethernet",Table1[[#This Row],[Functional Adders]]))),WiFi_Weekly,0)</f>
        <v>0.33800000000000002</v>
      </c>
      <c r="AR762" s="140" t="b">
        <f>Table1[[#This Row],[Typical Electricity Consumption (TEC) Per Proposed V3.0 Calculations (kWh/wk)]]&lt;=Table1[[#This Row],[Proposed V3.0 TEC Requirement Plus A3 and Wi-Fi Allowances (kWh/wk)]]</f>
        <v>0</v>
      </c>
      <c r="AS762" s="140" t="b">
        <f t="shared" si="13"/>
        <v>0</v>
      </c>
    </row>
    <row r="763" spans="1:45" ht="60" x14ac:dyDescent="0.2">
      <c r="A763" s="131">
        <v>2204097</v>
      </c>
      <c r="B763" s="132" t="s">
        <v>1171</v>
      </c>
      <c r="C763" s="132" t="s">
        <v>1172</v>
      </c>
      <c r="D763" s="132" t="s">
        <v>3228</v>
      </c>
      <c r="E763" s="132" t="s">
        <v>3228</v>
      </c>
      <c r="F763" s="132"/>
      <c r="G763" s="132" t="s">
        <v>29</v>
      </c>
      <c r="H763" s="132" t="s">
        <v>22</v>
      </c>
      <c r="I763" s="133">
        <v>210</v>
      </c>
      <c r="J763" s="133">
        <v>297</v>
      </c>
      <c r="K763" s="132"/>
      <c r="L763" s="132" t="s">
        <v>32</v>
      </c>
      <c r="M763" s="132" t="s">
        <v>21</v>
      </c>
      <c r="N763" s="133">
        <v>30</v>
      </c>
      <c r="O763" s="132" t="s">
        <v>24</v>
      </c>
      <c r="P763" s="134">
        <v>2.0289999999999999</v>
      </c>
      <c r="Q763" s="135">
        <v>105.508</v>
      </c>
      <c r="R763" s="132" t="s">
        <v>25</v>
      </c>
      <c r="S763" s="136">
        <v>41719</v>
      </c>
      <c r="T763" s="136">
        <v>41666</v>
      </c>
      <c r="U763" s="132" t="s">
        <v>45</v>
      </c>
      <c r="V763" s="132" t="s">
        <v>3773</v>
      </c>
      <c r="W763" s="137">
        <v>0</v>
      </c>
      <c r="X763" s="137">
        <v>10.199999999999999</v>
      </c>
      <c r="Y763" s="137">
        <v>40.799999999999997</v>
      </c>
      <c r="Z763" s="137">
        <v>34.799999999999997</v>
      </c>
      <c r="AA763" s="137">
        <v>30</v>
      </c>
      <c r="AB763" s="137">
        <v>355.20000000000005</v>
      </c>
      <c r="AC763" s="138">
        <v>2.0370000000000004</v>
      </c>
      <c r="AD763" s="137">
        <v>88.800000000000011</v>
      </c>
      <c r="AE763" s="137">
        <v>0.76124999999999998</v>
      </c>
      <c r="AF763" s="137">
        <v>39.585000000000001</v>
      </c>
      <c r="AG763" s="139">
        <f>Table1[[#This Row],[Print/Copy Time from Sleep Mode (s)]]-Table1[[#This Row],[Print/Copy Time from Ready State (s)]]</f>
        <v>30.599999999999998</v>
      </c>
      <c r="AH7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63" s="139" t="b">
        <f>IF(Table1[[#This Row],[Recovery Time Requirement (s)]]="No Requirement",TRUE,IF(Table1[[#This Row],[Recovery Time Requirement (s)]]="Default Delay Time Missing","Unknown",Table1[[#This Row],[Recovery Time (s) (Tactive1 - Tactive0)]]&lt;=Table1[[#This Row],[Recovery Time Requirement (s)]]))</f>
        <v>0</v>
      </c>
      <c r="AJ763" s="139" t="b">
        <f>Table1[[#This Row],[Automatic Duplex Output Capable]]&lt;&gt;"Optional"</f>
        <v>1</v>
      </c>
      <c r="AK7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3" s="140" t="str">
        <f t="array" ref="AL7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63" s="140">
        <f t="array" ref="AM7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3.85</v>
      </c>
      <c r="AN763" s="140">
        <f>Table1[[#This Row],[V2.0 TEC Requirement (kWh/wk)]]*52/3</f>
        <v>66.733333333333334</v>
      </c>
      <c r="AO7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0.76124999999999998</v>
      </c>
      <c r="AP763" s="140">
        <f t="array" ref="AP7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763" s="140">
        <f>Table1[[#This Row],[Proposed V3.0 TEC Requirement (kWh/wk)]]+IF(Table1[[#This Row],[Maximum Document Size Width]]&gt;=275,A3_Weekly,0)+IF(AND(ISNUMBER(FIND("WiFi",Table1[[#This Row],[Functional Adders]])),ISERROR(FIND("Ethernet",Table1[[#This Row],[Functional Adders]]))),WiFi_Weekly,0)</f>
        <v>0.56299999999999994</v>
      </c>
      <c r="AR763" s="140" t="b">
        <f>Table1[[#This Row],[Typical Electricity Consumption (TEC) Per Proposed V3.0 Calculations (kWh/wk)]]&lt;=Table1[[#This Row],[Proposed V3.0 TEC Requirement Plus A3 and Wi-Fi Allowances (kWh/wk)]]</f>
        <v>0</v>
      </c>
      <c r="AS763" s="140" t="b">
        <f t="shared" si="13"/>
        <v>0</v>
      </c>
    </row>
    <row r="764" spans="1:45" ht="60" x14ac:dyDescent="0.2">
      <c r="A764" s="131">
        <v>2188182</v>
      </c>
      <c r="B764" s="132" t="s">
        <v>1171</v>
      </c>
      <c r="C764" s="132" t="s">
        <v>1172</v>
      </c>
      <c r="D764" s="132" t="s">
        <v>3229</v>
      </c>
      <c r="E764" s="132" t="s">
        <v>3229</v>
      </c>
      <c r="F764" s="132"/>
      <c r="G764" s="132" t="s">
        <v>1432</v>
      </c>
      <c r="H764" s="132" t="s">
        <v>22</v>
      </c>
      <c r="I764" s="133">
        <v>210</v>
      </c>
      <c r="J764" s="133">
        <v>297</v>
      </c>
      <c r="K764" s="132"/>
      <c r="L764" s="132" t="s">
        <v>32</v>
      </c>
      <c r="M764" s="132" t="s">
        <v>21</v>
      </c>
      <c r="N764" s="133">
        <v>30</v>
      </c>
      <c r="O764" s="132" t="s">
        <v>24</v>
      </c>
      <c r="P764" s="134">
        <v>2.048</v>
      </c>
      <c r="Q764" s="135">
        <v>106.496</v>
      </c>
      <c r="R764" s="132" t="s">
        <v>25</v>
      </c>
      <c r="S764" s="136">
        <v>41537</v>
      </c>
      <c r="T764" s="136">
        <v>41501</v>
      </c>
      <c r="U764" s="132" t="s">
        <v>45</v>
      </c>
      <c r="V764" s="132" t="s">
        <v>3774</v>
      </c>
      <c r="W764" s="137">
        <v>0</v>
      </c>
      <c r="X764" s="137">
        <v>20.399999999999999</v>
      </c>
      <c r="Y764" s="137">
        <v>41.4</v>
      </c>
      <c r="Z764" s="137">
        <v>35.4</v>
      </c>
      <c r="AA764" s="137">
        <v>30</v>
      </c>
      <c r="AB764" s="137">
        <v>355.73333333333335</v>
      </c>
      <c r="AC764" s="138">
        <v>2.0527166666666665</v>
      </c>
      <c r="AD764" s="137">
        <v>88.933333333333337</v>
      </c>
      <c r="AE764" s="137">
        <v>0.77777916666666669</v>
      </c>
      <c r="AF764" s="137">
        <v>40.444516666666665</v>
      </c>
      <c r="AG764" s="139">
        <f>Table1[[#This Row],[Print/Copy Time from Sleep Mode (s)]]-Table1[[#This Row],[Print/Copy Time from Ready State (s)]]</f>
        <v>21</v>
      </c>
      <c r="AH7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64" s="139" t="b">
        <f>IF(Table1[[#This Row],[Recovery Time Requirement (s)]]="No Requirement",TRUE,IF(Table1[[#This Row],[Recovery Time Requirement (s)]]="Default Delay Time Missing","Unknown",Table1[[#This Row],[Recovery Time (s) (Tactive1 - Tactive0)]]&lt;=Table1[[#This Row],[Recovery Time Requirement (s)]]))</f>
        <v>0</v>
      </c>
      <c r="AJ764" s="139" t="b">
        <f>Table1[[#This Row],[Automatic Duplex Output Capable]]&lt;&gt;"Optional"</f>
        <v>1</v>
      </c>
      <c r="AK7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4" s="140" t="str">
        <f t="array" ref="AL7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4" s="140">
        <f t="array" ref="AM7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764" s="140">
        <f>Table1[[#This Row],[V2.0 TEC Requirement (kWh/wk)]]*52/3</f>
        <v>68.466666666666669</v>
      </c>
      <c r="AO7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0.77777916666666669</v>
      </c>
      <c r="AP764" s="140">
        <f t="array" ref="AP7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64" s="140">
        <f>Table1[[#This Row],[Proposed V3.0 TEC Requirement (kWh/wk)]]+IF(Table1[[#This Row],[Maximum Document Size Width]]&gt;=275,A3_Weekly,0)+IF(AND(ISNUMBER(FIND("WiFi",Table1[[#This Row],[Functional Adders]])),ISERROR(FIND("Ethernet",Table1[[#This Row],[Functional Adders]]))),WiFi_Weekly,0)</f>
        <v>0.443</v>
      </c>
      <c r="AR764" s="140" t="b">
        <f>Table1[[#This Row],[Typical Electricity Consumption (TEC) Per Proposed V3.0 Calculations (kWh/wk)]]&lt;=Table1[[#This Row],[Proposed V3.0 TEC Requirement Plus A3 and Wi-Fi Allowances (kWh/wk)]]</f>
        <v>0</v>
      </c>
      <c r="AS764" s="140" t="b">
        <f t="shared" si="13"/>
        <v>0</v>
      </c>
    </row>
    <row r="765" spans="1:45" ht="36" x14ac:dyDescent="0.2">
      <c r="A765" s="131">
        <v>2211017</v>
      </c>
      <c r="B765" s="132" t="s">
        <v>1171</v>
      </c>
      <c r="C765" s="132" t="s">
        <v>1172</v>
      </c>
      <c r="D765" s="132" t="s">
        <v>3230</v>
      </c>
      <c r="E765" s="132" t="s">
        <v>3230</v>
      </c>
      <c r="F765" s="132"/>
      <c r="G765" s="132" t="s">
        <v>1432</v>
      </c>
      <c r="H765" s="132" t="s">
        <v>22</v>
      </c>
      <c r="I765" s="133">
        <v>210</v>
      </c>
      <c r="J765" s="133">
        <v>297</v>
      </c>
      <c r="K765" s="132"/>
      <c r="L765" s="132" t="s">
        <v>32</v>
      </c>
      <c r="M765" s="132" t="s">
        <v>21</v>
      </c>
      <c r="N765" s="133">
        <v>30</v>
      </c>
      <c r="O765" s="132" t="s">
        <v>24</v>
      </c>
      <c r="P765" s="134">
        <v>2.1</v>
      </c>
      <c r="Q765" s="135">
        <v>109.2</v>
      </c>
      <c r="R765" s="132" t="s">
        <v>25</v>
      </c>
      <c r="S765" s="136">
        <v>41834</v>
      </c>
      <c r="T765" s="136">
        <v>41778</v>
      </c>
      <c r="U765" s="132" t="s">
        <v>45</v>
      </c>
      <c r="V765" s="132" t="s">
        <v>3775</v>
      </c>
      <c r="W765" s="137">
        <v>0</v>
      </c>
      <c r="X765" s="137">
        <v>9.6</v>
      </c>
      <c r="Y765" s="137">
        <v>61.2</v>
      </c>
      <c r="Z765" s="137">
        <v>56.4</v>
      </c>
      <c r="AA765" s="137">
        <v>30</v>
      </c>
      <c r="AB765" s="137">
        <v>407.73333333333329</v>
      </c>
      <c r="AC765" s="138">
        <v>2.1430666666666665</v>
      </c>
      <c r="AD765" s="137">
        <v>101.93333333333332</v>
      </c>
      <c r="AE765" s="137">
        <v>0.63656666666666661</v>
      </c>
      <c r="AF765" s="137">
        <v>33.101466666666667</v>
      </c>
      <c r="AG765" s="139">
        <f>Table1[[#This Row],[Print/Copy Time from Sleep Mode (s)]]-Table1[[#This Row],[Print/Copy Time from Ready State (s)]]</f>
        <v>51.6</v>
      </c>
      <c r="AH7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65" s="139" t="b">
        <f>IF(Table1[[#This Row],[Recovery Time Requirement (s)]]="No Requirement",TRUE,IF(Table1[[#This Row],[Recovery Time Requirement (s)]]="Default Delay Time Missing","Unknown",Table1[[#This Row],[Recovery Time (s) (Tactive1 - Tactive0)]]&lt;=Table1[[#This Row],[Recovery Time Requirement (s)]]))</f>
        <v>0</v>
      </c>
      <c r="AJ765" s="139" t="b">
        <f>Table1[[#This Row],[Automatic Duplex Output Capable]]&lt;&gt;"Optional"</f>
        <v>1</v>
      </c>
      <c r="AK7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5" s="140" t="str">
        <f t="array" ref="AL7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5" s="140">
        <f t="array" ref="AM7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765" s="140">
        <f>Table1[[#This Row],[V2.0 TEC Requirement (kWh/wk)]]*52/3</f>
        <v>68.466666666666669</v>
      </c>
      <c r="AO7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0.63656666666666661</v>
      </c>
      <c r="AP765" s="140">
        <f t="array" ref="AP7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65" s="140">
        <f>Table1[[#This Row],[Proposed V3.0 TEC Requirement (kWh/wk)]]+IF(Table1[[#This Row],[Maximum Document Size Width]]&gt;=275,A3_Weekly,0)+IF(AND(ISNUMBER(FIND("WiFi",Table1[[#This Row],[Functional Adders]])),ISERROR(FIND("Ethernet",Table1[[#This Row],[Functional Adders]]))),WiFi_Weekly,0)</f>
        <v>0.443</v>
      </c>
      <c r="AR765" s="140" t="b">
        <f>Table1[[#This Row],[Typical Electricity Consumption (TEC) Per Proposed V3.0 Calculations (kWh/wk)]]&lt;=Table1[[#This Row],[Proposed V3.0 TEC Requirement Plus A3 and Wi-Fi Allowances (kWh/wk)]]</f>
        <v>0</v>
      </c>
      <c r="AS765" s="140" t="b">
        <f t="shared" si="13"/>
        <v>0</v>
      </c>
    </row>
    <row r="766" spans="1:45" ht="36" x14ac:dyDescent="0.2">
      <c r="A766" s="131">
        <v>2211018</v>
      </c>
      <c r="B766" s="132" t="s">
        <v>1171</v>
      </c>
      <c r="C766" s="132" t="s">
        <v>1172</v>
      </c>
      <c r="D766" s="132" t="s">
        <v>3231</v>
      </c>
      <c r="E766" s="132" t="s">
        <v>3231</v>
      </c>
      <c r="F766" s="132"/>
      <c r="G766" s="132" t="s">
        <v>1432</v>
      </c>
      <c r="H766" s="132" t="s">
        <v>22</v>
      </c>
      <c r="I766" s="133">
        <v>210</v>
      </c>
      <c r="J766" s="133">
        <v>297</v>
      </c>
      <c r="K766" s="132"/>
      <c r="L766" s="132" t="s">
        <v>32</v>
      </c>
      <c r="M766" s="132" t="s">
        <v>21</v>
      </c>
      <c r="N766" s="133">
        <v>30</v>
      </c>
      <c r="O766" s="132" t="s">
        <v>24</v>
      </c>
      <c r="P766" s="134">
        <v>2.1</v>
      </c>
      <c r="Q766" s="135">
        <v>109.2</v>
      </c>
      <c r="R766" s="132" t="s">
        <v>25</v>
      </c>
      <c r="S766" s="136">
        <v>41834</v>
      </c>
      <c r="T766" s="136">
        <v>41778</v>
      </c>
      <c r="U766" s="132" t="s">
        <v>45</v>
      </c>
      <c r="V766" s="132" t="s">
        <v>3776</v>
      </c>
      <c r="W766" s="137">
        <v>0</v>
      </c>
      <c r="X766" s="137">
        <v>13.2</v>
      </c>
      <c r="Y766" s="137">
        <v>59.4</v>
      </c>
      <c r="Z766" s="137">
        <v>49.2</v>
      </c>
      <c r="AA766" s="137">
        <v>30</v>
      </c>
      <c r="AB766" s="137">
        <v>406.26666666666671</v>
      </c>
      <c r="AC766" s="138">
        <v>2.1487833333333333</v>
      </c>
      <c r="AD766" s="137">
        <v>101.56666666666668</v>
      </c>
      <c r="AE766" s="137">
        <v>0.65059583333333348</v>
      </c>
      <c r="AF766" s="137">
        <v>33.830983333333343</v>
      </c>
      <c r="AG766" s="139">
        <f>Table1[[#This Row],[Print/Copy Time from Sleep Mode (s)]]-Table1[[#This Row],[Print/Copy Time from Ready State (s)]]</f>
        <v>46.2</v>
      </c>
      <c r="AH7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66" s="139" t="b">
        <f>IF(Table1[[#This Row],[Recovery Time Requirement (s)]]="No Requirement",TRUE,IF(Table1[[#This Row],[Recovery Time Requirement (s)]]="Default Delay Time Missing","Unknown",Table1[[#This Row],[Recovery Time (s) (Tactive1 - Tactive0)]]&lt;=Table1[[#This Row],[Recovery Time Requirement (s)]]))</f>
        <v>0</v>
      </c>
      <c r="AJ766" s="139" t="b">
        <f>Table1[[#This Row],[Automatic Duplex Output Capable]]&lt;&gt;"Optional"</f>
        <v>1</v>
      </c>
      <c r="AK7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6" s="140" t="str">
        <f t="array" ref="AL7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6" s="140">
        <f t="array" ref="AM7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766" s="140">
        <f>Table1[[#This Row],[V2.0 TEC Requirement (kWh/wk)]]*52/3</f>
        <v>68.466666666666669</v>
      </c>
      <c r="AO7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0.65059583333333348</v>
      </c>
      <c r="AP766" s="140">
        <f t="array" ref="AP7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766" s="140">
        <f>Table1[[#This Row],[Proposed V3.0 TEC Requirement (kWh/wk)]]+IF(Table1[[#This Row],[Maximum Document Size Width]]&gt;=275,A3_Weekly,0)+IF(AND(ISNUMBER(FIND("WiFi",Table1[[#This Row],[Functional Adders]])),ISERROR(FIND("Ethernet",Table1[[#This Row],[Functional Adders]]))),WiFi_Weekly,0)</f>
        <v>0.443</v>
      </c>
      <c r="AR766" s="140" t="b">
        <f>Table1[[#This Row],[Typical Electricity Consumption (TEC) Per Proposed V3.0 Calculations (kWh/wk)]]&lt;=Table1[[#This Row],[Proposed V3.0 TEC Requirement Plus A3 and Wi-Fi Allowances (kWh/wk)]]</f>
        <v>0</v>
      </c>
      <c r="AS766" s="140" t="b">
        <f t="shared" si="13"/>
        <v>0</v>
      </c>
    </row>
    <row r="767" spans="1:45" ht="60" x14ac:dyDescent="0.2">
      <c r="A767" s="131">
        <v>2198406</v>
      </c>
      <c r="B767" s="132" t="s">
        <v>1171</v>
      </c>
      <c r="C767" s="132" t="s">
        <v>1172</v>
      </c>
      <c r="D767" s="132" t="s">
        <v>3232</v>
      </c>
      <c r="E767" s="132" t="s">
        <v>3232</v>
      </c>
      <c r="F767" s="132"/>
      <c r="G767" s="132" t="s">
        <v>1432</v>
      </c>
      <c r="H767" s="132" t="s">
        <v>22</v>
      </c>
      <c r="I767" s="133">
        <v>297</v>
      </c>
      <c r="J767" s="133">
        <v>432</v>
      </c>
      <c r="K767" s="132"/>
      <c r="L767" s="132" t="s">
        <v>32</v>
      </c>
      <c r="M767" s="132" t="s">
        <v>28</v>
      </c>
      <c r="N767" s="133">
        <v>105</v>
      </c>
      <c r="O767" s="132" t="s">
        <v>24</v>
      </c>
      <c r="P767" s="134">
        <v>15.17</v>
      </c>
      <c r="Q767" s="135">
        <v>788.84</v>
      </c>
      <c r="R767" s="132" t="s">
        <v>25</v>
      </c>
      <c r="S767" s="136">
        <v>41095</v>
      </c>
      <c r="T767" s="136">
        <v>41619</v>
      </c>
      <c r="U767" s="132" t="s">
        <v>45</v>
      </c>
      <c r="V767" s="132" t="s">
        <v>3777</v>
      </c>
      <c r="W767" s="137">
        <v>0</v>
      </c>
      <c r="X767" s="137">
        <v>10.8</v>
      </c>
      <c r="Y767" s="137">
        <v>163.80000000000001</v>
      </c>
      <c r="Z767" s="137">
        <v>120</v>
      </c>
      <c r="AA767" s="137">
        <v>32</v>
      </c>
      <c r="AB767" s="137">
        <v>3005.4</v>
      </c>
      <c r="AC767" s="138">
        <v>15.1678</v>
      </c>
      <c r="AD767" s="137">
        <v>751.35</v>
      </c>
      <c r="AE767" s="137">
        <v>3.9305500000000007</v>
      </c>
      <c r="AF767" s="137">
        <v>204.38860000000003</v>
      </c>
      <c r="AG767" s="139">
        <f>Table1[[#This Row],[Print/Copy Time from Sleep Mode (s)]]-Table1[[#This Row],[Print/Copy Time from Ready State (s)]]</f>
        <v>153</v>
      </c>
      <c r="AH7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67" s="139" t="b">
        <f>IF(Table1[[#This Row],[Recovery Time Requirement (s)]]="No Requirement",TRUE,IF(Table1[[#This Row],[Recovery Time Requirement (s)]]="Default Delay Time Missing","Unknown",Table1[[#This Row],[Recovery Time (s) (Tactive1 - Tactive0)]]&lt;=Table1[[#This Row],[Recovery Time Requirement (s)]]))</f>
        <v>0</v>
      </c>
      <c r="AJ767" s="139" t="b">
        <f>Table1[[#This Row],[Automatic Duplex Output Capable]]&lt;&gt;"Optional"</f>
        <v>1</v>
      </c>
      <c r="AK7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7" s="140" t="str">
        <f t="array" ref="AL7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7" s="140">
        <f t="array" ref="AM7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27.150000000000002</v>
      </c>
      <c r="AN767" s="140">
        <f>Table1[[#This Row],[V2.0 TEC Requirement (kWh/wk)]]*52/3</f>
        <v>470.60000000000008</v>
      </c>
      <c r="AO7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3.8805500000000008</v>
      </c>
      <c r="AP767" s="140">
        <f t="array" ref="AP7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3.6909999999999998</v>
      </c>
      <c r="AQ767" s="140">
        <f>Table1[[#This Row],[Proposed V3.0 TEC Requirement (kWh/wk)]]+IF(Table1[[#This Row],[Maximum Document Size Width]]&gt;=275,A3_Weekly,0)+IF(AND(ISNUMBER(FIND("WiFi",Table1[[#This Row],[Functional Adders]])),ISERROR(FIND("Ethernet",Table1[[#This Row],[Functional Adders]]))),WiFi_Weekly,0)</f>
        <v>3.7409999999999997</v>
      </c>
      <c r="AR767" s="140" t="b">
        <f>Table1[[#This Row],[Typical Electricity Consumption (TEC) Per Proposed V3.0 Calculations (kWh/wk)]]&lt;=Table1[[#This Row],[Proposed V3.0 TEC Requirement Plus A3 and Wi-Fi Allowances (kWh/wk)]]</f>
        <v>0</v>
      </c>
      <c r="AS767" s="140" t="b">
        <f t="shared" si="13"/>
        <v>0</v>
      </c>
    </row>
    <row r="768" spans="1:45" ht="36" x14ac:dyDescent="0.2">
      <c r="A768" s="131">
        <v>2254148</v>
      </c>
      <c r="B768" s="132" t="s">
        <v>1171</v>
      </c>
      <c r="C768" s="132" t="s">
        <v>1172</v>
      </c>
      <c r="D768" s="132" t="s">
        <v>1215</v>
      </c>
      <c r="E768" s="132" t="s">
        <v>1215</v>
      </c>
      <c r="F768" s="132"/>
      <c r="G768" s="132" t="s">
        <v>1432</v>
      </c>
      <c r="H768" s="132" t="s">
        <v>22</v>
      </c>
      <c r="I768" s="133">
        <v>310</v>
      </c>
      <c r="J768" s="133">
        <v>462</v>
      </c>
      <c r="K768" s="132"/>
      <c r="L768" s="132" t="s">
        <v>32</v>
      </c>
      <c r="M768" s="132" t="s">
        <v>28</v>
      </c>
      <c r="N768" s="133">
        <v>105</v>
      </c>
      <c r="O768" s="132" t="s">
        <v>24</v>
      </c>
      <c r="P768" s="134">
        <v>15.1</v>
      </c>
      <c r="Q768" s="135">
        <v>785.2</v>
      </c>
      <c r="R768" s="132" t="s">
        <v>25</v>
      </c>
      <c r="S768" s="136">
        <v>42419</v>
      </c>
      <c r="T768" s="136">
        <v>42338</v>
      </c>
      <c r="U768" s="132" t="s">
        <v>45</v>
      </c>
      <c r="V768" s="132" t="s">
        <v>1216</v>
      </c>
      <c r="W768" s="137">
        <v>0</v>
      </c>
      <c r="X768" s="137">
        <v>12</v>
      </c>
      <c r="Y768" s="137">
        <v>163.19999999999999</v>
      </c>
      <c r="Z768" s="137">
        <v>115.2</v>
      </c>
      <c r="AA768" s="137">
        <v>32</v>
      </c>
      <c r="AB768" s="137">
        <v>2981.6</v>
      </c>
      <c r="AC768" s="138">
        <v>15.0488</v>
      </c>
      <c r="AD768" s="137">
        <v>745.4</v>
      </c>
      <c r="AE768" s="137">
        <v>3.9008000000000003</v>
      </c>
      <c r="AF768" s="137">
        <v>202.84160000000003</v>
      </c>
      <c r="AG768" s="139">
        <f>Table1[[#This Row],[Print/Copy Time from Sleep Mode (s)]]-Table1[[#This Row],[Print/Copy Time from Ready State (s)]]</f>
        <v>151.19999999999999</v>
      </c>
      <c r="AH7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68" s="139" t="b">
        <f>IF(Table1[[#This Row],[Recovery Time Requirement (s)]]="No Requirement",TRUE,IF(Table1[[#This Row],[Recovery Time Requirement (s)]]="Default Delay Time Missing","Unknown",Table1[[#This Row],[Recovery Time (s) (Tactive1 - Tactive0)]]&lt;=Table1[[#This Row],[Recovery Time Requirement (s)]]))</f>
        <v>0</v>
      </c>
      <c r="AJ768" s="139" t="b">
        <f>Table1[[#This Row],[Automatic Duplex Output Capable]]&lt;&gt;"Optional"</f>
        <v>1</v>
      </c>
      <c r="AK7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8" s="140" t="str">
        <f t="array" ref="AL7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8" s="140">
        <f t="array" ref="AM7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27.150000000000002</v>
      </c>
      <c r="AN768" s="140">
        <f>Table1[[#This Row],[V2.0 TEC Requirement (kWh/wk)]]*52/3</f>
        <v>470.60000000000008</v>
      </c>
      <c r="AO7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3.8508000000000004</v>
      </c>
      <c r="AP768" s="140">
        <f t="array" ref="AP7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3.6909999999999998</v>
      </c>
      <c r="AQ768" s="140">
        <f>Table1[[#This Row],[Proposed V3.0 TEC Requirement (kWh/wk)]]+IF(Table1[[#This Row],[Maximum Document Size Width]]&gt;=275,A3_Weekly,0)+IF(AND(ISNUMBER(FIND("WiFi",Table1[[#This Row],[Functional Adders]])),ISERROR(FIND("Ethernet",Table1[[#This Row],[Functional Adders]]))),WiFi_Weekly,0)</f>
        <v>3.7409999999999997</v>
      </c>
      <c r="AR768" s="140" t="b">
        <f>Table1[[#This Row],[Typical Electricity Consumption (TEC) Per Proposed V3.0 Calculations (kWh/wk)]]&lt;=Table1[[#This Row],[Proposed V3.0 TEC Requirement Plus A3 and Wi-Fi Allowances (kWh/wk)]]</f>
        <v>0</v>
      </c>
      <c r="AS768" s="140" t="b">
        <f t="shared" si="13"/>
        <v>0</v>
      </c>
    </row>
    <row r="769" spans="1:45" ht="60" x14ac:dyDescent="0.2">
      <c r="A769" s="131">
        <v>2198469</v>
      </c>
      <c r="B769" s="132" t="s">
        <v>1171</v>
      </c>
      <c r="C769" s="132" t="s">
        <v>1172</v>
      </c>
      <c r="D769" s="132" t="s">
        <v>3233</v>
      </c>
      <c r="E769" s="132" t="s">
        <v>3233</v>
      </c>
      <c r="F769" s="132"/>
      <c r="G769" s="132" t="s">
        <v>1432</v>
      </c>
      <c r="H769" s="132" t="s">
        <v>22</v>
      </c>
      <c r="I769" s="133">
        <v>297</v>
      </c>
      <c r="J769" s="133">
        <v>432</v>
      </c>
      <c r="K769" s="132"/>
      <c r="L769" s="132" t="s">
        <v>32</v>
      </c>
      <c r="M769" s="132" t="s">
        <v>28</v>
      </c>
      <c r="N769" s="133">
        <v>120</v>
      </c>
      <c r="O769" s="132" t="s">
        <v>24</v>
      </c>
      <c r="P769" s="134">
        <v>16.832000000000001</v>
      </c>
      <c r="Q769" s="135">
        <v>875.26400000000001</v>
      </c>
      <c r="R769" s="132" t="s">
        <v>25</v>
      </c>
      <c r="S769" s="136">
        <v>41095</v>
      </c>
      <c r="T769" s="136">
        <v>41619</v>
      </c>
      <c r="U769" s="132" t="s">
        <v>45</v>
      </c>
      <c r="V769" s="132" t="s">
        <v>3778</v>
      </c>
      <c r="W769" s="137">
        <v>0</v>
      </c>
      <c r="X769" s="137">
        <v>12.6</v>
      </c>
      <c r="Y769" s="137">
        <v>177.6</v>
      </c>
      <c r="Z769" s="137">
        <v>130.80000000000001</v>
      </c>
      <c r="AA769" s="137">
        <v>32</v>
      </c>
      <c r="AB769" s="137">
        <v>3338.8</v>
      </c>
      <c r="AC769" s="138">
        <v>16.834799999999998</v>
      </c>
      <c r="AD769" s="137">
        <v>834.7</v>
      </c>
      <c r="AE769" s="137">
        <v>4.3473000000000006</v>
      </c>
      <c r="AF769" s="137">
        <v>226.05960000000005</v>
      </c>
      <c r="AG769" s="139">
        <f>Table1[[#This Row],[Print/Copy Time from Sleep Mode (s)]]-Table1[[#This Row],[Print/Copy Time from Ready State (s)]]</f>
        <v>165</v>
      </c>
      <c r="AH7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69" s="139" t="b">
        <f>IF(Table1[[#This Row],[Recovery Time Requirement (s)]]="No Requirement",TRUE,IF(Table1[[#This Row],[Recovery Time Requirement (s)]]="Default Delay Time Missing","Unknown",Table1[[#This Row],[Recovery Time (s) (Tactive1 - Tactive0)]]&lt;=Table1[[#This Row],[Recovery Time Requirement (s)]]))</f>
        <v>0</v>
      </c>
      <c r="AJ769" s="139" t="b">
        <f>Table1[[#This Row],[Automatic Duplex Output Capable]]&lt;&gt;"Optional"</f>
        <v>1</v>
      </c>
      <c r="AK7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69" s="140" t="str">
        <f t="array" ref="AL7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69" s="140">
        <f t="array" ref="AM7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36.15</v>
      </c>
      <c r="AN769" s="140">
        <f>Table1[[#This Row],[V2.0 TEC Requirement (kWh/wk)]]*52/3</f>
        <v>626.6</v>
      </c>
      <c r="AO7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4.2973000000000008</v>
      </c>
      <c r="AP769" s="140">
        <f t="array" ref="AP7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4.9959999999999996</v>
      </c>
      <c r="AQ769" s="140">
        <f>Table1[[#This Row],[Proposed V3.0 TEC Requirement (kWh/wk)]]+IF(Table1[[#This Row],[Maximum Document Size Width]]&gt;=275,A3_Weekly,0)+IF(AND(ISNUMBER(FIND("WiFi",Table1[[#This Row],[Functional Adders]])),ISERROR(FIND("Ethernet",Table1[[#This Row],[Functional Adders]]))),WiFi_Weekly,0)</f>
        <v>5.0459999999999994</v>
      </c>
      <c r="AR769" s="140" t="b">
        <f>Table1[[#This Row],[Typical Electricity Consumption (TEC) Per Proposed V3.0 Calculations (kWh/wk)]]&lt;=Table1[[#This Row],[Proposed V3.0 TEC Requirement Plus A3 and Wi-Fi Allowances (kWh/wk)]]</f>
        <v>1</v>
      </c>
      <c r="AS769" s="140" t="b">
        <f t="shared" si="13"/>
        <v>0</v>
      </c>
    </row>
    <row r="770" spans="1:45" ht="36" x14ac:dyDescent="0.2">
      <c r="A770" s="131">
        <v>2254149</v>
      </c>
      <c r="B770" s="132" t="s">
        <v>1171</v>
      </c>
      <c r="C770" s="132" t="s">
        <v>1172</v>
      </c>
      <c r="D770" s="132" t="s">
        <v>1217</v>
      </c>
      <c r="E770" s="132" t="s">
        <v>1217</v>
      </c>
      <c r="F770" s="132"/>
      <c r="G770" s="132" t="s">
        <v>1432</v>
      </c>
      <c r="H770" s="132" t="s">
        <v>22</v>
      </c>
      <c r="I770" s="133">
        <v>310</v>
      </c>
      <c r="J770" s="133">
        <v>462</v>
      </c>
      <c r="K770" s="132"/>
      <c r="L770" s="132" t="s">
        <v>32</v>
      </c>
      <c r="M770" s="132" t="s">
        <v>28</v>
      </c>
      <c r="N770" s="133">
        <v>120</v>
      </c>
      <c r="O770" s="132" t="s">
        <v>24</v>
      </c>
      <c r="P770" s="134">
        <v>16.7</v>
      </c>
      <c r="Q770" s="135">
        <v>868.4</v>
      </c>
      <c r="R770" s="132" t="s">
        <v>25</v>
      </c>
      <c r="S770" s="136">
        <v>42419</v>
      </c>
      <c r="T770" s="136">
        <v>42338</v>
      </c>
      <c r="U770" s="132" t="s">
        <v>45</v>
      </c>
      <c r="V770" s="132" t="s">
        <v>1218</v>
      </c>
      <c r="W770" s="137">
        <v>0</v>
      </c>
      <c r="X770" s="137">
        <v>12</v>
      </c>
      <c r="Y770" s="137">
        <v>163.80000000000001</v>
      </c>
      <c r="Z770" s="137">
        <v>117</v>
      </c>
      <c r="AA770" s="137">
        <v>32</v>
      </c>
      <c r="AB770" s="137">
        <v>3282.2</v>
      </c>
      <c r="AC770" s="138">
        <v>16.667000000000002</v>
      </c>
      <c r="AD770" s="137">
        <v>820.55</v>
      </c>
      <c r="AE770" s="137">
        <v>4.4187500000000002</v>
      </c>
      <c r="AF770" s="137">
        <v>229.77500000000001</v>
      </c>
      <c r="AG770" s="139">
        <f>Table1[[#This Row],[Print/Copy Time from Sleep Mode (s)]]-Table1[[#This Row],[Print/Copy Time from Ready State (s)]]</f>
        <v>151.80000000000001</v>
      </c>
      <c r="AH7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70" s="139" t="b">
        <f>IF(Table1[[#This Row],[Recovery Time Requirement (s)]]="No Requirement",TRUE,IF(Table1[[#This Row],[Recovery Time Requirement (s)]]="Default Delay Time Missing","Unknown",Table1[[#This Row],[Recovery Time (s) (Tactive1 - Tactive0)]]&lt;=Table1[[#This Row],[Recovery Time Requirement (s)]]))</f>
        <v>0</v>
      </c>
      <c r="AJ770" s="139" t="b">
        <f>Table1[[#This Row],[Automatic Duplex Output Capable]]&lt;&gt;"Optional"</f>
        <v>1</v>
      </c>
      <c r="AK7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0" s="140" t="str">
        <f t="array" ref="AL7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0" s="140">
        <f t="array" ref="AM7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36.15</v>
      </c>
      <c r="AN770" s="140">
        <f>Table1[[#This Row],[V2.0 TEC Requirement (kWh/wk)]]*52/3</f>
        <v>626.6</v>
      </c>
      <c r="AO7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4.3687500000000004</v>
      </c>
      <c r="AP770" s="140">
        <f t="array" ref="AP7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4.9959999999999996</v>
      </c>
      <c r="AQ770" s="140">
        <f>Table1[[#This Row],[Proposed V3.0 TEC Requirement (kWh/wk)]]+IF(Table1[[#This Row],[Maximum Document Size Width]]&gt;=275,A3_Weekly,0)+IF(AND(ISNUMBER(FIND("WiFi",Table1[[#This Row],[Functional Adders]])),ISERROR(FIND("Ethernet",Table1[[#This Row],[Functional Adders]]))),WiFi_Weekly,0)</f>
        <v>5.0459999999999994</v>
      </c>
      <c r="AR770" s="140" t="b">
        <f>Table1[[#This Row],[Typical Electricity Consumption (TEC) Per Proposed V3.0 Calculations (kWh/wk)]]&lt;=Table1[[#This Row],[Proposed V3.0 TEC Requirement Plus A3 and Wi-Fi Allowances (kWh/wk)]]</f>
        <v>1</v>
      </c>
      <c r="AS770" s="140" t="b">
        <f t="shared" ref="AS770:AS833" si="14">AND(AI770,AJ770,AK770,AR770)</f>
        <v>0</v>
      </c>
    </row>
    <row r="771" spans="1:45" ht="60" x14ac:dyDescent="0.2">
      <c r="A771" s="131">
        <v>2197645</v>
      </c>
      <c r="B771" s="132" t="s">
        <v>1171</v>
      </c>
      <c r="C771" s="132" t="s">
        <v>1172</v>
      </c>
      <c r="D771" s="132" t="s">
        <v>3234</v>
      </c>
      <c r="E771" s="132" t="s">
        <v>3234</v>
      </c>
      <c r="F771" s="132"/>
      <c r="G771" s="132" t="s">
        <v>1432</v>
      </c>
      <c r="H771" s="132" t="s">
        <v>22</v>
      </c>
      <c r="I771" s="133">
        <v>297</v>
      </c>
      <c r="J771" s="133">
        <v>431</v>
      </c>
      <c r="K771" s="132"/>
      <c r="L771" s="132" t="s">
        <v>32</v>
      </c>
      <c r="M771" s="132" t="s">
        <v>28</v>
      </c>
      <c r="N771" s="133">
        <v>23</v>
      </c>
      <c r="O771" s="132" t="s">
        <v>24</v>
      </c>
      <c r="P771" s="134">
        <v>1.611</v>
      </c>
      <c r="Q771" s="135">
        <v>83.772000000000006</v>
      </c>
      <c r="R771" s="132" t="s">
        <v>25</v>
      </c>
      <c r="S771" s="136">
        <v>40892</v>
      </c>
      <c r="T771" s="136">
        <v>41610</v>
      </c>
      <c r="U771" s="132" t="s">
        <v>45</v>
      </c>
      <c r="V771" s="132" t="s">
        <v>3779</v>
      </c>
      <c r="W771" s="137">
        <v>0</v>
      </c>
      <c r="X771" s="137">
        <v>12.6</v>
      </c>
      <c r="Y771" s="137">
        <v>37.799999999999997</v>
      </c>
      <c r="Z771" s="137">
        <v>34.799999999999997</v>
      </c>
      <c r="AA771" s="137">
        <v>23</v>
      </c>
      <c r="AB771" s="137">
        <v>238.70000000000002</v>
      </c>
      <c r="AC771" s="138">
        <v>1.6112500000000003</v>
      </c>
      <c r="AD771" s="137">
        <v>59.675000000000004</v>
      </c>
      <c r="AE771" s="137">
        <v>0.78081250000000002</v>
      </c>
      <c r="AF771" s="137">
        <v>40.602249999999998</v>
      </c>
      <c r="AG771" s="139">
        <f>Table1[[#This Row],[Print/Copy Time from Sleep Mode (s)]]-Table1[[#This Row],[Print/Copy Time from Ready State (s)]]</f>
        <v>25.199999999999996</v>
      </c>
      <c r="AH7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14.66</v>
      </c>
      <c r="AI771" s="139" t="b">
        <f>IF(Table1[[#This Row],[Recovery Time Requirement (s)]]="No Requirement",TRUE,IF(Table1[[#This Row],[Recovery Time Requirement (s)]]="Default Delay Time Missing","Unknown",Table1[[#This Row],[Recovery Time (s) (Tactive1 - Tactive0)]]&lt;=Table1[[#This Row],[Recovery Time Requirement (s)]]))</f>
        <v>0</v>
      </c>
      <c r="AJ771" s="139" t="b">
        <f>Table1[[#This Row],[Automatic Duplex Output Capable]]&lt;&gt;"Optional"</f>
        <v>1</v>
      </c>
      <c r="AK7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1" s="140" t="str">
        <f t="array" ref="AL7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1" s="140">
        <f t="array" ref="AM7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1.9600000000000002</v>
      </c>
      <c r="AN771" s="140">
        <f>Table1[[#This Row],[V2.0 TEC Requirement (kWh/wk)]]*52/3</f>
        <v>33.973333333333336</v>
      </c>
      <c r="AO7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0.73081249999999998</v>
      </c>
      <c r="AP771" s="140">
        <f t="array" ref="AP7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0.29899999999999999</v>
      </c>
      <c r="AQ771" s="140">
        <f>Table1[[#This Row],[Proposed V3.0 TEC Requirement (kWh/wk)]]+IF(Table1[[#This Row],[Maximum Document Size Width]]&gt;=275,A3_Weekly,0)+IF(AND(ISNUMBER(FIND("WiFi",Table1[[#This Row],[Functional Adders]])),ISERROR(FIND("Ethernet",Table1[[#This Row],[Functional Adders]]))),WiFi_Weekly,0)</f>
        <v>0.34899999999999998</v>
      </c>
      <c r="AR771" s="140" t="b">
        <f>Table1[[#This Row],[Typical Electricity Consumption (TEC) Per Proposed V3.0 Calculations (kWh/wk)]]&lt;=Table1[[#This Row],[Proposed V3.0 TEC Requirement Plus A3 and Wi-Fi Allowances (kWh/wk)]]</f>
        <v>0</v>
      </c>
      <c r="AS771" s="140" t="b">
        <f t="shared" si="14"/>
        <v>0</v>
      </c>
    </row>
    <row r="772" spans="1:45" ht="60" x14ac:dyDescent="0.2">
      <c r="A772" s="131">
        <v>2194570</v>
      </c>
      <c r="B772" s="132" t="s">
        <v>1171</v>
      </c>
      <c r="C772" s="132" t="s">
        <v>1172</v>
      </c>
      <c r="D772" s="132" t="s">
        <v>3235</v>
      </c>
      <c r="E772" s="132" t="s">
        <v>3235</v>
      </c>
      <c r="F772" s="132"/>
      <c r="G772" s="132" t="s">
        <v>1432</v>
      </c>
      <c r="H772" s="132" t="s">
        <v>22</v>
      </c>
      <c r="I772" s="133">
        <v>297</v>
      </c>
      <c r="J772" s="133">
        <v>432</v>
      </c>
      <c r="K772" s="132"/>
      <c r="L772" s="132" t="s">
        <v>32</v>
      </c>
      <c r="M772" s="132" t="s">
        <v>28</v>
      </c>
      <c r="N772" s="133">
        <v>26</v>
      </c>
      <c r="O772" s="132" t="s">
        <v>24</v>
      </c>
      <c r="P772" s="134">
        <v>1.7529999999999999</v>
      </c>
      <c r="Q772" s="135">
        <v>91.156000000000006</v>
      </c>
      <c r="R772" s="132" t="s">
        <v>25</v>
      </c>
      <c r="S772" s="136">
        <v>40991</v>
      </c>
      <c r="T772" s="136">
        <v>41593</v>
      </c>
      <c r="U772" s="132" t="s">
        <v>45</v>
      </c>
      <c r="V772" s="132" t="s">
        <v>3780</v>
      </c>
      <c r="W772" s="137">
        <v>0</v>
      </c>
      <c r="X772" s="137">
        <v>10.199999999999999</v>
      </c>
      <c r="Y772" s="137">
        <v>45.6</v>
      </c>
      <c r="Z772" s="137">
        <v>43.8</v>
      </c>
      <c r="AA772" s="137">
        <v>26</v>
      </c>
      <c r="AB772" s="137">
        <v>326</v>
      </c>
      <c r="AC772" s="138">
        <v>1.7519500000000001</v>
      </c>
      <c r="AD772" s="137">
        <v>81.5</v>
      </c>
      <c r="AE772" s="137">
        <v>0.55138750000000003</v>
      </c>
      <c r="AF772" s="137">
        <v>28.672150000000002</v>
      </c>
      <c r="AG772" s="139">
        <f>Table1[[#This Row],[Print/Copy Time from Sleep Mode (s)]]-Table1[[#This Row],[Print/Copy Time from Ready State (s)]]</f>
        <v>35.400000000000006</v>
      </c>
      <c r="AH7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72" s="139" t="b">
        <f>IF(Table1[[#This Row],[Recovery Time Requirement (s)]]="No Requirement",TRUE,IF(Table1[[#This Row],[Recovery Time Requirement (s)]]="Default Delay Time Missing","Unknown",Table1[[#This Row],[Recovery Time (s) (Tactive1 - Tactive0)]]&lt;=Table1[[#This Row],[Recovery Time Requirement (s)]]))</f>
        <v>0</v>
      </c>
      <c r="AJ772" s="139" t="b">
        <f>Table1[[#This Row],[Automatic Duplex Output Capable]]&lt;&gt;"Optional"</f>
        <v>1</v>
      </c>
      <c r="AK7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2" s="140" t="str">
        <f t="array" ref="AL7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2" s="140">
        <f t="array" ref="AM7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2.1700000000000004</v>
      </c>
      <c r="AN772" s="140">
        <f>Table1[[#This Row],[V2.0 TEC Requirement (kWh/wk)]]*52/3</f>
        <v>37.613333333333337</v>
      </c>
      <c r="AO7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0.50138749999999999</v>
      </c>
      <c r="AP772" s="140">
        <f t="array" ref="AP7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772" s="140">
        <f>Table1[[#This Row],[Proposed V3.0 TEC Requirement (kWh/wk)]]+IF(Table1[[#This Row],[Maximum Document Size Width]]&gt;=275,A3_Weekly,0)+IF(AND(ISNUMBER(FIND("WiFi",Table1[[#This Row],[Functional Adders]])),ISERROR(FIND("Ethernet",Table1[[#This Row],[Functional Adders]]))),WiFi_Weekly,0)</f>
        <v>0.40299999999999997</v>
      </c>
      <c r="AR772" s="140" t="b">
        <f>Table1[[#This Row],[Typical Electricity Consumption (TEC) Per Proposed V3.0 Calculations (kWh/wk)]]&lt;=Table1[[#This Row],[Proposed V3.0 TEC Requirement Plus A3 and Wi-Fi Allowances (kWh/wk)]]</f>
        <v>0</v>
      </c>
      <c r="AS772" s="140" t="b">
        <f t="shared" si="14"/>
        <v>0</v>
      </c>
    </row>
    <row r="773" spans="1:45" ht="36" x14ac:dyDescent="0.2">
      <c r="A773" s="131">
        <v>2243883</v>
      </c>
      <c r="B773" s="132" t="s">
        <v>1171</v>
      </c>
      <c r="C773" s="132" t="s">
        <v>1172</v>
      </c>
      <c r="D773" s="132" t="s">
        <v>1219</v>
      </c>
      <c r="E773" s="132" t="s">
        <v>1219</v>
      </c>
      <c r="F773" s="132"/>
      <c r="G773" s="132" t="s">
        <v>1432</v>
      </c>
      <c r="H773" s="132" t="s">
        <v>22</v>
      </c>
      <c r="I773" s="133">
        <v>293</v>
      </c>
      <c r="J773" s="133">
        <v>413</v>
      </c>
      <c r="K773" s="132"/>
      <c r="L773" s="132" t="s">
        <v>32</v>
      </c>
      <c r="M773" s="132" t="s">
        <v>28</v>
      </c>
      <c r="N773" s="133">
        <v>26</v>
      </c>
      <c r="O773" s="132" t="s">
        <v>24</v>
      </c>
      <c r="P773" s="134">
        <v>1.8340000000000001</v>
      </c>
      <c r="Q773" s="135">
        <v>95.367999999999995</v>
      </c>
      <c r="R773" s="132" t="s">
        <v>25</v>
      </c>
      <c r="S773" s="136">
        <v>42248</v>
      </c>
      <c r="T773" s="136">
        <v>42206</v>
      </c>
      <c r="U773" s="132" t="s">
        <v>45</v>
      </c>
      <c r="V773" s="132" t="s">
        <v>1220</v>
      </c>
      <c r="W773" s="137">
        <v>0</v>
      </c>
      <c r="X773" s="137">
        <v>8.4</v>
      </c>
      <c r="Y773" s="137">
        <v>40.200000000000003</v>
      </c>
      <c r="Z773" s="137">
        <v>40.200000000000003</v>
      </c>
      <c r="AA773" s="137">
        <v>26</v>
      </c>
      <c r="AB773" s="137">
        <v>343.2</v>
      </c>
      <c r="AC773" s="138">
        <v>1.83795</v>
      </c>
      <c r="AD773" s="137">
        <v>85.8</v>
      </c>
      <c r="AE773" s="137">
        <v>0.57288749999999999</v>
      </c>
      <c r="AF773" s="137">
        <v>29.790150000000001</v>
      </c>
      <c r="AG773" s="139">
        <f>Table1[[#This Row],[Print/Copy Time from Sleep Mode (s)]]-Table1[[#This Row],[Print/Copy Time from Ready State (s)]]</f>
        <v>31.800000000000004</v>
      </c>
      <c r="AH7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73" s="139" t="b">
        <f>IF(Table1[[#This Row],[Recovery Time Requirement (s)]]="No Requirement",TRUE,IF(Table1[[#This Row],[Recovery Time Requirement (s)]]="Default Delay Time Missing","Unknown",Table1[[#This Row],[Recovery Time (s) (Tactive1 - Tactive0)]]&lt;=Table1[[#This Row],[Recovery Time Requirement (s)]]))</f>
        <v>0</v>
      </c>
      <c r="AJ773" s="139" t="b">
        <f>Table1[[#This Row],[Automatic Duplex Output Capable]]&lt;&gt;"Optional"</f>
        <v>1</v>
      </c>
      <c r="AK7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3" s="140" t="str">
        <f t="array" ref="AL7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3" s="140">
        <f t="array" ref="AM7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2.1700000000000004</v>
      </c>
      <c r="AN773" s="140">
        <f>Table1[[#This Row],[V2.0 TEC Requirement (kWh/wk)]]*52/3</f>
        <v>37.613333333333337</v>
      </c>
      <c r="AO7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0.52288749999999995</v>
      </c>
      <c r="AP773" s="140">
        <f t="array" ref="AP7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773" s="140">
        <f>Table1[[#This Row],[Proposed V3.0 TEC Requirement (kWh/wk)]]+IF(Table1[[#This Row],[Maximum Document Size Width]]&gt;=275,A3_Weekly,0)+IF(AND(ISNUMBER(FIND("WiFi",Table1[[#This Row],[Functional Adders]])),ISERROR(FIND("Ethernet",Table1[[#This Row],[Functional Adders]]))),WiFi_Weekly,0)</f>
        <v>0.40299999999999997</v>
      </c>
      <c r="AR773" s="140" t="b">
        <f>Table1[[#This Row],[Typical Electricity Consumption (TEC) Per Proposed V3.0 Calculations (kWh/wk)]]&lt;=Table1[[#This Row],[Proposed V3.0 TEC Requirement Plus A3 and Wi-Fi Allowances (kWh/wk)]]</f>
        <v>0</v>
      </c>
      <c r="AS773" s="140" t="b">
        <f t="shared" si="14"/>
        <v>0</v>
      </c>
    </row>
    <row r="774" spans="1:45" ht="36" x14ac:dyDescent="0.2">
      <c r="A774" s="131">
        <v>2307337</v>
      </c>
      <c r="B774" s="132" t="s">
        <v>1171</v>
      </c>
      <c r="C774" s="132" t="s">
        <v>1172</v>
      </c>
      <c r="D774" s="132" t="s">
        <v>3236</v>
      </c>
      <c r="E774" s="132" t="s">
        <v>3236</v>
      </c>
      <c r="F774" s="132"/>
      <c r="G774" s="132" t="s">
        <v>1432</v>
      </c>
      <c r="H774" s="132" t="s">
        <v>22</v>
      </c>
      <c r="I774" s="133">
        <v>293</v>
      </c>
      <c r="J774" s="132">
        <v>413</v>
      </c>
      <c r="K774" s="132"/>
      <c r="L774" s="132" t="s">
        <v>32</v>
      </c>
      <c r="M774" s="132" t="s">
        <v>28</v>
      </c>
      <c r="N774" s="141">
        <v>26</v>
      </c>
      <c r="O774" s="132" t="s">
        <v>24</v>
      </c>
      <c r="P774" s="134">
        <v>1.8</v>
      </c>
      <c r="Q774" s="135">
        <v>93.6</v>
      </c>
      <c r="R774" s="132" t="s">
        <v>25</v>
      </c>
      <c r="S774" s="136">
        <v>43181</v>
      </c>
      <c r="T774" s="136">
        <v>43031</v>
      </c>
      <c r="U774" s="132" t="s">
        <v>45</v>
      </c>
      <c r="V774" s="132" t="s">
        <v>3781</v>
      </c>
      <c r="W774" s="132">
        <v>0</v>
      </c>
      <c r="X774" s="132">
        <v>8.4</v>
      </c>
      <c r="Y774" s="132">
        <v>40.200000000000003</v>
      </c>
      <c r="Z774" s="132">
        <v>40.200000000000003</v>
      </c>
      <c r="AA774" s="132">
        <v>26</v>
      </c>
      <c r="AB774" s="133">
        <v>343.2</v>
      </c>
      <c r="AC774" s="133">
        <v>1.83795</v>
      </c>
      <c r="AD774" s="133">
        <v>85.8</v>
      </c>
      <c r="AE774" s="133">
        <v>0.57288749999999999</v>
      </c>
      <c r="AF774" s="133">
        <v>29.790150000000001</v>
      </c>
      <c r="AG774" s="139">
        <f>Table1[[#This Row],[Print/Copy Time from Sleep Mode (s)]]-Table1[[#This Row],[Print/Copy Time from Ready State (s)]]</f>
        <v>31.800000000000004</v>
      </c>
      <c r="AH7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15.92</v>
      </c>
      <c r="AI774" s="139" t="b">
        <f>IF(Table1[[#This Row],[Recovery Time Requirement (s)]]="No Requirement",TRUE,IF(Table1[[#This Row],[Recovery Time Requirement (s)]]="Default Delay Time Missing","Unknown",Table1[[#This Row],[Recovery Time (s) (Tactive1 - Tactive0)]]&lt;=Table1[[#This Row],[Recovery Time Requirement (s)]]))</f>
        <v>0</v>
      </c>
      <c r="AJ774" s="139" t="b">
        <f>Table1[[#This Row],[Automatic Duplex Output Capable]]&lt;&gt;"Optional"</f>
        <v>1</v>
      </c>
      <c r="AK7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4" s="133" t="str">
        <f t="array" ref="AL7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4" s="133">
        <f t="array" ref="AM7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2.1700000000000004</v>
      </c>
      <c r="AN774" s="133">
        <f>Table1[[#This Row],[V2.0 TEC Requirement (kWh/wk)]]*52/3</f>
        <v>37.613333333333337</v>
      </c>
      <c r="AO774"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0.52288749999999995</v>
      </c>
      <c r="AP774" s="133">
        <f t="array" ref="AP7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0.35299999999999998</v>
      </c>
      <c r="AQ774" s="133">
        <f>Table1[[#This Row],[Proposed V3.0 TEC Requirement (kWh/wk)]]+IF(Table1[[#This Row],[Maximum Document Size Width]]&gt;=275,A3_Weekly,0)+IF(AND(ISNUMBER(FIND("WiFi",Table1[[#This Row],[Functional Adders]])),ISERROR(FIND("Ethernet",Table1[[#This Row],[Functional Adders]]))),WiFi_Weekly,0)</f>
        <v>0.40299999999999997</v>
      </c>
      <c r="AR774" s="133" t="b">
        <f>Table1[[#This Row],[Typical Electricity Consumption (TEC) Per Proposed V3.0 Calculations (kWh/wk)]]&lt;=Table1[[#This Row],[Proposed V3.0 TEC Requirement Plus A3 and Wi-Fi Allowances (kWh/wk)]]</f>
        <v>0</v>
      </c>
      <c r="AS774" s="133" t="b">
        <f t="shared" si="14"/>
        <v>0</v>
      </c>
    </row>
    <row r="775" spans="1:45" ht="36" x14ac:dyDescent="0.2">
      <c r="A775" s="131">
        <v>2305160</v>
      </c>
      <c r="B775" s="132" t="s">
        <v>1171</v>
      </c>
      <c r="C775" s="132" t="s">
        <v>1172</v>
      </c>
      <c r="D775" s="132" t="s">
        <v>1221</v>
      </c>
      <c r="E775" s="132" t="s">
        <v>1221</v>
      </c>
      <c r="F775" s="132"/>
      <c r="G775" s="132" t="s">
        <v>1432</v>
      </c>
      <c r="H775" s="132" t="s">
        <v>22</v>
      </c>
      <c r="I775" s="133">
        <v>305</v>
      </c>
      <c r="J775" s="133">
        <v>457</v>
      </c>
      <c r="K775" s="132"/>
      <c r="L775" s="132" t="s">
        <v>32</v>
      </c>
      <c r="M775" s="132" t="s">
        <v>28</v>
      </c>
      <c r="N775" s="133">
        <v>30</v>
      </c>
      <c r="O775" s="132" t="s">
        <v>24</v>
      </c>
      <c r="P775" s="134">
        <v>1.8</v>
      </c>
      <c r="Q775" s="135">
        <v>93.6</v>
      </c>
      <c r="R775" s="132" t="s">
        <v>25</v>
      </c>
      <c r="S775" s="136">
        <v>43090</v>
      </c>
      <c r="T775" s="136">
        <v>43026</v>
      </c>
      <c r="U775" s="132" t="s">
        <v>45</v>
      </c>
      <c r="V775" s="132" t="s">
        <v>1222</v>
      </c>
      <c r="W775" s="137">
        <v>0</v>
      </c>
      <c r="X775" s="137">
        <v>9.6</v>
      </c>
      <c r="Y775" s="137">
        <v>33.6</v>
      </c>
      <c r="Z775" s="137">
        <v>32.4</v>
      </c>
      <c r="AA775" s="137">
        <v>30</v>
      </c>
      <c r="AB775" s="137">
        <v>349.2</v>
      </c>
      <c r="AC775" s="138">
        <v>1.8504</v>
      </c>
      <c r="AD775" s="137">
        <v>87.3</v>
      </c>
      <c r="AE775" s="137">
        <v>0.56340000000000001</v>
      </c>
      <c r="AF775" s="137">
        <v>29.296800000000001</v>
      </c>
      <c r="AG775" s="139">
        <f>Table1[[#This Row],[Print/Copy Time from Sleep Mode (s)]]-Table1[[#This Row],[Print/Copy Time from Ready State (s)]]</f>
        <v>24</v>
      </c>
      <c r="AH7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775" s="139" t="b">
        <f>IF(Table1[[#This Row],[Recovery Time Requirement (s)]]="No Requirement",TRUE,IF(Table1[[#This Row],[Recovery Time Requirement (s)]]="Default Delay Time Missing","Unknown",Table1[[#This Row],[Recovery Time (s) (Tactive1 - Tactive0)]]&lt;=Table1[[#This Row],[Recovery Time Requirement (s)]]))</f>
        <v>0</v>
      </c>
      <c r="AJ775" s="139" t="b">
        <f>Table1[[#This Row],[Automatic Duplex Output Capable]]&lt;&gt;"Optional"</f>
        <v>1</v>
      </c>
      <c r="AK7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5" s="140" t="str">
        <f t="array" ref="AL7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5" s="140">
        <f t="array" ref="AM7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775" s="140">
        <f>Table1[[#This Row],[V2.0 TEC Requirement (kWh/wk)]]*52/3</f>
        <v>42.466666666666661</v>
      </c>
      <c r="AO7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0.51339999999999997</v>
      </c>
      <c r="AP775" s="140">
        <f t="array" ref="AP7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775" s="140">
        <f>Table1[[#This Row],[Proposed V3.0 TEC Requirement (kWh/wk)]]+IF(Table1[[#This Row],[Maximum Document Size Width]]&gt;=275,A3_Weekly,0)+IF(AND(ISNUMBER(FIND("WiFi",Table1[[#This Row],[Functional Adders]])),ISERROR(FIND("Ethernet",Table1[[#This Row],[Functional Adders]]))),WiFi_Weekly,0)</f>
        <v>0.47499999999999992</v>
      </c>
      <c r="AR775" s="140" t="b">
        <f>Table1[[#This Row],[Typical Electricity Consumption (TEC) Per Proposed V3.0 Calculations (kWh/wk)]]&lt;=Table1[[#This Row],[Proposed V3.0 TEC Requirement Plus A3 and Wi-Fi Allowances (kWh/wk)]]</f>
        <v>0</v>
      </c>
      <c r="AS775" s="140" t="b">
        <f t="shared" si="14"/>
        <v>0</v>
      </c>
    </row>
    <row r="776" spans="1:45" ht="60" x14ac:dyDescent="0.2">
      <c r="A776" s="131">
        <v>2194572</v>
      </c>
      <c r="B776" s="132" t="s">
        <v>1171</v>
      </c>
      <c r="C776" s="132" t="s">
        <v>1172</v>
      </c>
      <c r="D776" s="132" t="s">
        <v>3237</v>
      </c>
      <c r="E776" s="132" t="s">
        <v>3237</v>
      </c>
      <c r="F776" s="132"/>
      <c r="G776" s="132" t="s">
        <v>1432</v>
      </c>
      <c r="H776" s="132" t="s">
        <v>22</v>
      </c>
      <c r="I776" s="133">
        <v>297</v>
      </c>
      <c r="J776" s="133">
        <v>432</v>
      </c>
      <c r="K776" s="132"/>
      <c r="L776" s="132" t="s">
        <v>32</v>
      </c>
      <c r="M776" s="132" t="s">
        <v>28</v>
      </c>
      <c r="N776" s="133">
        <v>31</v>
      </c>
      <c r="O776" s="132" t="s">
        <v>24</v>
      </c>
      <c r="P776" s="134">
        <v>2.0710000000000002</v>
      </c>
      <c r="Q776" s="135">
        <v>107.69199999999999</v>
      </c>
      <c r="R776" s="132" t="s">
        <v>25</v>
      </c>
      <c r="S776" s="136">
        <v>40991</v>
      </c>
      <c r="T776" s="136">
        <v>41593</v>
      </c>
      <c r="U776" s="132" t="s">
        <v>45</v>
      </c>
      <c r="V776" s="132" t="s">
        <v>3782</v>
      </c>
      <c r="W776" s="137">
        <v>0</v>
      </c>
      <c r="X776" s="137">
        <v>9.6</v>
      </c>
      <c r="Y776" s="137">
        <v>43.2</v>
      </c>
      <c r="Z776" s="137">
        <v>37.799999999999997</v>
      </c>
      <c r="AA776" s="137">
        <v>31</v>
      </c>
      <c r="AB776" s="137">
        <v>390.33333333333337</v>
      </c>
      <c r="AC776" s="138">
        <v>2.0679916666666669</v>
      </c>
      <c r="AD776" s="137">
        <v>97.583333333333343</v>
      </c>
      <c r="AE776" s="137">
        <v>0.63039791666666678</v>
      </c>
      <c r="AF776" s="137">
        <v>32.780691666666669</v>
      </c>
      <c r="AG776" s="139">
        <f>Table1[[#This Row],[Print/Copy Time from Sleep Mode (s)]]-Table1[[#This Row],[Print/Copy Time from Ready State (s)]]</f>
        <v>33.6</v>
      </c>
      <c r="AH7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776" s="139" t="b">
        <f>IF(Table1[[#This Row],[Recovery Time Requirement (s)]]="No Requirement",TRUE,IF(Table1[[#This Row],[Recovery Time Requirement (s)]]="Default Delay Time Missing","Unknown",Table1[[#This Row],[Recovery Time (s) (Tactive1 - Tactive0)]]&lt;=Table1[[#This Row],[Recovery Time Requirement (s)]]))</f>
        <v>0</v>
      </c>
      <c r="AJ776" s="139" t="b">
        <f>Table1[[#This Row],[Automatic Duplex Output Capable]]&lt;&gt;"Optional"</f>
        <v>1</v>
      </c>
      <c r="AK7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6" s="140" t="str">
        <f t="array" ref="AL7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6" s="140">
        <f t="array" ref="AM7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2.56</v>
      </c>
      <c r="AN776" s="140">
        <f>Table1[[#This Row],[V2.0 TEC Requirement (kWh/wk)]]*52/3</f>
        <v>44.373333333333335</v>
      </c>
      <c r="AO7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0.58039791666666674</v>
      </c>
      <c r="AP776" s="140">
        <f t="array" ref="AP7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776" s="140">
        <f>Table1[[#This Row],[Proposed V3.0 TEC Requirement (kWh/wk)]]+IF(Table1[[#This Row],[Maximum Document Size Width]]&gt;=275,A3_Weekly,0)+IF(AND(ISNUMBER(FIND("WiFi",Table1[[#This Row],[Functional Adders]])),ISERROR(FIND("Ethernet",Table1[[#This Row],[Functional Adders]]))),WiFi_Weekly,0)</f>
        <v>0.49299999999999994</v>
      </c>
      <c r="AR776" s="140" t="b">
        <f>Table1[[#This Row],[Typical Electricity Consumption (TEC) Per Proposed V3.0 Calculations (kWh/wk)]]&lt;=Table1[[#This Row],[Proposed V3.0 TEC Requirement Plus A3 and Wi-Fi Allowances (kWh/wk)]]</f>
        <v>0</v>
      </c>
      <c r="AS776" s="140" t="b">
        <f t="shared" si="14"/>
        <v>0</v>
      </c>
    </row>
    <row r="777" spans="1:45" ht="36" x14ac:dyDescent="0.2">
      <c r="A777" s="131">
        <v>2243879</v>
      </c>
      <c r="B777" s="132" t="s">
        <v>1171</v>
      </c>
      <c r="C777" s="132" t="s">
        <v>1172</v>
      </c>
      <c r="D777" s="132" t="s">
        <v>1223</v>
      </c>
      <c r="E777" s="132" t="s">
        <v>1223</v>
      </c>
      <c r="F777" s="132"/>
      <c r="G777" s="132" t="s">
        <v>1432</v>
      </c>
      <c r="H777" s="132" t="s">
        <v>22</v>
      </c>
      <c r="I777" s="133">
        <v>293</v>
      </c>
      <c r="J777" s="133">
        <v>413</v>
      </c>
      <c r="K777" s="132"/>
      <c r="L777" s="132" t="s">
        <v>32</v>
      </c>
      <c r="M777" s="132" t="s">
        <v>28</v>
      </c>
      <c r="N777" s="133">
        <v>31</v>
      </c>
      <c r="O777" s="132" t="s">
        <v>24</v>
      </c>
      <c r="P777" s="134">
        <v>2.1509999999999998</v>
      </c>
      <c r="Q777" s="135">
        <v>111.852</v>
      </c>
      <c r="R777" s="132" t="s">
        <v>25</v>
      </c>
      <c r="S777" s="136">
        <v>42248</v>
      </c>
      <c r="T777" s="136">
        <v>42206</v>
      </c>
      <c r="U777" s="132" t="s">
        <v>45</v>
      </c>
      <c r="V777" s="132" t="s">
        <v>1224</v>
      </c>
      <c r="W777" s="137">
        <v>0</v>
      </c>
      <c r="X777" s="137">
        <v>8.4</v>
      </c>
      <c r="Y777" s="137">
        <v>40.200000000000003</v>
      </c>
      <c r="Z777" s="137">
        <v>39.6</v>
      </c>
      <c r="AA777" s="137">
        <v>31</v>
      </c>
      <c r="AB777" s="137">
        <v>407.16666666666669</v>
      </c>
      <c r="AC777" s="138">
        <v>2.1521583333333334</v>
      </c>
      <c r="AD777" s="137">
        <v>101.79166666666667</v>
      </c>
      <c r="AE777" s="137">
        <v>0.65143958333333341</v>
      </c>
      <c r="AF777" s="137">
        <v>33.874858333333336</v>
      </c>
      <c r="AG777" s="139">
        <f>Table1[[#This Row],[Print/Copy Time from Sleep Mode (s)]]-Table1[[#This Row],[Print/Copy Time from Ready State (s)]]</f>
        <v>31.800000000000004</v>
      </c>
      <c r="AH7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777" s="139" t="b">
        <f>IF(Table1[[#This Row],[Recovery Time Requirement (s)]]="No Requirement",TRUE,IF(Table1[[#This Row],[Recovery Time Requirement (s)]]="Default Delay Time Missing","Unknown",Table1[[#This Row],[Recovery Time (s) (Tactive1 - Tactive0)]]&lt;=Table1[[#This Row],[Recovery Time Requirement (s)]]))</f>
        <v>0</v>
      </c>
      <c r="AJ777" s="139" t="b">
        <f>Table1[[#This Row],[Automatic Duplex Output Capable]]&lt;&gt;"Optional"</f>
        <v>1</v>
      </c>
      <c r="AK7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7" s="140" t="str">
        <f t="array" ref="AL7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7" s="140">
        <f t="array" ref="AM7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2.56</v>
      </c>
      <c r="AN777" s="140">
        <f>Table1[[#This Row],[V2.0 TEC Requirement (kWh/wk)]]*52/3</f>
        <v>44.373333333333335</v>
      </c>
      <c r="AO7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0.60143958333333336</v>
      </c>
      <c r="AP777" s="140">
        <f t="array" ref="AP7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777" s="140">
        <f>Table1[[#This Row],[Proposed V3.0 TEC Requirement (kWh/wk)]]+IF(Table1[[#This Row],[Maximum Document Size Width]]&gt;=275,A3_Weekly,0)+IF(AND(ISNUMBER(FIND("WiFi",Table1[[#This Row],[Functional Adders]])),ISERROR(FIND("Ethernet",Table1[[#This Row],[Functional Adders]]))),WiFi_Weekly,0)</f>
        <v>0.49299999999999994</v>
      </c>
      <c r="AR777" s="140" t="b">
        <f>Table1[[#This Row],[Typical Electricity Consumption (TEC) Per Proposed V3.0 Calculations (kWh/wk)]]&lt;=Table1[[#This Row],[Proposed V3.0 TEC Requirement Plus A3 and Wi-Fi Allowances (kWh/wk)]]</f>
        <v>0</v>
      </c>
      <c r="AS777" s="140" t="b">
        <f t="shared" si="14"/>
        <v>0</v>
      </c>
    </row>
    <row r="778" spans="1:45" ht="36" x14ac:dyDescent="0.2">
      <c r="A778" s="131">
        <v>2307338</v>
      </c>
      <c r="B778" s="132" t="s">
        <v>1171</v>
      </c>
      <c r="C778" s="132" t="s">
        <v>1172</v>
      </c>
      <c r="D778" s="132" t="s">
        <v>3238</v>
      </c>
      <c r="E778" s="132" t="s">
        <v>3238</v>
      </c>
      <c r="F778" s="132"/>
      <c r="G778" s="132" t="s">
        <v>1432</v>
      </c>
      <c r="H778" s="132" t="s">
        <v>22</v>
      </c>
      <c r="I778" s="133">
        <v>293</v>
      </c>
      <c r="J778" s="133">
        <v>413</v>
      </c>
      <c r="K778" s="132"/>
      <c r="L778" s="132" t="s">
        <v>32</v>
      </c>
      <c r="M778" s="132" t="s">
        <v>28</v>
      </c>
      <c r="N778" s="133">
        <v>31</v>
      </c>
      <c r="O778" s="132" t="s">
        <v>24</v>
      </c>
      <c r="P778" s="134">
        <v>2.2000000000000002</v>
      </c>
      <c r="Q778" s="135">
        <v>114.4</v>
      </c>
      <c r="R778" s="132" t="s">
        <v>25</v>
      </c>
      <c r="S778" s="136">
        <v>43181</v>
      </c>
      <c r="T778" s="136">
        <v>43031</v>
      </c>
      <c r="U778" s="132" t="s">
        <v>45</v>
      </c>
      <c r="V778" s="132" t="s">
        <v>3783</v>
      </c>
      <c r="W778" s="137">
        <v>0</v>
      </c>
      <c r="X778" s="137">
        <v>8.4</v>
      </c>
      <c r="Y778" s="137">
        <v>40.200000000000003</v>
      </c>
      <c r="Z778" s="137">
        <v>39.6</v>
      </c>
      <c r="AA778" s="137">
        <v>31</v>
      </c>
      <c r="AB778" s="137">
        <v>407.16666666666669</v>
      </c>
      <c r="AC778" s="138">
        <v>2.1521583333333334</v>
      </c>
      <c r="AD778" s="137">
        <v>101.79166666666667</v>
      </c>
      <c r="AE778" s="137">
        <v>0.65143958333333341</v>
      </c>
      <c r="AF778" s="137">
        <v>33.874858333333336</v>
      </c>
      <c r="AG778" s="139">
        <f>Table1[[#This Row],[Print/Copy Time from Sleep Mode (s)]]-Table1[[#This Row],[Print/Copy Time from Ready State (s)]]</f>
        <v>31.800000000000004</v>
      </c>
      <c r="AH7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18.02</v>
      </c>
      <c r="AI778" s="139" t="b">
        <f>IF(Table1[[#This Row],[Recovery Time Requirement (s)]]="No Requirement",TRUE,IF(Table1[[#This Row],[Recovery Time Requirement (s)]]="Default Delay Time Missing","Unknown",Table1[[#This Row],[Recovery Time (s) (Tactive1 - Tactive0)]]&lt;=Table1[[#This Row],[Recovery Time Requirement (s)]]))</f>
        <v>0</v>
      </c>
      <c r="AJ778" s="139" t="b">
        <f>Table1[[#This Row],[Automatic Duplex Output Capable]]&lt;&gt;"Optional"</f>
        <v>1</v>
      </c>
      <c r="AK7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8" s="140" t="str">
        <f t="array" ref="AL7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8" s="140">
        <f t="array" ref="AM7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2.56</v>
      </c>
      <c r="AN778" s="140">
        <f>Table1[[#This Row],[V2.0 TEC Requirement (kWh/wk)]]*52/3</f>
        <v>44.373333333333335</v>
      </c>
      <c r="AO7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0.60143958333333336</v>
      </c>
      <c r="AP778" s="140">
        <f t="array" ref="AP7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0.44299999999999995</v>
      </c>
      <c r="AQ778" s="140">
        <f>Table1[[#This Row],[Proposed V3.0 TEC Requirement (kWh/wk)]]+IF(Table1[[#This Row],[Maximum Document Size Width]]&gt;=275,A3_Weekly,0)+IF(AND(ISNUMBER(FIND("WiFi",Table1[[#This Row],[Functional Adders]])),ISERROR(FIND("Ethernet",Table1[[#This Row],[Functional Adders]]))),WiFi_Weekly,0)</f>
        <v>0.49299999999999994</v>
      </c>
      <c r="AR778" s="140" t="b">
        <f>Table1[[#This Row],[Typical Electricity Consumption (TEC) Per Proposed V3.0 Calculations (kWh/wk)]]&lt;=Table1[[#This Row],[Proposed V3.0 TEC Requirement Plus A3 and Wi-Fi Allowances (kWh/wk)]]</f>
        <v>0</v>
      </c>
      <c r="AS778" s="140" t="b">
        <f t="shared" si="14"/>
        <v>0</v>
      </c>
    </row>
    <row r="779" spans="1:45" ht="60" x14ac:dyDescent="0.2">
      <c r="A779" s="131">
        <v>2194574</v>
      </c>
      <c r="B779" s="132" t="s">
        <v>1171</v>
      </c>
      <c r="C779" s="132" t="s">
        <v>1172</v>
      </c>
      <c r="D779" s="132" t="s">
        <v>3239</v>
      </c>
      <c r="E779" s="132" t="s">
        <v>3239</v>
      </c>
      <c r="F779" s="132"/>
      <c r="G779" s="132" t="s">
        <v>1432</v>
      </c>
      <c r="H779" s="132" t="s">
        <v>22</v>
      </c>
      <c r="I779" s="133">
        <v>297</v>
      </c>
      <c r="J779" s="133">
        <v>432</v>
      </c>
      <c r="K779" s="132"/>
      <c r="L779" s="132" t="s">
        <v>32</v>
      </c>
      <c r="M779" s="132" t="s">
        <v>28</v>
      </c>
      <c r="N779" s="133">
        <v>35</v>
      </c>
      <c r="O779" s="132" t="s">
        <v>24</v>
      </c>
      <c r="P779" s="134">
        <v>2.2829999999999999</v>
      </c>
      <c r="Q779" s="135">
        <v>118.71599999999999</v>
      </c>
      <c r="R779" s="132" t="s">
        <v>25</v>
      </c>
      <c r="S779" s="136">
        <v>40991</v>
      </c>
      <c r="T779" s="136">
        <v>41593</v>
      </c>
      <c r="U779" s="132" t="s">
        <v>45</v>
      </c>
      <c r="V779" s="132" t="s">
        <v>3784</v>
      </c>
      <c r="W779" s="137">
        <v>0</v>
      </c>
      <c r="X779" s="137">
        <v>9</v>
      </c>
      <c r="Y779" s="137">
        <v>42.6</v>
      </c>
      <c r="Z779" s="137">
        <v>36.6</v>
      </c>
      <c r="AA779" s="137">
        <v>32</v>
      </c>
      <c r="AB779" s="137">
        <v>432.6</v>
      </c>
      <c r="AC779" s="138">
        <v>2.2782</v>
      </c>
      <c r="AD779" s="137">
        <v>108.15</v>
      </c>
      <c r="AE779" s="137">
        <v>0.68295000000000006</v>
      </c>
      <c r="AF779" s="137">
        <v>35.513400000000004</v>
      </c>
      <c r="AG779" s="139">
        <f>Table1[[#This Row],[Print/Copy Time from Sleep Mode (s)]]-Table1[[#This Row],[Print/Copy Time from Ready State (s)]]</f>
        <v>33.6</v>
      </c>
      <c r="AH7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79" s="139" t="b">
        <f>IF(Table1[[#This Row],[Recovery Time Requirement (s)]]="No Requirement",TRUE,IF(Table1[[#This Row],[Recovery Time Requirement (s)]]="Default Delay Time Missing","Unknown",Table1[[#This Row],[Recovery Time (s) (Tactive1 - Tactive0)]]&lt;=Table1[[#This Row],[Recovery Time Requirement (s)]]))</f>
        <v>0</v>
      </c>
      <c r="AJ779" s="139" t="b">
        <f>Table1[[#This Row],[Automatic Duplex Output Capable]]&lt;&gt;"Optional"</f>
        <v>1</v>
      </c>
      <c r="AK7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79" s="140" t="str">
        <f t="array" ref="AL7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79" s="140">
        <f t="array" ref="AM7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779" s="140">
        <f>Table1[[#This Row],[V2.0 TEC Requirement (kWh/wk)]]*52/3</f>
        <v>52</v>
      </c>
      <c r="AO7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0.63295000000000001</v>
      </c>
      <c r="AP779" s="140">
        <f t="array" ref="AP7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779" s="140">
        <f>Table1[[#This Row],[Proposed V3.0 TEC Requirement (kWh/wk)]]+IF(Table1[[#This Row],[Maximum Document Size Width]]&gt;=275,A3_Weekly,0)+IF(AND(ISNUMBER(FIND("WiFi",Table1[[#This Row],[Functional Adders]])),ISERROR(FIND("Ethernet",Table1[[#This Row],[Functional Adders]]))),WiFi_Weekly,0)</f>
        <v>0.56500000000000006</v>
      </c>
      <c r="AR779" s="140" t="b">
        <f>Table1[[#This Row],[Typical Electricity Consumption (TEC) Per Proposed V3.0 Calculations (kWh/wk)]]&lt;=Table1[[#This Row],[Proposed V3.0 TEC Requirement Plus A3 and Wi-Fi Allowances (kWh/wk)]]</f>
        <v>0</v>
      </c>
      <c r="AS779" s="140" t="b">
        <f t="shared" si="14"/>
        <v>0</v>
      </c>
    </row>
    <row r="780" spans="1:45" ht="36" x14ac:dyDescent="0.2">
      <c r="A780" s="131">
        <v>2305162</v>
      </c>
      <c r="B780" s="132" t="s">
        <v>1171</v>
      </c>
      <c r="C780" s="132" t="s">
        <v>1172</v>
      </c>
      <c r="D780" s="132" t="s">
        <v>1225</v>
      </c>
      <c r="E780" s="132" t="s">
        <v>1225</v>
      </c>
      <c r="F780" s="132"/>
      <c r="G780" s="132" t="s">
        <v>1432</v>
      </c>
      <c r="H780" s="132" t="s">
        <v>22</v>
      </c>
      <c r="I780" s="133">
        <v>305</v>
      </c>
      <c r="J780" s="133">
        <v>457</v>
      </c>
      <c r="K780" s="132"/>
      <c r="L780" s="132" t="s">
        <v>32</v>
      </c>
      <c r="M780" s="132" t="s">
        <v>28</v>
      </c>
      <c r="N780" s="133">
        <v>35</v>
      </c>
      <c r="O780" s="132" t="s">
        <v>24</v>
      </c>
      <c r="P780" s="134">
        <v>2.1</v>
      </c>
      <c r="Q780" s="135">
        <v>109.2</v>
      </c>
      <c r="R780" s="132" t="s">
        <v>25</v>
      </c>
      <c r="S780" s="136">
        <v>43090</v>
      </c>
      <c r="T780" s="136">
        <v>43026</v>
      </c>
      <c r="U780" s="132" t="s">
        <v>45</v>
      </c>
      <c r="V780" s="132" t="s">
        <v>1226</v>
      </c>
      <c r="W780" s="137">
        <v>0</v>
      </c>
      <c r="X780" s="137">
        <v>8.4</v>
      </c>
      <c r="Y780" s="137">
        <v>33.6</v>
      </c>
      <c r="Z780" s="137">
        <v>31.2</v>
      </c>
      <c r="AA780" s="137">
        <v>32</v>
      </c>
      <c r="AB780" s="137">
        <v>395.2</v>
      </c>
      <c r="AC780" s="138">
        <v>2.0784000000000002</v>
      </c>
      <c r="AD780" s="137">
        <v>98.8</v>
      </c>
      <c r="AE780" s="137">
        <v>0.62039999999999995</v>
      </c>
      <c r="AF780" s="137">
        <v>32.260799999999996</v>
      </c>
      <c r="AG780" s="139">
        <f>Table1[[#This Row],[Print/Copy Time from Sleep Mode (s)]]-Table1[[#This Row],[Print/Copy Time from Ready State (s)]]</f>
        <v>25.200000000000003</v>
      </c>
      <c r="AH7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80" s="139" t="b">
        <f>IF(Table1[[#This Row],[Recovery Time Requirement (s)]]="No Requirement",TRUE,IF(Table1[[#This Row],[Recovery Time Requirement (s)]]="Default Delay Time Missing","Unknown",Table1[[#This Row],[Recovery Time (s) (Tactive1 - Tactive0)]]&lt;=Table1[[#This Row],[Recovery Time Requirement (s)]]))</f>
        <v>0</v>
      </c>
      <c r="AJ780" s="139" t="b">
        <f>Table1[[#This Row],[Automatic Duplex Output Capable]]&lt;&gt;"Optional"</f>
        <v>1</v>
      </c>
      <c r="AK7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0" s="140" t="str">
        <f t="array" ref="AL7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0" s="140">
        <f t="array" ref="AM7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780" s="140">
        <f>Table1[[#This Row],[V2.0 TEC Requirement (kWh/wk)]]*52/3</f>
        <v>52</v>
      </c>
      <c r="AO7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0.57039999999999991</v>
      </c>
      <c r="AP780" s="140">
        <f t="array" ref="AP7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780" s="140">
        <f>Table1[[#This Row],[Proposed V3.0 TEC Requirement (kWh/wk)]]+IF(Table1[[#This Row],[Maximum Document Size Width]]&gt;=275,A3_Weekly,0)+IF(AND(ISNUMBER(FIND("WiFi",Table1[[#This Row],[Functional Adders]])),ISERROR(FIND("Ethernet",Table1[[#This Row],[Functional Adders]]))),WiFi_Weekly,0)</f>
        <v>0.56500000000000006</v>
      </c>
      <c r="AR780" s="140" t="b">
        <f>Table1[[#This Row],[Typical Electricity Consumption (TEC) Per Proposed V3.0 Calculations (kWh/wk)]]&lt;=Table1[[#This Row],[Proposed V3.0 TEC Requirement Plus A3 and Wi-Fi Allowances (kWh/wk)]]</f>
        <v>0</v>
      </c>
      <c r="AS780" s="140" t="b">
        <f t="shared" si="14"/>
        <v>0</v>
      </c>
    </row>
    <row r="781" spans="1:45" ht="36" x14ac:dyDescent="0.2">
      <c r="A781" s="131">
        <v>2243876</v>
      </c>
      <c r="B781" s="132" t="s">
        <v>1171</v>
      </c>
      <c r="C781" s="132" t="s">
        <v>1172</v>
      </c>
      <c r="D781" s="132" t="s">
        <v>1227</v>
      </c>
      <c r="E781" s="132" t="s">
        <v>1227</v>
      </c>
      <c r="F781" s="132"/>
      <c r="G781" s="132" t="s">
        <v>1432</v>
      </c>
      <c r="H781" s="132" t="s">
        <v>22</v>
      </c>
      <c r="I781" s="133">
        <v>293</v>
      </c>
      <c r="J781" s="133">
        <v>413</v>
      </c>
      <c r="K781" s="132"/>
      <c r="L781" s="132" t="s">
        <v>32</v>
      </c>
      <c r="M781" s="132" t="s">
        <v>28</v>
      </c>
      <c r="N781" s="133">
        <v>35</v>
      </c>
      <c r="O781" s="132" t="s">
        <v>24</v>
      </c>
      <c r="P781" s="134">
        <v>2.1680000000000001</v>
      </c>
      <c r="Q781" s="135">
        <v>112.736</v>
      </c>
      <c r="R781" s="132" t="s">
        <v>25</v>
      </c>
      <c r="S781" s="136">
        <v>42248</v>
      </c>
      <c r="T781" s="136">
        <v>42206</v>
      </c>
      <c r="U781" s="132" t="s">
        <v>45</v>
      </c>
      <c r="V781" s="132" t="s">
        <v>1228</v>
      </c>
      <c r="W781" s="137">
        <v>0</v>
      </c>
      <c r="X781" s="137">
        <v>8.4</v>
      </c>
      <c r="Y781" s="137">
        <v>42.6</v>
      </c>
      <c r="Z781" s="137">
        <v>39.6</v>
      </c>
      <c r="AA781" s="137">
        <v>32</v>
      </c>
      <c r="AB781" s="137">
        <v>410.6</v>
      </c>
      <c r="AC781" s="138">
        <v>2.1681999999999997</v>
      </c>
      <c r="AD781" s="137">
        <v>102.65</v>
      </c>
      <c r="AE781" s="137">
        <v>0.65545000000000009</v>
      </c>
      <c r="AF781" s="137">
        <v>34.083400000000005</v>
      </c>
      <c r="AG781" s="139">
        <f>Table1[[#This Row],[Print/Copy Time from Sleep Mode (s)]]-Table1[[#This Row],[Print/Copy Time from Ready State (s)]]</f>
        <v>34.200000000000003</v>
      </c>
      <c r="AH7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81" s="139" t="b">
        <f>IF(Table1[[#This Row],[Recovery Time Requirement (s)]]="No Requirement",TRUE,IF(Table1[[#This Row],[Recovery Time Requirement (s)]]="Default Delay Time Missing","Unknown",Table1[[#This Row],[Recovery Time (s) (Tactive1 - Tactive0)]]&lt;=Table1[[#This Row],[Recovery Time Requirement (s)]]))</f>
        <v>0</v>
      </c>
      <c r="AJ781" s="139" t="b">
        <f>Table1[[#This Row],[Automatic Duplex Output Capable]]&lt;&gt;"Optional"</f>
        <v>1</v>
      </c>
      <c r="AK7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1" s="140" t="str">
        <f t="array" ref="AL7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1" s="140">
        <f t="array" ref="AM7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781" s="140">
        <f>Table1[[#This Row],[V2.0 TEC Requirement (kWh/wk)]]*52/3</f>
        <v>52</v>
      </c>
      <c r="AO7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0.60545000000000004</v>
      </c>
      <c r="AP781" s="140">
        <f t="array" ref="AP7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781" s="140">
        <f>Table1[[#This Row],[Proposed V3.0 TEC Requirement (kWh/wk)]]+IF(Table1[[#This Row],[Maximum Document Size Width]]&gt;=275,A3_Weekly,0)+IF(AND(ISNUMBER(FIND("WiFi",Table1[[#This Row],[Functional Adders]])),ISERROR(FIND("Ethernet",Table1[[#This Row],[Functional Adders]]))),WiFi_Weekly,0)</f>
        <v>0.56500000000000006</v>
      </c>
      <c r="AR781" s="140" t="b">
        <f>Table1[[#This Row],[Typical Electricity Consumption (TEC) Per Proposed V3.0 Calculations (kWh/wk)]]&lt;=Table1[[#This Row],[Proposed V3.0 TEC Requirement Plus A3 and Wi-Fi Allowances (kWh/wk)]]</f>
        <v>0</v>
      </c>
      <c r="AS781" s="140" t="b">
        <f t="shared" si="14"/>
        <v>0</v>
      </c>
    </row>
    <row r="782" spans="1:45" ht="36" x14ac:dyDescent="0.2">
      <c r="A782" s="131">
        <v>2307339</v>
      </c>
      <c r="B782" s="132" t="s">
        <v>1171</v>
      </c>
      <c r="C782" s="132" t="s">
        <v>1172</v>
      </c>
      <c r="D782" s="132" t="s">
        <v>3240</v>
      </c>
      <c r="E782" s="132" t="s">
        <v>3240</v>
      </c>
      <c r="F782" s="132"/>
      <c r="G782" s="132" t="s">
        <v>1432</v>
      </c>
      <c r="H782" s="132" t="s">
        <v>22</v>
      </c>
      <c r="I782" s="133">
        <v>293</v>
      </c>
      <c r="J782" s="132">
        <v>413</v>
      </c>
      <c r="K782" s="132"/>
      <c r="L782" s="132" t="s">
        <v>32</v>
      </c>
      <c r="M782" s="132" t="s">
        <v>28</v>
      </c>
      <c r="N782" s="141">
        <v>35</v>
      </c>
      <c r="O782" s="132" t="s">
        <v>24</v>
      </c>
      <c r="P782" s="134">
        <v>2.2000000000000002</v>
      </c>
      <c r="Q782" s="135">
        <v>114.4</v>
      </c>
      <c r="R782" s="132" t="s">
        <v>25</v>
      </c>
      <c r="S782" s="136">
        <v>43181</v>
      </c>
      <c r="T782" s="136">
        <v>43031</v>
      </c>
      <c r="U782" s="132" t="s">
        <v>45</v>
      </c>
      <c r="V782" s="132" t="s">
        <v>3785</v>
      </c>
      <c r="W782" s="132">
        <v>0</v>
      </c>
      <c r="X782" s="132">
        <v>8.4</v>
      </c>
      <c r="Y782" s="132">
        <v>42.6</v>
      </c>
      <c r="Z782" s="132">
        <v>39.6</v>
      </c>
      <c r="AA782" s="132">
        <v>32</v>
      </c>
      <c r="AB782" s="133">
        <v>410.6</v>
      </c>
      <c r="AC782" s="133">
        <v>2.1681999999999997</v>
      </c>
      <c r="AD782" s="133">
        <v>102.65</v>
      </c>
      <c r="AE782" s="133">
        <v>0.65545000000000009</v>
      </c>
      <c r="AF782" s="133">
        <v>34.083400000000005</v>
      </c>
      <c r="AG782" s="139">
        <f>Table1[[#This Row],[Print/Copy Time from Sleep Mode (s)]]-Table1[[#This Row],[Print/Copy Time from Ready State (s)]]</f>
        <v>34.200000000000003</v>
      </c>
      <c r="AH7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782" s="139" t="b">
        <f>IF(Table1[[#This Row],[Recovery Time Requirement (s)]]="No Requirement",TRUE,IF(Table1[[#This Row],[Recovery Time Requirement (s)]]="Default Delay Time Missing","Unknown",Table1[[#This Row],[Recovery Time (s) (Tactive1 - Tactive0)]]&lt;=Table1[[#This Row],[Recovery Time Requirement (s)]]))</f>
        <v>0</v>
      </c>
      <c r="AJ782" s="139" t="b">
        <f>Table1[[#This Row],[Automatic Duplex Output Capable]]&lt;&gt;"Optional"</f>
        <v>1</v>
      </c>
      <c r="AK7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2" s="133" t="str">
        <f t="array" ref="AL7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2" s="133">
        <f t="array" ref="AM7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782" s="133">
        <f>Table1[[#This Row],[V2.0 TEC Requirement (kWh/wk)]]*52/3</f>
        <v>52</v>
      </c>
      <c r="AO782"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0.60545000000000004</v>
      </c>
      <c r="AP782" s="133">
        <f t="array" ref="AP7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782" s="133">
        <f>Table1[[#This Row],[Proposed V3.0 TEC Requirement (kWh/wk)]]+IF(Table1[[#This Row],[Maximum Document Size Width]]&gt;=275,A3_Weekly,0)+IF(AND(ISNUMBER(FIND("WiFi",Table1[[#This Row],[Functional Adders]])),ISERROR(FIND("Ethernet",Table1[[#This Row],[Functional Adders]]))),WiFi_Weekly,0)</f>
        <v>0.56500000000000006</v>
      </c>
      <c r="AR782" s="133" t="b">
        <f>Table1[[#This Row],[Typical Electricity Consumption (TEC) Per Proposed V3.0 Calculations (kWh/wk)]]&lt;=Table1[[#This Row],[Proposed V3.0 TEC Requirement Plus A3 and Wi-Fi Allowances (kWh/wk)]]</f>
        <v>0</v>
      </c>
      <c r="AS782" s="133" t="b">
        <f t="shared" si="14"/>
        <v>0</v>
      </c>
    </row>
    <row r="783" spans="1:45" ht="60" x14ac:dyDescent="0.2">
      <c r="A783" s="131">
        <v>2195233</v>
      </c>
      <c r="B783" s="132" t="s">
        <v>1171</v>
      </c>
      <c r="C783" s="132" t="s">
        <v>1172</v>
      </c>
      <c r="D783" s="132" t="s">
        <v>3241</v>
      </c>
      <c r="E783" s="132" t="s">
        <v>3241</v>
      </c>
      <c r="F783" s="132"/>
      <c r="G783" s="132" t="s">
        <v>1432</v>
      </c>
      <c r="H783" s="132" t="s">
        <v>22</v>
      </c>
      <c r="I783" s="133">
        <v>297</v>
      </c>
      <c r="J783" s="133">
        <v>432</v>
      </c>
      <c r="K783" s="132"/>
      <c r="L783" s="132" t="s">
        <v>32</v>
      </c>
      <c r="M783" s="132" t="s">
        <v>28</v>
      </c>
      <c r="N783" s="133">
        <v>36</v>
      </c>
      <c r="O783" s="132" t="s">
        <v>24</v>
      </c>
      <c r="P783" s="134">
        <v>2.0489999999999999</v>
      </c>
      <c r="Q783" s="135">
        <v>106.548</v>
      </c>
      <c r="R783" s="132" t="s">
        <v>25</v>
      </c>
      <c r="S783" s="136">
        <v>41619</v>
      </c>
      <c r="T783" s="136">
        <v>41564</v>
      </c>
      <c r="U783" s="132" t="s">
        <v>45</v>
      </c>
      <c r="V783" s="132" t="s">
        <v>3786</v>
      </c>
      <c r="W783" s="137">
        <v>0</v>
      </c>
      <c r="X783" s="137">
        <v>10.8</v>
      </c>
      <c r="Y783" s="137">
        <v>34.799999999999997</v>
      </c>
      <c r="Z783" s="137">
        <v>41.4</v>
      </c>
      <c r="AA783" s="137">
        <v>32</v>
      </c>
      <c r="AB783" s="137">
        <v>390.99999999999994</v>
      </c>
      <c r="AC783" s="138">
        <v>2.0445999999999995</v>
      </c>
      <c r="AD783" s="137">
        <v>97.749999999999986</v>
      </c>
      <c r="AE783" s="137">
        <v>0.59934999999999994</v>
      </c>
      <c r="AF783" s="137">
        <v>31.166199999999996</v>
      </c>
      <c r="AG783" s="139">
        <f>Table1[[#This Row],[Print/Copy Time from Sleep Mode (s)]]-Table1[[#This Row],[Print/Copy Time from Ready State (s)]]</f>
        <v>23.999999999999996</v>
      </c>
      <c r="AH7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783" s="139" t="b">
        <f>IF(Table1[[#This Row],[Recovery Time Requirement (s)]]="No Requirement",TRUE,IF(Table1[[#This Row],[Recovery Time Requirement (s)]]="Default Delay Time Missing","Unknown",Table1[[#This Row],[Recovery Time (s) (Tactive1 - Tactive0)]]&lt;=Table1[[#This Row],[Recovery Time Requirement (s)]]))</f>
        <v>0</v>
      </c>
      <c r="AJ783" s="139" t="b">
        <f>Table1[[#This Row],[Automatic Duplex Output Capable]]&lt;&gt;"Optional"</f>
        <v>1</v>
      </c>
      <c r="AK7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3" s="140" t="str">
        <f t="array" ref="AL7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3" s="140">
        <f t="array" ref="AM7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v>
      </c>
      <c r="AN783" s="140">
        <f>Table1[[#This Row],[V2.0 TEC Requirement (kWh/wk)]]*52/3</f>
        <v>53.906666666666666</v>
      </c>
      <c r="AO7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0.54934999999999989</v>
      </c>
      <c r="AP783" s="140">
        <f t="array" ref="AP7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783" s="140">
        <f>Table1[[#This Row],[Proposed V3.0 TEC Requirement (kWh/wk)]]+IF(Table1[[#This Row],[Maximum Document Size Width]]&gt;=275,A3_Weekly,0)+IF(AND(ISNUMBER(FIND("WiFi",Table1[[#This Row],[Functional Adders]])),ISERROR(FIND("Ethernet",Table1[[#This Row],[Functional Adders]]))),WiFi_Weekly,0)</f>
        <v>0.58299999999999996</v>
      </c>
      <c r="AR783" s="140" t="b">
        <f>Table1[[#This Row],[Typical Electricity Consumption (TEC) Per Proposed V3.0 Calculations (kWh/wk)]]&lt;=Table1[[#This Row],[Proposed V3.0 TEC Requirement Plus A3 and Wi-Fi Allowances (kWh/wk)]]</f>
        <v>0</v>
      </c>
      <c r="AS783" s="140" t="b">
        <f t="shared" si="14"/>
        <v>0</v>
      </c>
    </row>
    <row r="784" spans="1:45" ht="60" x14ac:dyDescent="0.2">
      <c r="A784" s="131">
        <v>2187227</v>
      </c>
      <c r="B784" s="132" t="s">
        <v>1171</v>
      </c>
      <c r="C784" s="132" t="s">
        <v>1172</v>
      </c>
      <c r="D784" s="132" t="s">
        <v>3242</v>
      </c>
      <c r="E784" s="132" t="s">
        <v>3242</v>
      </c>
      <c r="F784" s="132"/>
      <c r="G784" s="132" t="s">
        <v>1432</v>
      </c>
      <c r="H784" s="132" t="s">
        <v>22</v>
      </c>
      <c r="I784" s="133">
        <v>293</v>
      </c>
      <c r="J784" s="133">
        <v>413</v>
      </c>
      <c r="K784" s="132"/>
      <c r="L784" s="132" t="s">
        <v>32</v>
      </c>
      <c r="M784" s="132" t="s">
        <v>28</v>
      </c>
      <c r="N784" s="133">
        <v>36</v>
      </c>
      <c r="O784" s="132" t="s">
        <v>24</v>
      </c>
      <c r="P784" s="134">
        <v>2.194</v>
      </c>
      <c r="Q784" s="135">
        <v>114.08799999999999</v>
      </c>
      <c r="R784" s="132" t="s">
        <v>25</v>
      </c>
      <c r="S784" s="136">
        <v>41562</v>
      </c>
      <c r="T784" s="136">
        <v>41492</v>
      </c>
      <c r="U784" s="132" t="s">
        <v>45</v>
      </c>
      <c r="V784" s="132" t="s">
        <v>3787</v>
      </c>
      <c r="W784" s="137">
        <v>0</v>
      </c>
      <c r="X784" s="137">
        <v>11.4</v>
      </c>
      <c r="Y784" s="137">
        <v>28.8</v>
      </c>
      <c r="Z784" s="137">
        <v>36.6</v>
      </c>
      <c r="AA784" s="137">
        <v>32</v>
      </c>
      <c r="AB784" s="137">
        <v>421.4</v>
      </c>
      <c r="AC784" s="138">
        <v>2.1966000000000001</v>
      </c>
      <c r="AD784" s="137">
        <v>105.35</v>
      </c>
      <c r="AE784" s="137">
        <v>0.63734999999999997</v>
      </c>
      <c r="AF784" s="137">
        <v>33.142199999999995</v>
      </c>
      <c r="AG784" s="139">
        <f>Table1[[#This Row],[Print/Copy Time from Sleep Mode (s)]]-Table1[[#This Row],[Print/Copy Time from Ready State (s)]]</f>
        <v>17.399999999999999</v>
      </c>
      <c r="AH7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784" s="139" t="b">
        <f>IF(Table1[[#This Row],[Recovery Time Requirement (s)]]="No Requirement",TRUE,IF(Table1[[#This Row],[Recovery Time Requirement (s)]]="Default Delay Time Missing","Unknown",Table1[[#This Row],[Recovery Time (s) (Tactive1 - Tactive0)]]&lt;=Table1[[#This Row],[Recovery Time Requirement (s)]]))</f>
        <v>1</v>
      </c>
      <c r="AJ784" s="139" t="b">
        <f>Table1[[#This Row],[Automatic Duplex Output Capable]]&lt;&gt;"Optional"</f>
        <v>1</v>
      </c>
      <c r="AK7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4" s="140" t="str">
        <f t="array" ref="AL7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4" s="140">
        <f t="array" ref="AM7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v>
      </c>
      <c r="AN784" s="140">
        <f>Table1[[#This Row],[V2.0 TEC Requirement (kWh/wk)]]*52/3</f>
        <v>53.906666666666666</v>
      </c>
      <c r="AO7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0.58734999999999993</v>
      </c>
      <c r="AP784" s="140">
        <f t="array" ref="AP7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0.53299999999999992</v>
      </c>
      <c r="AQ784" s="140">
        <f>Table1[[#This Row],[Proposed V3.0 TEC Requirement (kWh/wk)]]+IF(Table1[[#This Row],[Maximum Document Size Width]]&gt;=275,A3_Weekly,0)+IF(AND(ISNUMBER(FIND("WiFi",Table1[[#This Row],[Functional Adders]])),ISERROR(FIND("Ethernet",Table1[[#This Row],[Functional Adders]]))),WiFi_Weekly,0)</f>
        <v>0.58299999999999996</v>
      </c>
      <c r="AR784" s="140" t="b">
        <f>Table1[[#This Row],[Typical Electricity Consumption (TEC) Per Proposed V3.0 Calculations (kWh/wk)]]&lt;=Table1[[#This Row],[Proposed V3.0 TEC Requirement Plus A3 and Wi-Fi Allowances (kWh/wk)]]</f>
        <v>0</v>
      </c>
      <c r="AS784" s="140" t="b">
        <f t="shared" si="14"/>
        <v>0</v>
      </c>
    </row>
    <row r="785" spans="1:45" ht="36" x14ac:dyDescent="0.2">
      <c r="A785" s="131">
        <v>2302869</v>
      </c>
      <c r="B785" s="132" t="s">
        <v>1171</v>
      </c>
      <c r="C785" s="132" t="s">
        <v>1172</v>
      </c>
      <c r="D785" s="132" t="s">
        <v>1229</v>
      </c>
      <c r="E785" s="132" t="s">
        <v>1229</v>
      </c>
      <c r="F785" s="132"/>
      <c r="G785" s="132" t="s">
        <v>1432</v>
      </c>
      <c r="H785" s="132" t="s">
        <v>22</v>
      </c>
      <c r="I785" s="133">
        <v>305</v>
      </c>
      <c r="J785" s="133">
        <v>1300</v>
      </c>
      <c r="K785" s="132"/>
      <c r="L785" s="132" t="s">
        <v>32</v>
      </c>
      <c r="M785" s="132" t="s">
        <v>28</v>
      </c>
      <c r="N785" s="133">
        <v>40</v>
      </c>
      <c r="O785" s="132" t="s">
        <v>24</v>
      </c>
      <c r="P785" s="134">
        <v>2.2999999999999998</v>
      </c>
      <c r="Q785" s="135">
        <v>119.6</v>
      </c>
      <c r="R785" s="132" t="s">
        <v>25</v>
      </c>
      <c r="S785" s="136">
        <v>43093</v>
      </c>
      <c r="T785" s="136">
        <v>42975</v>
      </c>
      <c r="U785" s="132" t="s">
        <v>45</v>
      </c>
      <c r="V785" s="132" t="s">
        <v>1230</v>
      </c>
      <c r="W785" s="137">
        <v>0</v>
      </c>
      <c r="X785" s="137">
        <v>7.8</v>
      </c>
      <c r="Y785" s="137">
        <v>31.2</v>
      </c>
      <c r="Z785" s="137">
        <v>44.4</v>
      </c>
      <c r="AA785" s="137">
        <v>32</v>
      </c>
      <c r="AB785" s="137">
        <v>436.2</v>
      </c>
      <c r="AC785" s="138">
        <v>2.2833999999999999</v>
      </c>
      <c r="AD785" s="137">
        <v>109.05</v>
      </c>
      <c r="AE785" s="137">
        <v>0.67164999999999997</v>
      </c>
      <c r="AF785" s="137">
        <v>34.925799999999995</v>
      </c>
      <c r="AG785" s="139">
        <f>Table1[[#This Row],[Print/Copy Time from Sleep Mode (s)]]-Table1[[#This Row],[Print/Copy Time from Ready State (s)]]</f>
        <v>23.4</v>
      </c>
      <c r="AH7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785" s="139" t="b">
        <f>IF(Table1[[#This Row],[Recovery Time Requirement (s)]]="No Requirement",TRUE,IF(Table1[[#This Row],[Recovery Time Requirement (s)]]="Default Delay Time Missing","Unknown",Table1[[#This Row],[Recovery Time (s) (Tactive1 - Tactive0)]]&lt;=Table1[[#This Row],[Recovery Time Requirement (s)]]))</f>
        <v>0</v>
      </c>
      <c r="AJ785" s="139" t="b">
        <f>Table1[[#This Row],[Automatic Duplex Output Capable]]&lt;&gt;"Optional"</f>
        <v>1</v>
      </c>
      <c r="AK7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5" s="140" t="str">
        <f t="array" ref="AL7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5" s="140">
        <f t="array" ref="AM7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785" s="140">
        <f>Table1[[#This Row],[V2.0 TEC Requirement (kWh/wk)]]*52/3</f>
        <v>61.533333333333339</v>
      </c>
      <c r="AO7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0.62164999999999992</v>
      </c>
      <c r="AP785" s="140">
        <f t="array" ref="AP7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0.60499999999999998</v>
      </c>
      <c r="AQ785" s="140">
        <f>Table1[[#This Row],[Proposed V3.0 TEC Requirement (kWh/wk)]]+IF(Table1[[#This Row],[Maximum Document Size Width]]&gt;=275,A3_Weekly,0)+IF(AND(ISNUMBER(FIND("WiFi",Table1[[#This Row],[Functional Adders]])),ISERROR(FIND("Ethernet",Table1[[#This Row],[Functional Adders]]))),WiFi_Weekly,0)</f>
        <v>0.65500000000000003</v>
      </c>
      <c r="AR785" s="140" t="b">
        <f>Table1[[#This Row],[Typical Electricity Consumption (TEC) Per Proposed V3.0 Calculations (kWh/wk)]]&lt;=Table1[[#This Row],[Proposed V3.0 TEC Requirement Plus A3 and Wi-Fi Allowances (kWh/wk)]]</f>
        <v>0</v>
      </c>
      <c r="AS785" s="140" t="b">
        <f t="shared" si="14"/>
        <v>0</v>
      </c>
    </row>
    <row r="786" spans="1:45" ht="60" x14ac:dyDescent="0.2">
      <c r="A786" s="131">
        <v>2195234</v>
      </c>
      <c r="B786" s="132" t="s">
        <v>1171</v>
      </c>
      <c r="C786" s="132" t="s">
        <v>1172</v>
      </c>
      <c r="D786" s="132" t="s">
        <v>3243</v>
      </c>
      <c r="E786" s="132" t="s">
        <v>3243</v>
      </c>
      <c r="F786" s="132"/>
      <c r="G786" s="132" t="s">
        <v>1432</v>
      </c>
      <c r="H786" s="132" t="s">
        <v>22</v>
      </c>
      <c r="I786" s="133">
        <v>297</v>
      </c>
      <c r="J786" s="133">
        <v>432</v>
      </c>
      <c r="K786" s="132"/>
      <c r="L786" s="132" t="s">
        <v>32</v>
      </c>
      <c r="M786" s="132" t="s">
        <v>28</v>
      </c>
      <c r="N786" s="133">
        <v>46</v>
      </c>
      <c r="O786" s="132" t="s">
        <v>24</v>
      </c>
      <c r="P786" s="134">
        <v>2.4940000000000002</v>
      </c>
      <c r="Q786" s="135">
        <v>129.68799999999999</v>
      </c>
      <c r="R786" s="132" t="s">
        <v>25</v>
      </c>
      <c r="S786" s="136">
        <v>41619</v>
      </c>
      <c r="T786" s="136">
        <v>41564</v>
      </c>
      <c r="U786" s="132" t="s">
        <v>45</v>
      </c>
      <c r="V786" s="132" t="s">
        <v>3788</v>
      </c>
      <c r="W786" s="137">
        <v>0</v>
      </c>
      <c r="X786" s="137">
        <v>13.8</v>
      </c>
      <c r="Y786" s="137">
        <v>33.6</v>
      </c>
      <c r="Z786" s="137">
        <v>34.799999999999997</v>
      </c>
      <c r="AA786" s="137">
        <v>32</v>
      </c>
      <c r="AB786" s="137">
        <v>480.4</v>
      </c>
      <c r="AC786" s="138">
        <v>2.4916</v>
      </c>
      <c r="AD786" s="137">
        <v>120.1</v>
      </c>
      <c r="AE786" s="137">
        <v>0.71110000000000007</v>
      </c>
      <c r="AF786" s="137">
        <v>36.977200000000003</v>
      </c>
      <c r="AG786" s="139">
        <f>Table1[[#This Row],[Print/Copy Time from Sleep Mode (s)]]-Table1[[#This Row],[Print/Copy Time from Ready State (s)]]</f>
        <v>19.8</v>
      </c>
      <c r="AH7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786" s="139" t="b">
        <f>IF(Table1[[#This Row],[Recovery Time Requirement (s)]]="No Requirement",TRUE,IF(Table1[[#This Row],[Recovery Time Requirement (s)]]="Default Delay Time Missing","Unknown",Table1[[#This Row],[Recovery Time (s) (Tactive1 - Tactive0)]]&lt;=Table1[[#This Row],[Recovery Time Requirement (s)]]))</f>
        <v>1</v>
      </c>
      <c r="AJ786" s="139" t="b">
        <f>Table1[[#This Row],[Automatic Duplex Output Capable]]&lt;&gt;"Optional"</f>
        <v>1</v>
      </c>
      <c r="AK7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6" s="140" t="str">
        <f t="array" ref="AL7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6" s="140">
        <f t="array" ref="AM7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v>
      </c>
      <c r="AN786" s="140">
        <f>Table1[[#This Row],[V2.0 TEC Requirement (kWh/wk)]]*52/3</f>
        <v>72.973333333333329</v>
      </c>
      <c r="AO7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0.66110000000000002</v>
      </c>
      <c r="AP786" s="140">
        <f t="array" ref="AP7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0.68799999999999994</v>
      </c>
      <c r="AQ786" s="140">
        <f>Table1[[#This Row],[Proposed V3.0 TEC Requirement (kWh/wk)]]+IF(Table1[[#This Row],[Maximum Document Size Width]]&gt;=275,A3_Weekly,0)+IF(AND(ISNUMBER(FIND("WiFi",Table1[[#This Row],[Functional Adders]])),ISERROR(FIND("Ethernet",Table1[[#This Row],[Functional Adders]]))),WiFi_Weekly,0)</f>
        <v>0.73799999999999999</v>
      </c>
      <c r="AR786" s="140" t="b">
        <f>Table1[[#This Row],[Typical Electricity Consumption (TEC) Per Proposed V3.0 Calculations (kWh/wk)]]&lt;=Table1[[#This Row],[Proposed V3.0 TEC Requirement Plus A3 and Wi-Fi Allowances (kWh/wk)]]</f>
        <v>1</v>
      </c>
      <c r="AS786" s="140" t="b">
        <f t="shared" si="14"/>
        <v>1</v>
      </c>
    </row>
    <row r="787" spans="1:45" ht="60" x14ac:dyDescent="0.2">
      <c r="A787" s="131">
        <v>2187228</v>
      </c>
      <c r="B787" s="132" t="s">
        <v>1171</v>
      </c>
      <c r="C787" s="132" t="s">
        <v>1172</v>
      </c>
      <c r="D787" s="132" t="s">
        <v>3244</v>
      </c>
      <c r="E787" s="132" t="s">
        <v>3244</v>
      </c>
      <c r="F787" s="132"/>
      <c r="G787" s="132" t="s">
        <v>1432</v>
      </c>
      <c r="H787" s="132" t="s">
        <v>22</v>
      </c>
      <c r="I787" s="133">
        <v>293</v>
      </c>
      <c r="J787" s="133">
        <v>413</v>
      </c>
      <c r="K787" s="132"/>
      <c r="L787" s="132" t="s">
        <v>32</v>
      </c>
      <c r="M787" s="132" t="s">
        <v>28</v>
      </c>
      <c r="N787" s="133">
        <v>46</v>
      </c>
      <c r="O787" s="132" t="s">
        <v>24</v>
      </c>
      <c r="P787" s="134">
        <v>2.5489999999999999</v>
      </c>
      <c r="Q787" s="135">
        <v>132.548</v>
      </c>
      <c r="R787" s="132" t="s">
        <v>25</v>
      </c>
      <c r="S787" s="136">
        <v>41562</v>
      </c>
      <c r="T787" s="136">
        <v>41604</v>
      </c>
      <c r="U787" s="132" t="s">
        <v>45</v>
      </c>
      <c r="V787" s="132" t="s">
        <v>3789</v>
      </c>
      <c r="W787" s="137">
        <v>0</v>
      </c>
      <c r="X787" s="137">
        <v>10.199999999999999</v>
      </c>
      <c r="Y787" s="137">
        <v>35.4</v>
      </c>
      <c r="Z787" s="137">
        <v>30.6</v>
      </c>
      <c r="AA787" s="137">
        <v>32</v>
      </c>
      <c r="AB787" s="137">
        <v>492</v>
      </c>
      <c r="AC787" s="138">
        <v>2.5495999999999999</v>
      </c>
      <c r="AD787" s="137">
        <v>123</v>
      </c>
      <c r="AE787" s="137">
        <v>0.72560000000000002</v>
      </c>
      <c r="AF787" s="137">
        <v>37.731200000000001</v>
      </c>
      <c r="AG787" s="139">
        <f>Table1[[#This Row],[Print/Copy Time from Sleep Mode (s)]]-Table1[[#This Row],[Print/Copy Time from Ready State (s)]]</f>
        <v>25.2</v>
      </c>
      <c r="AH7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24.32</v>
      </c>
      <c r="AI787" s="139" t="b">
        <f>IF(Table1[[#This Row],[Recovery Time Requirement (s)]]="No Requirement",TRUE,IF(Table1[[#This Row],[Recovery Time Requirement (s)]]="Default Delay Time Missing","Unknown",Table1[[#This Row],[Recovery Time (s) (Tactive1 - Tactive0)]]&lt;=Table1[[#This Row],[Recovery Time Requirement (s)]]))</f>
        <v>0</v>
      </c>
      <c r="AJ787" s="139" t="b">
        <f>Table1[[#This Row],[Automatic Duplex Output Capable]]&lt;&gt;"Optional"</f>
        <v>1</v>
      </c>
      <c r="AK7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7" s="140" t="str">
        <f t="array" ref="AL7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7" s="140">
        <f t="array" ref="AM7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4.21</v>
      </c>
      <c r="AN787" s="140">
        <f>Table1[[#This Row],[V2.0 TEC Requirement (kWh/wk)]]*52/3</f>
        <v>72.973333333333329</v>
      </c>
      <c r="AO7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0.67559999999999998</v>
      </c>
      <c r="AP787" s="140">
        <f t="array" ref="AP7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0.68799999999999994</v>
      </c>
      <c r="AQ787" s="140">
        <f>Table1[[#This Row],[Proposed V3.0 TEC Requirement (kWh/wk)]]+IF(Table1[[#This Row],[Maximum Document Size Width]]&gt;=275,A3_Weekly,0)+IF(AND(ISNUMBER(FIND("WiFi",Table1[[#This Row],[Functional Adders]])),ISERROR(FIND("Ethernet",Table1[[#This Row],[Functional Adders]]))),WiFi_Weekly,0)</f>
        <v>0.73799999999999999</v>
      </c>
      <c r="AR787" s="140" t="b">
        <f>Table1[[#This Row],[Typical Electricity Consumption (TEC) Per Proposed V3.0 Calculations (kWh/wk)]]&lt;=Table1[[#This Row],[Proposed V3.0 TEC Requirement Plus A3 and Wi-Fi Allowances (kWh/wk)]]</f>
        <v>1</v>
      </c>
      <c r="AS787" s="140" t="b">
        <f t="shared" si="14"/>
        <v>0</v>
      </c>
    </row>
    <row r="788" spans="1:45" ht="36" x14ac:dyDescent="0.2">
      <c r="A788" s="131">
        <v>2302871</v>
      </c>
      <c r="B788" s="132" t="s">
        <v>1171</v>
      </c>
      <c r="C788" s="132" t="s">
        <v>1172</v>
      </c>
      <c r="D788" s="132" t="s">
        <v>1231</v>
      </c>
      <c r="E788" s="132" t="s">
        <v>1231</v>
      </c>
      <c r="F788" s="132"/>
      <c r="G788" s="132" t="s">
        <v>1432</v>
      </c>
      <c r="H788" s="132" t="s">
        <v>22</v>
      </c>
      <c r="I788" s="133">
        <v>305</v>
      </c>
      <c r="J788" s="133">
        <v>1300</v>
      </c>
      <c r="K788" s="132"/>
      <c r="L788" s="132" t="s">
        <v>32</v>
      </c>
      <c r="M788" s="132" t="s">
        <v>28</v>
      </c>
      <c r="N788" s="133">
        <v>50</v>
      </c>
      <c r="O788" s="132" t="s">
        <v>24</v>
      </c>
      <c r="P788" s="134">
        <v>2.9</v>
      </c>
      <c r="Q788" s="135">
        <v>150.80000000000001</v>
      </c>
      <c r="R788" s="132" t="s">
        <v>25</v>
      </c>
      <c r="S788" s="136">
        <v>43093</v>
      </c>
      <c r="T788" s="136">
        <v>42975</v>
      </c>
      <c r="U788" s="132" t="s">
        <v>45</v>
      </c>
      <c r="V788" s="132" t="s">
        <v>1232</v>
      </c>
      <c r="W788" s="137">
        <v>0</v>
      </c>
      <c r="X788" s="137">
        <v>7.8</v>
      </c>
      <c r="Y788" s="137">
        <v>31.2</v>
      </c>
      <c r="Z788" s="137">
        <v>43.2</v>
      </c>
      <c r="AA788" s="137">
        <v>32</v>
      </c>
      <c r="AB788" s="137">
        <v>561.4</v>
      </c>
      <c r="AC788" s="138">
        <v>2.9093999999999998</v>
      </c>
      <c r="AD788" s="137">
        <v>140.35</v>
      </c>
      <c r="AE788" s="137">
        <v>0.82814999999999994</v>
      </c>
      <c r="AF788" s="137">
        <v>43.063800000000001</v>
      </c>
      <c r="AG788" s="139">
        <f>Table1[[#This Row],[Print/Copy Time from Sleep Mode (s)]]-Table1[[#This Row],[Print/Copy Time from Ready State (s)]]</f>
        <v>23.4</v>
      </c>
      <c r="AH7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788" s="139" t="b">
        <f>IF(Table1[[#This Row],[Recovery Time Requirement (s)]]="No Requirement",TRUE,IF(Table1[[#This Row],[Recovery Time Requirement (s)]]="Default Delay Time Missing","Unknown",Table1[[#This Row],[Recovery Time (s) (Tactive1 - Tactive0)]]&lt;=Table1[[#This Row],[Recovery Time Requirement (s)]]))</f>
        <v>1</v>
      </c>
      <c r="AJ788" s="139" t="b">
        <f>Table1[[#This Row],[Automatic Duplex Output Capable]]&lt;&gt;"Optional"</f>
        <v>1</v>
      </c>
      <c r="AK7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8" s="140" t="str">
        <f t="array" ref="AL7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8" s="140">
        <f t="array" ref="AM7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788" s="140">
        <f>Table1[[#This Row],[V2.0 TEC Requirement (kWh/wk)]]*52/3</f>
        <v>80.599999999999994</v>
      </c>
      <c r="AO7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0.7781499999999999</v>
      </c>
      <c r="AP788" s="140">
        <f t="array" ref="AP7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788" s="140">
        <f>Table1[[#This Row],[Proposed V3.0 TEC Requirement (kWh/wk)]]+IF(Table1[[#This Row],[Maximum Document Size Width]]&gt;=275,A3_Weekly,0)+IF(AND(ISNUMBER(FIND("WiFi",Table1[[#This Row],[Functional Adders]])),ISERROR(FIND("Ethernet",Table1[[#This Row],[Functional Adders]]))),WiFi_Weekly,0)</f>
        <v>0.79</v>
      </c>
      <c r="AR788" s="140" t="b">
        <f>Table1[[#This Row],[Typical Electricity Consumption (TEC) Per Proposed V3.0 Calculations (kWh/wk)]]&lt;=Table1[[#This Row],[Proposed V3.0 TEC Requirement Plus A3 and Wi-Fi Allowances (kWh/wk)]]</f>
        <v>0</v>
      </c>
      <c r="AS788" s="140" t="b">
        <f t="shared" si="14"/>
        <v>0</v>
      </c>
    </row>
    <row r="789" spans="1:45" ht="60" x14ac:dyDescent="0.2">
      <c r="A789" s="131">
        <v>2195235</v>
      </c>
      <c r="B789" s="132" t="s">
        <v>1171</v>
      </c>
      <c r="C789" s="132" t="s">
        <v>1172</v>
      </c>
      <c r="D789" s="132" t="s">
        <v>3245</v>
      </c>
      <c r="E789" s="132" t="s">
        <v>3245</v>
      </c>
      <c r="F789" s="141"/>
      <c r="G789" s="132" t="s">
        <v>1432</v>
      </c>
      <c r="H789" s="132" t="s">
        <v>22</v>
      </c>
      <c r="I789" s="133">
        <v>297</v>
      </c>
      <c r="J789" s="133">
        <v>432</v>
      </c>
      <c r="K789" s="132"/>
      <c r="L789" s="132" t="s">
        <v>32</v>
      </c>
      <c r="M789" s="132" t="s">
        <v>28</v>
      </c>
      <c r="N789" s="133">
        <v>56</v>
      </c>
      <c r="O789" s="132" t="s">
        <v>24</v>
      </c>
      <c r="P789" s="134">
        <v>3.476</v>
      </c>
      <c r="Q789" s="135">
        <v>180.75200000000001</v>
      </c>
      <c r="R789" s="132" t="s">
        <v>25</v>
      </c>
      <c r="S789" s="136">
        <v>41619</v>
      </c>
      <c r="T789" s="136">
        <v>41564</v>
      </c>
      <c r="U789" s="132" t="s">
        <v>45</v>
      </c>
      <c r="V789" s="132" t="s">
        <v>3790</v>
      </c>
      <c r="W789" s="137">
        <v>0</v>
      </c>
      <c r="X789" s="137">
        <v>13.2</v>
      </c>
      <c r="Y789" s="137">
        <v>38.4</v>
      </c>
      <c r="Z789" s="137">
        <v>35.4</v>
      </c>
      <c r="AA789" s="137">
        <v>32</v>
      </c>
      <c r="AB789" s="137">
        <v>676.20000000000016</v>
      </c>
      <c r="AC789" s="138">
        <v>3.470600000000001</v>
      </c>
      <c r="AD789" s="137">
        <v>169.05000000000004</v>
      </c>
      <c r="AE789" s="137">
        <v>0.9558500000000002</v>
      </c>
      <c r="AF789" s="137">
        <v>49.704200000000007</v>
      </c>
      <c r="AG789" s="139">
        <f>Table1[[#This Row],[Print/Copy Time from Sleep Mode (s)]]-Table1[[#This Row],[Print/Copy Time from Ready State (s)]]</f>
        <v>25.2</v>
      </c>
      <c r="AH7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28.52</v>
      </c>
      <c r="AI789" s="139" t="b">
        <f>IF(Table1[[#This Row],[Recovery Time Requirement (s)]]="No Requirement",TRUE,IF(Table1[[#This Row],[Recovery Time Requirement (s)]]="Default Delay Time Missing","Unknown",Table1[[#This Row],[Recovery Time (s) (Tactive1 - Tactive0)]]&lt;=Table1[[#This Row],[Recovery Time Requirement (s)]]))</f>
        <v>1</v>
      </c>
      <c r="AJ789" s="139" t="b">
        <f>Table1[[#This Row],[Automatic Duplex Output Capable]]&lt;&gt;"Optional"</f>
        <v>1</v>
      </c>
      <c r="AK7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89" s="140" t="str">
        <f t="array" ref="AL7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89" s="140">
        <f t="array" ref="AM7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6.1499999999999995</v>
      </c>
      <c r="AN789" s="140">
        <f>Table1[[#This Row],[V2.0 TEC Requirement (kWh/wk)]]*52/3</f>
        <v>106.59999999999998</v>
      </c>
      <c r="AO7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0.90585000000000016</v>
      </c>
      <c r="AP789" s="140">
        <f t="array" ref="AP7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0.81799999999999995</v>
      </c>
      <c r="AQ789" s="140">
        <f>Table1[[#This Row],[Proposed V3.0 TEC Requirement (kWh/wk)]]+IF(Table1[[#This Row],[Maximum Document Size Width]]&gt;=275,A3_Weekly,0)+IF(AND(ISNUMBER(FIND("WiFi",Table1[[#This Row],[Functional Adders]])),ISERROR(FIND("Ethernet",Table1[[#This Row],[Functional Adders]]))),WiFi_Weekly,0)</f>
        <v>0.86799999999999999</v>
      </c>
      <c r="AR789" s="140" t="b">
        <f>Table1[[#This Row],[Typical Electricity Consumption (TEC) Per Proposed V3.0 Calculations (kWh/wk)]]&lt;=Table1[[#This Row],[Proposed V3.0 TEC Requirement Plus A3 and Wi-Fi Allowances (kWh/wk)]]</f>
        <v>0</v>
      </c>
      <c r="AS789" s="140" t="b">
        <f t="shared" si="14"/>
        <v>0</v>
      </c>
    </row>
    <row r="790" spans="1:45" ht="60" x14ac:dyDescent="0.2">
      <c r="A790" s="131">
        <v>2187229</v>
      </c>
      <c r="B790" s="132" t="s">
        <v>1171</v>
      </c>
      <c r="C790" s="132" t="s">
        <v>1172</v>
      </c>
      <c r="D790" s="132" t="s">
        <v>3246</v>
      </c>
      <c r="E790" s="132" t="s">
        <v>3246</v>
      </c>
      <c r="F790" s="132"/>
      <c r="G790" s="132" t="s">
        <v>1432</v>
      </c>
      <c r="H790" s="132" t="s">
        <v>22</v>
      </c>
      <c r="I790" s="133">
        <v>293</v>
      </c>
      <c r="J790" s="133">
        <v>413</v>
      </c>
      <c r="K790" s="132"/>
      <c r="L790" s="132" t="s">
        <v>32</v>
      </c>
      <c r="M790" s="132" t="s">
        <v>28</v>
      </c>
      <c r="N790" s="133">
        <v>56</v>
      </c>
      <c r="O790" s="132" t="s">
        <v>24</v>
      </c>
      <c r="P790" s="134">
        <v>3.4870000000000001</v>
      </c>
      <c r="Q790" s="135">
        <v>181.32400000000001</v>
      </c>
      <c r="R790" s="132" t="s">
        <v>25</v>
      </c>
      <c r="S790" s="136">
        <v>41562</v>
      </c>
      <c r="T790" s="136">
        <v>41492</v>
      </c>
      <c r="U790" s="132" t="s">
        <v>45</v>
      </c>
      <c r="V790" s="132" t="s">
        <v>3791</v>
      </c>
      <c r="W790" s="137">
        <v>0</v>
      </c>
      <c r="X790" s="137">
        <v>10.199999999999999</v>
      </c>
      <c r="Y790" s="137">
        <v>37.799999999999997</v>
      </c>
      <c r="Z790" s="137">
        <v>35.4</v>
      </c>
      <c r="AA790" s="137">
        <v>32</v>
      </c>
      <c r="AB790" s="137">
        <v>676.4</v>
      </c>
      <c r="AC790" s="138">
        <v>3.4843999999999995</v>
      </c>
      <c r="AD790" s="137">
        <v>169.1</v>
      </c>
      <c r="AE790" s="137">
        <v>0.97189999999999999</v>
      </c>
      <c r="AF790" s="137">
        <v>50.538800000000002</v>
      </c>
      <c r="AG790" s="139">
        <f>Table1[[#This Row],[Print/Copy Time from Sleep Mode (s)]]-Table1[[#This Row],[Print/Copy Time from Ready State (s)]]</f>
        <v>27.599999999999998</v>
      </c>
      <c r="AH7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28.52</v>
      </c>
      <c r="AI790" s="139" t="b">
        <f>IF(Table1[[#This Row],[Recovery Time Requirement (s)]]="No Requirement",TRUE,IF(Table1[[#This Row],[Recovery Time Requirement (s)]]="Default Delay Time Missing","Unknown",Table1[[#This Row],[Recovery Time (s) (Tactive1 - Tactive0)]]&lt;=Table1[[#This Row],[Recovery Time Requirement (s)]]))</f>
        <v>1</v>
      </c>
      <c r="AJ790" s="139" t="b">
        <f>Table1[[#This Row],[Automatic Duplex Output Capable]]&lt;&gt;"Optional"</f>
        <v>1</v>
      </c>
      <c r="AK7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0" s="140" t="str">
        <f t="array" ref="AL7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0" s="140">
        <f t="array" ref="AM7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6.1499999999999995</v>
      </c>
      <c r="AN790" s="140">
        <f>Table1[[#This Row],[V2.0 TEC Requirement (kWh/wk)]]*52/3</f>
        <v>106.59999999999998</v>
      </c>
      <c r="AO7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0.92189999999999994</v>
      </c>
      <c r="AP790" s="140">
        <f t="array" ref="AP7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0.81799999999999995</v>
      </c>
      <c r="AQ790" s="140">
        <f>Table1[[#This Row],[Proposed V3.0 TEC Requirement (kWh/wk)]]+IF(Table1[[#This Row],[Maximum Document Size Width]]&gt;=275,A3_Weekly,0)+IF(AND(ISNUMBER(FIND("WiFi",Table1[[#This Row],[Functional Adders]])),ISERROR(FIND("Ethernet",Table1[[#This Row],[Functional Adders]]))),WiFi_Weekly,0)</f>
        <v>0.86799999999999999</v>
      </c>
      <c r="AR790" s="140" t="b">
        <f>Table1[[#This Row],[Typical Electricity Consumption (TEC) Per Proposed V3.0 Calculations (kWh/wk)]]&lt;=Table1[[#This Row],[Proposed V3.0 TEC Requirement Plus A3 and Wi-Fi Allowances (kWh/wk)]]</f>
        <v>0</v>
      </c>
      <c r="AS790" s="140" t="b">
        <f t="shared" si="14"/>
        <v>0</v>
      </c>
    </row>
    <row r="791" spans="1:45" ht="36" x14ac:dyDescent="0.2">
      <c r="A791" s="131">
        <v>2302873</v>
      </c>
      <c r="B791" s="132" t="s">
        <v>1171</v>
      </c>
      <c r="C791" s="132" t="s">
        <v>1172</v>
      </c>
      <c r="D791" s="132" t="s">
        <v>1233</v>
      </c>
      <c r="E791" s="132" t="s">
        <v>1233</v>
      </c>
      <c r="F791" s="132"/>
      <c r="G791" s="132" t="s">
        <v>1432</v>
      </c>
      <c r="H791" s="132" t="s">
        <v>22</v>
      </c>
      <c r="I791" s="133">
        <v>305</v>
      </c>
      <c r="J791" s="132">
        <v>1300</v>
      </c>
      <c r="K791" s="132"/>
      <c r="L791" s="132" t="s">
        <v>32</v>
      </c>
      <c r="M791" s="132" t="s">
        <v>28</v>
      </c>
      <c r="N791" s="141">
        <v>60</v>
      </c>
      <c r="O791" s="132" t="s">
        <v>24</v>
      </c>
      <c r="P791" s="134">
        <v>3.4</v>
      </c>
      <c r="Q791" s="135">
        <v>176.8</v>
      </c>
      <c r="R791" s="132" t="s">
        <v>25</v>
      </c>
      <c r="S791" s="136">
        <v>43093</v>
      </c>
      <c r="T791" s="136">
        <v>42975</v>
      </c>
      <c r="U791" s="132" t="s">
        <v>45</v>
      </c>
      <c r="V791" s="132" t="s">
        <v>1234</v>
      </c>
      <c r="W791" s="132">
        <v>0</v>
      </c>
      <c r="X791" s="132">
        <v>7.8</v>
      </c>
      <c r="Y791" s="132">
        <v>31.2</v>
      </c>
      <c r="Z791" s="132">
        <v>44.4</v>
      </c>
      <c r="AA791" s="132">
        <v>32</v>
      </c>
      <c r="AB791" s="133">
        <v>665.6</v>
      </c>
      <c r="AC791" s="133">
        <v>3.4304000000000001</v>
      </c>
      <c r="AD791" s="133">
        <v>166.4</v>
      </c>
      <c r="AE791" s="133">
        <v>0.95840000000000003</v>
      </c>
      <c r="AF791" s="133">
        <v>49.836800000000004</v>
      </c>
      <c r="AG791" s="139">
        <f>Table1[[#This Row],[Print/Copy Time from Sleep Mode (s)]]-Table1[[#This Row],[Print/Copy Time from Ready State (s)]]</f>
        <v>23.4</v>
      </c>
      <c r="AH7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1" s="139" t="b">
        <f>IF(Table1[[#This Row],[Recovery Time Requirement (s)]]="No Requirement",TRUE,IF(Table1[[#This Row],[Recovery Time Requirement (s)]]="Default Delay Time Missing","Unknown",Table1[[#This Row],[Recovery Time (s) (Tactive1 - Tactive0)]]&lt;=Table1[[#This Row],[Recovery Time Requirement (s)]]))</f>
        <v>1</v>
      </c>
      <c r="AJ791" s="139" t="b">
        <f>Table1[[#This Row],[Automatic Duplex Output Capable]]&lt;&gt;"Optional"</f>
        <v>1</v>
      </c>
      <c r="AK7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1" s="133" t="str">
        <f t="array" ref="AL7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1" s="133">
        <f t="array" ref="AM7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791" s="133">
        <f>Table1[[#This Row],[V2.0 TEC Requirement (kWh/wk)]]*52/3</f>
        <v>123.93333333333332</v>
      </c>
      <c r="AO791"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0.90839999999999999</v>
      </c>
      <c r="AP791" s="133">
        <f t="array" ref="AP7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0.86999999999999988</v>
      </c>
      <c r="AQ791" s="133">
        <f>Table1[[#This Row],[Proposed V3.0 TEC Requirement (kWh/wk)]]+IF(Table1[[#This Row],[Maximum Document Size Width]]&gt;=275,A3_Weekly,0)+IF(AND(ISNUMBER(FIND("WiFi",Table1[[#This Row],[Functional Adders]])),ISERROR(FIND("Ethernet",Table1[[#This Row],[Functional Adders]]))),WiFi_Weekly,0)</f>
        <v>0.91999999999999993</v>
      </c>
      <c r="AR791" s="133" t="b">
        <f>Table1[[#This Row],[Typical Electricity Consumption (TEC) Per Proposed V3.0 Calculations (kWh/wk)]]&lt;=Table1[[#This Row],[Proposed V3.0 TEC Requirement Plus A3 and Wi-Fi Allowances (kWh/wk)]]</f>
        <v>0</v>
      </c>
      <c r="AS791" s="133" t="b">
        <f t="shared" si="14"/>
        <v>0</v>
      </c>
    </row>
    <row r="792" spans="1:45" ht="60" x14ac:dyDescent="0.2">
      <c r="A792" s="131">
        <v>2199605</v>
      </c>
      <c r="B792" s="132" t="s">
        <v>1171</v>
      </c>
      <c r="C792" s="132" t="s">
        <v>1172</v>
      </c>
      <c r="D792" s="132" t="s">
        <v>3247</v>
      </c>
      <c r="E792" s="132" t="s">
        <v>3247</v>
      </c>
      <c r="F792" s="132"/>
      <c r="G792" s="132" t="s">
        <v>1432</v>
      </c>
      <c r="H792" s="132" t="s">
        <v>22</v>
      </c>
      <c r="I792" s="133">
        <v>297</v>
      </c>
      <c r="J792" s="133">
        <v>432</v>
      </c>
      <c r="K792" s="132"/>
      <c r="L792" s="132" t="s">
        <v>32</v>
      </c>
      <c r="M792" s="132" t="s">
        <v>28</v>
      </c>
      <c r="N792" s="133">
        <v>62</v>
      </c>
      <c r="O792" s="132" t="s">
        <v>24</v>
      </c>
      <c r="P792" s="134">
        <v>7.3029999999999999</v>
      </c>
      <c r="Q792" s="135">
        <v>379.75599999999997</v>
      </c>
      <c r="R792" s="132" t="s">
        <v>25</v>
      </c>
      <c r="S792" s="136">
        <v>40296</v>
      </c>
      <c r="T792" s="136">
        <v>41625</v>
      </c>
      <c r="U792" s="132" t="s">
        <v>45</v>
      </c>
      <c r="V792" s="132" t="s">
        <v>3792</v>
      </c>
      <c r="W792" s="137">
        <v>1</v>
      </c>
      <c r="X792" s="137">
        <v>21</v>
      </c>
      <c r="Y792" s="137">
        <v>51.6</v>
      </c>
      <c r="Z792" s="137">
        <v>43.8</v>
      </c>
      <c r="AA792" s="137">
        <v>32</v>
      </c>
      <c r="AB792" s="137">
        <v>1275.2</v>
      </c>
      <c r="AC792" s="138">
        <v>7.2976000000000001</v>
      </c>
      <c r="AD792" s="137">
        <v>318.8</v>
      </c>
      <c r="AE792" s="137">
        <v>2.7315999999999998</v>
      </c>
      <c r="AF792" s="137">
        <v>142.04319999999998</v>
      </c>
      <c r="AG792" s="139">
        <f>Table1[[#This Row],[Print/Copy Time from Sleep Mode (s)]]-Table1[[#This Row],[Print/Copy Time from Ready State (s)]]</f>
        <v>30.6</v>
      </c>
      <c r="AH7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2" s="139" t="b">
        <f>IF(Table1[[#This Row],[Recovery Time Requirement (s)]]="No Requirement",TRUE,IF(Table1[[#This Row],[Recovery Time Requirement (s)]]="Default Delay Time Missing","Unknown",Table1[[#This Row],[Recovery Time (s) (Tactive1 - Tactive0)]]&lt;=Table1[[#This Row],[Recovery Time Requirement (s)]]))</f>
        <v>0</v>
      </c>
      <c r="AJ792" s="139" t="b">
        <f>Table1[[#This Row],[Automatic Duplex Output Capable]]&lt;&gt;"Optional"</f>
        <v>1</v>
      </c>
      <c r="AK7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2" s="140" t="str">
        <f t="array" ref="AL7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2" s="140">
        <f t="array" ref="AM7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7.6499999999999995</v>
      </c>
      <c r="AN792" s="140">
        <f>Table1[[#This Row],[V2.0 TEC Requirement (kWh/wk)]]*52/3</f>
        <v>132.6</v>
      </c>
      <c r="AO7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2.6816</v>
      </c>
      <c r="AP792" s="140">
        <f t="array" ref="AP7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0.91899999999999982</v>
      </c>
      <c r="AQ792" s="140">
        <f>Table1[[#This Row],[Proposed V3.0 TEC Requirement (kWh/wk)]]+IF(Table1[[#This Row],[Maximum Document Size Width]]&gt;=275,A3_Weekly,0)+IF(AND(ISNUMBER(FIND("WiFi",Table1[[#This Row],[Functional Adders]])),ISERROR(FIND("Ethernet",Table1[[#This Row],[Functional Adders]]))),WiFi_Weekly,0)</f>
        <v>0.96899999999999986</v>
      </c>
      <c r="AR792" s="140" t="b">
        <f>Table1[[#This Row],[Typical Electricity Consumption (TEC) Per Proposed V3.0 Calculations (kWh/wk)]]&lt;=Table1[[#This Row],[Proposed V3.0 TEC Requirement Plus A3 and Wi-Fi Allowances (kWh/wk)]]</f>
        <v>0</v>
      </c>
      <c r="AS792" s="140" t="b">
        <f t="shared" si="14"/>
        <v>0</v>
      </c>
    </row>
    <row r="793" spans="1:45" ht="36" x14ac:dyDescent="0.2">
      <c r="A793" s="131">
        <v>2217151</v>
      </c>
      <c r="B793" s="132" t="s">
        <v>1171</v>
      </c>
      <c r="C793" s="132" t="s">
        <v>1172</v>
      </c>
      <c r="D793" s="132" t="s">
        <v>3248</v>
      </c>
      <c r="E793" s="132" t="s">
        <v>3248</v>
      </c>
      <c r="F793" s="132"/>
      <c r="G793" s="132" t="s">
        <v>1432</v>
      </c>
      <c r="H793" s="132" t="s">
        <v>22</v>
      </c>
      <c r="I793" s="133">
        <v>297</v>
      </c>
      <c r="J793" s="133">
        <v>432</v>
      </c>
      <c r="K793" s="132"/>
      <c r="L793" s="132" t="s">
        <v>32</v>
      </c>
      <c r="M793" s="132" t="s">
        <v>28</v>
      </c>
      <c r="N793" s="133">
        <v>65</v>
      </c>
      <c r="O793" s="132" t="s">
        <v>24</v>
      </c>
      <c r="P793" s="134">
        <v>4.8579999999999997</v>
      </c>
      <c r="Q793" s="135">
        <v>252.61600000000001</v>
      </c>
      <c r="R793" s="132" t="s">
        <v>25</v>
      </c>
      <c r="S793" s="136">
        <v>41927</v>
      </c>
      <c r="T793" s="136">
        <v>41857</v>
      </c>
      <c r="U793" s="132" t="s">
        <v>45</v>
      </c>
      <c r="V793" s="132" t="s">
        <v>3793</v>
      </c>
      <c r="W793" s="137">
        <v>0</v>
      </c>
      <c r="X793" s="137">
        <v>9.6</v>
      </c>
      <c r="Y793" s="137">
        <v>43.8</v>
      </c>
      <c r="Z793" s="137">
        <v>40.799999999999997</v>
      </c>
      <c r="AA793" s="137">
        <v>32</v>
      </c>
      <c r="AB793" s="137">
        <v>952.8</v>
      </c>
      <c r="AC793" s="138">
        <v>4.8536000000000001</v>
      </c>
      <c r="AD793" s="137">
        <v>238.2</v>
      </c>
      <c r="AE793" s="137">
        <v>1.3015999999999999</v>
      </c>
      <c r="AF793" s="137">
        <v>67.683199999999999</v>
      </c>
      <c r="AG793" s="139">
        <f>Table1[[#This Row],[Print/Copy Time from Sleep Mode (s)]]-Table1[[#This Row],[Print/Copy Time from Ready State (s)]]</f>
        <v>34.199999999999996</v>
      </c>
      <c r="AH7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3" s="139" t="b">
        <f>IF(Table1[[#This Row],[Recovery Time Requirement (s)]]="No Requirement",TRUE,IF(Table1[[#This Row],[Recovery Time Requirement (s)]]="Default Delay Time Missing","Unknown",Table1[[#This Row],[Recovery Time (s) (Tactive1 - Tactive0)]]&lt;=Table1[[#This Row],[Recovery Time Requirement (s)]]))</f>
        <v>0</v>
      </c>
      <c r="AJ793" s="139" t="b">
        <f>Table1[[#This Row],[Automatic Duplex Output Capable]]&lt;&gt;"Optional"</f>
        <v>1</v>
      </c>
      <c r="AK7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3" s="140" t="str">
        <f t="array" ref="AL7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3" s="140">
        <f t="array" ref="AM7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793" s="140">
        <f>Table1[[#This Row],[V2.0 TEC Requirement (kWh/wk)]]*52/3</f>
        <v>145.6</v>
      </c>
      <c r="AO7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1.2515999999999998</v>
      </c>
      <c r="AP793" s="140">
        <f t="array" ref="AP7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793" s="140">
        <f>Table1[[#This Row],[Proposed V3.0 TEC Requirement (kWh/wk)]]+IF(Table1[[#This Row],[Maximum Document Size Width]]&gt;=275,A3_Weekly,0)+IF(AND(ISNUMBER(FIND("WiFi",Table1[[#This Row],[Functional Adders]])),ISERROR(FIND("Ethernet",Table1[[#This Row],[Functional Adders]]))),WiFi_Weekly,0)</f>
        <v>1.077</v>
      </c>
      <c r="AR793" s="140" t="b">
        <f>Table1[[#This Row],[Typical Electricity Consumption (TEC) Per Proposed V3.0 Calculations (kWh/wk)]]&lt;=Table1[[#This Row],[Proposed V3.0 TEC Requirement Plus A3 and Wi-Fi Allowances (kWh/wk)]]</f>
        <v>0</v>
      </c>
      <c r="AS793" s="140" t="b">
        <f t="shared" si="14"/>
        <v>0</v>
      </c>
    </row>
    <row r="794" spans="1:45" ht="60" x14ac:dyDescent="0.2">
      <c r="A794" s="131">
        <v>2199607</v>
      </c>
      <c r="B794" s="132" t="s">
        <v>1171</v>
      </c>
      <c r="C794" s="132" t="s">
        <v>1172</v>
      </c>
      <c r="D794" s="132" t="s">
        <v>3249</v>
      </c>
      <c r="E794" s="132" t="s">
        <v>3249</v>
      </c>
      <c r="F794" s="132"/>
      <c r="G794" s="132" t="s">
        <v>1432</v>
      </c>
      <c r="H794" s="132" t="s">
        <v>22</v>
      </c>
      <c r="I794" s="133">
        <v>297</v>
      </c>
      <c r="J794" s="133">
        <v>432</v>
      </c>
      <c r="K794" s="132"/>
      <c r="L794" s="132" t="s">
        <v>32</v>
      </c>
      <c r="M794" s="132" t="s">
        <v>28</v>
      </c>
      <c r="N794" s="133">
        <v>75</v>
      </c>
      <c r="O794" s="132" t="s">
        <v>24</v>
      </c>
      <c r="P794" s="134">
        <v>8.1630000000000003</v>
      </c>
      <c r="Q794" s="135">
        <v>424.476</v>
      </c>
      <c r="R794" s="132" t="s">
        <v>25</v>
      </c>
      <c r="S794" s="136">
        <v>40296</v>
      </c>
      <c r="T794" s="136">
        <v>41625</v>
      </c>
      <c r="U794" s="132" t="s">
        <v>45</v>
      </c>
      <c r="V794" s="132" t="s">
        <v>3794</v>
      </c>
      <c r="W794" s="137">
        <v>1</v>
      </c>
      <c r="X794" s="137">
        <v>9.6</v>
      </c>
      <c r="Y794" s="137">
        <v>52.2</v>
      </c>
      <c r="Z794" s="137">
        <v>43.8</v>
      </c>
      <c r="AA794" s="137">
        <v>32</v>
      </c>
      <c r="AB794" s="137">
        <v>1448.2</v>
      </c>
      <c r="AC794" s="138">
        <v>8.1626000000000012</v>
      </c>
      <c r="AD794" s="137">
        <v>362.05</v>
      </c>
      <c r="AE794" s="137">
        <v>2.9478499999999999</v>
      </c>
      <c r="AF794" s="137">
        <v>153.28819999999999</v>
      </c>
      <c r="AG794" s="139">
        <f>Table1[[#This Row],[Print/Copy Time from Sleep Mode (s)]]-Table1[[#This Row],[Print/Copy Time from Ready State (s)]]</f>
        <v>42.6</v>
      </c>
      <c r="AH7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4" s="139" t="b">
        <f>IF(Table1[[#This Row],[Recovery Time Requirement (s)]]="No Requirement",TRUE,IF(Table1[[#This Row],[Recovery Time Requirement (s)]]="Default Delay Time Missing","Unknown",Table1[[#This Row],[Recovery Time (s) (Tactive1 - Tactive0)]]&lt;=Table1[[#This Row],[Recovery Time Requirement (s)]]))</f>
        <v>0</v>
      </c>
      <c r="AJ794" s="139" t="b">
        <f>Table1[[#This Row],[Automatic Duplex Output Capable]]&lt;&gt;"Optional"</f>
        <v>1</v>
      </c>
      <c r="AK7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4" s="140" t="str">
        <f t="array" ref="AL7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4" s="140">
        <f t="array" ref="AM7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794" s="140">
        <f>Table1[[#This Row],[V2.0 TEC Requirement (kWh/wk)]]*52/3</f>
        <v>188.93333333333337</v>
      </c>
      <c r="AO7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2.89785</v>
      </c>
      <c r="AP794" s="140">
        <f t="array" ref="AP7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794" s="140">
        <f>Table1[[#This Row],[Proposed V3.0 TEC Requirement (kWh/wk)]]+IF(Table1[[#This Row],[Maximum Document Size Width]]&gt;=275,A3_Weekly,0)+IF(AND(ISNUMBER(FIND("WiFi",Table1[[#This Row],[Functional Adders]])),ISERROR(FIND("Ethernet",Table1[[#This Row],[Functional Adders]]))),WiFi_Weekly,0)</f>
        <v>1.4369999999999998</v>
      </c>
      <c r="AR794" s="140" t="b">
        <f>Table1[[#This Row],[Typical Electricity Consumption (TEC) Per Proposed V3.0 Calculations (kWh/wk)]]&lt;=Table1[[#This Row],[Proposed V3.0 TEC Requirement Plus A3 and Wi-Fi Allowances (kWh/wk)]]</f>
        <v>0</v>
      </c>
      <c r="AS794" s="140" t="b">
        <f t="shared" si="14"/>
        <v>0</v>
      </c>
    </row>
    <row r="795" spans="1:45" ht="36" x14ac:dyDescent="0.2">
      <c r="A795" s="131">
        <v>2217152</v>
      </c>
      <c r="B795" s="132" t="s">
        <v>1171</v>
      </c>
      <c r="C795" s="132" t="s">
        <v>1172</v>
      </c>
      <c r="D795" s="132" t="s">
        <v>3250</v>
      </c>
      <c r="E795" s="132" t="s">
        <v>3250</v>
      </c>
      <c r="F795" s="132"/>
      <c r="G795" s="132" t="s">
        <v>1432</v>
      </c>
      <c r="H795" s="132" t="s">
        <v>22</v>
      </c>
      <c r="I795" s="133">
        <v>297</v>
      </c>
      <c r="J795" s="133">
        <v>432</v>
      </c>
      <c r="K795" s="132"/>
      <c r="L795" s="132" t="s">
        <v>32</v>
      </c>
      <c r="M795" s="132" t="s">
        <v>28</v>
      </c>
      <c r="N795" s="133">
        <v>75</v>
      </c>
      <c r="O795" s="132" t="s">
        <v>24</v>
      </c>
      <c r="P795" s="134">
        <v>5.5259999999999998</v>
      </c>
      <c r="Q795" s="135">
        <v>287.35199999999998</v>
      </c>
      <c r="R795" s="132" t="s">
        <v>25</v>
      </c>
      <c r="S795" s="136">
        <v>41927</v>
      </c>
      <c r="T795" s="136">
        <v>41857</v>
      </c>
      <c r="U795" s="132" t="s">
        <v>45</v>
      </c>
      <c r="V795" s="132" t="s">
        <v>3795</v>
      </c>
      <c r="W795" s="137">
        <v>0</v>
      </c>
      <c r="X795" s="137">
        <v>9.6</v>
      </c>
      <c r="Y795" s="137">
        <v>43.8</v>
      </c>
      <c r="Z795" s="137">
        <v>40.799999999999997</v>
      </c>
      <c r="AA795" s="137">
        <v>32</v>
      </c>
      <c r="AB795" s="137">
        <v>1086.8000000000002</v>
      </c>
      <c r="AC795" s="138">
        <v>5.523600000000001</v>
      </c>
      <c r="AD795" s="137">
        <v>271.70000000000005</v>
      </c>
      <c r="AE795" s="137">
        <v>1.4690999999999999</v>
      </c>
      <c r="AF795" s="137">
        <v>76.393199999999993</v>
      </c>
      <c r="AG795" s="139">
        <f>Table1[[#This Row],[Print/Copy Time from Sleep Mode (s)]]-Table1[[#This Row],[Print/Copy Time from Ready State (s)]]</f>
        <v>34.199999999999996</v>
      </c>
      <c r="AH7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5" s="139" t="b">
        <f>IF(Table1[[#This Row],[Recovery Time Requirement (s)]]="No Requirement",TRUE,IF(Table1[[#This Row],[Recovery Time Requirement (s)]]="Default Delay Time Missing","Unknown",Table1[[#This Row],[Recovery Time (s) (Tactive1 - Tactive0)]]&lt;=Table1[[#This Row],[Recovery Time Requirement (s)]]))</f>
        <v>0</v>
      </c>
      <c r="AJ795" s="139" t="b">
        <f>Table1[[#This Row],[Automatic Duplex Output Capable]]&lt;&gt;"Optional"</f>
        <v>1</v>
      </c>
      <c r="AK7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5" s="140" t="str">
        <f t="array" ref="AL7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5" s="140">
        <f t="array" ref="AM7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795" s="140">
        <f>Table1[[#This Row],[V2.0 TEC Requirement (kWh/wk)]]*52/3</f>
        <v>188.93333333333337</v>
      </c>
      <c r="AO7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1.4190999999999998</v>
      </c>
      <c r="AP795" s="140">
        <f t="array" ref="AP7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795" s="140">
        <f>Table1[[#This Row],[Proposed V3.0 TEC Requirement (kWh/wk)]]+IF(Table1[[#This Row],[Maximum Document Size Width]]&gt;=275,A3_Weekly,0)+IF(AND(ISNUMBER(FIND("WiFi",Table1[[#This Row],[Functional Adders]])),ISERROR(FIND("Ethernet",Table1[[#This Row],[Functional Adders]]))),WiFi_Weekly,0)</f>
        <v>1.4369999999999998</v>
      </c>
      <c r="AR795" s="140" t="b">
        <f>Table1[[#This Row],[Typical Electricity Consumption (TEC) Per Proposed V3.0 Calculations (kWh/wk)]]&lt;=Table1[[#This Row],[Proposed V3.0 TEC Requirement Plus A3 and Wi-Fi Allowances (kWh/wk)]]</f>
        <v>0</v>
      </c>
      <c r="AS795" s="140" t="b">
        <f t="shared" si="14"/>
        <v>0</v>
      </c>
    </row>
    <row r="796" spans="1:45" ht="60" x14ac:dyDescent="0.2">
      <c r="A796" s="131">
        <v>2198407</v>
      </c>
      <c r="B796" s="132" t="s">
        <v>1171</v>
      </c>
      <c r="C796" s="132" t="s">
        <v>1172</v>
      </c>
      <c r="D796" s="132" t="s">
        <v>3251</v>
      </c>
      <c r="E796" s="132" t="s">
        <v>3251</v>
      </c>
      <c r="F796" s="132"/>
      <c r="G796" s="132" t="s">
        <v>1432</v>
      </c>
      <c r="H796" s="132" t="s">
        <v>22</v>
      </c>
      <c r="I796" s="133">
        <v>297</v>
      </c>
      <c r="J796" s="132">
        <v>432</v>
      </c>
      <c r="K796" s="132"/>
      <c r="L796" s="132" t="s">
        <v>32</v>
      </c>
      <c r="M796" s="132" t="s">
        <v>28</v>
      </c>
      <c r="N796" s="141">
        <v>90</v>
      </c>
      <c r="O796" s="132" t="s">
        <v>24</v>
      </c>
      <c r="P796" s="134">
        <v>12.696</v>
      </c>
      <c r="Q796" s="135">
        <v>660.19200000000001</v>
      </c>
      <c r="R796" s="132" t="s">
        <v>25</v>
      </c>
      <c r="S796" s="136">
        <v>41095</v>
      </c>
      <c r="T796" s="136">
        <v>41619</v>
      </c>
      <c r="U796" s="132" t="s">
        <v>45</v>
      </c>
      <c r="V796" s="132" t="s">
        <v>3796</v>
      </c>
      <c r="W796" s="132">
        <v>0</v>
      </c>
      <c r="X796" s="132">
        <v>10.8</v>
      </c>
      <c r="Y796" s="132">
        <v>159</v>
      </c>
      <c r="Z796" s="132">
        <v>123</v>
      </c>
      <c r="AA796" s="132">
        <v>32</v>
      </c>
      <c r="AB796" s="133">
        <v>2510</v>
      </c>
      <c r="AC796" s="133">
        <v>12.7036</v>
      </c>
      <c r="AD796" s="133">
        <v>627.5</v>
      </c>
      <c r="AE796" s="133">
        <v>3.3270999999999997</v>
      </c>
      <c r="AF796" s="133">
        <v>173.00919999999999</v>
      </c>
      <c r="AG796" s="139">
        <f>Table1[[#This Row],[Print/Copy Time from Sleep Mode (s)]]-Table1[[#This Row],[Print/Copy Time from Ready State (s)]]</f>
        <v>148.19999999999999</v>
      </c>
      <c r="AH7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6" s="139" t="b">
        <f>IF(Table1[[#This Row],[Recovery Time Requirement (s)]]="No Requirement",TRUE,IF(Table1[[#This Row],[Recovery Time Requirement (s)]]="Default Delay Time Missing","Unknown",Table1[[#This Row],[Recovery Time (s) (Tactive1 - Tactive0)]]&lt;=Table1[[#This Row],[Recovery Time Requirement (s)]]))</f>
        <v>0</v>
      </c>
      <c r="AJ796" s="139" t="b">
        <f>Table1[[#This Row],[Automatic Duplex Output Capable]]&lt;&gt;"Optional"</f>
        <v>1</v>
      </c>
      <c r="AK7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6" s="133" t="str">
        <f t="array" ref="AL7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6" s="133">
        <f t="array" ref="AM7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18.150000000000002</v>
      </c>
      <c r="AN796" s="133">
        <f>Table1[[#This Row],[V2.0 TEC Requirement (kWh/wk)]]*52/3</f>
        <v>314.60000000000002</v>
      </c>
      <c r="AO796"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3.2770999999999999</v>
      </c>
      <c r="AP796" s="133">
        <f t="array" ref="AP7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2.3859999999999992</v>
      </c>
      <c r="AQ796" s="133">
        <f>Table1[[#This Row],[Proposed V3.0 TEC Requirement (kWh/wk)]]+IF(Table1[[#This Row],[Maximum Document Size Width]]&gt;=275,A3_Weekly,0)+IF(AND(ISNUMBER(FIND("WiFi",Table1[[#This Row],[Functional Adders]])),ISERROR(FIND("Ethernet",Table1[[#This Row],[Functional Adders]]))),WiFi_Weekly,0)</f>
        <v>2.4359999999999991</v>
      </c>
      <c r="AR796" s="133" t="b">
        <f>Table1[[#This Row],[Typical Electricity Consumption (TEC) Per Proposed V3.0 Calculations (kWh/wk)]]&lt;=Table1[[#This Row],[Proposed V3.0 TEC Requirement Plus A3 and Wi-Fi Allowances (kWh/wk)]]</f>
        <v>0</v>
      </c>
      <c r="AS796" s="133" t="b">
        <f t="shared" si="14"/>
        <v>0</v>
      </c>
    </row>
    <row r="797" spans="1:45" ht="36" x14ac:dyDescent="0.2">
      <c r="A797" s="131">
        <v>2282185</v>
      </c>
      <c r="B797" s="132" t="s">
        <v>1171</v>
      </c>
      <c r="C797" s="132" t="s">
        <v>1172</v>
      </c>
      <c r="D797" s="132" t="s">
        <v>1235</v>
      </c>
      <c r="E797" s="132" t="s">
        <v>1235</v>
      </c>
      <c r="F797" s="132"/>
      <c r="G797" s="132" t="s">
        <v>1432</v>
      </c>
      <c r="H797" s="132" t="s">
        <v>22</v>
      </c>
      <c r="I797" s="133">
        <v>310</v>
      </c>
      <c r="J797" s="132">
        <v>462</v>
      </c>
      <c r="K797" s="132"/>
      <c r="L797" s="132" t="s">
        <v>32</v>
      </c>
      <c r="M797" s="132" t="s">
        <v>28</v>
      </c>
      <c r="N797" s="141">
        <v>90</v>
      </c>
      <c r="O797" s="132" t="s">
        <v>24</v>
      </c>
      <c r="P797" s="134">
        <v>12.2</v>
      </c>
      <c r="Q797" s="135">
        <v>634.4</v>
      </c>
      <c r="R797" s="132" t="s">
        <v>25</v>
      </c>
      <c r="S797" s="136">
        <v>42754</v>
      </c>
      <c r="T797" s="136">
        <v>42663</v>
      </c>
      <c r="U797" s="132" t="s">
        <v>45</v>
      </c>
      <c r="V797" s="132" t="s">
        <v>1236</v>
      </c>
      <c r="W797" s="132">
        <v>0</v>
      </c>
      <c r="X797" s="132">
        <v>14.4</v>
      </c>
      <c r="Y797" s="132">
        <v>114</v>
      </c>
      <c r="Z797" s="132">
        <v>103.2</v>
      </c>
      <c r="AA797" s="132">
        <v>32</v>
      </c>
      <c r="AB797" s="133">
        <v>2419.6</v>
      </c>
      <c r="AC797" s="133">
        <v>12.238799999999999</v>
      </c>
      <c r="AD797" s="133">
        <v>604.9</v>
      </c>
      <c r="AE797" s="133">
        <v>3.1983000000000001</v>
      </c>
      <c r="AF797" s="133">
        <v>166.3116</v>
      </c>
      <c r="AG797" s="139">
        <f>Table1[[#This Row],[Print/Copy Time from Sleep Mode (s)]]-Table1[[#This Row],[Print/Copy Time from Ready State (s)]]</f>
        <v>99.6</v>
      </c>
      <c r="AH7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797" s="139" t="b">
        <f>IF(Table1[[#This Row],[Recovery Time Requirement (s)]]="No Requirement",TRUE,IF(Table1[[#This Row],[Recovery Time Requirement (s)]]="Default Delay Time Missing","Unknown",Table1[[#This Row],[Recovery Time (s) (Tactive1 - Tactive0)]]&lt;=Table1[[#This Row],[Recovery Time Requirement (s)]]))</f>
        <v>0</v>
      </c>
      <c r="AJ797" s="139" t="b">
        <f>Table1[[#This Row],[Automatic Duplex Output Capable]]&lt;&gt;"Optional"</f>
        <v>1</v>
      </c>
      <c r="AK7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7" s="133" t="str">
        <f t="array" ref="AL7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7" s="133">
        <f t="array" ref="AM7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18.150000000000002</v>
      </c>
      <c r="AN797" s="133">
        <f>Table1[[#This Row],[V2.0 TEC Requirement (kWh/wk)]]*52/3</f>
        <v>314.60000000000002</v>
      </c>
      <c r="AO797"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3.1483000000000003</v>
      </c>
      <c r="AP797" s="133">
        <f t="array" ref="AP7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2.3859999999999992</v>
      </c>
      <c r="AQ797" s="133">
        <f>Table1[[#This Row],[Proposed V3.0 TEC Requirement (kWh/wk)]]+IF(Table1[[#This Row],[Maximum Document Size Width]]&gt;=275,A3_Weekly,0)+IF(AND(ISNUMBER(FIND("WiFi",Table1[[#This Row],[Functional Adders]])),ISERROR(FIND("Ethernet",Table1[[#This Row],[Functional Adders]]))),WiFi_Weekly,0)</f>
        <v>2.4359999999999991</v>
      </c>
      <c r="AR797" s="133" t="b">
        <f>Table1[[#This Row],[Typical Electricity Consumption (TEC) Per Proposed V3.0 Calculations (kWh/wk)]]&lt;=Table1[[#This Row],[Proposed V3.0 TEC Requirement Plus A3 and Wi-Fi Allowances (kWh/wk)]]</f>
        <v>0</v>
      </c>
      <c r="AS797" s="133" t="b">
        <f t="shared" si="14"/>
        <v>0</v>
      </c>
    </row>
    <row r="798" spans="1:45" ht="36" x14ac:dyDescent="0.2">
      <c r="A798" s="131">
        <v>2209679</v>
      </c>
      <c r="B798" s="132" t="s">
        <v>1237</v>
      </c>
      <c r="C798" s="132" t="s">
        <v>1238</v>
      </c>
      <c r="D798" s="132" t="s">
        <v>3252</v>
      </c>
      <c r="E798" s="132" t="s">
        <v>3252</v>
      </c>
      <c r="F798" s="132"/>
      <c r="G798" s="132" t="s">
        <v>29</v>
      </c>
      <c r="H798" s="132" t="s">
        <v>22</v>
      </c>
      <c r="I798" s="133">
        <v>216</v>
      </c>
      <c r="J798" s="132"/>
      <c r="K798" s="132"/>
      <c r="L798" s="132" t="s">
        <v>32</v>
      </c>
      <c r="M798" s="132" t="s">
        <v>28</v>
      </c>
      <c r="N798" s="133">
        <v>42</v>
      </c>
      <c r="O798" s="132" t="s">
        <v>24</v>
      </c>
      <c r="P798" s="134">
        <v>2.6</v>
      </c>
      <c r="Q798" s="135">
        <v>135.19999999999999</v>
      </c>
      <c r="R798" s="132" t="s">
        <v>31</v>
      </c>
      <c r="S798" s="136">
        <v>41821</v>
      </c>
      <c r="T798" s="136">
        <v>41758</v>
      </c>
      <c r="U798" s="132" t="s">
        <v>40</v>
      </c>
      <c r="V798" s="132" t="s">
        <v>3797</v>
      </c>
      <c r="W798" s="137">
        <v>0</v>
      </c>
      <c r="X798" s="137">
        <v>6</v>
      </c>
      <c r="Y798" s="137">
        <v>28.2</v>
      </c>
      <c r="Z798" s="137">
        <v>25.8</v>
      </c>
      <c r="AA798" s="137">
        <v>32</v>
      </c>
      <c r="AB798" s="137">
        <v>428.8</v>
      </c>
      <c r="AC798" s="138">
        <v>2.5535999999999999</v>
      </c>
      <c r="AD798" s="137">
        <v>107.2</v>
      </c>
      <c r="AE798" s="137">
        <v>1.0416000000000001</v>
      </c>
      <c r="AF798" s="137">
        <v>54.163200000000003</v>
      </c>
      <c r="AG798" s="139">
        <f>Table1[[#This Row],[Print/Copy Time from Sleep Mode (s)]]-Table1[[#This Row],[Print/Copy Time from Ready State (s)]]</f>
        <v>22.2</v>
      </c>
      <c r="AH79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798" s="139" t="b">
        <f>IF(Table1[[#This Row],[Recovery Time Requirement (s)]]="No Requirement",TRUE,IF(Table1[[#This Row],[Recovery Time Requirement (s)]]="Default Delay Time Missing","Unknown",Table1[[#This Row],[Recovery Time (s) (Tactive1 - Tactive0)]]&lt;=Table1[[#This Row],[Recovery Time Requirement (s)]]))</f>
        <v>1</v>
      </c>
      <c r="AJ798" s="139" t="b">
        <f>Table1[[#This Row],[Automatic Duplex Output Capable]]&lt;&gt;"Optional"</f>
        <v>1</v>
      </c>
      <c r="AK7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8" s="140" t="str">
        <f t="array" ref="AL7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798" s="140">
        <f t="array" ref="AM7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798" s="140">
        <f>Table1[[#This Row],[V2.0 TEC Requirement (kWh/wk)]]*52/3</f>
        <v>50.613333333333337</v>
      </c>
      <c r="AO7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1.0416000000000001</v>
      </c>
      <c r="AP798" s="140">
        <f t="array" ref="AP7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798" s="140">
        <f>Table1[[#This Row],[Proposed V3.0 TEC Requirement (kWh/wk)]]+IF(Table1[[#This Row],[Maximum Document Size Width]]&gt;=275,A3_Weekly,0)+IF(AND(ISNUMBER(FIND("WiFi",Table1[[#This Row],[Functional Adders]])),ISERROR(FIND("Ethernet",Table1[[#This Row],[Functional Adders]]))),WiFi_Weekly,0)</f>
        <v>0.60399999999999987</v>
      </c>
      <c r="AR798" s="140" t="b">
        <f>Table1[[#This Row],[Typical Electricity Consumption (TEC) Per Proposed V3.0 Calculations (kWh/wk)]]&lt;=Table1[[#This Row],[Proposed V3.0 TEC Requirement Plus A3 and Wi-Fi Allowances (kWh/wk)]]</f>
        <v>0</v>
      </c>
      <c r="AS798" s="140" t="b">
        <f t="shared" si="14"/>
        <v>0</v>
      </c>
    </row>
    <row r="799" spans="1:45" ht="36" x14ac:dyDescent="0.2">
      <c r="A799" s="131">
        <v>2241530</v>
      </c>
      <c r="B799" s="132" t="s">
        <v>1237</v>
      </c>
      <c r="C799" s="132" t="s">
        <v>1238</v>
      </c>
      <c r="D799" s="132" t="s">
        <v>1239</v>
      </c>
      <c r="E799" s="132" t="s">
        <v>1239</v>
      </c>
      <c r="F799" s="132" t="s">
        <v>1240</v>
      </c>
      <c r="G799" s="132" t="s">
        <v>1432</v>
      </c>
      <c r="H799" s="132" t="s">
        <v>22</v>
      </c>
      <c r="I799" s="133">
        <v>216</v>
      </c>
      <c r="J799" s="133">
        <v>279</v>
      </c>
      <c r="K799" s="132"/>
      <c r="L799" s="132" t="s">
        <v>32</v>
      </c>
      <c r="M799" s="132" t="s">
        <v>28</v>
      </c>
      <c r="N799" s="133">
        <v>38</v>
      </c>
      <c r="O799" s="132" t="s">
        <v>24</v>
      </c>
      <c r="P799" s="134">
        <v>2.2000000000000002</v>
      </c>
      <c r="Q799" s="135">
        <v>114.4</v>
      </c>
      <c r="R799" s="132" t="s">
        <v>25</v>
      </c>
      <c r="S799" s="136">
        <v>42278</v>
      </c>
      <c r="T799" s="136">
        <v>42167</v>
      </c>
      <c r="U799" s="132" t="s">
        <v>40</v>
      </c>
      <c r="V799" s="132" t="s">
        <v>1241</v>
      </c>
      <c r="W799" s="137">
        <v>1</v>
      </c>
      <c r="X799" s="137">
        <v>9</v>
      </c>
      <c r="Y799" s="137">
        <v>27</v>
      </c>
      <c r="Z799" s="137">
        <v>25.8</v>
      </c>
      <c r="AA799" s="137">
        <v>32</v>
      </c>
      <c r="AB799" s="137">
        <v>340.8</v>
      </c>
      <c r="AC799" s="138">
        <v>2.1648000000000001</v>
      </c>
      <c r="AD799" s="137">
        <v>85.2</v>
      </c>
      <c r="AE799" s="137">
        <v>0.99479999999999991</v>
      </c>
      <c r="AF799" s="137">
        <v>51.729599999999998</v>
      </c>
      <c r="AG799" s="139">
        <f>Table1[[#This Row],[Print/Copy Time from Sleep Mode (s)]]-Table1[[#This Row],[Print/Copy Time from Ready State (s)]]</f>
        <v>18</v>
      </c>
      <c r="AH7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20.96</v>
      </c>
      <c r="AI799" s="139" t="b">
        <f>IF(Table1[[#This Row],[Recovery Time Requirement (s)]]="No Requirement",TRUE,IF(Table1[[#This Row],[Recovery Time Requirement (s)]]="Default Delay Time Missing","Unknown",Table1[[#This Row],[Recovery Time (s) (Tactive1 - Tactive0)]]&lt;=Table1[[#This Row],[Recovery Time Requirement (s)]]))</f>
        <v>1</v>
      </c>
      <c r="AJ799" s="139" t="b">
        <f>Table1[[#This Row],[Automatic Duplex Output Capable]]&lt;&gt;"Optional"</f>
        <v>1</v>
      </c>
      <c r="AK7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799" s="140" t="str">
        <f t="array" ref="AL7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799" s="140">
        <f t="array" ref="AM7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3.03</v>
      </c>
      <c r="AN799" s="140">
        <f>Table1[[#This Row],[V2.0 TEC Requirement (kWh/wk)]]*52/3</f>
        <v>52.52</v>
      </c>
      <c r="AO7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0.99479999999999991</v>
      </c>
      <c r="AP799" s="140">
        <f t="array" ref="AP7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799" s="140">
        <f>Table1[[#This Row],[Proposed V3.0 TEC Requirement (kWh/wk)]]+IF(Table1[[#This Row],[Maximum Document Size Width]]&gt;=275,A3_Weekly,0)+IF(AND(ISNUMBER(FIND("WiFi",Table1[[#This Row],[Functional Adders]])),ISERROR(FIND("Ethernet",Table1[[#This Row],[Functional Adders]]))),WiFi_Weekly,0)</f>
        <v>0.56899999999999995</v>
      </c>
      <c r="AR799" s="140" t="b">
        <f>Table1[[#This Row],[Typical Electricity Consumption (TEC) Per Proposed V3.0 Calculations (kWh/wk)]]&lt;=Table1[[#This Row],[Proposed V3.0 TEC Requirement Plus A3 and Wi-Fi Allowances (kWh/wk)]]</f>
        <v>0</v>
      </c>
      <c r="AS799" s="140" t="b">
        <f t="shared" si="14"/>
        <v>0</v>
      </c>
    </row>
    <row r="800" spans="1:45" ht="36" x14ac:dyDescent="0.2">
      <c r="A800" s="131">
        <v>2214638</v>
      </c>
      <c r="B800" s="132" t="s">
        <v>1237</v>
      </c>
      <c r="C800" s="132" t="s">
        <v>1238</v>
      </c>
      <c r="D800" s="132" t="s">
        <v>3253</v>
      </c>
      <c r="E800" s="132" t="s">
        <v>3253</v>
      </c>
      <c r="F800" s="132"/>
      <c r="G800" s="132" t="s">
        <v>1432</v>
      </c>
      <c r="H800" s="132" t="s">
        <v>22</v>
      </c>
      <c r="I800" s="133">
        <v>216</v>
      </c>
      <c r="J800" s="133">
        <v>356</v>
      </c>
      <c r="K800" s="132"/>
      <c r="L800" s="132" t="s">
        <v>32</v>
      </c>
      <c r="M800" s="132" t="s">
        <v>28</v>
      </c>
      <c r="N800" s="133">
        <v>42</v>
      </c>
      <c r="O800" s="132" t="s">
        <v>23</v>
      </c>
      <c r="P800" s="134">
        <v>3.2</v>
      </c>
      <c r="Q800" s="135">
        <v>166.4</v>
      </c>
      <c r="R800" s="132" t="s">
        <v>25</v>
      </c>
      <c r="S800" s="136">
        <v>41855</v>
      </c>
      <c r="T800" s="136">
        <v>41823</v>
      </c>
      <c r="U800" s="132" t="s">
        <v>40</v>
      </c>
      <c r="V800" s="132" t="s">
        <v>3798</v>
      </c>
      <c r="W800" s="137">
        <v>1</v>
      </c>
      <c r="X800" s="137">
        <v>6.6</v>
      </c>
      <c r="Y800" s="137">
        <v>27</v>
      </c>
      <c r="Z800" s="137">
        <v>25.2</v>
      </c>
      <c r="AA800" s="137">
        <v>32</v>
      </c>
      <c r="AB800" s="137">
        <v>466</v>
      </c>
      <c r="AC800" s="138">
        <v>3.1875999999999998</v>
      </c>
      <c r="AD800" s="137">
        <v>116.5</v>
      </c>
      <c r="AE800" s="137">
        <v>1.6411</v>
      </c>
      <c r="AF800" s="137">
        <v>85.337199999999996</v>
      </c>
      <c r="AG800" s="139">
        <f>Table1[[#This Row],[Print/Copy Time from Sleep Mode (s)]]-Table1[[#This Row],[Print/Copy Time from Ready State (s)]]</f>
        <v>20.399999999999999</v>
      </c>
      <c r="AH8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800" s="139" t="b">
        <f>IF(Table1[[#This Row],[Recovery Time Requirement (s)]]="No Requirement",TRUE,IF(Table1[[#This Row],[Recovery Time Requirement (s)]]="Default Delay Time Missing","Unknown",Table1[[#This Row],[Recovery Time (s) (Tactive1 - Tactive0)]]&lt;=Table1[[#This Row],[Recovery Time Requirement (s)]]))</f>
        <v>1</v>
      </c>
      <c r="AJ800" s="139" t="b">
        <f>Table1[[#This Row],[Automatic Duplex Output Capable]]&lt;&gt;"Optional"</f>
        <v>1</v>
      </c>
      <c r="AK8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0" s="140" t="str">
        <f t="array" ref="AL8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0" s="140">
        <f t="array" ref="AM8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800" s="140">
        <f>Table1[[#This Row],[V2.0 TEC Requirement (kWh/wk)]]*52/3</f>
        <v>60.146666666666668</v>
      </c>
      <c r="AO8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1.6411</v>
      </c>
      <c r="AP800" s="140">
        <f t="array" ref="AP8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800" s="140">
        <f>Table1[[#This Row],[Proposed V3.0 TEC Requirement (kWh/wk)]]+IF(Table1[[#This Row],[Maximum Document Size Width]]&gt;=275,A3_Weekly,0)+IF(AND(ISNUMBER(FIND("WiFi",Table1[[#This Row],[Functional Adders]])),ISERROR(FIND("Ethernet",Table1[[#This Row],[Functional Adders]]))),WiFi_Weekly,0)</f>
        <v>0.6359999999999999</v>
      </c>
      <c r="AR800" s="140" t="b">
        <f>Table1[[#This Row],[Typical Electricity Consumption (TEC) Per Proposed V3.0 Calculations (kWh/wk)]]&lt;=Table1[[#This Row],[Proposed V3.0 TEC Requirement Plus A3 and Wi-Fi Allowances (kWh/wk)]]</f>
        <v>0</v>
      </c>
      <c r="AS800" s="140" t="b">
        <f t="shared" si="14"/>
        <v>0</v>
      </c>
    </row>
    <row r="801" spans="1:45" ht="36" x14ac:dyDescent="0.2">
      <c r="A801" s="131">
        <v>2200256</v>
      </c>
      <c r="B801" s="132" t="s">
        <v>3254</v>
      </c>
      <c r="C801" s="132" t="s">
        <v>3255</v>
      </c>
      <c r="D801" s="132" t="s">
        <v>3256</v>
      </c>
      <c r="E801" s="132" t="s">
        <v>3256</v>
      </c>
      <c r="F801" s="132"/>
      <c r="G801" s="132" t="s">
        <v>29</v>
      </c>
      <c r="H801" s="132" t="s">
        <v>22</v>
      </c>
      <c r="I801" s="133">
        <v>356</v>
      </c>
      <c r="J801" s="133">
        <v>216</v>
      </c>
      <c r="K801" s="132"/>
      <c r="L801" s="132" t="s">
        <v>32</v>
      </c>
      <c r="M801" s="132" t="s">
        <v>28</v>
      </c>
      <c r="N801" s="133">
        <v>35</v>
      </c>
      <c r="O801" s="132" t="s">
        <v>24</v>
      </c>
      <c r="P801" s="134">
        <v>1.7569999999999999</v>
      </c>
      <c r="Q801" s="135">
        <v>91.364000000000004</v>
      </c>
      <c r="R801" s="132" t="s">
        <v>25</v>
      </c>
      <c r="S801" s="136">
        <v>41372</v>
      </c>
      <c r="T801" s="136">
        <v>41655</v>
      </c>
      <c r="U801" s="132" t="s">
        <v>3799</v>
      </c>
      <c r="V801" s="132" t="s">
        <v>3800</v>
      </c>
      <c r="W801" s="137">
        <v>30</v>
      </c>
      <c r="X801" s="137">
        <v>9.6</v>
      </c>
      <c r="Y801" s="137">
        <v>10.8</v>
      </c>
      <c r="Z801" s="137">
        <v>8.4</v>
      </c>
      <c r="AA801" s="137">
        <v>32</v>
      </c>
      <c r="AB801" s="137">
        <v>280</v>
      </c>
      <c r="AC801" s="138">
        <v>1.7654400000000001</v>
      </c>
      <c r="AD801" s="137">
        <v>70</v>
      </c>
      <c r="AE801" s="137">
        <v>0.79943999999999993</v>
      </c>
      <c r="AF801" s="137">
        <v>41.570879999999995</v>
      </c>
      <c r="AG801" s="139">
        <f>Table1[[#This Row],[Print/Copy Time from Sleep Mode (s)]]-Table1[[#This Row],[Print/Copy Time from Ready State (s)]]</f>
        <v>1.2000000000000011</v>
      </c>
      <c r="AH8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801" s="139" t="b">
        <f>IF(Table1[[#This Row],[Recovery Time Requirement (s)]]="No Requirement",TRUE,IF(Table1[[#This Row],[Recovery Time Requirement (s)]]="Default Delay Time Missing","Unknown",Table1[[#This Row],[Recovery Time (s) (Tactive1 - Tactive0)]]&lt;=Table1[[#This Row],[Recovery Time Requirement (s)]]))</f>
        <v>1</v>
      </c>
      <c r="AJ801" s="139" t="b">
        <f>Table1[[#This Row],[Automatic Duplex Output Capable]]&lt;&gt;"Optional"</f>
        <v>1</v>
      </c>
      <c r="AK8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1" s="140" t="str">
        <f t="array" ref="AL8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01" s="140">
        <f t="array" ref="AM8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2.3499999999999996</v>
      </c>
      <c r="AN801" s="140">
        <f>Table1[[#This Row],[V2.0 TEC Requirement (kWh/wk)]]*52/3</f>
        <v>40.733333333333327</v>
      </c>
      <c r="AO8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0.74943999999999988</v>
      </c>
      <c r="AP801" s="140">
        <f t="array" ref="AP8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801" s="140">
        <f>Table1[[#This Row],[Proposed V3.0 TEC Requirement (kWh/wk)]]+IF(Table1[[#This Row],[Maximum Document Size Width]]&gt;=275,A3_Weekly,0)+IF(AND(ISNUMBER(FIND("WiFi",Table1[[#This Row],[Functional Adders]])),ISERROR(FIND("Ethernet",Table1[[#This Row],[Functional Adders]]))),WiFi_Weekly,0)</f>
        <v>0.53000000000000014</v>
      </c>
      <c r="AR801" s="140" t="b">
        <f>Table1[[#This Row],[Typical Electricity Consumption (TEC) Per Proposed V3.0 Calculations (kWh/wk)]]&lt;=Table1[[#This Row],[Proposed V3.0 TEC Requirement Plus A3 and Wi-Fi Allowances (kWh/wk)]]</f>
        <v>0</v>
      </c>
      <c r="AS801" s="140" t="b">
        <f t="shared" si="14"/>
        <v>0</v>
      </c>
    </row>
    <row r="802" spans="1:45" ht="36" x14ac:dyDescent="0.2">
      <c r="A802" s="131">
        <v>2208776</v>
      </c>
      <c r="B802" s="132" t="s">
        <v>3254</v>
      </c>
      <c r="C802" s="132" t="s">
        <v>3255</v>
      </c>
      <c r="D802" s="132" t="s">
        <v>3257</v>
      </c>
      <c r="E802" s="132" t="s">
        <v>3257</v>
      </c>
      <c r="F802" s="132"/>
      <c r="G802" s="132" t="s">
        <v>29</v>
      </c>
      <c r="H802" s="132" t="s">
        <v>22</v>
      </c>
      <c r="I802" s="133">
        <v>216</v>
      </c>
      <c r="J802" s="133">
        <v>356</v>
      </c>
      <c r="K802" s="132"/>
      <c r="L802" s="132" t="s">
        <v>32</v>
      </c>
      <c r="M802" s="132" t="s">
        <v>28</v>
      </c>
      <c r="N802" s="133">
        <v>35</v>
      </c>
      <c r="O802" s="132" t="s">
        <v>24</v>
      </c>
      <c r="P802" s="134">
        <v>1.653</v>
      </c>
      <c r="Q802" s="135">
        <v>85.956000000000003</v>
      </c>
      <c r="R802" s="132" t="s">
        <v>25</v>
      </c>
      <c r="S802" s="136">
        <v>41730</v>
      </c>
      <c r="T802" s="136">
        <v>41739</v>
      </c>
      <c r="U802" s="132" t="s">
        <v>3799</v>
      </c>
      <c r="V802" s="132" t="s">
        <v>3801</v>
      </c>
      <c r="W802" s="137">
        <v>30</v>
      </c>
      <c r="X802" s="137">
        <v>7.8</v>
      </c>
      <c r="Y802" s="137">
        <v>9.6</v>
      </c>
      <c r="Z802" s="137">
        <v>7.8</v>
      </c>
      <c r="AA802" s="137">
        <v>32</v>
      </c>
      <c r="AB802" s="137">
        <v>266.20000000000005</v>
      </c>
      <c r="AC802" s="138">
        <v>1.659</v>
      </c>
      <c r="AD802" s="137">
        <v>66.550000000000011</v>
      </c>
      <c r="AE802" s="137">
        <v>0.73575000000000002</v>
      </c>
      <c r="AF802" s="137">
        <v>38.259</v>
      </c>
      <c r="AG802" s="139">
        <f>Table1[[#This Row],[Print/Copy Time from Sleep Mode (s)]]-Table1[[#This Row],[Print/Copy Time from Ready State (s)]]</f>
        <v>1.7999999999999998</v>
      </c>
      <c r="AH8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32.85</v>
      </c>
      <c r="AI802" s="139" t="b">
        <f>IF(Table1[[#This Row],[Recovery Time Requirement (s)]]="No Requirement",TRUE,IF(Table1[[#This Row],[Recovery Time Requirement (s)]]="Default Delay Time Missing","Unknown",Table1[[#This Row],[Recovery Time (s) (Tactive1 - Tactive0)]]&lt;=Table1[[#This Row],[Recovery Time Requirement (s)]]))</f>
        <v>1</v>
      </c>
      <c r="AJ802" s="139" t="b">
        <f>Table1[[#This Row],[Automatic Duplex Output Capable]]&lt;&gt;"Optional"</f>
        <v>1</v>
      </c>
      <c r="AK8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2" s="140" t="str">
        <f t="array" ref="AL8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02" s="140">
        <f t="array" ref="AM8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802" s="140">
        <f>Table1[[#This Row],[V2.0 TEC Requirement (kWh/wk)]]*52/3</f>
        <v>35.533333333333331</v>
      </c>
      <c r="AO8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0.73575000000000002</v>
      </c>
      <c r="AP802" s="140">
        <f t="array" ref="AP8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802" s="140">
        <f>Table1[[#This Row],[Proposed V3.0 TEC Requirement (kWh/wk)]]+IF(Table1[[#This Row],[Maximum Document Size Width]]&gt;=275,A3_Weekly,0)+IF(AND(ISNUMBER(FIND("WiFi",Table1[[#This Row],[Functional Adders]])),ISERROR(FIND("Ethernet",Table1[[#This Row],[Functional Adders]]))),WiFi_Weekly,0)</f>
        <v>0.48000000000000009</v>
      </c>
      <c r="AR802" s="140" t="b">
        <f>Table1[[#This Row],[Typical Electricity Consumption (TEC) Per Proposed V3.0 Calculations (kWh/wk)]]&lt;=Table1[[#This Row],[Proposed V3.0 TEC Requirement Plus A3 and Wi-Fi Allowances (kWh/wk)]]</f>
        <v>0</v>
      </c>
      <c r="AS802" s="140" t="b">
        <f t="shared" si="14"/>
        <v>0</v>
      </c>
    </row>
    <row r="803" spans="1:45" ht="36" x14ac:dyDescent="0.2">
      <c r="A803" s="131">
        <v>2209810</v>
      </c>
      <c r="B803" s="132" t="s">
        <v>3254</v>
      </c>
      <c r="C803" s="132" t="s">
        <v>3255</v>
      </c>
      <c r="D803" s="132" t="s">
        <v>3258</v>
      </c>
      <c r="E803" s="132" t="s">
        <v>3258</v>
      </c>
      <c r="F803" s="132"/>
      <c r="G803" s="132" t="s">
        <v>29</v>
      </c>
      <c r="H803" s="132" t="s">
        <v>22</v>
      </c>
      <c r="I803" s="133">
        <v>216</v>
      </c>
      <c r="J803" s="133">
        <v>356</v>
      </c>
      <c r="K803" s="132"/>
      <c r="L803" s="132" t="s">
        <v>32</v>
      </c>
      <c r="M803" s="132" t="s">
        <v>28</v>
      </c>
      <c r="N803" s="133">
        <v>37</v>
      </c>
      <c r="O803" s="132" t="s">
        <v>24</v>
      </c>
      <c r="P803" s="134">
        <v>1.716</v>
      </c>
      <c r="Q803" s="135">
        <v>89.231999999999999</v>
      </c>
      <c r="R803" s="132" t="s">
        <v>25</v>
      </c>
      <c r="S803" s="136">
        <v>41760</v>
      </c>
      <c r="T803" s="136">
        <v>41739</v>
      </c>
      <c r="U803" s="132" t="s">
        <v>3799</v>
      </c>
      <c r="V803" s="132" t="s">
        <v>3802</v>
      </c>
      <c r="W803" s="137">
        <v>30</v>
      </c>
      <c r="X803" s="137">
        <v>7.2</v>
      </c>
      <c r="Y803" s="137">
        <v>8.4</v>
      </c>
      <c r="Z803" s="137">
        <v>7.2</v>
      </c>
      <c r="AA803" s="137">
        <v>32</v>
      </c>
      <c r="AB803" s="137">
        <v>280</v>
      </c>
      <c r="AC803" s="138">
        <v>1.7175199999999999</v>
      </c>
      <c r="AD803" s="137">
        <v>70</v>
      </c>
      <c r="AE803" s="137">
        <v>0.73951999999999996</v>
      </c>
      <c r="AF803" s="137">
        <v>38.455039999999997</v>
      </c>
      <c r="AG803" s="139">
        <f>Table1[[#This Row],[Print/Copy Time from Sleep Mode (s)]]-Table1[[#This Row],[Print/Copy Time from Ready State (s)]]</f>
        <v>1.2000000000000002</v>
      </c>
      <c r="AH8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33.870000000000005</v>
      </c>
      <c r="AI803" s="139" t="b">
        <f>IF(Table1[[#This Row],[Recovery Time Requirement (s)]]="No Requirement",TRUE,IF(Table1[[#This Row],[Recovery Time Requirement (s)]]="Default Delay Time Missing","Unknown",Table1[[#This Row],[Recovery Time (s) (Tactive1 - Tactive0)]]&lt;=Table1[[#This Row],[Recovery Time Requirement (s)]]))</f>
        <v>1</v>
      </c>
      <c r="AJ803" s="139" t="b">
        <f>Table1[[#This Row],[Automatic Duplex Output Capable]]&lt;&gt;"Optional"</f>
        <v>1</v>
      </c>
      <c r="AK8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3" s="140" t="str">
        <f t="array" ref="AL8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03" s="140">
        <f t="array" ref="AM8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803" s="140">
        <f>Table1[[#This Row],[V2.0 TEC Requirement (kWh/wk)]]*52/3</f>
        <v>39.346666666666671</v>
      </c>
      <c r="AO8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0.73951999999999996</v>
      </c>
      <c r="AP803" s="140">
        <f t="array" ref="AP8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803" s="140">
        <f>Table1[[#This Row],[Proposed V3.0 TEC Requirement (kWh/wk)]]+IF(Table1[[#This Row],[Maximum Document Size Width]]&gt;=275,A3_Weekly,0)+IF(AND(ISNUMBER(FIND("WiFi",Table1[[#This Row],[Functional Adders]])),ISERROR(FIND("Ethernet",Table1[[#This Row],[Functional Adders]]))),WiFi_Weekly,0)</f>
        <v>0.51400000000000001</v>
      </c>
      <c r="AR803" s="140" t="b">
        <f>Table1[[#This Row],[Typical Electricity Consumption (TEC) Per Proposed V3.0 Calculations (kWh/wk)]]&lt;=Table1[[#This Row],[Proposed V3.0 TEC Requirement Plus A3 and Wi-Fi Allowances (kWh/wk)]]</f>
        <v>0</v>
      </c>
      <c r="AS803" s="140" t="b">
        <f t="shared" si="14"/>
        <v>0</v>
      </c>
    </row>
    <row r="804" spans="1:45" ht="36" x14ac:dyDescent="0.2">
      <c r="A804" s="131">
        <v>2200253</v>
      </c>
      <c r="B804" s="132" t="s">
        <v>3254</v>
      </c>
      <c r="C804" s="132" t="s">
        <v>3255</v>
      </c>
      <c r="D804" s="132" t="s">
        <v>3259</v>
      </c>
      <c r="E804" s="132" t="s">
        <v>3259</v>
      </c>
      <c r="F804" s="132"/>
      <c r="G804" s="132" t="s">
        <v>29</v>
      </c>
      <c r="H804" s="132" t="s">
        <v>22</v>
      </c>
      <c r="I804" s="133">
        <v>356</v>
      </c>
      <c r="J804" s="133">
        <v>216</v>
      </c>
      <c r="K804" s="132"/>
      <c r="L804" s="132" t="s">
        <v>32</v>
      </c>
      <c r="M804" s="132" t="s">
        <v>28</v>
      </c>
      <c r="N804" s="133">
        <v>50</v>
      </c>
      <c r="O804" s="132" t="s">
        <v>24</v>
      </c>
      <c r="P804" s="134">
        <v>2.1800000000000002</v>
      </c>
      <c r="Q804" s="135">
        <v>113.36</v>
      </c>
      <c r="R804" s="132" t="s">
        <v>25</v>
      </c>
      <c r="S804" s="136">
        <v>41372</v>
      </c>
      <c r="T804" s="136">
        <v>41655</v>
      </c>
      <c r="U804" s="132" t="s">
        <v>45</v>
      </c>
      <c r="V804" s="132" t="s">
        <v>3803</v>
      </c>
      <c r="W804" s="137">
        <v>30</v>
      </c>
      <c r="X804" s="137">
        <v>7.2</v>
      </c>
      <c r="Y804" s="137">
        <v>13.2</v>
      </c>
      <c r="Z804" s="137">
        <v>7.8</v>
      </c>
      <c r="AA804" s="137">
        <v>32</v>
      </c>
      <c r="AB804" s="137">
        <v>379.4</v>
      </c>
      <c r="AC804" s="138">
        <v>2.1760799999999998</v>
      </c>
      <c r="AD804" s="137">
        <v>94.85</v>
      </c>
      <c r="AE804" s="137">
        <v>0.81632999999999989</v>
      </c>
      <c r="AF804" s="137">
        <v>42.449159999999992</v>
      </c>
      <c r="AG804" s="139">
        <f>Table1[[#This Row],[Print/Copy Time from Sleep Mode (s)]]-Table1[[#This Row],[Print/Copy Time from Ready State (s)]]</f>
        <v>5.9999999999999991</v>
      </c>
      <c r="AH8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804" s="139" t="b">
        <f>IF(Table1[[#This Row],[Recovery Time Requirement (s)]]="No Requirement",TRUE,IF(Table1[[#This Row],[Recovery Time Requirement (s)]]="Default Delay Time Missing","Unknown",Table1[[#This Row],[Recovery Time (s) (Tactive1 - Tactive0)]]&lt;=Table1[[#This Row],[Recovery Time Requirement (s)]]))</f>
        <v>1</v>
      </c>
      <c r="AJ804" s="139" t="b">
        <f>Table1[[#This Row],[Automatic Duplex Output Capable]]&lt;&gt;"Optional"</f>
        <v>1</v>
      </c>
      <c r="AK8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4" s="140" t="str">
        <f t="array" ref="AL8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04" s="140">
        <f t="array" ref="AM8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v>
      </c>
      <c r="AN804" s="140">
        <f>Table1[[#This Row],[V2.0 TEC Requirement (kWh/wk)]]*52/3</f>
        <v>78</v>
      </c>
      <c r="AO8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0.76632999999999984</v>
      </c>
      <c r="AP804" s="140">
        <f t="array" ref="AP8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804" s="140">
        <f>Table1[[#This Row],[Proposed V3.0 TEC Requirement (kWh/wk)]]+IF(Table1[[#This Row],[Maximum Document Size Width]]&gt;=275,A3_Weekly,0)+IF(AND(ISNUMBER(FIND("WiFi",Table1[[#This Row],[Functional Adders]])),ISERROR(FIND("Ethernet",Table1[[#This Row],[Functional Adders]]))),WiFi_Weekly,0)</f>
        <v>0.82999999999999985</v>
      </c>
      <c r="AR804" s="140" t="b">
        <f>Table1[[#This Row],[Typical Electricity Consumption (TEC) Per Proposed V3.0 Calculations (kWh/wk)]]&lt;=Table1[[#This Row],[Proposed V3.0 TEC Requirement Plus A3 and Wi-Fi Allowances (kWh/wk)]]</f>
        <v>1</v>
      </c>
      <c r="AS804" s="140" t="b">
        <f t="shared" si="14"/>
        <v>1</v>
      </c>
    </row>
    <row r="805" spans="1:45" ht="36" x14ac:dyDescent="0.2">
      <c r="A805" s="131">
        <v>2200255</v>
      </c>
      <c r="B805" s="132" t="s">
        <v>3254</v>
      </c>
      <c r="C805" s="132" t="s">
        <v>3255</v>
      </c>
      <c r="D805" s="132" t="s">
        <v>3260</v>
      </c>
      <c r="E805" s="132" t="s">
        <v>3260</v>
      </c>
      <c r="F805" s="132"/>
      <c r="G805" s="132" t="s">
        <v>1432</v>
      </c>
      <c r="H805" s="132" t="s">
        <v>22</v>
      </c>
      <c r="I805" s="133">
        <v>356</v>
      </c>
      <c r="J805" s="133">
        <v>216</v>
      </c>
      <c r="K805" s="132"/>
      <c r="L805" s="132" t="s">
        <v>32</v>
      </c>
      <c r="M805" s="132" t="s">
        <v>28</v>
      </c>
      <c r="N805" s="133">
        <v>50</v>
      </c>
      <c r="O805" s="132" t="s">
        <v>24</v>
      </c>
      <c r="P805" s="134">
        <v>2.5920000000000001</v>
      </c>
      <c r="Q805" s="135">
        <v>134.78399999999999</v>
      </c>
      <c r="R805" s="132" t="s">
        <v>25</v>
      </c>
      <c r="S805" s="136">
        <v>41372</v>
      </c>
      <c r="T805" s="136">
        <v>41655</v>
      </c>
      <c r="U805" s="132" t="s">
        <v>45</v>
      </c>
      <c r="V805" s="132" t="s">
        <v>3804</v>
      </c>
      <c r="W805" s="137">
        <v>30</v>
      </c>
      <c r="X805" s="137">
        <v>7.2</v>
      </c>
      <c r="Y805" s="137">
        <v>15</v>
      </c>
      <c r="Z805" s="137">
        <v>8.4</v>
      </c>
      <c r="AA805" s="137">
        <v>32</v>
      </c>
      <c r="AB805" s="137">
        <v>437.6</v>
      </c>
      <c r="AC805" s="138">
        <v>2.5889199999999999</v>
      </c>
      <c r="AD805" s="137">
        <v>109.4</v>
      </c>
      <c r="AE805" s="137">
        <v>1.0349200000000001</v>
      </c>
      <c r="AF805" s="137">
        <v>53.815840000000001</v>
      </c>
      <c r="AG805" s="139">
        <f>Table1[[#This Row],[Print/Copy Time from Sleep Mode (s)]]-Table1[[#This Row],[Print/Copy Time from Ready State (s)]]</f>
        <v>7.8</v>
      </c>
      <c r="AH8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40.5</v>
      </c>
      <c r="AI805" s="139" t="b">
        <f>IF(Table1[[#This Row],[Recovery Time Requirement (s)]]="No Requirement",TRUE,IF(Table1[[#This Row],[Recovery Time Requirement (s)]]="Default Delay Time Missing","Unknown",Table1[[#This Row],[Recovery Time (s) (Tactive1 - Tactive0)]]&lt;=Table1[[#This Row],[Recovery Time Requirement (s)]]))</f>
        <v>1</v>
      </c>
      <c r="AJ805" s="139" t="b">
        <f>Table1[[#This Row],[Automatic Duplex Output Capable]]&lt;&gt;"Optional"</f>
        <v>1</v>
      </c>
      <c r="AK8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5" s="140" t="str">
        <f t="array" ref="AL8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5" s="140">
        <f t="array" ref="AM8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805" s="140">
        <f>Table1[[#This Row],[V2.0 TEC Requirement (kWh/wk)]]*52/3</f>
        <v>80.599999999999994</v>
      </c>
      <c r="AO8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0.98492000000000002</v>
      </c>
      <c r="AP805" s="140">
        <f t="array" ref="AP8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805" s="140">
        <f>Table1[[#This Row],[Proposed V3.0 TEC Requirement (kWh/wk)]]+IF(Table1[[#This Row],[Maximum Document Size Width]]&gt;=275,A3_Weekly,0)+IF(AND(ISNUMBER(FIND("WiFi",Table1[[#This Row],[Functional Adders]])),ISERROR(FIND("Ethernet",Table1[[#This Row],[Functional Adders]]))),WiFi_Weekly,0)</f>
        <v>0.79</v>
      </c>
      <c r="AR805" s="140" t="b">
        <f>Table1[[#This Row],[Typical Electricity Consumption (TEC) Per Proposed V3.0 Calculations (kWh/wk)]]&lt;=Table1[[#This Row],[Proposed V3.0 TEC Requirement Plus A3 and Wi-Fi Allowances (kWh/wk)]]</f>
        <v>0</v>
      </c>
      <c r="AS805" s="140" t="b">
        <f t="shared" si="14"/>
        <v>0</v>
      </c>
    </row>
    <row r="806" spans="1:45" ht="36" x14ac:dyDescent="0.2">
      <c r="A806" s="131">
        <v>2200254</v>
      </c>
      <c r="B806" s="132" t="s">
        <v>3254</v>
      </c>
      <c r="C806" s="132" t="s">
        <v>3255</v>
      </c>
      <c r="D806" s="132" t="s">
        <v>3261</v>
      </c>
      <c r="E806" s="132" t="s">
        <v>3261</v>
      </c>
      <c r="F806" s="132"/>
      <c r="G806" s="132" t="s">
        <v>29</v>
      </c>
      <c r="H806" s="132" t="s">
        <v>22</v>
      </c>
      <c r="I806" s="133">
        <v>356</v>
      </c>
      <c r="J806" s="133">
        <v>216</v>
      </c>
      <c r="K806" s="132"/>
      <c r="L806" s="132" t="s">
        <v>32</v>
      </c>
      <c r="M806" s="132" t="s">
        <v>28</v>
      </c>
      <c r="N806" s="133">
        <v>55</v>
      </c>
      <c r="O806" s="132" t="s">
        <v>24</v>
      </c>
      <c r="P806" s="134">
        <v>3.427</v>
      </c>
      <c r="Q806" s="135">
        <v>178.20400000000001</v>
      </c>
      <c r="R806" s="132" t="s">
        <v>25</v>
      </c>
      <c r="S806" s="136">
        <v>41372</v>
      </c>
      <c r="T806" s="136">
        <v>41655</v>
      </c>
      <c r="U806" s="132" t="s">
        <v>45</v>
      </c>
      <c r="V806" s="132" t="s">
        <v>3805</v>
      </c>
      <c r="W806" s="137">
        <v>30</v>
      </c>
      <c r="X806" s="137">
        <v>6.6</v>
      </c>
      <c r="Y806" s="137">
        <v>15</v>
      </c>
      <c r="Z806" s="137">
        <v>10.8</v>
      </c>
      <c r="AA806" s="137">
        <v>32</v>
      </c>
      <c r="AB806" s="137">
        <v>612</v>
      </c>
      <c r="AC806" s="138">
        <v>3.4275199999999999</v>
      </c>
      <c r="AD806" s="137">
        <v>153</v>
      </c>
      <c r="AE806" s="137">
        <v>1.20452</v>
      </c>
      <c r="AF806" s="137">
        <v>62.635040000000004</v>
      </c>
      <c r="AG806" s="139">
        <f>Table1[[#This Row],[Print/Copy Time from Sleep Mode (s)]]-Table1[[#This Row],[Print/Copy Time from Ready State (s)]]</f>
        <v>8.4</v>
      </c>
      <c r="AH8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43.05</v>
      </c>
      <c r="AI806" s="139" t="b">
        <f>IF(Table1[[#This Row],[Recovery Time Requirement (s)]]="No Requirement",TRUE,IF(Table1[[#This Row],[Recovery Time Requirement (s)]]="Default Delay Time Missing","Unknown",Table1[[#This Row],[Recovery Time (s) (Tactive1 - Tactive0)]]&lt;=Table1[[#This Row],[Recovery Time Requirement (s)]]))</f>
        <v>1</v>
      </c>
      <c r="AJ806" s="139" t="b">
        <f>Table1[[#This Row],[Automatic Duplex Output Capable]]&lt;&gt;"Optional"</f>
        <v>1</v>
      </c>
      <c r="AK8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6" s="140" t="str">
        <f t="array" ref="AL8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06" s="140">
        <f t="array" ref="AM8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5.3000000000000007</v>
      </c>
      <c r="AN806" s="140">
        <f>Table1[[#This Row],[V2.0 TEC Requirement (kWh/wk)]]*52/3</f>
        <v>91.866666666666674</v>
      </c>
      <c r="AO8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1.15452</v>
      </c>
      <c r="AP806" s="140">
        <f t="array" ref="AP8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806" s="140">
        <f>Table1[[#This Row],[Proposed V3.0 TEC Requirement (kWh/wk)]]+IF(Table1[[#This Row],[Maximum Document Size Width]]&gt;=275,A3_Weekly,0)+IF(AND(ISNUMBER(FIND("WiFi",Table1[[#This Row],[Functional Adders]])),ISERROR(FIND("Ethernet",Table1[[#This Row],[Functional Adders]]))),WiFi_Weekly,0)</f>
        <v>0.94</v>
      </c>
      <c r="AR806" s="140" t="b">
        <f>Table1[[#This Row],[Typical Electricity Consumption (TEC) Per Proposed V3.0 Calculations (kWh/wk)]]&lt;=Table1[[#This Row],[Proposed V3.0 TEC Requirement Plus A3 and Wi-Fi Allowances (kWh/wk)]]</f>
        <v>0</v>
      </c>
      <c r="AS806" s="140" t="b">
        <f t="shared" si="14"/>
        <v>0</v>
      </c>
    </row>
    <row r="807" spans="1:45" ht="60" x14ac:dyDescent="0.2">
      <c r="A807" s="131">
        <v>2186175</v>
      </c>
      <c r="B807" s="132" t="s">
        <v>1242</v>
      </c>
      <c r="C807" s="132" t="s">
        <v>3262</v>
      </c>
      <c r="D807" s="132" t="s">
        <v>3263</v>
      </c>
      <c r="E807" s="132" t="s">
        <v>3264</v>
      </c>
      <c r="F807" s="132"/>
      <c r="G807" s="132" t="s">
        <v>1432</v>
      </c>
      <c r="H807" s="132" t="s">
        <v>22</v>
      </c>
      <c r="I807" s="133">
        <v>216</v>
      </c>
      <c r="J807" s="133">
        <v>1320</v>
      </c>
      <c r="K807" s="132"/>
      <c r="L807" s="132" t="s">
        <v>32</v>
      </c>
      <c r="M807" s="132" t="s">
        <v>21</v>
      </c>
      <c r="N807" s="133">
        <v>30</v>
      </c>
      <c r="O807" s="132" t="s">
        <v>24</v>
      </c>
      <c r="P807" s="134">
        <v>2.5299999999999998</v>
      </c>
      <c r="Q807" s="135">
        <v>131.56</v>
      </c>
      <c r="R807" s="132" t="s">
        <v>1002</v>
      </c>
      <c r="S807" s="136">
        <v>41333</v>
      </c>
      <c r="T807" s="136">
        <v>41477</v>
      </c>
      <c r="U807" s="132" t="s">
        <v>40</v>
      </c>
      <c r="V807" s="132" t="s">
        <v>3806</v>
      </c>
      <c r="W807" s="137">
        <v>1</v>
      </c>
      <c r="X807" s="137">
        <v>48</v>
      </c>
      <c r="Y807" s="137">
        <v>45</v>
      </c>
      <c r="Z807" s="137">
        <v>40.799999999999997</v>
      </c>
      <c r="AA807" s="137">
        <v>30</v>
      </c>
      <c r="AB807" s="137">
        <v>442.73333333333335</v>
      </c>
      <c r="AC807" s="138">
        <v>2.5268666666666668</v>
      </c>
      <c r="AD807" s="137">
        <v>110.68333333333334</v>
      </c>
      <c r="AE807" s="137">
        <v>0.9341166666666666</v>
      </c>
      <c r="AF807" s="137">
        <v>48.57406666666666</v>
      </c>
      <c r="AG807" s="139">
        <f>Table1[[#This Row],[Print/Copy Time from Sleep Mode (s)]]-Table1[[#This Row],[Print/Copy Time from Ready State (s)]]</f>
        <v>-3</v>
      </c>
      <c r="AH8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07" s="139" t="b">
        <f>IF(Table1[[#This Row],[Recovery Time Requirement (s)]]="No Requirement",TRUE,IF(Table1[[#This Row],[Recovery Time Requirement (s)]]="Default Delay Time Missing","Unknown",Table1[[#This Row],[Recovery Time (s) (Tactive1 - Tactive0)]]&lt;=Table1[[#This Row],[Recovery Time Requirement (s)]]))</f>
        <v>1</v>
      </c>
      <c r="AJ807" s="139" t="b">
        <f>Table1[[#This Row],[Automatic Duplex Output Capable]]&lt;&gt;"Optional"</f>
        <v>1</v>
      </c>
      <c r="AK8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7" s="140" t="str">
        <f t="array" ref="AL8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7" s="140">
        <f t="array" ref="AM8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807" s="140">
        <f>Table1[[#This Row],[V2.0 TEC Requirement (kWh/wk)]]*52/3</f>
        <v>68.466666666666669</v>
      </c>
      <c r="AO8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0.9341166666666666</v>
      </c>
      <c r="AP807" s="140">
        <f t="array" ref="AP8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07" s="140">
        <f>Table1[[#This Row],[Proposed V3.0 TEC Requirement (kWh/wk)]]+IF(Table1[[#This Row],[Maximum Document Size Width]]&gt;=275,A3_Weekly,0)+IF(AND(ISNUMBER(FIND("WiFi",Table1[[#This Row],[Functional Adders]])),ISERROR(FIND("Ethernet",Table1[[#This Row],[Functional Adders]]))),WiFi_Weekly,0)</f>
        <v>0.443</v>
      </c>
      <c r="AR807" s="140" t="b">
        <f>Table1[[#This Row],[Typical Electricity Consumption (TEC) Per Proposed V3.0 Calculations (kWh/wk)]]&lt;=Table1[[#This Row],[Proposed V3.0 TEC Requirement Plus A3 and Wi-Fi Allowances (kWh/wk)]]</f>
        <v>0</v>
      </c>
      <c r="AS807" s="140" t="b">
        <f t="shared" si="14"/>
        <v>0</v>
      </c>
    </row>
    <row r="808" spans="1:45" ht="60" x14ac:dyDescent="0.2">
      <c r="A808" s="131">
        <v>2186157</v>
      </c>
      <c r="B808" s="132" t="s">
        <v>1242</v>
      </c>
      <c r="C808" s="132" t="s">
        <v>3262</v>
      </c>
      <c r="D808" s="132" t="s">
        <v>3265</v>
      </c>
      <c r="E808" s="132" t="s">
        <v>3266</v>
      </c>
      <c r="F808" s="132"/>
      <c r="G808" s="132" t="s">
        <v>1432</v>
      </c>
      <c r="H808" s="132" t="s">
        <v>22</v>
      </c>
      <c r="I808" s="133">
        <v>216</v>
      </c>
      <c r="J808" s="133">
        <v>1320</v>
      </c>
      <c r="K808" s="132"/>
      <c r="L808" s="132" t="s">
        <v>32</v>
      </c>
      <c r="M808" s="132" t="s">
        <v>21</v>
      </c>
      <c r="N808" s="133">
        <v>35</v>
      </c>
      <c r="O808" s="132" t="s">
        <v>24</v>
      </c>
      <c r="P808" s="134">
        <v>2.98</v>
      </c>
      <c r="Q808" s="135">
        <v>154.96</v>
      </c>
      <c r="R808" s="132" t="s">
        <v>1002</v>
      </c>
      <c r="S808" s="136">
        <v>41333</v>
      </c>
      <c r="T808" s="136">
        <v>41477</v>
      </c>
      <c r="U808" s="132" t="s">
        <v>40</v>
      </c>
      <c r="V808" s="132" t="s">
        <v>3807</v>
      </c>
      <c r="W808" s="137">
        <v>1</v>
      </c>
      <c r="X808" s="137">
        <v>49.8</v>
      </c>
      <c r="Y808" s="137">
        <v>52.2</v>
      </c>
      <c r="Z808" s="137">
        <v>46.8</v>
      </c>
      <c r="AA808" s="137">
        <v>32</v>
      </c>
      <c r="AB808" s="137">
        <v>527.80000000000007</v>
      </c>
      <c r="AC808" s="138">
        <v>2.9846000000000004</v>
      </c>
      <c r="AD808" s="137">
        <v>131.95000000000002</v>
      </c>
      <c r="AE808" s="137">
        <v>1.0863500000000001</v>
      </c>
      <c r="AF808" s="137">
        <v>56.490200000000009</v>
      </c>
      <c r="AG808" s="139">
        <f>Table1[[#This Row],[Print/Copy Time from Sleep Mode (s)]]-Table1[[#This Row],[Print/Copy Time from Ready State (s)]]</f>
        <v>2.4000000000000057</v>
      </c>
      <c r="AH8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08" s="139" t="b">
        <f>IF(Table1[[#This Row],[Recovery Time Requirement (s)]]="No Requirement",TRUE,IF(Table1[[#This Row],[Recovery Time Requirement (s)]]="Default Delay Time Missing","Unknown",Table1[[#This Row],[Recovery Time (s) (Tactive1 - Tactive0)]]&lt;=Table1[[#This Row],[Recovery Time Requirement (s)]]))</f>
        <v>1</v>
      </c>
      <c r="AJ808" s="139" t="b">
        <f>Table1[[#This Row],[Automatic Duplex Output Capable]]&lt;&gt;"Optional"</f>
        <v>1</v>
      </c>
      <c r="AK8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8" s="140" t="str">
        <f t="array" ref="AL8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8" s="140">
        <f t="array" ref="AM8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4.95</v>
      </c>
      <c r="AN808" s="140">
        <f>Table1[[#This Row],[V2.0 TEC Requirement (kWh/wk)]]*52/3</f>
        <v>85.800000000000011</v>
      </c>
      <c r="AO8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1.0863500000000001</v>
      </c>
      <c r="AP808" s="140">
        <f t="array" ref="AP8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808" s="140">
        <f>Table1[[#This Row],[Proposed V3.0 TEC Requirement (kWh/wk)]]+IF(Table1[[#This Row],[Maximum Document Size Width]]&gt;=275,A3_Weekly,0)+IF(AND(ISNUMBER(FIND("WiFi",Table1[[#This Row],[Functional Adders]])),ISERROR(FIND("Ethernet",Table1[[#This Row],[Functional Adders]]))),WiFi_Weekly,0)</f>
        <v>0.54800000000000004</v>
      </c>
      <c r="AR808" s="140" t="b">
        <f>Table1[[#This Row],[Typical Electricity Consumption (TEC) Per Proposed V3.0 Calculations (kWh/wk)]]&lt;=Table1[[#This Row],[Proposed V3.0 TEC Requirement Plus A3 and Wi-Fi Allowances (kWh/wk)]]</f>
        <v>0</v>
      </c>
      <c r="AS808" s="140" t="b">
        <f t="shared" si="14"/>
        <v>0</v>
      </c>
    </row>
    <row r="809" spans="1:45" ht="36" x14ac:dyDescent="0.2">
      <c r="A809" s="131">
        <v>2257531</v>
      </c>
      <c r="B809" s="132" t="s">
        <v>1242</v>
      </c>
      <c r="C809" s="132" t="s">
        <v>1023</v>
      </c>
      <c r="D809" s="132" t="s">
        <v>1243</v>
      </c>
      <c r="E809" s="132" t="s">
        <v>1244</v>
      </c>
      <c r="F809" s="132"/>
      <c r="G809" s="132" t="s">
        <v>1432</v>
      </c>
      <c r="H809" s="132" t="s">
        <v>22</v>
      </c>
      <c r="I809" s="133">
        <v>432</v>
      </c>
      <c r="J809" s="133">
        <v>279</v>
      </c>
      <c r="K809" s="132"/>
      <c r="L809" s="132" t="s">
        <v>32</v>
      </c>
      <c r="M809" s="132" t="s">
        <v>28</v>
      </c>
      <c r="N809" s="133">
        <v>20</v>
      </c>
      <c r="O809" s="132" t="s">
        <v>24</v>
      </c>
      <c r="P809" s="134">
        <v>0.97</v>
      </c>
      <c r="Q809" s="135">
        <v>50.44</v>
      </c>
      <c r="R809" s="132" t="s">
        <v>1245</v>
      </c>
      <c r="S809" s="136">
        <v>42410</v>
      </c>
      <c r="T809" s="136">
        <v>42398</v>
      </c>
      <c r="U809" s="132" t="s">
        <v>45</v>
      </c>
      <c r="V809" s="132" t="s">
        <v>1246</v>
      </c>
      <c r="W809" s="137">
        <v>1</v>
      </c>
      <c r="X809" s="137">
        <v>39</v>
      </c>
      <c r="Y809" s="137">
        <v>32.4</v>
      </c>
      <c r="Z809" s="137">
        <v>31.2</v>
      </c>
      <c r="AA809" s="137">
        <v>20</v>
      </c>
      <c r="AB809" s="137">
        <v>176.60000000000002</v>
      </c>
      <c r="AC809" s="138">
        <v>0.96880000000000011</v>
      </c>
      <c r="AD809" s="137">
        <v>44.150000000000006</v>
      </c>
      <c r="AE809" s="137">
        <v>0.31780000000000003</v>
      </c>
      <c r="AF809" s="137">
        <v>16.525600000000001</v>
      </c>
      <c r="AG809" s="139">
        <f>Table1[[#This Row],[Print/Copy Time from Sleep Mode (s)]]-Table1[[#This Row],[Print/Copy Time from Ready State (s)]]</f>
        <v>-6.6000000000000014</v>
      </c>
      <c r="AH8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809" s="139" t="b">
        <f>IF(Table1[[#This Row],[Recovery Time Requirement (s)]]="No Requirement",TRUE,IF(Table1[[#This Row],[Recovery Time Requirement (s)]]="Default Delay Time Missing","Unknown",Table1[[#This Row],[Recovery Time (s) (Tactive1 - Tactive0)]]&lt;=Table1[[#This Row],[Recovery Time Requirement (s)]]))</f>
        <v>1</v>
      </c>
      <c r="AJ809" s="139" t="b">
        <f>Table1[[#This Row],[Automatic Duplex Output Capable]]&lt;&gt;"Optional"</f>
        <v>1</v>
      </c>
      <c r="AK8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09" s="140" t="str">
        <f t="array" ref="AL8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09" s="140">
        <f t="array" ref="AM8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1.7500000000000002</v>
      </c>
      <c r="AN809" s="140">
        <f>Table1[[#This Row],[V2.0 TEC Requirement (kWh/wk)]]*52/3</f>
        <v>30.333333333333339</v>
      </c>
      <c r="AO8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0.26780000000000004</v>
      </c>
      <c r="AP809" s="140">
        <f t="array" ref="AP8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809" s="140">
        <f>Table1[[#This Row],[Proposed V3.0 TEC Requirement (kWh/wk)]]+IF(Table1[[#This Row],[Maximum Document Size Width]]&gt;=275,A3_Weekly,0)+IF(AND(ISNUMBER(FIND("WiFi",Table1[[#This Row],[Functional Adders]])),ISERROR(FIND("Ethernet",Table1[[#This Row],[Functional Adders]]))),WiFi_Weekly,0)</f>
        <v>0.313</v>
      </c>
      <c r="AR809" s="140" t="b">
        <f>Table1[[#This Row],[Typical Electricity Consumption (TEC) Per Proposed V3.0 Calculations (kWh/wk)]]&lt;=Table1[[#This Row],[Proposed V3.0 TEC Requirement Plus A3 and Wi-Fi Allowances (kWh/wk)]]</f>
        <v>0</v>
      </c>
      <c r="AS809" s="140" t="b">
        <f t="shared" si="14"/>
        <v>0</v>
      </c>
    </row>
    <row r="810" spans="1:45" ht="72" x14ac:dyDescent="0.2">
      <c r="A810" s="131">
        <v>2241814</v>
      </c>
      <c r="B810" s="132" t="s">
        <v>1242</v>
      </c>
      <c r="C810" s="132" t="s">
        <v>1023</v>
      </c>
      <c r="D810" s="132" t="s">
        <v>1247</v>
      </c>
      <c r="E810" s="132" t="s">
        <v>1248</v>
      </c>
      <c r="F810" s="132"/>
      <c r="G810" s="132" t="s">
        <v>1432</v>
      </c>
      <c r="H810" s="132" t="s">
        <v>22</v>
      </c>
      <c r="I810" s="133">
        <v>432</v>
      </c>
      <c r="J810" s="133">
        <v>279</v>
      </c>
      <c r="K810" s="132"/>
      <c r="L810" s="132" t="s">
        <v>32</v>
      </c>
      <c r="M810" s="132" t="s">
        <v>28</v>
      </c>
      <c r="N810" s="133">
        <v>23</v>
      </c>
      <c r="O810" s="132" t="s">
        <v>24</v>
      </c>
      <c r="P810" s="134">
        <v>1.093</v>
      </c>
      <c r="Q810" s="135">
        <v>56.835999999999999</v>
      </c>
      <c r="R810" s="132" t="s">
        <v>981</v>
      </c>
      <c r="S810" s="136">
        <v>42221</v>
      </c>
      <c r="T810" s="136">
        <v>42174</v>
      </c>
      <c r="U810" s="132" t="s">
        <v>250</v>
      </c>
      <c r="V810" s="132" t="s">
        <v>1249</v>
      </c>
      <c r="W810" s="137">
        <v>1</v>
      </c>
      <c r="X810" s="137">
        <v>39.6</v>
      </c>
      <c r="Y810" s="137">
        <v>31.2</v>
      </c>
      <c r="Z810" s="137">
        <v>30</v>
      </c>
      <c r="AA810" s="137">
        <v>23</v>
      </c>
      <c r="AB810" s="137">
        <v>185.79999999999998</v>
      </c>
      <c r="AC810" s="138">
        <v>1.0960999999999999</v>
      </c>
      <c r="AD810" s="137">
        <v>46.449999999999996</v>
      </c>
      <c r="AE810" s="137">
        <v>0.42522499999999991</v>
      </c>
      <c r="AF810" s="137">
        <v>22.111699999999995</v>
      </c>
      <c r="AG810" s="139">
        <f>Table1[[#This Row],[Print/Copy Time from Sleep Mode (s)]]-Table1[[#This Row],[Print/Copy Time from Ready State (s)]]</f>
        <v>-8.4000000000000021</v>
      </c>
      <c r="AH8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14.66</v>
      </c>
      <c r="AI810" s="139" t="b">
        <f>IF(Table1[[#This Row],[Recovery Time Requirement (s)]]="No Requirement",TRUE,IF(Table1[[#This Row],[Recovery Time Requirement (s)]]="Default Delay Time Missing","Unknown",Table1[[#This Row],[Recovery Time (s) (Tactive1 - Tactive0)]]&lt;=Table1[[#This Row],[Recovery Time Requirement (s)]]))</f>
        <v>1</v>
      </c>
      <c r="AJ810" s="139" t="b">
        <f>Table1[[#This Row],[Automatic Duplex Output Capable]]&lt;&gt;"Optional"</f>
        <v>1</v>
      </c>
      <c r="AK8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0" s="140" t="str">
        <f t="array" ref="AL8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0" s="140">
        <f t="array" ref="AM8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1.9600000000000002</v>
      </c>
      <c r="AN810" s="140">
        <f>Table1[[#This Row],[V2.0 TEC Requirement (kWh/wk)]]*52/3</f>
        <v>33.973333333333336</v>
      </c>
      <c r="AO8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0.37522499999999992</v>
      </c>
      <c r="AP810" s="140">
        <f t="array" ref="AP8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0.29899999999999999</v>
      </c>
      <c r="AQ810" s="140">
        <f>Table1[[#This Row],[Proposed V3.0 TEC Requirement (kWh/wk)]]+IF(Table1[[#This Row],[Maximum Document Size Width]]&gt;=275,A3_Weekly,0)+IF(AND(ISNUMBER(FIND("WiFi",Table1[[#This Row],[Functional Adders]])),ISERROR(FIND("Ethernet",Table1[[#This Row],[Functional Adders]]))),WiFi_Weekly,0)</f>
        <v>0.34899999999999998</v>
      </c>
      <c r="AR810" s="140" t="b">
        <f>Table1[[#This Row],[Typical Electricity Consumption (TEC) Per Proposed V3.0 Calculations (kWh/wk)]]&lt;=Table1[[#This Row],[Proposed V3.0 TEC Requirement Plus A3 and Wi-Fi Allowances (kWh/wk)]]</f>
        <v>0</v>
      </c>
      <c r="AS810" s="140" t="b">
        <f t="shared" si="14"/>
        <v>0</v>
      </c>
    </row>
    <row r="811" spans="1:45" ht="36" x14ac:dyDescent="0.2">
      <c r="A811" s="131">
        <v>2257533</v>
      </c>
      <c r="B811" s="132" t="s">
        <v>1242</v>
      </c>
      <c r="C811" s="132" t="s">
        <v>1023</v>
      </c>
      <c r="D811" s="132" t="s">
        <v>1250</v>
      </c>
      <c r="E811" s="132" t="s">
        <v>1251</v>
      </c>
      <c r="F811" s="132"/>
      <c r="G811" s="132" t="s">
        <v>1432</v>
      </c>
      <c r="H811" s="132" t="s">
        <v>22</v>
      </c>
      <c r="I811" s="133">
        <v>432</v>
      </c>
      <c r="J811" s="133">
        <v>279</v>
      </c>
      <c r="K811" s="132"/>
      <c r="L811" s="132" t="s">
        <v>32</v>
      </c>
      <c r="M811" s="132" t="s">
        <v>28</v>
      </c>
      <c r="N811" s="133">
        <v>25</v>
      </c>
      <c r="O811" s="132" t="s">
        <v>24</v>
      </c>
      <c r="P811" s="134">
        <v>1.2170000000000001</v>
      </c>
      <c r="Q811" s="135">
        <v>63.283999999999999</v>
      </c>
      <c r="R811" s="132" t="s">
        <v>1245</v>
      </c>
      <c r="S811" s="136">
        <v>42410</v>
      </c>
      <c r="T811" s="136">
        <v>42398</v>
      </c>
      <c r="U811" s="132" t="s">
        <v>45</v>
      </c>
      <c r="V811" s="132" t="s">
        <v>1252</v>
      </c>
      <c r="W811" s="137">
        <v>1</v>
      </c>
      <c r="X811" s="137">
        <v>33.6</v>
      </c>
      <c r="Y811" s="137">
        <v>32.4</v>
      </c>
      <c r="Z811" s="137">
        <v>30</v>
      </c>
      <c r="AA811" s="137">
        <v>25</v>
      </c>
      <c r="AB811" s="137">
        <v>228.29999999999998</v>
      </c>
      <c r="AC811" s="138">
        <v>1.209875</v>
      </c>
      <c r="AD811" s="137">
        <v>57.074999999999996</v>
      </c>
      <c r="AE811" s="137">
        <v>0.36546874999999995</v>
      </c>
      <c r="AF811" s="137">
        <v>19.004374999999996</v>
      </c>
      <c r="AG811" s="139">
        <f>Table1[[#This Row],[Print/Copy Time from Sleep Mode (s)]]-Table1[[#This Row],[Print/Copy Time from Ready State (s)]]</f>
        <v>-1.2000000000000028</v>
      </c>
      <c r="AH8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11" s="139" t="b">
        <f>IF(Table1[[#This Row],[Recovery Time Requirement (s)]]="No Requirement",TRUE,IF(Table1[[#This Row],[Recovery Time Requirement (s)]]="Default Delay Time Missing","Unknown",Table1[[#This Row],[Recovery Time (s) (Tactive1 - Tactive0)]]&lt;=Table1[[#This Row],[Recovery Time Requirement (s)]]))</f>
        <v>1</v>
      </c>
      <c r="AJ811" s="139" t="b">
        <f>Table1[[#This Row],[Automatic Duplex Output Capable]]&lt;&gt;"Optional"</f>
        <v>1</v>
      </c>
      <c r="AK8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1" s="140" t="str">
        <f t="array" ref="AL8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1" s="140">
        <f t="array" ref="AM8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11" s="140">
        <f>Table1[[#This Row],[V2.0 TEC Requirement (kWh/wk)]]*52/3</f>
        <v>36.4</v>
      </c>
      <c r="AO8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0.31546874999999996</v>
      </c>
      <c r="AP811" s="140">
        <f t="array" ref="AP8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11" s="140">
        <f>Table1[[#This Row],[Proposed V3.0 TEC Requirement (kWh/wk)]]+IF(Table1[[#This Row],[Maximum Document Size Width]]&gt;=275,A3_Weekly,0)+IF(AND(ISNUMBER(FIND("WiFi",Table1[[#This Row],[Functional Adders]])),ISERROR(FIND("Ethernet",Table1[[#This Row],[Functional Adders]]))),WiFi_Weekly,0)</f>
        <v>0.38499999999999995</v>
      </c>
      <c r="AR811" s="140" t="b">
        <f>Table1[[#This Row],[Typical Electricity Consumption (TEC) Per Proposed V3.0 Calculations (kWh/wk)]]&lt;=Table1[[#This Row],[Proposed V3.0 TEC Requirement Plus A3 and Wi-Fi Allowances (kWh/wk)]]</f>
        <v>1</v>
      </c>
      <c r="AS811" s="140" t="b">
        <f t="shared" si="14"/>
        <v>1</v>
      </c>
    </row>
    <row r="812" spans="1:45" ht="36" x14ac:dyDescent="0.2">
      <c r="A812" s="131">
        <v>2255185</v>
      </c>
      <c r="B812" s="132" t="s">
        <v>1242</v>
      </c>
      <c r="C812" s="132" t="s">
        <v>1023</v>
      </c>
      <c r="D812" s="132" t="s">
        <v>1253</v>
      </c>
      <c r="E812" s="132" t="s">
        <v>1254</v>
      </c>
      <c r="F812" s="132"/>
      <c r="G812" s="132" t="s">
        <v>1432</v>
      </c>
      <c r="H812" s="132" t="s">
        <v>22</v>
      </c>
      <c r="I812" s="133">
        <v>432</v>
      </c>
      <c r="J812" s="132">
        <v>279</v>
      </c>
      <c r="K812" s="132"/>
      <c r="L812" s="132" t="s">
        <v>32</v>
      </c>
      <c r="M812" s="132" t="s">
        <v>28</v>
      </c>
      <c r="N812" s="141">
        <v>28</v>
      </c>
      <c r="O812" s="132" t="s">
        <v>24</v>
      </c>
      <c r="P812" s="134">
        <v>1.3580000000000001</v>
      </c>
      <c r="Q812" s="135">
        <v>70.616</v>
      </c>
      <c r="R812" s="132" t="s">
        <v>981</v>
      </c>
      <c r="S812" s="136">
        <v>42401</v>
      </c>
      <c r="T812" s="136">
        <v>42356</v>
      </c>
      <c r="U812" s="132" t="s">
        <v>40</v>
      </c>
      <c r="V812" s="132" t="s">
        <v>1255</v>
      </c>
      <c r="W812" s="132">
        <v>1</v>
      </c>
      <c r="X812" s="132">
        <v>20.399999999999999</v>
      </c>
      <c r="Y812" s="132">
        <v>36.6</v>
      </c>
      <c r="Z812" s="132">
        <v>30</v>
      </c>
      <c r="AA812" s="132">
        <v>28</v>
      </c>
      <c r="AB812" s="133">
        <v>246.73333333333332</v>
      </c>
      <c r="AC812" s="133">
        <v>1.3533666666666666</v>
      </c>
      <c r="AD812" s="133">
        <v>61.68333333333333</v>
      </c>
      <c r="AE812" s="133">
        <v>0.4517416666666666</v>
      </c>
      <c r="AF812" s="133">
        <v>23.490566666666663</v>
      </c>
      <c r="AG812" s="139">
        <f>Table1[[#This Row],[Print/Copy Time from Sleep Mode (s)]]-Table1[[#This Row],[Print/Copy Time from Ready State (s)]]</f>
        <v>16.200000000000003</v>
      </c>
      <c r="AH8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812" s="139" t="b">
        <f>IF(Table1[[#This Row],[Recovery Time Requirement (s)]]="No Requirement",TRUE,IF(Table1[[#This Row],[Recovery Time Requirement (s)]]="Default Delay Time Missing","Unknown",Table1[[#This Row],[Recovery Time (s) (Tactive1 - Tactive0)]]&lt;=Table1[[#This Row],[Recovery Time Requirement (s)]]))</f>
        <v>1</v>
      </c>
      <c r="AJ812" s="139" t="b">
        <f>Table1[[#This Row],[Automatic Duplex Output Capable]]&lt;&gt;"Optional"</f>
        <v>1</v>
      </c>
      <c r="AK8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2" s="133" t="str">
        <f t="array" ref="AL8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2" s="133">
        <f t="array" ref="AM8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2.31</v>
      </c>
      <c r="AN812" s="133">
        <f>Table1[[#This Row],[V2.0 TEC Requirement (kWh/wk)]]*52/3</f>
        <v>40.04</v>
      </c>
      <c r="AO812"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0.40174166666666661</v>
      </c>
      <c r="AP812" s="133">
        <f t="array" ref="AP8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812" s="133">
        <f>Table1[[#This Row],[Proposed V3.0 TEC Requirement (kWh/wk)]]+IF(Table1[[#This Row],[Maximum Document Size Width]]&gt;=275,A3_Weekly,0)+IF(AND(ISNUMBER(FIND("WiFi",Table1[[#This Row],[Functional Adders]])),ISERROR(FIND("Ethernet",Table1[[#This Row],[Functional Adders]]))),WiFi_Weekly,0)</f>
        <v>0.439</v>
      </c>
      <c r="AR812" s="133" t="b">
        <f>Table1[[#This Row],[Typical Electricity Consumption (TEC) Per Proposed V3.0 Calculations (kWh/wk)]]&lt;=Table1[[#This Row],[Proposed V3.0 TEC Requirement Plus A3 and Wi-Fi Allowances (kWh/wk)]]</f>
        <v>0</v>
      </c>
      <c r="AS812" s="133" t="b">
        <f t="shared" si="14"/>
        <v>0</v>
      </c>
    </row>
    <row r="813" spans="1:45" ht="48" x14ac:dyDescent="0.2">
      <c r="A813" s="131">
        <v>2241815</v>
      </c>
      <c r="B813" s="132" t="s">
        <v>1242</v>
      </c>
      <c r="C813" s="132" t="s">
        <v>1023</v>
      </c>
      <c r="D813" s="132" t="s">
        <v>1256</v>
      </c>
      <c r="E813" s="132" t="s">
        <v>1257</v>
      </c>
      <c r="F813" s="132"/>
      <c r="G813" s="132" t="s">
        <v>1432</v>
      </c>
      <c r="H813" s="132" t="s">
        <v>22</v>
      </c>
      <c r="I813" s="133">
        <v>432</v>
      </c>
      <c r="J813" s="132">
        <v>279</v>
      </c>
      <c r="K813" s="132"/>
      <c r="L813" s="132" t="s">
        <v>32</v>
      </c>
      <c r="M813" s="132" t="s">
        <v>28</v>
      </c>
      <c r="N813" s="141">
        <v>28</v>
      </c>
      <c r="O813" s="132" t="s">
        <v>24</v>
      </c>
      <c r="P813" s="134">
        <v>1.2629999999999999</v>
      </c>
      <c r="Q813" s="135">
        <v>65.676000000000002</v>
      </c>
      <c r="R813" s="132" t="s">
        <v>981</v>
      </c>
      <c r="S813" s="136">
        <v>42221</v>
      </c>
      <c r="T813" s="136">
        <v>42174</v>
      </c>
      <c r="U813" s="132" t="s">
        <v>1170</v>
      </c>
      <c r="V813" s="132" t="s">
        <v>1258</v>
      </c>
      <c r="W813" s="132">
        <v>1</v>
      </c>
      <c r="X813" s="132">
        <v>20.399999999999999</v>
      </c>
      <c r="Y813" s="132">
        <v>30.6</v>
      </c>
      <c r="Z813" s="132">
        <v>30</v>
      </c>
      <c r="AA813" s="132">
        <v>28</v>
      </c>
      <c r="AB813" s="133">
        <v>225.6</v>
      </c>
      <c r="AC813" s="133">
        <v>1.2609999999999999</v>
      </c>
      <c r="AD813" s="133">
        <v>56.4</v>
      </c>
      <c r="AE813" s="133">
        <v>0.44124999999999998</v>
      </c>
      <c r="AF813" s="133">
        <v>22.945</v>
      </c>
      <c r="AG813" s="139">
        <f>Table1[[#This Row],[Print/Copy Time from Sleep Mode (s)]]-Table1[[#This Row],[Print/Copy Time from Ready State (s)]]</f>
        <v>10.200000000000003</v>
      </c>
      <c r="AH8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16.759999999999998</v>
      </c>
      <c r="AI813" s="139" t="b">
        <f>IF(Table1[[#This Row],[Recovery Time Requirement (s)]]="No Requirement",TRUE,IF(Table1[[#This Row],[Recovery Time Requirement (s)]]="Default Delay Time Missing","Unknown",Table1[[#This Row],[Recovery Time (s) (Tactive1 - Tactive0)]]&lt;=Table1[[#This Row],[Recovery Time Requirement (s)]]))</f>
        <v>1</v>
      </c>
      <c r="AJ813" s="139" t="b">
        <f>Table1[[#This Row],[Automatic Duplex Output Capable]]&lt;&gt;"Optional"</f>
        <v>1</v>
      </c>
      <c r="AK8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3" s="133" t="str">
        <f t="array" ref="AL8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3" s="133">
        <f t="array" ref="AM8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2.31</v>
      </c>
      <c r="AN813" s="133">
        <f>Table1[[#This Row],[V2.0 TEC Requirement (kWh/wk)]]*52/3</f>
        <v>40.04</v>
      </c>
      <c r="AO813" s="133">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0.39124999999999999</v>
      </c>
      <c r="AP813" s="133">
        <f t="array" ref="AP8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0.38900000000000001</v>
      </c>
      <c r="AQ813" s="133">
        <f>Table1[[#This Row],[Proposed V3.0 TEC Requirement (kWh/wk)]]+IF(Table1[[#This Row],[Maximum Document Size Width]]&gt;=275,A3_Weekly,0)+IF(AND(ISNUMBER(FIND("WiFi",Table1[[#This Row],[Functional Adders]])),ISERROR(FIND("Ethernet",Table1[[#This Row],[Functional Adders]]))),WiFi_Weekly,0)</f>
        <v>0.439</v>
      </c>
      <c r="AR813" s="133" t="b">
        <f>Table1[[#This Row],[Typical Electricity Consumption (TEC) Per Proposed V3.0 Calculations (kWh/wk)]]&lt;=Table1[[#This Row],[Proposed V3.0 TEC Requirement Plus A3 and Wi-Fi Allowances (kWh/wk)]]</f>
        <v>0</v>
      </c>
      <c r="AS813" s="133" t="b">
        <f t="shared" si="14"/>
        <v>0</v>
      </c>
    </row>
    <row r="814" spans="1:45" ht="36" x14ac:dyDescent="0.2">
      <c r="A814" s="131">
        <v>2289435</v>
      </c>
      <c r="B814" s="132" t="s">
        <v>1242</v>
      </c>
      <c r="C814" s="132" t="s">
        <v>1023</v>
      </c>
      <c r="D814" s="132" t="s">
        <v>1259</v>
      </c>
      <c r="E814" s="132" t="s">
        <v>1260</v>
      </c>
      <c r="F814" s="132"/>
      <c r="G814" s="132" t="s">
        <v>1432</v>
      </c>
      <c r="H814" s="132" t="s">
        <v>22</v>
      </c>
      <c r="I814" s="133">
        <v>432</v>
      </c>
      <c r="J814" s="133">
        <v>279</v>
      </c>
      <c r="K814" s="132"/>
      <c r="L814" s="132" t="s">
        <v>32</v>
      </c>
      <c r="M814" s="132" t="s">
        <v>28</v>
      </c>
      <c r="N814" s="133">
        <v>30</v>
      </c>
      <c r="O814" s="132" t="s">
        <v>24</v>
      </c>
      <c r="P814" s="134">
        <v>1.5169999999999999</v>
      </c>
      <c r="Q814" s="135">
        <v>78.884</v>
      </c>
      <c r="R814" s="132" t="s">
        <v>1245</v>
      </c>
      <c r="S814" s="136">
        <v>42410</v>
      </c>
      <c r="T814" s="136">
        <v>42761</v>
      </c>
      <c r="U814" s="132" t="s">
        <v>38</v>
      </c>
      <c r="V814" s="132" t="s">
        <v>1261</v>
      </c>
      <c r="W814" s="137">
        <v>1</v>
      </c>
      <c r="X814" s="137">
        <v>42</v>
      </c>
      <c r="Y814" s="137">
        <v>31.8</v>
      </c>
      <c r="Z814" s="137">
        <v>30</v>
      </c>
      <c r="AA814" s="137">
        <v>30</v>
      </c>
      <c r="AB814" s="137">
        <v>289.59999999999997</v>
      </c>
      <c r="AC814" s="138">
        <v>1.5132499999999998</v>
      </c>
      <c r="AD814" s="137">
        <v>72.399999999999991</v>
      </c>
      <c r="AE814" s="137">
        <v>0.44131249999999994</v>
      </c>
      <c r="AF814" s="137">
        <v>22.948249999999998</v>
      </c>
      <c r="AG814" s="139">
        <f>Table1[[#This Row],[Print/Copy Time from Sleep Mode (s)]]-Table1[[#This Row],[Print/Copy Time from Ready State (s)]]</f>
        <v>-10.199999999999999</v>
      </c>
      <c r="AH8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14" s="139" t="b">
        <f>IF(Table1[[#This Row],[Recovery Time Requirement (s)]]="No Requirement",TRUE,IF(Table1[[#This Row],[Recovery Time Requirement (s)]]="Default Delay Time Missing","Unknown",Table1[[#This Row],[Recovery Time (s) (Tactive1 - Tactive0)]]&lt;=Table1[[#This Row],[Recovery Time Requirement (s)]]))</f>
        <v>1</v>
      </c>
      <c r="AJ814" s="139" t="b">
        <f>Table1[[#This Row],[Automatic Duplex Output Capable]]&lt;&gt;"Optional"</f>
        <v>1</v>
      </c>
      <c r="AK8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4" s="140" t="str">
        <f t="array" ref="AL8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4" s="140">
        <f t="array" ref="AM8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814" s="140">
        <f>Table1[[#This Row],[V2.0 TEC Requirement (kWh/wk)]]*52/3</f>
        <v>42.466666666666661</v>
      </c>
      <c r="AO8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0.39131249999999995</v>
      </c>
      <c r="AP814" s="140">
        <f t="array" ref="AP8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814" s="140">
        <f>Table1[[#This Row],[Proposed V3.0 TEC Requirement (kWh/wk)]]+IF(Table1[[#This Row],[Maximum Document Size Width]]&gt;=275,A3_Weekly,0)+IF(AND(ISNUMBER(FIND("WiFi",Table1[[#This Row],[Functional Adders]])),ISERROR(FIND("Ethernet",Table1[[#This Row],[Functional Adders]]))),WiFi_Weekly,0)</f>
        <v>0.47499999999999992</v>
      </c>
      <c r="AR814" s="140" t="b">
        <f>Table1[[#This Row],[Typical Electricity Consumption (TEC) Per Proposed V3.0 Calculations (kWh/wk)]]&lt;=Table1[[#This Row],[Proposed V3.0 TEC Requirement Plus A3 and Wi-Fi Allowances (kWh/wk)]]</f>
        <v>1</v>
      </c>
      <c r="AS814" s="140" t="b">
        <f t="shared" si="14"/>
        <v>1</v>
      </c>
    </row>
    <row r="815" spans="1:45" ht="36" x14ac:dyDescent="0.2">
      <c r="A815" s="131">
        <v>2257535</v>
      </c>
      <c r="B815" s="132" t="s">
        <v>1242</v>
      </c>
      <c r="C815" s="132" t="s">
        <v>1023</v>
      </c>
      <c r="D815" s="132" t="s">
        <v>1262</v>
      </c>
      <c r="E815" s="132" t="s">
        <v>1263</v>
      </c>
      <c r="F815" s="132"/>
      <c r="G815" s="132" t="s">
        <v>1432</v>
      </c>
      <c r="H815" s="132" t="s">
        <v>22</v>
      </c>
      <c r="I815" s="133">
        <v>432</v>
      </c>
      <c r="J815" s="133">
        <v>279</v>
      </c>
      <c r="K815" s="132"/>
      <c r="L815" s="132" t="s">
        <v>32</v>
      </c>
      <c r="M815" s="132" t="s">
        <v>28</v>
      </c>
      <c r="N815" s="133">
        <v>35</v>
      </c>
      <c r="O815" s="132" t="s">
        <v>24</v>
      </c>
      <c r="P815" s="134">
        <v>1.974</v>
      </c>
      <c r="Q815" s="135">
        <v>102.648</v>
      </c>
      <c r="R815" s="132" t="s">
        <v>1245</v>
      </c>
      <c r="S815" s="136">
        <v>42410</v>
      </c>
      <c r="T815" s="136">
        <v>42398</v>
      </c>
      <c r="U815" s="132" t="s">
        <v>38</v>
      </c>
      <c r="V815" s="132" t="s">
        <v>1264</v>
      </c>
      <c r="W815" s="137">
        <v>1</v>
      </c>
      <c r="X815" s="137">
        <v>44.4</v>
      </c>
      <c r="Y815" s="137">
        <v>31.8</v>
      </c>
      <c r="Z815" s="137">
        <v>30</v>
      </c>
      <c r="AA815" s="137">
        <v>32</v>
      </c>
      <c r="AB815" s="137">
        <v>381.4</v>
      </c>
      <c r="AC815" s="138">
        <v>1.9710000000000001</v>
      </c>
      <c r="AD815" s="137">
        <v>95.35</v>
      </c>
      <c r="AE815" s="137">
        <v>0.55574999999999997</v>
      </c>
      <c r="AF815" s="137">
        <v>28.898999999999997</v>
      </c>
      <c r="AG815" s="139">
        <f>Table1[[#This Row],[Print/Copy Time from Sleep Mode (s)]]-Table1[[#This Row],[Print/Copy Time from Ready State (s)]]</f>
        <v>-12.599999999999998</v>
      </c>
      <c r="AH8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15" s="139" t="b">
        <f>IF(Table1[[#This Row],[Recovery Time Requirement (s)]]="No Requirement",TRUE,IF(Table1[[#This Row],[Recovery Time Requirement (s)]]="Default Delay Time Missing","Unknown",Table1[[#This Row],[Recovery Time (s) (Tactive1 - Tactive0)]]&lt;=Table1[[#This Row],[Recovery Time Requirement (s)]]))</f>
        <v>1</v>
      </c>
      <c r="AJ815" s="139" t="b">
        <f>Table1[[#This Row],[Automatic Duplex Output Capable]]&lt;&gt;"Optional"</f>
        <v>1</v>
      </c>
      <c r="AK8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5" s="140" t="str">
        <f t="array" ref="AL8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5" s="140">
        <f t="array" ref="AM8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815" s="140">
        <f>Table1[[#This Row],[V2.0 TEC Requirement (kWh/wk)]]*52/3</f>
        <v>52</v>
      </c>
      <c r="AO8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0.50574999999999992</v>
      </c>
      <c r="AP815" s="140">
        <f t="array" ref="AP8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15" s="140">
        <f>Table1[[#This Row],[Proposed V3.0 TEC Requirement (kWh/wk)]]+IF(Table1[[#This Row],[Maximum Document Size Width]]&gt;=275,A3_Weekly,0)+IF(AND(ISNUMBER(FIND("WiFi",Table1[[#This Row],[Functional Adders]])),ISERROR(FIND("Ethernet",Table1[[#This Row],[Functional Adders]]))),WiFi_Weekly,0)</f>
        <v>0.56500000000000006</v>
      </c>
      <c r="AR815" s="140" t="b">
        <f>Table1[[#This Row],[Typical Electricity Consumption (TEC) Per Proposed V3.0 Calculations (kWh/wk)]]&lt;=Table1[[#This Row],[Proposed V3.0 TEC Requirement Plus A3 and Wi-Fi Allowances (kWh/wk)]]</f>
        <v>1</v>
      </c>
      <c r="AS815" s="140" t="b">
        <f t="shared" si="14"/>
        <v>1</v>
      </c>
    </row>
    <row r="816" spans="1:45" ht="36" x14ac:dyDescent="0.2">
      <c r="A816" s="131">
        <v>2293800</v>
      </c>
      <c r="B816" s="132" t="s">
        <v>1242</v>
      </c>
      <c r="C816" s="132" t="s">
        <v>1023</v>
      </c>
      <c r="D816" s="132" t="s">
        <v>1265</v>
      </c>
      <c r="E816" s="132" t="s">
        <v>1266</v>
      </c>
      <c r="F816" s="132"/>
      <c r="G816" s="132" t="s">
        <v>1432</v>
      </c>
      <c r="H816" s="132" t="s">
        <v>22</v>
      </c>
      <c r="I816" s="133">
        <v>279</v>
      </c>
      <c r="J816" s="133">
        <v>432</v>
      </c>
      <c r="K816" s="132"/>
      <c r="L816" s="132" t="s">
        <v>32</v>
      </c>
      <c r="M816" s="132" t="s">
        <v>28</v>
      </c>
      <c r="N816" s="133">
        <v>35</v>
      </c>
      <c r="O816" s="132" t="s">
        <v>24</v>
      </c>
      <c r="P816" s="134">
        <v>1.9610000000000001</v>
      </c>
      <c r="Q816" s="135">
        <v>101.97199999999999</v>
      </c>
      <c r="R816" s="132" t="s">
        <v>1245</v>
      </c>
      <c r="S816" s="136">
        <v>42856</v>
      </c>
      <c r="T816" s="136">
        <v>42832</v>
      </c>
      <c r="U816" s="132" t="s">
        <v>45</v>
      </c>
      <c r="V816" s="132" t="s">
        <v>1267</v>
      </c>
      <c r="W816" s="137">
        <v>1</v>
      </c>
      <c r="X816" s="137">
        <v>29.4</v>
      </c>
      <c r="Y816" s="137">
        <v>40.200000000000003</v>
      </c>
      <c r="Z816" s="137">
        <v>33.6</v>
      </c>
      <c r="AA816" s="137">
        <v>32</v>
      </c>
      <c r="AB816" s="137">
        <v>378.2</v>
      </c>
      <c r="AC816" s="138">
        <v>1.9678</v>
      </c>
      <c r="AD816" s="137">
        <v>94.55</v>
      </c>
      <c r="AE816" s="137">
        <v>0.56755</v>
      </c>
      <c r="AF816" s="137">
        <v>29.512599999999999</v>
      </c>
      <c r="AG816" s="139">
        <f>Table1[[#This Row],[Print/Copy Time from Sleep Mode (s)]]-Table1[[#This Row],[Print/Copy Time from Ready State (s)]]</f>
        <v>10.800000000000004</v>
      </c>
      <c r="AH8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16" s="139" t="b">
        <f>IF(Table1[[#This Row],[Recovery Time Requirement (s)]]="No Requirement",TRUE,IF(Table1[[#This Row],[Recovery Time Requirement (s)]]="Default Delay Time Missing","Unknown",Table1[[#This Row],[Recovery Time (s) (Tactive1 - Tactive0)]]&lt;=Table1[[#This Row],[Recovery Time Requirement (s)]]))</f>
        <v>1</v>
      </c>
      <c r="AJ816" s="139" t="b">
        <f>Table1[[#This Row],[Automatic Duplex Output Capable]]&lt;&gt;"Optional"</f>
        <v>1</v>
      </c>
      <c r="AK8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6" s="140" t="str">
        <f t="array" ref="AL8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6" s="140">
        <f t="array" ref="AM8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816" s="140">
        <f>Table1[[#This Row],[V2.0 TEC Requirement (kWh/wk)]]*52/3</f>
        <v>52</v>
      </c>
      <c r="AO8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0.51754999999999995</v>
      </c>
      <c r="AP816" s="140">
        <f t="array" ref="AP8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16" s="140">
        <f>Table1[[#This Row],[Proposed V3.0 TEC Requirement (kWh/wk)]]+IF(Table1[[#This Row],[Maximum Document Size Width]]&gt;=275,A3_Weekly,0)+IF(AND(ISNUMBER(FIND("WiFi",Table1[[#This Row],[Functional Adders]])),ISERROR(FIND("Ethernet",Table1[[#This Row],[Functional Adders]]))),WiFi_Weekly,0)</f>
        <v>0.56500000000000006</v>
      </c>
      <c r="AR816" s="140" t="b">
        <f>Table1[[#This Row],[Typical Electricity Consumption (TEC) Per Proposed V3.0 Calculations (kWh/wk)]]&lt;=Table1[[#This Row],[Proposed V3.0 TEC Requirement Plus A3 and Wi-Fi Allowances (kWh/wk)]]</f>
        <v>0</v>
      </c>
      <c r="AS816" s="140" t="b">
        <f t="shared" si="14"/>
        <v>0</v>
      </c>
    </row>
    <row r="817" spans="1:45" ht="36" x14ac:dyDescent="0.2">
      <c r="A817" s="131">
        <v>2257536</v>
      </c>
      <c r="B817" s="132" t="s">
        <v>1242</v>
      </c>
      <c r="C817" s="132" t="s">
        <v>1023</v>
      </c>
      <c r="D817" s="132" t="s">
        <v>1268</v>
      </c>
      <c r="E817" s="132" t="s">
        <v>1269</v>
      </c>
      <c r="F817" s="132"/>
      <c r="G817" s="132" t="s">
        <v>1432</v>
      </c>
      <c r="H817" s="132" t="s">
        <v>22</v>
      </c>
      <c r="I817" s="133">
        <v>432</v>
      </c>
      <c r="J817" s="133">
        <v>279</v>
      </c>
      <c r="K817" s="132"/>
      <c r="L817" s="132" t="s">
        <v>32</v>
      </c>
      <c r="M817" s="132" t="s">
        <v>28</v>
      </c>
      <c r="N817" s="133">
        <v>45</v>
      </c>
      <c r="O817" s="132" t="s">
        <v>24</v>
      </c>
      <c r="P817" s="134">
        <v>2.2450000000000001</v>
      </c>
      <c r="Q817" s="135">
        <v>116.74</v>
      </c>
      <c r="R817" s="132" t="s">
        <v>1245</v>
      </c>
      <c r="S817" s="136">
        <v>42410</v>
      </c>
      <c r="T817" s="136">
        <v>42398</v>
      </c>
      <c r="U817" s="132" t="s">
        <v>38</v>
      </c>
      <c r="V817" s="132" t="s">
        <v>1270</v>
      </c>
      <c r="W817" s="137">
        <v>1</v>
      </c>
      <c r="X817" s="137">
        <v>39</v>
      </c>
      <c r="Y817" s="137">
        <v>33.6</v>
      </c>
      <c r="Z817" s="137">
        <v>30.6</v>
      </c>
      <c r="AA817" s="137">
        <v>32</v>
      </c>
      <c r="AB817" s="137">
        <v>435.4</v>
      </c>
      <c r="AC817" s="138">
        <v>2.2410000000000001</v>
      </c>
      <c r="AD817" s="137">
        <v>108.85</v>
      </c>
      <c r="AE817" s="137">
        <v>0.62324999999999997</v>
      </c>
      <c r="AF817" s="137">
        <v>32.408999999999999</v>
      </c>
      <c r="AG817" s="139">
        <f>Table1[[#This Row],[Print/Copy Time from Sleep Mode (s)]]-Table1[[#This Row],[Print/Copy Time from Ready State (s)]]</f>
        <v>-5.3999999999999986</v>
      </c>
      <c r="AH8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17" s="139" t="b">
        <f>IF(Table1[[#This Row],[Recovery Time Requirement (s)]]="No Requirement",TRUE,IF(Table1[[#This Row],[Recovery Time Requirement (s)]]="Default Delay Time Missing","Unknown",Table1[[#This Row],[Recovery Time (s) (Tactive1 - Tactive0)]]&lt;=Table1[[#This Row],[Recovery Time Requirement (s)]]))</f>
        <v>1</v>
      </c>
      <c r="AJ817" s="139" t="b">
        <f>Table1[[#This Row],[Automatic Duplex Output Capable]]&lt;&gt;"Optional"</f>
        <v>1</v>
      </c>
      <c r="AK8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7" s="140" t="str">
        <f t="array" ref="AL8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7" s="140">
        <f t="array" ref="AM8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817" s="140">
        <f>Table1[[#This Row],[V2.0 TEC Requirement (kWh/wk)]]*52/3</f>
        <v>71.066666666666677</v>
      </c>
      <c r="AO8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0.57324999999999993</v>
      </c>
      <c r="AP817" s="140">
        <f t="array" ref="AP8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817" s="140">
        <f>Table1[[#This Row],[Proposed V3.0 TEC Requirement (kWh/wk)]]+IF(Table1[[#This Row],[Maximum Document Size Width]]&gt;=275,A3_Weekly,0)+IF(AND(ISNUMBER(FIND("WiFi",Table1[[#This Row],[Functional Adders]])),ISERROR(FIND("Ethernet",Table1[[#This Row],[Functional Adders]]))),WiFi_Weekly,0)</f>
        <v>0.72499999999999998</v>
      </c>
      <c r="AR817" s="140" t="b">
        <f>Table1[[#This Row],[Typical Electricity Consumption (TEC) Per Proposed V3.0 Calculations (kWh/wk)]]&lt;=Table1[[#This Row],[Proposed V3.0 TEC Requirement Plus A3 and Wi-Fi Allowances (kWh/wk)]]</f>
        <v>1</v>
      </c>
      <c r="AS817" s="140" t="b">
        <f t="shared" si="14"/>
        <v>1</v>
      </c>
    </row>
    <row r="818" spans="1:45" ht="36" x14ac:dyDescent="0.2">
      <c r="A818" s="131">
        <v>2293802</v>
      </c>
      <c r="B818" s="132" t="s">
        <v>1242</v>
      </c>
      <c r="C818" s="132" t="s">
        <v>1023</v>
      </c>
      <c r="D818" s="132" t="s">
        <v>1271</v>
      </c>
      <c r="E818" s="132" t="s">
        <v>1272</v>
      </c>
      <c r="F818" s="132"/>
      <c r="G818" s="132" t="s">
        <v>1432</v>
      </c>
      <c r="H818" s="132" t="s">
        <v>22</v>
      </c>
      <c r="I818" s="133">
        <v>279</v>
      </c>
      <c r="J818" s="133">
        <v>432</v>
      </c>
      <c r="K818" s="132"/>
      <c r="L818" s="132" t="s">
        <v>32</v>
      </c>
      <c r="M818" s="132" t="s">
        <v>28</v>
      </c>
      <c r="N818" s="133">
        <v>45</v>
      </c>
      <c r="O818" s="132" t="s">
        <v>24</v>
      </c>
      <c r="P818" s="134">
        <v>2.72</v>
      </c>
      <c r="Q818" s="135">
        <v>141.44</v>
      </c>
      <c r="R818" s="132" t="s">
        <v>1245</v>
      </c>
      <c r="S818" s="136">
        <v>42856</v>
      </c>
      <c r="T818" s="136">
        <v>42832</v>
      </c>
      <c r="U818" s="132" t="s">
        <v>45</v>
      </c>
      <c r="V818" s="132" t="s">
        <v>1273</v>
      </c>
      <c r="W818" s="137">
        <v>1</v>
      </c>
      <c r="X818" s="137">
        <v>25.8</v>
      </c>
      <c r="Y818" s="137">
        <v>45.6</v>
      </c>
      <c r="Z818" s="137">
        <v>40.799999999999997</v>
      </c>
      <c r="AA818" s="137">
        <v>32</v>
      </c>
      <c r="AB818" s="137">
        <v>528.6</v>
      </c>
      <c r="AC818" s="138">
        <v>2.7198000000000002</v>
      </c>
      <c r="AD818" s="137">
        <v>132.15</v>
      </c>
      <c r="AE818" s="137">
        <v>0.75554999999999994</v>
      </c>
      <c r="AF818" s="137">
        <v>39.288599999999995</v>
      </c>
      <c r="AG818" s="139">
        <f>Table1[[#This Row],[Print/Copy Time from Sleep Mode (s)]]-Table1[[#This Row],[Print/Copy Time from Ready State (s)]]</f>
        <v>19.8</v>
      </c>
      <c r="AH8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18" s="139" t="b">
        <f>IF(Table1[[#This Row],[Recovery Time Requirement (s)]]="No Requirement",TRUE,IF(Table1[[#This Row],[Recovery Time Requirement (s)]]="Default Delay Time Missing","Unknown",Table1[[#This Row],[Recovery Time (s) (Tactive1 - Tactive0)]]&lt;=Table1[[#This Row],[Recovery Time Requirement (s)]]))</f>
        <v>1</v>
      </c>
      <c r="AJ818" s="139" t="b">
        <f>Table1[[#This Row],[Automatic Duplex Output Capable]]&lt;&gt;"Optional"</f>
        <v>1</v>
      </c>
      <c r="AK8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8" s="140" t="str">
        <f t="array" ref="AL8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8" s="140">
        <f t="array" ref="AM8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4.1000000000000005</v>
      </c>
      <c r="AN818" s="140">
        <f>Table1[[#This Row],[V2.0 TEC Requirement (kWh/wk)]]*52/3</f>
        <v>71.066666666666677</v>
      </c>
      <c r="AO8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0.7055499999999999</v>
      </c>
      <c r="AP818" s="140">
        <f t="array" ref="AP8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0.67499999999999993</v>
      </c>
      <c r="AQ818" s="140">
        <f>Table1[[#This Row],[Proposed V3.0 TEC Requirement (kWh/wk)]]+IF(Table1[[#This Row],[Maximum Document Size Width]]&gt;=275,A3_Weekly,0)+IF(AND(ISNUMBER(FIND("WiFi",Table1[[#This Row],[Functional Adders]])),ISERROR(FIND("Ethernet",Table1[[#This Row],[Functional Adders]]))),WiFi_Weekly,0)</f>
        <v>0.72499999999999998</v>
      </c>
      <c r="AR818" s="140" t="b">
        <f>Table1[[#This Row],[Typical Electricity Consumption (TEC) Per Proposed V3.0 Calculations (kWh/wk)]]&lt;=Table1[[#This Row],[Proposed V3.0 TEC Requirement Plus A3 and Wi-Fi Allowances (kWh/wk)]]</f>
        <v>0</v>
      </c>
      <c r="AS818" s="140" t="b">
        <f t="shared" si="14"/>
        <v>0</v>
      </c>
    </row>
    <row r="819" spans="1:45" ht="36" x14ac:dyDescent="0.2">
      <c r="A819" s="131">
        <v>2289436</v>
      </c>
      <c r="B819" s="132" t="s">
        <v>1242</v>
      </c>
      <c r="C819" s="132" t="s">
        <v>1023</v>
      </c>
      <c r="D819" s="132" t="s">
        <v>1274</v>
      </c>
      <c r="E819" s="132" t="s">
        <v>1275</v>
      </c>
      <c r="F819" s="132"/>
      <c r="G819" s="132" t="s">
        <v>1432</v>
      </c>
      <c r="H819" s="132" t="s">
        <v>22</v>
      </c>
      <c r="I819" s="133">
        <v>432</v>
      </c>
      <c r="J819" s="133">
        <v>279</v>
      </c>
      <c r="K819" s="132"/>
      <c r="L819" s="132" t="s">
        <v>32</v>
      </c>
      <c r="M819" s="132" t="s">
        <v>28</v>
      </c>
      <c r="N819" s="133">
        <v>50</v>
      </c>
      <c r="O819" s="132" t="s">
        <v>24</v>
      </c>
      <c r="P819" s="134">
        <v>2.9020000000000001</v>
      </c>
      <c r="Q819" s="135">
        <v>150.904</v>
      </c>
      <c r="R819" s="132" t="s">
        <v>1245</v>
      </c>
      <c r="S819" s="136">
        <v>42410</v>
      </c>
      <c r="T819" s="136">
        <v>42761</v>
      </c>
      <c r="U819" s="132" t="s">
        <v>38</v>
      </c>
      <c r="V819" s="132" t="s">
        <v>1276</v>
      </c>
      <c r="W819" s="137">
        <v>1</v>
      </c>
      <c r="X819" s="137">
        <v>36</v>
      </c>
      <c r="Y819" s="137">
        <v>34.799999999999997</v>
      </c>
      <c r="Z819" s="137">
        <v>31.8</v>
      </c>
      <c r="AA819" s="137">
        <v>32</v>
      </c>
      <c r="AB819" s="137">
        <v>567</v>
      </c>
      <c r="AC819" s="138">
        <v>2.899</v>
      </c>
      <c r="AD819" s="137">
        <v>141.75</v>
      </c>
      <c r="AE819" s="137">
        <v>0.78774999999999995</v>
      </c>
      <c r="AF819" s="137">
        <v>40.962999999999994</v>
      </c>
      <c r="AG819" s="139">
        <f>Table1[[#This Row],[Print/Copy Time from Sleep Mode (s)]]-Table1[[#This Row],[Print/Copy Time from Ready State (s)]]</f>
        <v>-1.2000000000000028</v>
      </c>
      <c r="AH8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819" s="139" t="b">
        <f>IF(Table1[[#This Row],[Recovery Time Requirement (s)]]="No Requirement",TRUE,IF(Table1[[#This Row],[Recovery Time Requirement (s)]]="Default Delay Time Missing","Unknown",Table1[[#This Row],[Recovery Time (s) (Tactive1 - Tactive0)]]&lt;=Table1[[#This Row],[Recovery Time Requirement (s)]]))</f>
        <v>1</v>
      </c>
      <c r="AJ819" s="139" t="b">
        <f>Table1[[#This Row],[Automatic Duplex Output Capable]]&lt;&gt;"Optional"</f>
        <v>1</v>
      </c>
      <c r="AK8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19" s="140" t="str">
        <f t="array" ref="AL8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19" s="140">
        <f t="array" ref="AM8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4.6499999999999995</v>
      </c>
      <c r="AN819" s="140">
        <f>Table1[[#This Row],[V2.0 TEC Requirement (kWh/wk)]]*52/3</f>
        <v>80.599999999999994</v>
      </c>
      <c r="AO8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0.73774999999999991</v>
      </c>
      <c r="AP819" s="140">
        <f t="array" ref="AP8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0.74</v>
      </c>
      <c r="AQ819" s="140">
        <f>Table1[[#This Row],[Proposed V3.0 TEC Requirement (kWh/wk)]]+IF(Table1[[#This Row],[Maximum Document Size Width]]&gt;=275,A3_Weekly,0)+IF(AND(ISNUMBER(FIND("WiFi",Table1[[#This Row],[Functional Adders]])),ISERROR(FIND("Ethernet",Table1[[#This Row],[Functional Adders]]))),WiFi_Weekly,0)</f>
        <v>0.79</v>
      </c>
      <c r="AR819" s="140" t="b">
        <f>Table1[[#This Row],[Typical Electricity Consumption (TEC) Per Proposed V3.0 Calculations (kWh/wk)]]&lt;=Table1[[#This Row],[Proposed V3.0 TEC Requirement Plus A3 and Wi-Fi Allowances (kWh/wk)]]</f>
        <v>1</v>
      </c>
      <c r="AS819" s="140" t="b">
        <f t="shared" si="14"/>
        <v>1</v>
      </c>
    </row>
    <row r="820" spans="1:45" ht="36" x14ac:dyDescent="0.2">
      <c r="A820" s="131">
        <v>2263440</v>
      </c>
      <c r="B820" s="132" t="s">
        <v>1242</v>
      </c>
      <c r="C820" s="132" t="s">
        <v>1023</v>
      </c>
      <c r="D820" s="132" t="s">
        <v>1277</v>
      </c>
      <c r="E820" s="132" t="s">
        <v>1278</v>
      </c>
      <c r="F820" s="132"/>
      <c r="G820" s="132" t="s">
        <v>1432</v>
      </c>
      <c r="H820" s="132" t="s">
        <v>22</v>
      </c>
      <c r="I820" s="133">
        <v>313</v>
      </c>
      <c r="J820" s="133">
        <v>460</v>
      </c>
      <c r="K820" s="132"/>
      <c r="L820" s="132" t="s">
        <v>32</v>
      </c>
      <c r="M820" s="132" t="s">
        <v>28</v>
      </c>
      <c r="N820" s="133">
        <v>55</v>
      </c>
      <c r="O820" s="132" t="s">
        <v>24</v>
      </c>
      <c r="P820" s="134">
        <v>3.242</v>
      </c>
      <c r="Q820" s="135">
        <v>168.584</v>
      </c>
      <c r="R820" s="132" t="s">
        <v>1245</v>
      </c>
      <c r="S820" s="136">
        <v>42460</v>
      </c>
      <c r="T820" s="136">
        <v>42458</v>
      </c>
      <c r="U820" s="132" t="s">
        <v>38</v>
      </c>
      <c r="V820" s="132" t="s">
        <v>1279</v>
      </c>
      <c r="W820" s="137">
        <v>1</v>
      </c>
      <c r="X820" s="137">
        <v>10.8</v>
      </c>
      <c r="Y820" s="137">
        <v>32.4</v>
      </c>
      <c r="Z820" s="137">
        <v>31.2</v>
      </c>
      <c r="AA820" s="137">
        <v>32</v>
      </c>
      <c r="AB820" s="137">
        <v>634.39999999999986</v>
      </c>
      <c r="AC820" s="138">
        <v>3.2487999999999997</v>
      </c>
      <c r="AD820" s="137">
        <v>158.59999999999997</v>
      </c>
      <c r="AE820" s="137">
        <v>0.8877999999999997</v>
      </c>
      <c r="AF820" s="137">
        <v>46.165599999999984</v>
      </c>
      <c r="AG820" s="139">
        <f>Table1[[#This Row],[Print/Copy Time from Sleep Mode (s)]]-Table1[[#This Row],[Print/Copy Time from Ready State (s)]]</f>
        <v>21.599999999999998</v>
      </c>
      <c r="AH8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20" s="139" t="b">
        <f>IF(Table1[[#This Row],[Recovery Time Requirement (s)]]="No Requirement",TRUE,IF(Table1[[#This Row],[Recovery Time Requirement (s)]]="Default Delay Time Missing","Unknown",Table1[[#This Row],[Recovery Time (s) (Tactive1 - Tactive0)]]&lt;=Table1[[#This Row],[Recovery Time Requirement (s)]]))</f>
        <v>1</v>
      </c>
      <c r="AJ820" s="139" t="b">
        <f>Table1[[#This Row],[Automatic Duplex Output Capable]]&lt;&gt;"Optional"</f>
        <v>1</v>
      </c>
      <c r="AK8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0" s="140" t="str">
        <f t="array" ref="AL8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0" s="140">
        <f t="array" ref="AM8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820" s="140">
        <f>Table1[[#This Row],[V2.0 TEC Requirement (kWh/wk)]]*52/3</f>
        <v>102.26666666666665</v>
      </c>
      <c r="AO8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0.83779999999999966</v>
      </c>
      <c r="AP820" s="140">
        <f t="array" ref="AP8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820" s="140">
        <f>Table1[[#This Row],[Proposed V3.0 TEC Requirement (kWh/wk)]]+IF(Table1[[#This Row],[Maximum Document Size Width]]&gt;=275,A3_Weekly,0)+IF(AND(ISNUMBER(FIND("WiFi",Table1[[#This Row],[Functional Adders]])),ISERROR(FIND("Ethernet",Table1[[#This Row],[Functional Adders]]))),WiFi_Weekly,0)</f>
        <v>0.85499999999999998</v>
      </c>
      <c r="AR820" s="140" t="b">
        <f>Table1[[#This Row],[Typical Electricity Consumption (TEC) Per Proposed V3.0 Calculations (kWh/wk)]]&lt;=Table1[[#This Row],[Proposed V3.0 TEC Requirement Plus A3 and Wi-Fi Allowances (kWh/wk)]]</f>
        <v>0</v>
      </c>
      <c r="AS820" s="140" t="b">
        <f t="shared" si="14"/>
        <v>0</v>
      </c>
    </row>
    <row r="821" spans="1:45" ht="36" x14ac:dyDescent="0.2">
      <c r="A821" s="131">
        <v>2289438</v>
      </c>
      <c r="B821" s="132" t="s">
        <v>1242</v>
      </c>
      <c r="C821" s="132" t="s">
        <v>1023</v>
      </c>
      <c r="D821" s="132" t="s">
        <v>1280</v>
      </c>
      <c r="E821" s="132" t="s">
        <v>1281</v>
      </c>
      <c r="F821" s="132"/>
      <c r="G821" s="132" t="s">
        <v>1432</v>
      </c>
      <c r="H821" s="132" t="s">
        <v>22</v>
      </c>
      <c r="I821" s="133">
        <v>313</v>
      </c>
      <c r="J821" s="133">
        <v>460</v>
      </c>
      <c r="K821" s="132"/>
      <c r="L821" s="132" t="s">
        <v>32</v>
      </c>
      <c r="M821" s="132" t="s">
        <v>28</v>
      </c>
      <c r="N821" s="133">
        <v>65</v>
      </c>
      <c r="O821" s="132" t="s">
        <v>24</v>
      </c>
      <c r="P821" s="134">
        <v>3.8490000000000002</v>
      </c>
      <c r="Q821" s="135">
        <v>200.148</v>
      </c>
      <c r="R821" s="132" t="s">
        <v>1245</v>
      </c>
      <c r="S821" s="136">
        <v>42460</v>
      </c>
      <c r="T821" s="136">
        <v>42761</v>
      </c>
      <c r="U821" s="132" t="s">
        <v>38</v>
      </c>
      <c r="V821" s="132" t="s">
        <v>1282</v>
      </c>
      <c r="W821" s="137">
        <v>1</v>
      </c>
      <c r="X821" s="137">
        <v>10.8</v>
      </c>
      <c r="Y821" s="137">
        <v>31.8</v>
      </c>
      <c r="Z821" s="137">
        <v>30.6</v>
      </c>
      <c r="AA821" s="137">
        <v>32</v>
      </c>
      <c r="AB821" s="137">
        <v>754.6</v>
      </c>
      <c r="AC821" s="138">
        <v>3.8498000000000001</v>
      </c>
      <c r="AD821" s="137">
        <v>188.65</v>
      </c>
      <c r="AE821" s="137">
        <v>1.0380499999999999</v>
      </c>
      <c r="AF821" s="137">
        <v>53.978599999999993</v>
      </c>
      <c r="AG821" s="139">
        <f>Table1[[#This Row],[Print/Copy Time from Sleep Mode (s)]]-Table1[[#This Row],[Print/Copy Time from Ready State (s)]]</f>
        <v>21</v>
      </c>
      <c r="AH8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21" s="139" t="b">
        <f>IF(Table1[[#This Row],[Recovery Time Requirement (s)]]="No Requirement",TRUE,IF(Table1[[#This Row],[Recovery Time Requirement (s)]]="Default Delay Time Missing","Unknown",Table1[[#This Row],[Recovery Time (s) (Tactive1 - Tactive0)]]&lt;=Table1[[#This Row],[Recovery Time Requirement (s)]]))</f>
        <v>1</v>
      </c>
      <c r="AJ821" s="139" t="b">
        <f>Table1[[#This Row],[Automatic Duplex Output Capable]]&lt;&gt;"Optional"</f>
        <v>1</v>
      </c>
      <c r="AK8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1" s="140" t="str">
        <f t="array" ref="AL8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1" s="140">
        <f t="array" ref="AM8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821" s="140">
        <f>Table1[[#This Row],[V2.0 TEC Requirement (kWh/wk)]]*52/3</f>
        <v>145.6</v>
      </c>
      <c r="AO8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0.98804999999999987</v>
      </c>
      <c r="AP821" s="140">
        <f t="array" ref="AP8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821" s="140">
        <f>Table1[[#This Row],[Proposed V3.0 TEC Requirement (kWh/wk)]]+IF(Table1[[#This Row],[Maximum Document Size Width]]&gt;=275,A3_Weekly,0)+IF(AND(ISNUMBER(FIND("WiFi",Table1[[#This Row],[Functional Adders]])),ISERROR(FIND("Ethernet",Table1[[#This Row],[Functional Adders]]))),WiFi_Weekly,0)</f>
        <v>1.077</v>
      </c>
      <c r="AR821" s="140" t="b">
        <f>Table1[[#This Row],[Typical Electricity Consumption (TEC) Per Proposed V3.0 Calculations (kWh/wk)]]&lt;=Table1[[#This Row],[Proposed V3.0 TEC Requirement Plus A3 and Wi-Fi Allowances (kWh/wk)]]</f>
        <v>1</v>
      </c>
      <c r="AS821" s="140" t="b">
        <f t="shared" si="14"/>
        <v>1</v>
      </c>
    </row>
    <row r="822" spans="1:45" ht="36" x14ac:dyDescent="0.2">
      <c r="A822" s="131">
        <v>2263444</v>
      </c>
      <c r="B822" s="132" t="s">
        <v>1242</v>
      </c>
      <c r="C822" s="132" t="s">
        <v>1023</v>
      </c>
      <c r="D822" s="132" t="s">
        <v>1283</v>
      </c>
      <c r="E822" s="132" t="s">
        <v>1284</v>
      </c>
      <c r="F822" s="132"/>
      <c r="G822" s="132" t="s">
        <v>1432</v>
      </c>
      <c r="H822" s="132" t="s">
        <v>22</v>
      </c>
      <c r="I822" s="133">
        <v>313</v>
      </c>
      <c r="J822" s="133">
        <v>460</v>
      </c>
      <c r="K822" s="132"/>
      <c r="L822" s="132" t="s">
        <v>32</v>
      </c>
      <c r="M822" s="132" t="s">
        <v>28</v>
      </c>
      <c r="N822" s="133">
        <v>75</v>
      </c>
      <c r="O822" s="132" t="s">
        <v>24</v>
      </c>
      <c r="P822" s="134">
        <v>4.609</v>
      </c>
      <c r="Q822" s="135">
        <v>239.66800000000001</v>
      </c>
      <c r="R822" s="132" t="s">
        <v>1245</v>
      </c>
      <c r="S822" s="136">
        <v>42460</v>
      </c>
      <c r="T822" s="136">
        <v>42458</v>
      </c>
      <c r="U822" s="132" t="s">
        <v>38</v>
      </c>
      <c r="V822" s="132" t="s">
        <v>1285</v>
      </c>
      <c r="W822" s="137">
        <v>1</v>
      </c>
      <c r="X822" s="137">
        <v>11.4</v>
      </c>
      <c r="Y822" s="137">
        <v>28.2</v>
      </c>
      <c r="Z822" s="137">
        <v>27.6</v>
      </c>
      <c r="AA822" s="137">
        <v>32</v>
      </c>
      <c r="AB822" s="137">
        <v>907.6</v>
      </c>
      <c r="AC822" s="138">
        <v>4.6147999999999998</v>
      </c>
      <c r="AD822" s="137">
        <v>226.9</v>
      </c>
      <c r="AE822" s="137">
        <v>1.2293000000000001</v>
      </c>
      <c r="AF822" s="137">
        <v>63.9236</v>
      </c>
      <c r="AG822" s="139">
        <f>Table1[[#This Row],[Print/Copy Time from Sleep Mode (s)]]-Table1[[#This Row],[Print/Copy Time from Ready State (s)]]</f>
        <v>16.799999999999997</v>
      </c>
      <c r="AH8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22" s="139" t="b">
        <f>IF(Table1[[#This Row],[Recovery Time Requirement (s)]]="No Requirement",TRUE,IF(Table1[[#This Row],[Recovery Time Requirement (s)]]="Default Delay Time Missing","Unknown",Table1[[#This Row],[Recovery Time (s) (Tactive1 - Tactive0)]]&lt;=Table1[[#This Row],[Recovery Time Requirement (s)]]))</f>
        <v>1</v>
      </c>
      <c r="AJ822" s="139" t="b">
        <f>Table1[[#This Row],[Automatic Duplex Output Capable]]&lt;&gt;"Optional"</f>
        <v>1</v>
      </c>
      <c r="AK8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2" s="140" t="str">
        <f t="array" ref="AL8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2" s="140">
        <f t="array" ref="AM8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822" s="140">
        <f>Table1[[#This Row],[V2.0 TEC Requirement (kWh/wk)]]*52/3</f>
        <v>188.93333333333337</v>
      </c>
      <c r="AO8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1.1793</v>
      </c>
      <c r="AP822" s="140">
        <f t="array" ref="AP8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822" s="140">
        <f>Table1[[#This Row],[Proposed V3.0 TEC Requirement (kWh/wk)]]+IF(Table1[[#This Row],[Maximum Document Size Width]]&gt;=275,A3_Weekly,0)+IF(AND(ISNUMBER(FIND("WiFi",Table1[[#This Row],[Functional Adders]])),ISERROR(FIND("Ethernet",Table1[[#This Row],[Functional Adders]]))),WiFi_Weekly,0)</f>
        <v>1.4369999999999998</v>
      </c>
      <c r="AR822" s="140" t="b">
        <f>Table1[[#This Row],[Typical Electricity Consumption (TEC) Per Proposed V3.0 Calculations (kWh/wk)]]&lt;=Table1[[#This Row],[Proposed V3.0 TEC Requirement Plus A3 and Wi-Fi Allowances (kWh/wk)]]</f>
        <v>1</v>
      </c>
      <c r="AS822" s="140" t="b">
        <f t="shared" si="14"/>
        <v>1</v>
      </c>
    </row>
    <row r="823" spans="1:45" ht="36" x14ac:dyDescent="0.2">
      <c r="A823" s="131">
        <v>2289589</v>
      </c>
      <c r="B823" s="132" t="s">
        <v>1242</v>
      </c>
      <c r="C823" s="132" t="s">
        <v>1023</v>
      </c>
      <c r="D823" s="132" t="s">
        <v>1286</v>
      </c>
      <c r="E823" s="132" t="s">
        <v>1287</v>
      </c>
      <c r="F823" s="132"/>
      <c r="G823" s="132" t="s">
        <v>1432</v>
      </c>
      <c r="H823" s="132" t="s">
        <v>22</v>
      </c>
      <c r="I823" s="133">
        <v>313</v>
      </c>
      <c r="J823" s="133">
        <v>460</v>
      </c>
      <c r="K823" s="132"/>
      <c r="L823" s="132" t="s">
        <v>32</v>
      </c>
      <c r="M823" s="132" t="s">
        <v>28</v>
      </c>
      <c r="N823" s="133">
        <v>85</v>
      </c>
      <c r="O823" s="132" t="s">
        <v>24</v>
      </c>
      <c r="P823" s="134">
        <v>5.8070000000000004</v>
      </c>
      <c r="Q823" s="135">
        <v>301.964</v>
      </c>
      <c r="R823" s="132" t="s">
        <v>1245</v>
      </c>
      <c r="S823" s="136">
        <v>42460</v>
      </c>
      <c r="T823" s="136">
        <v>42761</v>
      </c>
      <c r="U823" s="132" t="s">
        <v>38</v>
      </c>
      <c r="V823" s="132" t="s">
        <v>1288</v>
      </c>
      <c r="W823" s="137">
        <v>1</v>
      </c>
      <c r="X823" s="137">
        <v>10.8</v>
      </c>
      <c r="Y823" s="137">
        <v>33.6</v>
      </c>
      <c r="Z823" s="137">
        <v>33.6</v>
      </c>
      <c r="AA823" s="137">
        <v>32</v>
      </c>
      <c r="AB823" s="137">
        <v>1148</v>
      </c>
      <c r="AC823" s="138">
        <v>5.8040000000000003</v>
      </c>
      <c r="AD823" s="137">
        <v>287</v>
      </c>
      <c r="AE823" s="137">
        <v>1.514</v>
      </c>
      <c r="AF823" s="137">
        <v>78.727999999999994</v>
      </c>
      <c r="AG823" s="139">
        <f>Table1[[#This Row],[Print/Copy Time from Sleep Mode (s)]]-Table1[[#This Row],[Print/Copy Time from Ready State (s)]]</f>
        <v>22.8</v>
      </c>
      <c r="AH8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23" s="139" t="b">
        <f>IF(Table1[[#This Row],[Recovery Time Requirement (s)]]="No Requirement",TRUE,IF(Table1[[#This Row],[Recovery Time Requirement (s)]]="Default Delay Time Missing","Unknown",Table1[[#This Row],[Recovery Time (s) (Tactive1 - Tactive0)]]&lt;=Table1[[#This Row],[Recovery Time Requirement (s)]]))</f>
        <v>1</v>
      </c>
      <c r="AJ823" s="139" t="b">
        <f>Table1[[#This Row],[Automatic Duplex Output Capable]]&lt;&gt;"Optional"</f>
        <v>1</v>
      </c>
      <c r="AK8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3" s="140" t="str">
        <f t="array" ref="AL8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3" s="140">
        <f t="array" ref="AM8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15.150000000000002</v>
      </c>
      <c r="AN823" s="140">
        <f>Table1[[#This Row],[V2.0 TEC Requirement (kWh/wk)]]*52/3</f>
        <v>262.60000000000002</v>
      </c>
      <c r="AO8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1.464</v>
      </c>
      <c r="AP823" s="140">
        <f t="array" ref="AP8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1.9509999999999996</v>
      </c>
      <c r="AQ823" s="140">
        <f>Table1[[#This Row],[Proposed V3.0 TEC Requirement (kWh/wk)]]+IF(Table1[[#This Row],[Maximum Document Size Width]]&gt;=275,A3_Weekly,0)+IF(AND(ISNUMBER(FIND("WiFi",Table1[[#This Row],[Functional Adders]])),ISERROR(FIND("Ethernet",Table1[[#This Row],[Functional Adders]]))),WiFi_Weekly,0)</f>
        <v>2.0009999999999994</v>
      </c>
      <c r="AR823" s="140" t="b">
        <f>Table1[[#This Row],[Typical Electricity Consumption (TEC) Per Proposed V3.0 Calculations (kWh/wk)]]&lt;=Table1[[#This Row],[Proposed V3.0 TEC Requirement Plus A3 and Wi-Fi Allowances (kWh/wk)]]</f>
        <v>1</v>
      </c>
      <c r="AS823" s="140" t="b">
        <f t="shared" si="14"/>
        <v>1</v>
      </c>
    </row>
    <row r="824" spans="1:45" ht="36" x14ac:dyDescent="0.2">
      <c r="A824" s="131">
        <v>2257724</v>
      </c>
      <c r="B824" s="132" t="s">
        <v>1242</v>
      </c>
      <c r="C824" s="132" t="s">
        <v>1023</v>
      </c>
      <c r="D824" s="132" t="s">
        <v>1289</v>
      </c>
      <c r="E824" s="132" t="s">
        <v>1290</v>
      </c>
      <c r="F824" s="132"/>
      <c r="G824" s="132" t="s">
        <v>1432</v>
      </c>
      <c r="H824" s="132" t="s">
        <v>22</v>
      </c>
      <c r="I824" s="133">
        <v>297</v>
      </c>
      <c r="J824" s="133">
        <v>420</v>
      </c>
      <c r="K824" s="132"/>
      <c r="L824" s="132" t="s">
        <v>32</v>
      </c>
      <c r="M824" s="132" t="s">
        <v>21</v>
      </c>
      <c r="N824" s="133">
        <v>20</v>
      </c>
      <c r="O824" s="132" t="s">
        <v>24</v>
      </c>
      <c r="P824" s="134">
        <v>0.92</v>
      </c>
      <c r="Q824" s="135">
        <v>47.84</v>
      </c>
      <c r="R824" s="132" t="s">
        <v>1245</v>
      </c>
      <c r="S824" s="136">
        <v>42439</v>
      </c>
      <c r="T824" s="136">
        <v>42403</v>
      </c>
      <c r="U824" s="132" t="s">
        <v>38</v>
      </c>
      <c r="V824" s="132" t="s">
        <v>1291</v>
      </c>
      <c r="W824" s="137">
        <v>1</v>
      </c>
      <c r="X824" s="137">
        <v>25.8</v>
      </c>
      <c r="Y824" s="137">
        <v>30.6</v>
      </c>
      <c r="Z824" s="137">
        <v>27</v>
      </c>
      <c r="AA824" s="137">
        <v>20</v>
      </c>
      <c r="AB824" s="137">
        <v>168.6</v>
      </c>
      <c r="AC824" s="138">
        <v>0.91449999999999998</v>
      </c>
      <c r="AD824" s="137">
        <v>42.15</v>
      </c>
      <c r="AE824" s="137">
        <v>0.29162500000000002</v>
      </c>
      <c r="AF824" s="137">
        <v>15.1645</v>
      </c>
      <c r="AG824" s="139">
        <f>Table1[[#This Row],[Print/Copy Time from Sleep Mode (s)]]-Table1[[#This Row],[Print/Copy Time from Ready State (s)]]</f>
        <v>4.8000000000000007</v>
      </c>
      <c r="AH8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824" s="139" t="b">
        <f>IF(Table1[[#This Row],[Recovery Time Requirement (s)]]="No Requirement",TRUE,IF(Table1[[#This Row],[Recovery Time Requirement (s)]]="Default Delay Time Missing","Unknown",Table1[[#This Row],[Recovery Time (s) (Tactive1 - Tactive0)]]&lt;=Table1[[#This Row],[Recovery Time Requirement (s)]]))</f>
        <v>1</v>
      </c>
      <c r="AJ824" s="139" t="b">
        <f>Table1[[#This Row],[Automatic Duplex Output Capable]]&lt;&gt;"Optional"</f>
        <v>1</v>
      </c>
      <c r="AK8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4" s="140" t="str">
        <f t="array" ref="AL8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4" s="140">
        <f t="array" ref="AM8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824" s="140">
        <f>Table1[[#This Row],[V2.0 TEC Requirement (kWh/wk)]]*52/3</f>
        <v>51.133333333333326</v>
      </c>
      <c r="AO8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0.24162500000000003</v>
      </c>
      <c r="AP824" s="140">
        <f t="array" ref="AP8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824" s="140">
        <f>Table1[[#This Row],[Proposed V3.0 TEC Requirement (kWh/wk)]]+IF(Table1[[#This Row],[Maximum Document Size Width]]&gt;=275,A3_Weekly,0)+IF(AND(ISNUMBER(FIND("WiFi",Table1[[#This Row],[Functional Adders]])),ISERROR(FIND("Ethernet",Table1[[#This Row],[Functional Adders]]))),WiFi_Weekly,0)</f>
        <v>0.30399999999999999</v>
      </c>
      <c r="AR824" s="140" t="b">
        <f>Table1[[#This Row],[Typical Electricity Consumption (TEC) Per Proposed V3.0 Calculations (kWh/wk)]]&lt;=Table1[[#This Row],[Proposed V3.0 TEC Requirement Plus A3 and Wi-Fi Allowances (kWh/wk)]]</f>
        <v>1</v>
      </c>
      <c r="AS824" s="140" t="b">
        <f t="shared" si="14"/>
        <v>1</v>
      </c>
    </row>
    <row r="825" spans="1:45" ht="36" x14ac:dyDescent="0.2">
      <c r="A825" s="131">
        <v>2257725</v>
      </c>
      <c r="B825" s="132" t="s">
        <v>1242</v>
      </c>
      <c r="C825" s="132" t="s">
        <v>1023</v>
      </c>
      <c r="D825" s="132" t="s">
        <v>1292</v>
      </c>
      <c r="E825" s="132" t="s">
        <v>1293</v>
      </c>
      <c r="F825" s="132"/>
      <c r="G825" s="132" t="s">
        <v>1432</v>
      </c>
      <c r="H825" s="132" t="s">
        <v>22</v>
      </c>
      <c r="I825" s="133">
        <v>297</v>
      </c>
      <c r="J825" s="133">
        <v>420</v>
      </c>
      <c r="K825" s="132"/>
      <c r="L825" s="132" t="s">
        <v>32</v>
      </c>
      <c r="M825" s="132" t="s">
        <v>21</v>
      </c>
      <c r="N825" s="133">
        <v>25</v>
      </c>
      <c r="O825" s="132" t="s">
        <v>24</v>
      </c>
      <c r="P825" s="134">
        <v>1.1080000000000001</v>
      </c>
      <c r="Q825" s="135">
        <v>57.616</v>
      </c>
      <c r="R825" s="132" t="s">
        <v>1245</v>
      </c>
      <c r="S825" s="136">
        <v>42439</v>
      </c>
      <c r="T825" s="136">
        <v>42403</v>
      </c>
      <c r="U825" s="132" t="s">
        <v>38</v>
      </c>
      <c r="V825" s="132" t="s">
        <v>1294</v>
      </c>
      <c r="W825" s="137">
        <v>1</v>
      </c>
      <c r="X825" s="137">
        <v>50.4</v>
      </c>
      <c r="Y825" s="137">
        <v>30.6</v>
      </c>
      <c r="Z825" s="137">
        <v>28.8</v>
      </c>
      <c r="AA825" s="137">
        <v>25</v>
      </c>
      <c r="AB825" s="137">
        <v>205.63333333333335</v>
      </c>
      <c r="AC825" s="138">
        <v>1.1102166666666666</v>
      </c>
      <c r="AD825" s="137">
        <v>51.408333333333339</v>
      </c>
      <c r="AE825" s="137">
        <v>0.35315416666666671</v>
      </c>
      <c r="AF825" s="137">
        <v>18.364016666666668</v>
      </c>
      <c r="AG825" s="139">
        <f>Table1[[#This Row],[Print/Copy Time from Sleep Mode (s)]]-Table1[[#This Row],[Print/Copy Time from Ready State (s)]]</f>
        <v>-19.799999999999997</v>
      </c>
      <c r="AH8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25" s="139" t="b">
        <f>IF(Table1[[#This Row],[Recovery Time Requirement (s)]]="No Requirement",TRUE,IF(Table1[[#This Row],[Recovery Time Requirement (s)]]="Default Delay Time Missing","Unknown",Table1[[#This Row],[Recovery Time (s) (Tactive1 - Tactive0)]]&lt;=Table1[[#This Row],[Recovery Time Requirement (s)]]))</f>
        <v>1</v>
      </c>
      <c r="AJ825" s="139" t="b">
        <f>Table1[[#This Row],[Automatic Duplex Output Capable]]&lt;&gt;"Optional"</f>
        <v>1</v>
      </c>
      <c r="AK8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5" s="140" t="str">
        <f t="array" ref="AL8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5" s="140">
        <f t="array" ref="AM8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825" s="140">
        <f>Table1[[#This Row],[V2.0 TEC Requirement (kWh/wk)]]*52/3</f>
        <v>62.4</v>
      </c>
      <c r="AO8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0.30315416666666672</v>
      </c>
      <c r="AP825" s="140">
        <f t="array" ref="AP8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825" s="140">
        <f>Table1[[#This Row],[Proposed V3.0 TEC Requirement (kWh/wk)]]+IF(Table1[[#This Row],[Maximum Document Size Width]]&gt;=275,A3_Weekly,0)+IF(AND(ISNUMBER(FIND("WiFi",Table1[[#This Row],[Functional Adders]])),ISERROR(FIND("Ethernet",Table1[[#This Row],[Functional Adders]]))),WiFi_Weekly,0)</f>
        <v>0.38800000000000001</v>
      </c>
      <c r="AR825" s="140" t="b">
        <f>Table1[[#This Row],[Typical Electricity Consumption (TEC) Per Proposed V3.0 Calculations (kWh/wk)]]&lt;=Table1[[#This Row],[Proposed V3.0 TEC Requirement Plus A3 and Wi-Fi Allowances (kWh/wk)]]</f>
        <v>1</v>
      </c>
      <c r="AS825" s="140" t="b">
        <f t="shared" si="14"/>
        <v>1</v>
      </c>
    </row>
    <row r="826" spans="1:45" ht="36" x14ac:dyDescent="0.2">
      <c r="A826" s="131">
        <v>2257730</v>
      </c>
      <c r="B826" s="132" t="s">
        <v>1242</v>
      </c>
      <c r="C826" s="132" t="s">
        <v>1023</v>
      </c>
      <c r="D826" s="132" t="s">
        <v>1295</v>
      </c>
      <c r="E826" s="132" t="s">
        <v>1296</v>
      </c>
      <c r="F826" s="132"/>
      <c r="G826" s="132" t="s">
        <v>1432</v>
      </c>
      <c r="H826" s="132" t="s">
        <v>22</v>
      </c>
      <c r="I826" s="133">
        <v>297</v>
      </c>
      <c r="J826" s="133">
        <v>420</v>
      </c>
      <c r="K826" s="132"/>
      <c r="L826" s="132" t="s">
        <v>32</v>
      </c>
      <c r="M826" s="132" t="s">
        <v>21</v>
      </c>
      <c r="N826" s="133">
        <v>25</v>
      </c>
      <c r="O826" s="132" t="s">
        <v>24</v>
      </c>
      <c r="P826" s="134">
        <v>1.1579999999999999</v>
      </c>
      <c r="Q826" s="135">
        <v>60.216000000000001</v>
      </c>
      <c r="R826" s="132" t="s">
        <v>1245</v>
      </c>
      <c r="S826" s="136">
        <v>42439</v>
      </c>
      <c r="T826" s="136">
        <v>42403</v>
      </c>
      <c r="U826" s="132" t="s">
        <v>38</v>
      </c>
      <c r="V826" s="132" t="s">
        <v>1297</v>
      </c>
      <c r="W826" s="137">
        <v>1</v>
      </c>
      <c r="X826" s="137">
        <v>25.2</v>
      </c>
      <c r="Y826" s="137">
        <v>24.6</v>
      </c>
      <c r="Z826" s="137">
        <v>24.6</v>
      </c>
      <c r="AA826" s="137">
        <v>25</v>
      </c>
      <c r="AB826" s="137">
        <v>216.76666666666662</v>
      </c>
      <c r="AC826" s="138">
        <v>1.1522083333333331</v>
      </c>
      <c r="AD826" s="137">
        <v>54.191666666666656</v>
      </c>
      <c r="AE826" s="137">
        <v>0.35105208333333332</v>
      </c>
      <c r="AF826" s="137">
        <v>18.254708333333333</v>
      </c>
      <c r="AG826" s="139">
        <f>Table1[[#This Row],[Print/Copy Time from Sleep Mode (s)]]-Table1[[#This Row],[Print/Copy Time from Ready State (s)]]</f>
        <v>-0.59999999999999787</v>
      </c>
      <c r="AH8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26" s="139" t="b">
        <f>IF(Table1[[#This Row],[Recovery Time Requirement (s)]]="No Requirement",TRUE,IF(Table1[[#This Row],[Recovery Time Requirement (s)]]="Default Delay Time Missing","Unknown",Table1[[#This Row],[Recovery Time (s) (Tactive1 - Tactive0)]]&lt;=Table1[[#This Row],[Recovery Time Requirement (s)]]))</f>
        <v>1</v>
      </c>
      <c r="AJ826" s="139" t="b">
        <f>Table1[[#This Row],[Automatic Duplex Output Capable]]&lt;&gt;"Optional"</f>
        <v>1</v>
      </c>
      <c r="AK8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6" s="140" t="str">
        <f t="array" ref="AL8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6" s="140">
        <f t="array" ref="AM8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826" s="140">
        <f>Table1[[#This Row],[V2.0 TEC Requirement (kWh/wk)]]*52/3</f>
        <v>62.4</v>
      </c>
      <c r="AO8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0.30105208333333333</v>
      </c>
      <c r="AP826" s="140">
        <f t="array" ref="AP8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826" s="140">
        <f>Table1[[#This Row],[Proposed V3.0 TEC Requirement (kWh/wk)]]+IF(Table1[[#This Row],[Maximum Document Size Width]]&gt;=275,A3_Weekly,0)+IF(AND(ISNUMBER(FIND("WiFi",Table1[[#This Row],[Functional Adders]])),ISERROR(FIND("Ethernet",Table1[[#This Row],[Functional Adders]]))),WiFi_Weekly,0)</f>
        <v>0.38800000000000001</v>
      </c>
      <c r="AR826" s="140" t="b">
        <f>Table1[[#This Row],[Typical Electricity Consumption (TEC) Per Proposed V3.0 Calculations (kWh/wk)]]&lt;=Table1[[#This Row],[Proposed V3.0 TEC Requirement Plus A3 and Wi-Fi Allowances (kWh/wk)]]</f>
        <v>1</v>
      </c>
      <c r="AS826" s="140" t="b">
        <f t="shared" si="14"/>
        <v>1</v>
      </c>
    </row>
    <row r="827" spans="1:45" ht="36" x14ac:dyDescent="0.2">
      <c r="A827" s="131">
        <v>2206818</v>
      </c>
      <c r="B827" s="132" t="s">
        <v>1242</v>
      </c>
      <c r="C827" s="132" t="s">
        <v>1023</v>
      </c>
      <c r="D827" s="132" t="s">
        <v>3267</v>
      </c>
      <c r="E827" s="132" t="s">
        <v>3268</v>
      </c>
      <c r="F827" s="132"/>
      <c r="G827" s="132" t="s">
        <v>1432</v>
      </c>
      <c r="H827" s="132" t="s">
        <v>22</v>
      </c>
      <c r="I827" s="133">
        <v>216</v>
      </c>
      <c r="J827" s="133">
        <v>1320</v>
      </c>
      <c r="K827" s="132"/>
      <c r="L827" s="132" t="s">
        <v>32</v>
      </c>
      <c r="M827" s="132" t="s">
        <v>21</v>
      </c>
      <c r="N827" s="133">
        <v>30</v>
      </c>
      <c r="O827" s="132" t="s">
        <v>24</v>
      </c>
      <c r="P827" s="134">
        <v>2.5299999999999998</v>
      </c>
      <c r="Q827" s="135">
        <v>131.56</v>
      </c>
      <c r="R827" s="132" t="s">
        <v>3269</v>
      </c>
      <c r="S827" s="136">
        <v>41791</v>
      </c>
      <c r="T827" s="136">
        <v>41724</v>
      </c>
      <c r="U827" s="132" t="s">
        <v>40</v>
      </c>
      <c r="V827" s="132" t="s">
        <v>3808</v>
      </c>
      <c r="W827" s="137">
        <v>1</v>
      </c>
      <c r="X827" s="137">
        <v>48</v>
      </c>
      <c r="Y827" s="137">
        <v>45</v>
      </c>
      <c r="Z827" s="137">
        <v>40.799999999999997</v>
      </c>
      <c r="AA827" s="137">
        <v>30</v>
      </c>
      <c r="AB827" s="137">
        <v>442.73333333333335</v>
      </c>
      <c r="AC827" s="138">
        <v>2.5268666666666668</v>
      </c>
      <c r="AD827" s="137">
        <v>110.68333333333334</v>
      </c>
      <c r="AE827" s="137">
        <v>0.9341166666666666</v>
      </c>
      <c r="AF827" s="137">
        <v>48.57406666666666</v>
      </c>
      <c r="AG827" s="139">
        <f>Table1[[#This Row],[Print/Copy Time from Sleep Mode (s)]]-Table1[[#This Row],[Print/Copy Time from Ready State (s)]]</f>
        <v>-3</v>
      </c>
      <c r="AH8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27" s="139" t="b">
        <f>IF(Table1[[#This Row],[Recovery Time Requirement (s)]]="No Requirement",TRUE,IF(Table1[[#This Row],[Recovery Time Requirement (s)]]="Default Delay Time Missing","Unknown",Table1[[#This Row],[Recovery Time (s) (Tactive1 - Tactive0)]]&lt;=Table1[[#This Row],[Recovery Time Requirement (s)]]))</f>
        <v>1</v>
      </c>
      <c r="AJ827" s="139" t="b">
        <f>Table1[[#This Row],[Automatic Duplex Output Capable]]&lt;&gt;"Optional"</f>
        <v>1</v>
      </c>
      <c r="AK8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7" s="140" t="str">
        <f t="array" ref="AL8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7" s="140">
        <f t="array" ref="AM8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827" s="140">
        <f>Table1[[#This Row],[V2.0 TEC Requirement (kWh/wk)]]*52/3</f>
        <v>68.466666666666669</v>
      </c>
      <c r="AO8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0.9341166666666666</v>
      </c>
      <c r="AP827" s="140">
        <f t="array" ref="AP8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27" s="140">
        <f>Table1[[#This Row],[Proposed V3.0 TEC Requirement (kWh/wk)]]+IF(Table1[[#This Row],[Maximum Document Size Width]]&gt;=275,A3_Weekly,0)+IF(AND(ISNUMBER(FIND("WiFi",Table1[[#This Row],[Functional Adders]])),ISERROR(FIND("Ethernet",Table1[[#This Row],[Functional Adders]]))),WiFi_Weekly,0)</f>
        <v>0.443</v>
      </c>
      <c r="AR827" s="140" t="b">
        <f>Table1[[#This Row],[Typical Electricity Consumption (TEC) Per Proposed V3.0 Calculations (kWh/wk)]]&lt;=Table1[[#This Row],[Proposed V3.0 TEC Requirement Plus A3 and Wi-Fi Allowances (kWh/wk)]]</f>
        <v>0</v>
      </c>
      <c r="AS827" s="140" t="b">
        <f t="shared" si="14"/>
        <v>0</v>
      </c>
    </row>
    <row r="828" spans="1:45" ht="36" x14ac:dyDescent="0.2">
      <c r="A828" s="131">
        <v>2289421</v>
      </c>
      <c r="B828" s="132" t="s">
        <v>1242</v>
      </c>
      <c r="C828" s="132" t="s">
        <v>1023</v>
      </c>
      <c r="D828" s="132" t="s">
        <v>1298</v>
      </c>
      <c r="E828" s="132" t="s">
        <v>1299</v>
      </c>
      <c r="F828" s="132"/>
      <c r="G828" s="132" t="s">
        <v>1432</v>
      </c>
      <c r="H828" s="132" t="s">
        <v>22</v>
      </c>
      <c r="I828" s="133">
        <v>297</v>
      </c>
      <c r="J828" s="133">
        <v>420</v>
      </c>
      <c r="K828" s="132"/>
      <c r="L828" s="132" t="s">
        <v>32</v>
      </c>
      <c r="M828" s="132" t="s">
        <v>21</v>
      </c>
      <c r="N828" s="133">
        <v>30</v>
      </c>
      <c r="O828" s="132" t="s">
        <v>24</v>
      </c>
      <c r="P828" s="134">
        <v>1.4039999999999999</v>
      </c>
      <c r="Q828" s="135">
        <v>73.007999999999996</v>
      </c>
      <c r="R828" s="132" t="s">
        <v>1245</v>
      </c>
      <c r="S828" s="136">
        <v>42439</v>
      </c>
      <c r="T828" s="136">
        <v>42761</v>
      </c>
      <c r="U828" s="132" t="s">
        <v>38</v>
      </c>
      <c r="V828" s="132" t="s">
        <v>1300</v>
      </c>
      <c r="W828" s="137">
        <v>1</v>
      </c>
      <c r="X828" s="137">
        <v>28.8</v>
      </c>
      <c r="Y828" s="137">
        <v>25.2</v>
      </c>
      <c r="Z828" s="137">
        <v>24</v>
      </c>
      <c r="AA828" s="137">
        <v>30</v>
      </c>
      <c r="AB828" s="137">
        <v>265.93333333333334</v>
      </c>
      <c r="AC828" s="138">
        <v>1.4079666666666664</v>
      </c>
      <c r="AD828" s="137">
        <v>66.483333333333334</v>
      </c>
      <c r="AE828" s="137">
        <v>0.4275916666666667</v>
      </c>
      <c r="AF828" s="137">
        <v>22.234766666666669</v>
      </c>
      <c r="AG828" s="139">
        <f>Table1[[#This Row],[Print/Copy Time from Sleep Mode (s)]]-Table1[[#This Row],[Print/Copy Time from Ready State (s)]]</f>
        <v>-3.6000000000000014</v>
      </c>
      <c r="AH8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28" s="139" t="b">
        <f>IF(Table1[[#This Row],[Recovery Time Requirement (s)]]="No Requirement",TRUE,IF(Table1[[#This Row],[Recovery Time Requirement (s)]]="Default Delay Time Missing","Unknown",Table1[[#This Row],[Recovery Time (s) (Tactive1 - Tactive0)]]&lt;=Table1[[#This Row],[Recovery Time Requirement (s)]]))</f>
        <v>1</v>
      </c>
      <c r="AJ828" s="139" t="b">
        <f>Table1[[#This Row],[Automatic Duplex Output Capable]]&lt;&gt;"Optional"</f>
        <v>1</v>
      </c>
      <c r="AK8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8" s="140" t="str">
        <f t="array" ref="AL8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8" s="140">
        <f t="array" ref="AM8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828" s="140">
        <f>Table1[[#This Row],[V2.0 TEC Requirement (kWh/wk)]]*52/3</f>
        <v>73.666666666666671</v>
      </c>
      <c r="AO8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0.37759166666666671</v>
      </c>
      <c r="AP828" s="140">
        <f t="array" ref="AP8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28" s="140">
        <f>Table1[[#This Row],[Proposed V3.0 TEC Requirement (kWh/wk)]]+IF(Table1[[#This Row],[Maximum Document Size Width]]&gt;=275,A3_Weekly,0)+IF(AND(ISNUMBER(FIND("WiFi",Table1[[#This Row],[Functional Adders]])),ISERROR(FIND("Ethernet",Table1[[#This Row],[Functional Adders]]))),WiFi_Weekly,0)</f>
        <v>0.49299999999999999</v>
      </c>
      <c r="AR828" s="140" t="b">
        <f>Table1[[#This Row],[Typical Electricity Consumption (TEC) Per Proposed V3.0 Calculations (kWh/wk)]]&lt;=Table1[[#This Row],[Proposed V3.0 TEC Requirement Plus A3 and Wi-Fi Allowances (kWh/wk)]]</f>
        <v>1</v>
      </c>
      <c r="AS828" s="140" t="b">
        <f t="shared" si="14"/>
        <v>1</v>
      </c>
    </row>
    <row r="829" spans="1:45" ht="36" x14ac:dyDescent="0.2">
      <c r="A829" s="131">
        <v>2257727</v>
      </c>
      <c r="B829" s="132" t="s">
        <v>1242</v>
      </c>
      <c r="C829" s="132" t="s">
        <v>1023</v>
      </c>
      <c r="D829" s="132" t="s">
        <v>1301</v>
      </c>
      <c r="E829" s="132" t="s">
        <v>1302</v>
      </c>
      <c r="F829" s="132"/>
      <c r="G829" s="132" t="s">
        <v>1432</v>
      </c>
      <c r="H829" s="132" t="s">
        <v>22</v>
      </c>
      <c r="I829" s="133">
        <v>297</v>
      </c>
      <c r="J829" s="133">
        <v>420</v>
      </c>
      <c r="K829" s="132"/>
      <c r="L829" s="132" t="s">
        <v>32</v>
      </c>
      <c r="M829" s="132" t="s">
        <v>21</v>
      </c>
      <c r="N829" s="133">
        <v>35</v>
      </c>
      <c r="O829" s="132" t="s">
        <v>24</v>
      </c>
      <c r="P829" s="134">
        <v>1.6859999999999999</v>
      </c>
      <c r="Q829" s="135">
        <v>87.671999999999997</v>
      </c>
      <c r="R829" s="132" t="s">
        <v>1245</v>
      </c>
      <c r="S829" s="136">
        <v>42439</v>
      </c>
      <c r="T829" s="136">
        <v>42403</v>
      </c>
      <c r="U829" s="132" t="s">
        <v>38</v>
      </c>
      <c r="V829" s="132" t="s">
        <v>1303</v>
      </c>
      <c r="W829" s="137">
        <v>1</v>
      </c>
      <c r="X829" s="137">
        <v>26.4</v>
      </c>
      <c r="Y829" s="137">
        <v>25.2</v>
      </c>
      <c r="Z829" s="137">
        <v>24.6</v>
      </c>
      <c r="AA829" s="137">
        <v>32</v>
      </c>
      <c r="AB829" s="137">
        <v>323.99999999999994</v>
      </c>
      <c r="AC829" s="138">
        <v>1.6839999999999997</v>
      </c>
      <c r="AD829" s="137">
        <v>80.999999999999986</v>
      </c>
      <c r="AE829" s="137">
        <v>0.48399999999999993</v>
      </c>
      <c r="AF829" s="137">
        <v>25.167999999999996</v>
      </c>
      <c r="AG829" s="139">
        <f>Table1[[#This Row],[Print/Copy Time from Sleep Mode (s)]]-Table1[[#This Row],[Print/Copy Time from Ready State (s)]]</f>
        <v>-1.1999999999999993</v>
      </c>
      <c r="AH8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29" s="139" t="b">
        <f>IF(Table1[[#This Row],[Recovery Time Requirement (s)]]="No Requirement",TRUE,IF(Table1[[#This Row],[Recovery Time Requirement (s)]]="Default Delay Time Missing","Unknown",Table1[[#This Row],[Recovery Time (s) (Tactive1 - Tactive0)]]&lt;=Table1[[#This Row],[Recovery Time Requirement (s)]]))</f>
        <v>1</v>
      </c>
      <c r="AJ829" s="139" t="b">
        <f>Table1[[#This Row],[Automatic Duplex Output Capable]]&lt;&gt;"Optional"</f>
        <v>1</v>
      </c>
      <c r="AK8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29" s="140" t="str">
        <f t="array" ref="AL8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29" s="140">
        <f t="array" ref="AM8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829" s="140">
        <f>Table1[[#This Row],[V2.0 TEC Requirement (kWh/wk)]]*52/3</f>
        <v>91</v>
      </c>
      <c r="AO8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0.43399999999999994</v>
      </c>
      <c r="AP829" s="140">
        <f t="array" ref="AP8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829" s="140">
        <f>Table1[[#This Row],[Proposed V3.0 TEC Requirement (kWh/wk)]]+IF(Table1[[#This Row],[Maximum Document Size Width]]&gt;=275,A3_Weekly,0)+IF(AND(ISNUMBER(FIND("WiFi",Table1[[#This Row],[Functional Adders]])),ISERROR(FIND("Ethernet",Table1[[#This Row],[Functional Adders]]))),WiFi_Weekly,0)</f>
        <v>0.59800000000000009</v>
      </c>
      <c r="AR829" s="140" t="b">
        <f>Table1[[#This Row],[Typical Electricity Consumption (TEC) Per Proposed V3.0 Calculations (kWh/wk)]]&lt;=Table1[[#This Row],[Proposed V3.0 TEC Requirement Plus A3 and Wi-Fi Allowances (kWh/wk)]]</f>
        <v>1</v>
      </c>
      <c r="AS829" s="140" t="b">
        <f t="shared" si="14"/>
        <v>1</v>
      </c>
    </row>
    <row r="830" spans="1:45" ht="36" x14ac:dyDescent="0.2">
      <c r="A830" s="131">
        <v>2257728</v>
      </c>
      <c r="B830" s="132" t="s">
        <v>1242</v>
      </c>
      <c r="C830" s="132" t="s">
        <v>1023</v>
      </c>
      <c r="D830" s="132" t="s">
        <v>1304</v>
      </c>
      <c r="E830" s="132" t="s">
        <v>1305</v>
      </c>
      <c r="F830" s="132"/>
      <c r="G830" s="132" t="s">
        <v>1432</v>
      </c>
      <c r="H830" s="132" t="s">
        <v>22</v>
      </c>
      <c r="I830" s="133">
        <v>297</v>
      </c>
      <c r="J830" s="133">
        <v>420</v>
      </c>
      <c r="K830" s="132"/>
      <c r="L830" s="132" t="s">
        <v>32</v>
      </c>
      <c r="M830" s="132" t="s">
        <v>21</v>
      </c>
      <c r="N830" s="133">
        <v>45</v>
      </c>
      <c r="O830" s="132" t="s">
        <v>24</v>
      </c>
      <c r="P830" s="134">
        <v>2.1970000000000001</v>
      </c>
      <c r="Q830" s="135">
        <v>114.244</v>
      </c>
      <c r="R830" s="132" t="s">
        <v>1245</v>
      </c>
      <c r="S830" s="136">
        <v>42439</v>
      </c>
      <c r="T830" s="136">
        <v>42403</v>
      </c>
      <c r="U830" s="132" t="s">
        <v>38</v>
      </c>
      <c r="V830" s="132" t="s">
        <v>1306</v>
      </c>
      <c r="W830" s="137">
        <v>1</v>
      </c>
      <c r="X830" s="137">
        <v>43.2</v>
      </c>
      <c r="Y830" s="137">
        <v>24.6</v>
      </c>
      <c r="Z830" s="137">
        <v>21.6</v>
      </c>
      <c r="AA830" s="137">
        <v>32</v>
      </c>
      <c r="AB830" s="137">
        <v>425.2</v>
      </c>
      <c r="AC830" s="138">
        <v>2.2028000000000003</v>
      </c>
      <c r="AD830" s="137">
        <v>106.3</v>
      </c>
      <c r="AE830" s="137">
        <v>0.62629999999999997</v>
      </c>
      <c r="AF830" s="137">
        <v>32.567599999999999</v>
      </c>
      <c r="AG830" s="139">
        <f>Table1[[#This Row],[Print/Copy Time from Sleep Mode (s)]]-Table1[[#This Row],[Print/Copy Time from Ready State (s)]]</f>
        <v>-18.600000000000001</v>
      </c>
      <c r="AH8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30" s="139" t="b">
        <f>IF(Table1[[#This Row],[Recovery Time Requirement (s)]]="No Requirement",TRUE,IF(Table1[[#This Row],[Recovery Time Requirement (s)]]="Default Delay Time Missing","Unknown",Table1[[#This Row],[Recovery Time (s) (Tactive1 - Tactive0)]]&lt;=Table1[[#This Row],[Recovery Time Requirement (s)]]))</f>
        <v>1</v>
      </c>
      <c r="AJ830" s="139" t="b">
        <f>Table1[[#This Row],[Automatic Duplex Output Capable]]&lt;&gt;"Optional"</f>
        <v>1</v>
      </c>
      <c r="AK8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0" s="140" t="str">
        <f t="array" ref="AL8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0" s="140">
        <f t="array" ref="AM8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830" s="140">
        <f>Table1[[#This Row],[V2.0 TEC Requirement (kWh/wk)]]*52/3</f>
        <v>125.66666666666667</v>
      </c>
      <c r="AO8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0.57629999999999992</v>
      </c>
      <c r="AP830" s="140">
        <f t="array" ref="AP8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830" s="140">
        <f>Table1[[#This Row],[Proposed V3.0 TEC Requirement (kWh/wk)]]+IF(Table1[[#This Row],[Maximum Document Size Width]]&gt;=275,A3_Weekly,0)+IF(AND(ISNUMBER(FIND("WiFi",Table1[[#This Row],[Functional Adders]])),ISERROR(FIND("Ethernet",Table1[[#This Row],[Functional Adders]]))),WiFi_Weekly,0)</f>
        <v>0.77600000000000002</v>
      </c>
      <c r="AR830" s="140" t="b">
        <f>Table1[[#This Row],[Typical Electricity Consumption (TEC) Per Proposed V3.0 Calculations (kWh/wk)]]&lt;=Table1[[#This Row],[Proposed V3.0 TEC Requirement Plus A3 and Wi-Fi Allowances (kWh/wk)]]</f>
        <v>1</v>
      </c>
      <c r="AS830" s="140" t="b">
        <f t="shared" si="14"/>
        <v>1</v>
      </c>
    </row>
    <row r="831" spans="1:45" ht="36" x14ac:dyDescent="0.2">
      <c r="A831" s="131">
        <v>2289434</v>
      </c>
      <c r="B831" s="132" t="s">
        <v>1242</v>
      </c>
      <c r="C831" s="132" t="s">
        <v>1023</v>
      </c>
      <c r="D831" s="132" t="s">
        <v>1307</v>
      </c>
      <c r="E831" s="132" t="s">
        <v>1308</v>
      </c>
      <c r="F831" s="132"/>
      <c r="G831" s="132" t="s">
        <v>1432</v>
      </c>
      <c r="H831" s="132" t="s">
        <v>22</v>
      </c>
      <c r="I831" s="133">
        <v>297</v>
      </c>
      <c r="J831" s="133">
        <v>420</v>
      </c>
      <c r="K831" s="132"/>
      <c r="L831" s="132" t="s">
        <v>32</v>
      </c>
      <c r="M831" s="132" t="s">
        <v>21</v>
      </c>
      <c r="N831" s="133">
        <v>50</v>
      </c>
      <c r="O831" s="132" t="s">
        <v>24</v>
      </c>
      <c r="P831" s="134">
        <v>2.492</v>
      </c>
      <c r="Q831" s="135">
        <v>129.584</v>
      </c>
      <c r="R831" s="132" t="s">
        <v>1245</v>
      </c>
      <c r="S831" s="136">
        <v>42439</v>
      </c>
      <c r="T831" s="136">
        <v>42761</v>
      </c>
      <c r="U831" s="132" t="s">
        <v>38</v>
      </c>
      <c r="V831" s="132" t="s">
        <v>1309</v>
      </c>
      <c r="W831" s="137">
        <v>1</v>
      </c>
      <c r="X831" s="137">
        <v>51.6</v>
      </c>
      <c r="Y831" s="137">
        <v>25.2</v>
      </c>
      <c r="Z831" s="137">
        <v>23.4</v>
      </c>
      <c r="AA831" s="137">
        <v>32</v>
      </c>
      <c r="AB831" s="137">
        <v>485</v>
      </c>
      <c r="AC831" s="138">
        <v>2.4889999999999999</v>
      </c>
      <c r="AD831" s="137">
        <v>121.25</v>
      </c>
      <c r="AE831" s="137">
        <v>0.68525000000000003</v>
      </c>
      <c r="AF831" s="137">
        <v>35.633000000000003</v>
      </c>
      <c r="AG831" s="139">
        <f>Table1[[#This Row],[Print/Copy Time from Sleep Mode (s)]]-Table1[[#This Row],[Print/Copy Time from Ready State (s)]]</f>
        <v>-26.400000000000002</v>
      </c>
      <c r="AH8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831" s="139" t="b">
        <f>IF(Table1[[#This Row],[Recovery Time Requirement (s)]]="No Requirement",TRUE,IF(Table1[[#This Row],[Recovery Time Requirement (s)]]="Default Delay Time Missing","Unknown",Table1[[#This Row],[Recovery Time (s) (Tactive1 - Tactive0)]]&lt;=Table1[[#This Row],[Recovery Time Requirement (s)]]))</f>
        <v>1</v>
      </c>
      <c r="AJ831" s="139" t="b">
        <f>Table1[[#This Row],[Automatic Duplex Output Capable]]&lt;&gt;"Optional"</f>
        <v>1</v>
      </c>
      <c r="AK8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1" s="140" t="str">
        <f t="array" ref="AL8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1" s="140">
        <f t="array" ref="AM8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8.25</v>
      </c>
      <c r="AN831" s="140">
        <f>Table1[[#This Row],[V2.0 TEC Requirement (kWh/wk)]]*52/3</f>
        <v>143</v>
      </c>
      <c r="AO8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0.63524999999999998</v>
      </c>
      <c r="AP831" s="140">
        <f t="array" ref="AP8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0.79100000000000004</v>
      </c>
      <c r="AQ831" s="140">
        <f>Table1[[#This Row],[Proposed V3.0 TEC Requirement (kWh/wk)]]+IF(Table1[[#This Row],[Maximum Document Size Width]]&gt;=275,A3_Weekly,0)+IF(AND(ISNUMBER(FIND("WiFi",Table1[[#This Row],[Functional Adders]])),ISERROR(FIND("Ethernet",Table1[[#This Row],[Functional Adders]]))),WiFi_Weekly,0)</f>
        <v>0.84100000000000008</v>
      </c>
      <c r="AR831" s="140" t="b">
        <f>Table1[[#This Row],[Typical Electricity Consumption (TEC) Per Proposed V3.0 Calculations (kWh/wk)]]&lt;=Table1[[#This Row],[Proposed V3.0 TEC Requirement Plus A3 and Wi-Fi Allowances (kWh/wk)]]</f>
        <v>1</v>
      </c>
      <c r="AS831" s="140" t="b">
        <f t="shared" si="14"/>
        <v>1</v>
      </c>
    </row>
    <row r="832" spans="1:45" ht="36" x14ac:dyDescent="0.2">
      <c r="A832" s="131">
        <v>2289437</v>
      </c>
      <c r="B832" s="132" t="s">
        <v>1242</v>
      </c>
      <c r="C832" s="132" t="s">
        <v>1023</v>
      </c>
      <c r="D832" s="132" t="s">
        <v>1310</v>
      </c>
      <c r="E832" s="132" t="s">
        <v>1311</v>
      </c>
      <c r="F832" s="132"/>
      <c r="G832" s="132" t="s">
        <v>1432</v>
      </c>
      <c r="H832" s="132" t="s">
        <v>22</v>
      </c>
      <c r="I832" s="133">
        <v>313</v>
      </c>
      <c r="J832" s="133">
        <v>460</v>
      </c>
      <c r="K832" s="132"/>
      <c r="L832" s="132" t="s">
        <v>32</v>
      </c>
      <c r="M832" s="132" t="s">
        <v>21</v>
      </c>
      <c r="N832" s="133">
        <v>65</v>
      </c>
      <c r="O832" s="132" t="s">
        <v>24</v>
      </c>
      <c r="P832" s="134">
        <v>3.8559999999999999</v>
      </c>
      <c r="Q832" s="135">
        <v>200.512</v>
      </c>
      <c r="R832" s="132" t="s">
        <v>1245</v>
      </c>
      <c r="S832" s="136">
        <v>42460</v>
      </c>
      <c r="T832" s="136">
        <v>42761</v>
      </c>
      <c r="U832" s="132" t="s">
        <v>38</v>
      </c>
      <c r="V832" s="132" t="s">
        <v>1312</v>
      </c>
      <c r="W832" s="137">
        <v>1</v>
      </c>
      <c r="X832" s="137">
        <v>11.4</v>
      </c>
      <c r="Y832" s="137">
        <v>30</v>
      </c>
      <c r="Z832" s="137">
        <v>28.8</v>
      </c>
      <c r="AA832" s="137">
        <v>32</v>
      </c>
      <c r="AB832" s="137">
        <v>757</v>
      </c>
      <c r="AC832" s="138">
        <v>3.8490000000000002</v>
      </c>
      <c r="AD832" s="137">
        <v>189.25</v>
      </c>
      <c r="AE832" s="137">
        <v>1.02525</v>
      </c>
      <c r="AF832" s="137">
        <v>53.313000000000002</v>
      </c>
      <c r="AG832" s="139">
        <f>Table1[[#This Row],[Print/Copy Time from Sleep Mode (s)]]-Table1[[#This Row],[Print/Copy Time from Ready State (s)]]</f>
        <v>18.600000000000001</v>
      </c>
      <c r="AH8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32" s="139" t="b">
        <f>IF(Table1[[#This Row],[Recovery Time Requirement (s)]]="No Requirement",TRUE,IF(Table1[[#This Row],[Recovery Time Requirement (s)]]="Default Delay Time Missing","Unknown",Table1[[#This Row],[Recovery Time (s) (Tactive1 - Tactive0)]]&lt;=Table1[[#This Row],[Recovery Time Requirement (s)]]))</f>
        <v>1</v>
      </c>
      <c r="AJ832" s="139" t="b">
        <f>Table1[[#This Row],[Automatic Duplex Output Capable]]&lt;&gt;"Optional"</f>
        <v>1</v>
      </c>
      <c r="AK8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2" s="140" t="str">
        <f t="array" ref="AL8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2" s="140">
        <f t="array" ref="AM8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832" s="140">
        <f>Table1[[#This Row],[V2.0 TEC Requirement (kWh/wk)]]*52/3</f>
        <v>195</v>
      </c>
      <c r="AO8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0.97524999999999995</v>
      </c>
      <c r="AP832" s="140">
        <f t="array" ref="AP8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832" s="140">
        <f>Table1[[#This Row],[Proposed V3.0 TEC Requirement (kWh/wk)]]+IF(Table1[[#This Row],[Maximum Document Size Width]]&gt;=275,A3_Weekly,0)+IF(AND(ISNUMBER(FIND("WiFi",Table1[[#This Row],[Functional Adders]])),ISERROR(FIND("Ethernet",Table1[[#This Row],[Functional Adders]]))),WiFi_Weekly,0)</f>
        <v>1.208</v>
      </c>
      <c r="AR832" s="140" t="b">
        <f>Table1[[#This Row],[Typical Electricity Consumption (TEC) Per Proposed V3.0 Calculations (kWh/wk)]]&lt;=Table1[[#This Row],[Proposed V3.0 TEC Requirement Plus A3 and Wi-Fi Allowances (kWh/wk)]]</f>
        <v>1</v>
      </c>
      <c r="AS832" s="140" t="b">
        <f t="shared" si="14"/>
        <v>1</v>
      </c>
    </row>
    <row r="833" spans="1:45" ht="36" x14ac:dyDescent="0.2">
      <c r="A833" s="131">
        <v>2263441</v>
      </c>
      <c r="B833" s="132" t="s">
        <v>1242</v>
      </c>
      <c r="C833" s="132" t="s">
        <v>1023</v>
      </c>
      <c r="D833" s="132" t="s">
        <v>1313</v>
      </c>
      <c r="E833" s="132" t="s">
        <v>1314</v>
      </c>
      <c r="F833" s="132"/>
      <c r="G833" s="132" t="s">
        <v>1432</v>
      </c>
      <c r="H833" s="132" t="s">
        <v>22</v>
      </c>
      <c r="I833" s="133">
        <v>313</v>
      </c>
      <c r="J833" s="133">
        <v>460</v>
      </c>
      <c r="K833" s="132"/>
      <c r="L833" s="132" t="s">
        <v>32</v>
      </c>
      <c r="M833" s="132" t="s">
        <v>21</v>
      </c>
      <c r="N833" s="133">
        <v>75</v>
      </c>
      <c r="O833" s="132" t="s">
        <v>24</v>
      </c>
      <c r="P833" s="134">
        <v>4.82</v>
      </c>
      <c r="Q833" s="135">
        <v>250.64</v>
      </c>
      <c r="R833" s="132" t="s">
        <v>1245</v>
      </c>
      <c r="S833" s="136">
        <v>42460</v>
      </c>
      <c r="T833" s="136">
        <v>42458</v>
      </c>
      <c r="U833" s="132" t="s">
        <v>38</v>
      </c>
      <c r="V833" s="132" t="s">
        <v>1315</v>
      </c>
      <c r="W833" s="137">
        <v>1</v>
      </c>
      <c r="X833" s="137">
        <v>13.8</v>
      </c>
      <c r="Y833" s="137">
        <v>31.8</v>
      </c>
      <c r="Z833" s="137">
        <v>30.6</v>
      </c>
      <c r="AA833" s="137">
        <v>32</v>
      </c>
      <c r="AB833" s="137">
        <v>949.6</v>
      </c>
      <c r="AC833" s="138">
        <v>4.8247999999999998</v>
      </c>
      <c r="AD833" s="137">
        <v>237.4</v>
      </c>
      <c r="AE833" s="137">
        <v>1.2818000000000001</v>
      </c>
      <c r="AF833" s="137">
        <v>66.653599999999997</v>
      </c>
      <c r="AG833" s="139">
        <f>Table1[[#This Row],[Print/Copy Time from Sleep Mode (s)]]-Table1[[#This Row],[Print/Copy Time from Ready State (s)]]</f>
        <v>18</v>
      </c>
      <c r="AH8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33" s="139" t="b">
        <f>IF(Table1[[#This Row],[Recovery Time Requirement (s)]]="No Requirement",TRUE,IF(Table1[[#This Row],[Recovery Time Requirement (s)]]="Default Delay Time Missing","Unknown",Table1[[#This Row],[Recovery Time (s) (Tactive1 - Tactive0)]]&lt;=Table1[[#This Row],[Recovery Time Requirement (s)]]))</f>
        <v>1</v>
      </c>
      <c r="AJ833" s="139" t="b">
        <f>Table1[[#This Row],[Automatic Duplex Output Capable]]&lt;&gt;"Optional"</f>
        <v>1</v>
      </c>
      <c r="AK8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3" s="140" t="str">
        <f t="array" ref="AL8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3" s="140">
        <f t="array" ref="AM8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833" s="140">
        <f>Table1[[#This Row],[V2.0 TEC Requirement (kWh/wk)]]*52/3</f>
        <v>273.00000000000006</v>
      </c>
      <c r="AO8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1.2318</v>
      </c>
      <c r="AP833" s="140">
        <f t="array" ref="AP8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833" s="140">
        <f>Table1[[#This Row],[Proposed V3.0 TEC Requirement (kWh/wk)]]+IF(Table1[[#This Row],[Maximum Document Size Width]]&gt;=275,A3_Weekly,0)+IF(AND(ISNUMBER(FIND("WiFi",Table1[[#This Row],[Functional Adders]])),ISERROR(FIND("Ethernet",Table1[[#This Row],[Functional Adders]]))),WiFi_Weekly,0)</f>
        <v>1.768</v>
      </c>
      <c r="AR833" s="140" t="b">
        <f>Table1[[#This Row],[Typical Electricity Consumption (TEC) Per Proposed V3.0 Calculations (kWh/wk)]]&lt;=Table1[[#This Row],[Proposed V3.0 TEC Requirement Plus A3 and Wi-Fi Allowances (kWh/wk)]]</f>
        <v>1</v>
      </c>
      <c r="AS833" s="140" t="b">
        <f t="shared" si="14"/>
        <v>1</v>
      </c>
    </row>
    <row r="834" spans="1:45" ht="36" x14ac:dyDescent="0.2">
      <c r="A834" s="131">
        <v>2289588</v>
      </c>
      <c r="B834" s="132" t="s">
        <v>1242</v>
      </c>
      <c r="C834" s="132" t="s">
        <v>1023</v>
      </c>
      <c r="D834" s="132" t="s">
        <v>1316</v>
      </c>
      <c r="E834" s="132" t="s">
        <v>1317</v>
      </c>
      <c r="F834" s="132"/>
      <c r="G834" s="132" t="s">
        <v>1432</v>
      </c>
      <c r="H834" s="132" t="s">
        <v>22</v>
      </c>
      <c r="I834" s="133">
        <v>313</v>
      </c>
      <c r="J834" s="133">
        <v>460</v>
      </c>
      <c r="K834" s="132"/>
      <c r="L834" s="132" t="s">
        <v>32</v>
      </c>
      <c r="M834" s="132" t="s">
        <v>21</v>
      </c>
      <c r="N834" s="133">
        <v>85</v>
      </c>
      <c r="O834" s="132" t="s">
        <v>24</v>
      </c>
      <c r="P834" s="134">
        <v>5.9370000000000003</v>
      </c>
      <c r="Q834" s="135">
        <v>308.72399999999999</v>
      </c>
      <c r="R834" s="132" t="s">
        <v>1245</v>
      </c>
      <c r="S834" s="136">
        <v>42460</v>
      </c>
      <c r="T834" s="136">
        <v>42761</v>
      </c>
      <c r="U834" s="132" t="s">
        <v>38</v>
      </c>
      <c r="V834" s="132" t="s">
        <v>1318</v>
      </c>
      <c r="W834" s="137">
        <v>1</v>
      </c>
      <c r="X834" s="137">
        <v>14.4</v>
      </c>
      <c r="Y834" s="137">
        <v>38.4</v>
      </c>
      <c r="Z834" s="137">
        <v>37.799999999999997</v>
      </c>
      <c r="AA834" s="137">
        <v>32</v>
      </c>
      <c r="AB834" s="137">
        <v>1173.2</v>
      </c>
      <c r="AC834" s="138">
        <v>5.9428000000000001</v>
      </c>
      <c r="AD834" s="137">
        <v>293.3</v>
      </c>
      <c r="AE834" s="137">
        <v>1.5612999999999999</v>
      </c>
      <c r="AF834" s="137">
        <v>81.187599999999989</v>
      </c>
      <c r="AG834" s="139">
        <f>Table1[[#This Row],[Print/Copy Time from Sleep Mode (s)]]-Table1[[#This Row],[Print/Copy Time from Ready State (s)]]</f>
        <v>24</v>
      </c>
      <c r="AH8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34" s="139" t="b">
        <f>IF(Table1[[#This Row],[Recovery Time Requirement (s)]]="No Requirement",TRUE,IF(Table1[[#This Row],[Recovery Time Requirement (s)]]="Default Delay Time Missing","Unknown",Table1[[#This Row],[Recovery Time (s) (Tactive1 - Tactive0)]]&lt;=Table1[[#This Row],[Recovery Time Requirement (s)]]))</f>
        <v>1</v>
      </c>
      <c r="AJ834" s="139" t="b">
        <f>Table1[[#This Row],[Automatic Duplex Output Capable]]&lt;&gt;"Optional"</f>
        <v>1</v>
      </c>
      <c r="AK8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4" s="140" t="str">
        <f t="array" ref="AL8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4" s="140">
        <f t="array" ref="AM8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23.000000000000004</v>
      </c>
      <c r="AN834" s="140">
        <f>Table1[[#This Row],[V2.0 TEC Requirement (kWh/wk)]]*52/3</f>
        <v>398.66666666666674</v>
      </c>
      <c r="AO8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1.5112999999999999</v>
      </c>
      <c r="AP834" s="140">
        <f t="array" ref="AP8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2.7219999999999995</v>
      </c>
      <c r="AQ834" s="140">
        <f>Table1[[#This Row],[Proposed V3.0 TEC Requirement (kWh/wk)]]+IF(Table1[[#This Row],[Maximum Document Size Width]]&gt;=275,A3_Weekly,0)+IF(AND(ISNUMBER(FIND("WiFi",Table1[[#This Row],[Functional Adders]])),ISERROR(FIND("Ethernet",Table1[[#This Row],[Functional Adders]]))),WiFi_Weekly,0)</f>
        <v>2.7719999999999994</v>
      </c>
      <c r="AR834" s="140" t="b">
        <f>Table1[[#This Row],[Typical Electricity Consumption (TEC) Per Proposed V3.0 Calculations (kWh/wk)]]&lt;=Table1[[#This Row],[Proposed V3.0 TEC Requirement Plus A3 and Wi-Fi Allowances (kWh/wk)]]</f>
        <v>1</v>
      </c>
      <c r="AS834" s="140" t="b">
        <f t="shared" ref="AS834:AS897" si="15">AND(AI834,AJ834,AK834,AR834)</f>
        <v>1</v>
      </c>
    </row>
    <row r="835" spans="1:45" ht="60" x14ac:dyDescent="0.2">
      <c r="A835" s="131">
        <v>2217498</v>
      </c>
      <c r="B835" s="132" t="s">
        <v>1319</v>
      </c>
      <c r="C835" s="132" t="s">
        <v>229</v>
      </c>
      <c r="D835" s="132" t="s">
        <v>3270</v>
      </c>
      <c r="E835" s="132" t="s">
        <v>3271</v>
      </c>
      <c r="F835" s="132"/>
      <c r="G835" s="132" t="s">
        <v>29</v>
      </c>
      <c r="H835" s="132" t="s">
        <v>22</v>
      </c>
      <c r="I835" s="133">
        <v>216</v>
      </c>
      <c r="J835" s="133">
        <v>356</v>
      </c>
      <c r="K835" s="132"/>
      <c r="L835" s="132" t="s">
        <v>3272</v>
      </c>
      <c r="M835" s="132" t="s">
        <v>21</v>
      </c>
      <c r="N835" s="133">
        <v>51</v>
      </c>
      <c r="O835" s="132" t="s">
        <v>23</v>
      </c>
      <c r="P835" s="134">
        <v>7.42</v>
      </c>
      <c r="Q835" s="135">
        <v>385.84</v>
      </c>
      <c r="R835" s="132" t="s">
        <v>25</v>
      </c>
      <c r="S835" s="136">
        <v>41926</v>
      </c>
      <c r="T835" s="136">
        <v>41862</v>
      </c>
      <c r="U835" s="132" t="s">
        <v>3809</v>
      </c>
      <c r="V835" s="132" t="s">
        <v>3810</v>
      </c>
      <c r="W835" s="137">
        <v>1</v>
      </c>
      <c r="X835" s="137">
        <v>7.2</v>
      </c>
      <c r="Y835" s="137">
        <v>114</v>
      </c>
      <c r="Z835" s="137">
        <v>30</v>
      </c>
      <c r="AA835" s="137">
        <v>32</v>
      </c>
      <c r="AB835" s="137">
        <v>686.80000000000007</v>
      </c>
      <c r="AC835" s="138">
        <v>7.4258200000000008</v>
      </c>
      <c r="AD835" s="137">
        <v>171.70000000000002</v>
      </c>
      <c r="AE835" s="137">
        <v>5.768320000000001</v>
      </c>
      <c r="AF835" s="137">
        <v>299.95264000000003</v>
      </c>
      <c r="AG835" s="139">
        <f>Table1[[#This Row],[Print/Copy Time from Sleep Mode (s)]]-Table1[[#This Row],[Print/Copy Time from Ready State (s)]]</f>
        <v>106.8</v>
      </c>
      <c r="AH8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26.419999999999998</v>
      </c>
      <c r="AI835" s="139" t="b">
        <f>IF(Table1[[#This Row],[Recovery Time Requirement (s)]]="No Requirement",TRUE,IF(Table1[[#This Row],[Recovery Time Requirement (s)]]="Default Delay Time Missing","Unknown",Table1[[#This Row],[Recovery Time (s) (Tactive1 - Tactive0)]]&lt;=Table1[[#This Row],[Recovery Time Requirement (s)]]))</f>
        <v>0</v>
      </c>
      <c r="AJ835" s="139" t="b">
        <f>Table1[[#This Row],[Automatic Duplex Output Capable]]&lt;&gt;"Optional"</f>
        <v>1</v>
      </c>
      <c r="AK8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5" s="140" t="str">
        <f t="array" ref="AL8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35" s="140">
        <f t="array" ref="AM8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8.0500000000000007</v>
      </c>
      <c r="AN835" s="140">
        <f>Table1[[#This Row],[V2.0 TEC Requirement (kWh/wk)]]*52/3</f>
        <v>139.53333333333333</v>
      </c>
      <c r="AO8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5.768320000000001</v>
      </c>
      <c r="AP835" s="140">
        <f t="array" ref="AP8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0.93499999999999994</v>
      </c>
      <c r="AQ835" s="140">
        <f>Table1[[#This Row],[Proposed V3.0 TEC Requirement (kWh/wk)]]+IF(Table1[[#This Row],[Maximum Document Size Width]]&gt;=275,A3_Weekly,0)+IF(AND(ISNUMBER(FIND("WiFi",Table1[[#This Row],[Functional Adders]])),ISERROR(FIND("Ethernet",Table1[[#This Row],[Functional Adders]]))),WiFi_Weekly,0)</f>
        <v>0.93499999999999994</v>
      </c>
      <c r="AR835" s="140" t="b">
        <f>Table1[[#This Row],[Typical Electricity Consumption (TEC) Per Proposed V3.0 Calculations (kWh/wk)]]&lt;=Table1[[#This Row],[Proposed V3.0 TEC Requirement Plus A3 and Wi-Fi Allowances (kWh/wk)]]</f>
        <v>0</v>
      </c>
      <c r="AS835" s="140" t="b">
        <f t="shared" si="15"/>
        <v>0</v>
      </c>
    </row>
    <row r="836" spans="1:45" ht="48" x14ac:dyDescent="0.2">
      <c r="A836" s="131">
        <v>2293180</v>
      </c>
      <c r="B836" s="132" t="s">
        <v>1319</v>
      </c>
      <c r="C836" s="132" t="s">
        <v>229</v>
      </c>
      <c r="D836" s="132" t="s">
        <v>1323</v>
      </c>
      <c r="E836" s="132" t="s">
        <v>1323</v>
      </c>
      <c r="F836" s="132"/>
      <c r="G836" s="132" t="s">
        <v>1432</v>
      </c>
      <c r="H836" s="132" t="s">
        <v>22</v>
      </c>
      <c r="I836" s="133">
        <v>320</v>
      </c>
      <c r="J836" s="133">
        <v>483</v>
      </c>
      <c r="K836" s="132"/>
      <c r="L836" s="132" t="s">
        <v>32</v>
      </c>
      <c r="M836" s="132" t="s">
        <v>21</v>
      </c>
      <c r="N836" s="133">
        <v>30</v>
      </c>
      <c r="O836" s="132" t="s">
        <v>24</v>
      </c>
      <c r="P836" s="134">
        <v>2.6819999999999999</v>
      </c>
      <c r="Q836" s="135">
        <v>139.464</v>
      </c>
      <c r="R836" s="132" t="s">
        <v>25</v>
      </c>
      <c r="S836" s="136">
        <v>42860</v>
      </c>
      <c r="T836" s="136">
        <v>42807</v>
      </c>
      <c r="U836" s="132" t="s">
        <v>195</v>
      </c>
      <c r="V836" s="132" t="s">
        <v>1324</v>
      </c>
      <c r="W836" s="137">
        <v>0</v>
      </c>
      <c r="X836" s="137">
        <v>31.8</v>
      </c>
      <c r="Y836" s="137">
        <v>58.2</v>
      </c>
      <c r="Z836" s="137">
        <v>34.200000000000003</v>
      </c>
      <c r="AA836" s="137">
        <v>30</v>
      </c>
      <c r="AB836" s="137">
        <v>444.06666666666666</v>
      </c>
      <c r="AC836" s="138">
        <v>2.6770833333333335</v>
      </c>
      <c r="AD836" s="137">
        <v>111.01666666666667</v>
      </c>
      <c r="AE836" s="137">
        <v>1.1102708333333333</v>
      </c>
      <c r="AF836" s="137">
        <v>57.734083333333331</v>
      </c>
      <c r="AG836" s="139">
        <f>Table1[[#This Row],[Print/Copy Time from Sleep Mode (s)]]-Table1[[#This Row],[Print/Copy Time from Ready State (s)]]</f>
        <v>26.400000000000002</v>
      </c>
      <c r="AH8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36" s="139" t="b">
        <f>IF(Table1[[#This Row],[Recovery Time Requirement (s)]]="No Requirement",TRUE,IF(Table1[[#This Row],[Recovery Time Requirement (s)]]="Default Delay Time Missing","Unknown",Table1[[#This Row],[Recovery Time (s) (Tactive1 - Tactive0)]]&lt;=Table1[[#This Row],[Recovery Time Requirement (s)]]))</f>
        <v>0</v>
      </c>
      <c r="AJ836" s="139" t="b">
        <f>Table1[[#This Row],[Automatic Duplex Output Capable]]&lt;&gt;"Optional"</f>
        <v>1</v>
      </c>
      <c r="AK8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6" s="140" t="str">
        <f t="array" ref="AL8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6" s="140">
        <f t="array" ref="AM8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836" s="140">
        <f>Table1[[#This Row],[V2.0 TEC Requirement (kWh/wk)]]*52/3</f>
        <v>73.666666666666671</v>
      </c>
      <c r="AO8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1.0602708333333333</v>
      </c>
      <c r="AP836" s="140">
        <f t="array" ref="AP8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36" s="140">
        <f>Table1[[#This Row],[Proposed V3.0 TEC Requirement (kWh/wk)]]+IF(Table1[[#This Row],[Maximum Document Size Width]]&gt;=275,A3_Weekly,0)+IF(AND(ISNUMBER(FIND("WiFi",Table1[[#This Row],[Functional Adders]])),ISERROR(FIND("Ethernet",Table1[[#This Row],[Functional Adders]]))),WiFi_Weekly,0)</f>
        <v>0.49299999999999999</v>
      </c>
      <c r="AR836" s="140" t="b">
        <f>Table1[[#This Row],[Typical Electricity Consumption (TEC) Per Proposed V3.0 Calculations (kWh/wk)]]&lt;=Table1[[#This Row],[Proposed V3.0 TEC Requirement Plus A3 and Wi-Fi Allowances (kWh/wk)]]</f>
        <v>0</v>
      </c>
      <c r="AS836" s="140" t="b">
        <f t="shared" si="15"/>
        <v>0</v>
      </c>
    </row>
    <row r="837" spans="1:45" ht="48" x14ac:dyDescent="0.2">
      <c r="A837" s="131">
        <v>2293181</v>
      </c>
      <c r="B837" s="132" t="s">
        <v>1319</v>
      </c>
      <c r="C837" s="132" t="s">
        <v>229</v>
      </c>
      <c r="D837" s="132" t="s">
        <v>1325</v>
      </c>
      <c r="E837" s="132" t="s">
        <v>1325</v>
      </c>
      <c r="F837" s="132"/>
      <c r="G837" s="132" t="s">
        <v>1432</v>
      </c>
      <c r="H837" s="132" t="s">
        <v>22</v>
      </c>
      <c r="I837" s="133">
        <v>320</v>
      </c>
      <c r="J837" s="133">
        <v>483</v>
      </c>
      <c r="K837" s="132"/>
      <c r="L837" s="132" t="s">
        <v>32</v>
      </c>
      <c r="M837" s="132" t="s">
        <v>21</v>
      </c>
      <c r="N837" s="133">
        <v>35</v>
      </c>
      <c r="O837" s="132" t="s">
        <v>24</v>
      </c>
      <c r="P837" s="134">
        <v>2.9940000000000002</v>
      </c>
      <c r="Q837" s="135">
        <v>155.68799999999999</v>
      </c>
      <c r="R837" s="132" t="s">
        <v>25</v>
      </c>
      <c r="S837" s="136">
        <v>42860</v>
      </c>
      <c r="T837" s="136">
        <v>42807</v>
      </c>
      <c r="U837" s="132" t="s">
        <v>195</v>
      </c>
      <c r="V837" s="132" t="s">
        <v>1326</v>
      </c>
      <c r="W837" s="137">
        <v>0</v>
      </c>
      <c r="X837" s="137">
        <v>36</v>
      </c>
      <c r="Y837" s="137">
        <v>49.2</v>
      </c>
      <c r="Z837" s="137">
        <v>43.2</v>
      </c>
      <c r="AA837" s="137">
        <v>32</v>
      </c>
      <c r="AB837" s="137">
        <v>508.4</v>
      </c>
      <c r="AC837" s="138">
        <v>2.99</v>
      </c>
      <c r="AD837" s="137">
        <v>127.1</v>
      </c>
      <c r="AE837" s="137">
        <v>1.1884999999999999</v>
      </c>
      <c r="AF837" s="137">
        <v>61.801999999999992</v>
      </c>
      <c r="AG837" s="139">
        <f>Table1[[#This Row],[Print/Copy Time from Sleep Mode (s)]]-Table1[[#This Row],[Print/Copy Time from Ready State (s)]]</f>
        <v>13.200000000000003</v>
      </c>
      <c r="AH8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37" s="139" t="b">
        <f>IF(Table1[[#This Row],[Recovery Time Requirement (s)]]="No Requirement",TRUE,IF(Table1[[#This Row],[Recovery Time Requirement (s)]]="Default Delay Time Missing","Unknown",Table1[[#This Row],[Recovery Time (s) (Tactive1 - Tactive0)]]&lt;=Table1[[#This Row],[Recovery Time Requirement (s)]]))</f>
        <v>1</v>
      </c>
      <c r="AJ837" s="139" t="b">
        <f>Table1[[#This Row],[Automatic Duplex Output Capable]]&lt;&gt;"Optional"</f>
        <v>1</v>
      </c>
      <c r="AK8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7" s="140" t="str">
        <f t="array" ref="AL8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7" s="140">
        <f t="array" ref="AM8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837" s="140">
        <f>Table1[[#This Row],[V2.0 TEC Requirement (kWh/wk)]]*52/3</f>
        <v>91</v>
      </c>
      <c r="AO8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1.1384999999999998</v>
      </c>
      <c r="AP837" s="140">
        <f t="array" ref="AP8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837" s="140">
        <f>Table1[[#This Row],[Proposed V3.0 TEC Requirement (kWh/wk)]]+IF(Table1[[#This Row],[Maximum Document Size Width]]&gt;=275,A3_Weekly,0)+IF(AND(ISNUMBER(FIND("WiFi",Table1[[#This Row],[Functional Adders]])),ISERROR(FIND("Ethernet",Table1[[#This Row],[Functional Adders]]))),WiFi_Weekly,0)</f>
        <v>0.59800000000000009</v>
      </c>
      <c r="AR837" s="140" t="b">
        <f>Table1[[#This Row],[Typical Electricity Consumption (TEC) Per Proposed V3.0 Calculations (kWh/wk)]]&lt;=Table1[[#This Row],[Proposed V3.0 TEC Requirement Plus A3 and Wi-Fi Allowances (kWh/wk)]]</f>
        <v>0</v>
      </c>
      <c r="AS837" s="140" t="b">
        <f t="shared" si="15"/>
        <v>0</v>
      </c>
    </row>
    <row r="838" spans="1:45" ht="48" x14ac:dyDescent="0.2">
      <c r="A838" s="131">
        <v>2293182</v>
      </c>
      <c r="B838" s="132" t="s">
        <v>1319</v>
      </c>
      <c r="C838" s="132" t="s">
        <v>229</v>
      </c>
      <c r="D838" s="132" t="s">
        <v>1327</v>
      </c>
      <c r="E838" s="132" t="s">
        <v>1327</v>
      </c>
      <c r="F838" s="132"/>
      <c r="G838" s="132" t="s">
        <v>1432</v>
      </c>
      <c r="H838" s="132" t="s">
        <v>22</v>
      </c>
      <c r="I838" s="133">
        <v>320</v>
      </c>
      <c r="J838" s="133">
        <v>483</v>
      </c>
      <c r="K838" s="132"/>
      <c r="L838" s="132" t="s">
        <v>32</v>
      </c>
      <c r="M838" s="132" t="s">
        <v>21</v>
      </c>
      <c r="N838" s="133">
        <v>45</v>
      </c>
      <c r="O838" s="132" t="s">
        <v>24</v>
      </c>
      <c r="P838" s="134">
        <v>3.7429999999999999</v>
      </c>
      <c r="Q838" s="135">
        <v>194.636</v>
      </c>
      <c r="R838" s="132" t="s">
        <v>25</v>
      </c>
      <c r="S838" s="136">
        <v>42856</v>
      </c>
      <c r="T838" s="136">
        <v>42807</v>
      </c>
      <c r="U838" s="132" t="s">
        <v>195</v>
      </c>
      <c r="V838" s="132" t="s">
        <v>1328</v>
      </c>
      <c r="W838" s="137">
        <v>0</v>
      </c>
      <c r="X838" s="137">
        <v>31.2</v>
      </c>
      <c r="Y838" s="137">
        <v>37.799999999999997</v>
      </c>
      <c r="Z838" s="137">
        <v>31.8</v>
      </c>
      <c r="AA838" s="137">
        <v>32</v>
      </c>
      <c r="AB838" s="137">
        <v>652.00000000000011</v>
      </c>
      <c r="AC838" s="138">
        <v>3.7464000000000004</v>
      </c>
      <c r="AD838" s="137">
        <v>163.00000000000003</v>
      </c>
      <c r="AE838" s="137">
        <v>1.4154</v>
      </c>
      <c r="AF838" s="137">
        <v>73.600799999999992</v>
      </c>
      <c r="AG838" s="139">
        <f>Table1[[#This Row],[Print/Copy Time from Sleep Mode (s)]]-Table1[[#This Row],[Print/Copy Time from Ready State (s)]]</f>
        <v>6.5999999999999979</v>
      </c>
      <c r="AH8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38" s="139" t="b">
        <f>IF(Table1[[#This Row],[Recovery Time Requirement (s)]]="No Requirement",TRUE,IF(Table1[[#This Row],[Recovery Time Requirement (s)]]="Default Delay Time Missing","Unknown",Table1[[#This Row],[Recovery Time (s) (Tactive1 - Tactive0)]]&lt;=Table1[[#This Row],[Recovery Time Requirement (s)]]))</f>
        <v>1</v>
      </c>
      <c r="AJ838" s="139" t="b">
        <f>Table1[[#This Row],[Automatic Duplex Output Capable]]&lt;&gt;"Optional"</f>
        <v>1</v>
      </c>
      <c r="AK8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8" s="140" t="str">
        <f t="array" ref="AL8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8" s="140">
        <f t="array" ref="AM8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838" s="140">
        <f>Table1[[#This Row],[V2.0 TEC Requirement (kWh/wk)]]*52/3</f>
        <v>125.66666666666667</v>
      </c>
      <c r="AO8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1.3653999999999999</v>
      </c>
      <c r="AP838" s="140">
        <f t="array" ref="AP8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838" s="140">
        <f>Table1[[#This Row],[Proposed V3.0 TEC Requirement (kWh/wk)]]+IF(Table1[[#This Row],[Maximum Document Size Width]]&gt;=275,A3_Weekly,0)+IF(AND(ISNUMBER(FIND("WiFi",Table1[[#This Row],[Functional Adders]])),ISERROR(FIND("Ethernet",Table1[[#This Row],[Functional Adders]]))),WiFi_Weekly,0)</f>
        <v>0.77600000000000002</v>
      </c>
      <c r="AR838" s="140" t="b">
        <f>Table1[[#This Row],[Typical Electricity Consumption (TEC) Per Proposed V3.0 Calculations (kWh/wk)]]&lt;=Table1[[#This Row],[Proposed V3.0 TEC Requirement Plus A3 and Wi-Fi Allowances (kWh/wk)]]</f>
        <v>0</v>
      </c>
      <c r="AS838" s="140" t="b">
        <f t="shared" si="15"/>
        <v>0</v>
      </c>
    </row>
    <row r="839" spans="1:45" ht="48" x14ac:dyDescent="0.2">
      <c r="A839" s="131">
        <v>2293183</v>
      </c>
      <c r="B839" s="132" t="s">
        <v>1319</v>
      </c>
      <c r="C839" s="132" t="s">
        <v>229</v>
      </c>
      <c r="D839" s="132" t="s">
        <v>1329</v>
      </c>
      <c r="E839" s="132" t="s">
        <v>1329</v>
      </c>
      <c r="F839" s="132"/>
      <c r="G839" s="132" t="s">
        <v>1432</v>
      </c>
      <c r="H839" s="132" t="s">
        <v>22</v>
      </c>
      <c r="I839" s="133">
        <v>320</v>
      </c>
      <c r="J839" s="133">
        <v>483</v>
      </c>
      <c r="K839" s="132"/>
      <c r="L839" s="132" t="s">
        <v>32</v>
      </c>
      <c r="M839" s="132" t="s">
        <v>21</v>
      </c>
      <c r="N839" s="133">
        <v>55</v>
      </c>
      <c r="O839" s="132" t="s">
        <v>24</v>
      </c>
      <c r="P839" s="134">
        <v>4.3940000000000001</v>
      </c>
      <c r="Q839" s="135">
        <v>228.488</v>
      </c>
      <c r="R839" s="132" t="s">
        <v>25</v>
      </c>
      <c r="S839" s="136">
        <v>42856</v>
      </c>
      <c r="T839" s="136">
        <v>42807</v>
      </c>
      <c r="U839" s="132" t="s">
        <v>195</v>
      </c>
      <c r="V839" s="132" t="s">
        <v>1330</v>
      </c>
      <c r="W839" s="137">
        <v>0</v>
      </c>
      <c r="X839" s="137">
        <v>30</v>
      </c>
      <c r="Y839" s="137">
        <v>46.2</v>
      </c>
      <c r="Z839" s="137">
        <v>42</v>
      </c>
      <c r="AA839" s="137">
        <v>32</v>
      </c>
      <c r="AB839" s="137">
        <v>793</v>
      </c>
      <c r="AC839" s="138">
        <v>4.3873999999999995</v>
      </c>
      <c r="AD839" s="137">
        <v>198.25</v>
      </c>
      <c r="AE839" s="137">
        <v>1.5126500000000001</v>
      </c>
      <c r="AF839" s="137">
        <v>78.657800000000009</v>
      </c>
      <c r="AG839" s="139">
        <f>Table1[[#This Row],[Print/Copy Time from Sleep Mode (s)]]-Table1[[#This Row],[Print/Copy Time from Ready State (s)]]</f>
        <v>16.200000000000003</v>
      </c>
      <c r="AH8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39" s="139" t="b">
        <f>IF(Table1[[#This Row],[Recovery Time Requirement (s)]]="No Requirement",TRUE,IF(Table1[[#This Row],[Recovery Time Requirement (s)]]="Default Delay Time Missing","Unknown",Table1[[#This Row],[Recovery Time (s) (Tactive1 - Tactive0)]]&lt;=Table1[[#This Row],[Recovery Time Requirement (s)]]))</f>
        <v>1</v>
      </c>
      <c r="AJ839" s="139" t="b">
        <f>Table1[[#This Row],[Automatic Duplex Output Capable]]&lt;&gt;"Optional"</f>
        <v>1</v>
      </c>
      <c r="AK8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39" s="140" t="str">
        <f t="array" ref="AL8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39" s="140">
        <f t="array" ref="AM8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839" s="140">
        <f>Table1[[#This Row],[V2.0 TEC Requirement (kWh/wk)]]*52/3</f>
        <v>160.33333333333334</v>
      </c>
      <c r="AO8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1.46265</v>
      </c>
      <c r="AP839" s="140">
        <f t="array" ref="AP8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839" s="140">
        <f>Table1[[#This Row],[Proposed V3.0 TEC Requirement (kWh/wk)]]+IF(Table1[[#This Row],[Maximum Document Size Width]]&gt;=275,A3_Weekly,0)+IF(AND(ISNUMBER(FIND("WiFi",Table1[[#This Row],[Functional Adders]])),ISERROR(FIND("Ethernet",Table1[[#This Row],[Functional Adders]]))),WiFi_Weekly,0)</f>
        <v>0.90600000000000003</v>
      </c>
      <c r="AR839" s="140" t="b">
        <f>Table1[[#This Row],[Typical Electricity Consumption (TEC) Per Proposed V3.0 Calculations (kWh/wk)]]&lt;=Table1[[#This Row],[Proposed V3.0 TEC Requirement Plus A3 and Wi-Fi Allowances (kWh/wk)]]</f>
        <v>0</v>
      </c>
      <c r="AS839" s="140" t="b">
        <f t="shared" si="15"/>
        <v>0</v>
      </c>
    </row>
    <row r="840" spans="1:45" ht="48" x14ac:dyDescent="0.2">
      <c r="A840" s="131">
        <v>2293184</v>
      </c>
      <c r="B840" s="132" t="s">
        <v>1319</v>
      </c>
      <c r="C840" s="132" t="s">
        <v>229</v>
      </c>
      <c r="D840" s="132" t="s">
        <v>1331</v>
      </c>
      <c r="E840" s="132" t="s">
        <v>1331</v>
      </c>
      <c r="F840" s="132"/>
      <c r="G840" s="132" t="s">
        <v>1432</v>
      </c>
      <c r="H840" s="132" t="s">
        <v>22</v>
      </c>
      <c r="I840" s="133">
        <v>320</v>
      </c>
      <c r="J840" s="133">
        <v>483</v>
      </c>
      <c r="K840" s="132"/>
      <c r="L840" s="132" t="s">
        <v>32</v>
      </c>
      <c r="M840" s="132" t="s">
        <v>21</v>
      </c>
      <c r="N840" s="133">
        <v>70</v>
      </c>
      <c r="O840" s="132" t="s">
        <v>24</v>
      </c>
      <c r="P840" s="134">
        <v>5.657</v>
      </c>
      <c r="Q840" s="135">
        <v>294.16399999999999</v>
      </c>
      <c r="R840" s="132" t="s">
        <v>25</v>
      </c>
      <c r="S840" s="136">
        <v>42856</v>
      </c>
      <c r="T840" s="136">
        <v>42807</v>
      </c>
      <c r="U840" s="132" t="s">
        <v>195</v>
      </c>
      <c r="V840" s="132" t="s">
        <v>1332</v>
      </c>
      <c r="W840" s="137">
        <v>0</v>
      </c>
      <c r="X840" s="137">
        <v>22.2</v>
      </c>
      <c r="Y840" s="137">
        <v>43.8</v>
      </c>
      <c r="Z840" s="137">
        <v>45</v>
      </c>
      <c r="AA840" s="137">
        <v>32</v>
      </c>
      <c r="AB840" s="137">
        <v>1040.3999999999999</v>
      </c>
      <c r="AC840" s="138">
        <v>5.6627999999999989</v>
      </c>
      <c r="AD840" s="137">
        <v>260.09999999999997</v>
      </c>
      <c r="AE840" s="137">
        <v>1.8692999999999997</v>
      </c>
      <c r="AF840" s="137">
        <v>97.20359999999998</v>
      </c>
      <c r="AG840" s="139">
        <f>Table1[[#This Row],[Print/Copy Time from Sleep Mode (s)]]-Table1[[#This Row],[Print/Copy Time from Ready State (s)]]</f>
        <v>21.599999999999998</v>
      </c>
      <c r="AH8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0" s="139" t="b">
        <f>IF(Table1[[#This Row],[Recovery Time Requirement (s)]]="No Requirement",TRUE,IF(Table1[[#This Row],[Recovery Time Requirement (s)]]="Default Delay Time Missing","Unknown",Table1[[#This Row],[Recovery Time (s) (Tactive1 - Tactive0)]]&lt;=Table1[[#This Row],[Recovery Time Requirement (s)]]))</f>
        <v>1</v>
      </c>
      <c r="AJ840" s="139" t="b">
        <f>Table1[[#This Row],[Automatic Duplex Output Capable]]&lt;&gt;"Optional"</f>
        <v>1</v>
      </c>
      <c r="AK8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0" s="140" t="str">
        <f t="array" ref="AL8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0" s="140">
        <f t="array" ref="AM8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840" s="140">
        <f>Table1[[#This Row],[V2.0 TEC Requirement (kWh/wk)]]*52/3</f>
        <v>212.33333333333334</v>
      </c>
      <c r="AO8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1.8192999999999997</v>
      </c>
      <c r="AP840" s="140">
        <f t="array" ref="AP8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840" s="140">
        <f>Table1[[#This Row],[Proposed V3.0 TEC Requirement (kWh/wk)]]+IF(Table1[[#This Row],[Maximum Document Size Width]]&gt;=275,A3_Weekly,0)+IF(AND(ISNUMBER(FIND("WiFi",Table1[[#This Row],[Functional Adders]])),ISERROR(FIND("Ethernet",Table1[[#This Row],[Functional Adders]]))),WiFi_Weekly,0)</f>
        <v>1.4879999999999998</v>
      </c>
      <c r="AR840" s="140" t="b">
        <f>Table1[[#This Row],[Typical Electricity Consumption (TEC) Per Proposed V3.0 Calculations (kWh/wk)]]&lt;=Table1[[#This Row],[Proposed V3.0 TEC Requirement Plus A3 and Wi-Fi Allowances (kWh/wk)]]</f>
        <v>0</v>
      </c>
      <c r="AS840" s="140" t="b">
        <f t="shared" si="15"/>
        <v>0</v>
      </c>
    </row>
    <row r="841" spans="1:45" ht="72" x14ac:dyDescent="0.2">
      <c r="A841" s="131">
        <v>2312488</v>
      </c>
      <c r="B841" s="132" t="s">
        <v>1319</v>
      </c>
      <c r="C841" s="132" t="s">
        <v>229</v>
      </c>
      <c r="D841" s="132" t="s">
        <v>3273</v>
      </c>
      <c r="E841" s="132" t="s">
        <v>3273</v>
      </c>
      <c r="F841" s="132"/>
      <c r="G841" s="132" t="s">
        <v>1432</v>
      </c>
      <c r="H841" s="132" t="s">
        <v>22</v>
      </c>
      <c r="I841" s="133">
        <v>297</v>
      </c>
      <c r="J841" s="133">
        <v>420</v>
      </c>
      <c r="K841" s="132"/>
      <c r="L841" s="132" t="s">
        <v>32</v>
      </c>
      <c r="M841" s="132" t="s">
        <v>28</v>
      </c>
      <c r="N841" s="133">
        <v>22</v>
      </c>
      <c r="O841" s="132" t="s">
        <v>24</v>
      </c>
      <c r="P841" s="134">
        <v>1.1000000000000001</v>
      </c>
      <c r="Q841" s="135">
        <v>57.2</v>
      </c>
      <c r="R841" s="132" t="s">
        <v>25</v>
      </c>
      <c r="S841" s="136">
        <v>43175</v>
      </c>
      <c r="T841" s="136">
        <v>43166</v>
      </c>
      <c r="U841" s="132" t="s">
        <v>35</v>
      </c>
      <c r="V841" s="132" t="s">
        <v>3811</v>
      </c>
      <c r="W841" s="137">
        <v>2</v>
      </c>
      <c r="X841" s="137">
        <v>7.2</v>
      </c>
      <c r="Y841" s="137">
        <v>24.6</v>
      </c>
      <c r="Z841" s="137">
        <v>22.8</v>
      </c>
      <c r="AA841" s="137">
        <v>22</v>
      </c>
      <c r="AB841" s="137">
        <v>195.2</v>
      </c>
      <c r="AC841" s="138">
        <v>1.0603</v>
      </c>
      <c r="AD841" s="137">
        <v>48.8</v>
      </c>
      <c r="AE841" s="137">
        <v>0.34067500000000001</v>
      </c>
      <c r="AF841" s="137">
        <v>17.7151</v>
      </c>
      <c r="AG841" s="139">
        <f>Table1[[#This Row],[Print/Copy Time from Sleep Mode (s)]]-Table1[[#This Row],[Print/Copy Time from Ready State (s)]]</f>
        <v>17.400000000000002</v>
      </c>
      <c r="AH84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841" s="139" t="b">
        <f>IF(Table1[[#This Row],[Recovery Time Requirement (s)]]="No Requirement",TRUE,IF(Table1[[#This Row],[Recovery Time Requirement (s)]]="Default Delay Time Missing","Unknown",Table1[[#This Row],[Recovery Time (s) (Tactive1 - Tactive0)]]&lt;=Table1[[#This Row],[Recovery Time Requirement (s)]]))</f>
        <v>0</v>
      </c>
      <c r="AJ841" s="139" t="b">
        <f>Table1[[#This Row],[Automatic Duplex Output Capable]]&lt;&gt;"Optional"</f>
        <v>1</v>
      </c>
      <c r="AK84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1" s="140" t="str">
        <f t="array" ref="AL8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1" s="140">
        <f t="array" ref="AM8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1.8900000000000001</v>
      </c>
      <c r="AN841" s="140">
        <f>Table1[[#This Row],[V2.0 TEC Requirement (kWh/wk)]]*52/3</f>
        <v>32.76</v>
      </c>
      <c r="AO84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0.29067500000000002</v>
      </c>
      <c r="AP841" s="140">
        <f t="array" ref="AP8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841" s="140">
        <f>Table1[[#This Row],[Proposed V3.0 TEC Requirement (kWh/wk)]]+IF(Table1[[#This Row],[Maximum Document Size Width]]&gt;=275,A3_Weekly,0)+IF(AND(ISNUMBER(FIND("WiFi",Table1[[#This Row],[Functional Adders]])),ISERROR(FIND("Ethernet",Table1[[#This Row],[Functional Adders]]))),WiFi_Weekly,0)</f>
        <v>0.33099999999999996</v>
      </c>
      <c r="AR841" s="140" t="b">
        <f>Table1[[#This Row],[Typical Electricity Consumption (TEC) Per Proposed V3.0 Calculations (kWh/wk)]]&lt;=Table1[[#This Row],[Proposed V3.0 TEC Requirement Plus A3 and Wi-Fi Allowances (kWh/wk)]]</f>
        <v>0</v>
      </c>
      <c r="AS841" s="140" t="b">
        <f t="shared" si="15"/>
        <v>0</v>
      </c>
    </row>
    <row r="842" spans="1:45" ht="72" x14ac:dyDescent="0.2">
      <c r="A842" s="131">
        <v>2312489</v>
      </c>
      <c r="B842" s="132" t="s">
        <v>1319</v>
      </c>
      <c r="C842" s="132" t="s">
        <v>229</v>
      </c>
      <c r="D842" s="132" t="s">
        <v>3274</v>
      </c>
      <c r="E842" s="132" t="s">
        <v>3274</v>
      </c>
      <c r="F842" s="132"/>
      <c r="G842" s="132" t="s">
        <v>1432</v>
      </c>
      <c r="H842" s="132" t="s">
        <v>22</v>
      </c>
      <c r="I842" s="133">
        <v>297</v>
      </c>
      <c r="J842" s="133">
        <v>420</v>
      </c>
      <c r="K842" s="132"/>
      <c r="L842" s="132" t="s">
        <v>32</v>
      </c>
      <c r="M842" s="132" t="s">
        <v>28</v>
      </c>
      <c r="N842" s="133">
        <v>25</v>
      </c>
      <c r="O842" s="132" t="s">
        <v>24</v>
      </c>
      <c r="P842" s="134">
        <v>1.5</v>
      </c>
      <c r="Q842" s="135">
        <v>78</v>
      </c>
      <c r="R842" s="132" t="s">
        <v>25</v>
      </c>
      <c r="S842" s="136">
        <v>43175</v>
      </c>
      <c r="T842" s="136">
        <v>43166</v>
      </c>
      <c r="U842" s="132" t="s">
        <v>35</v>
      </c>
      <c r="V842" s="132" t="s">
        <v>3812</v>
      </c>
      <c r="W842" s="137">
        <v>2</v>
      </c>
      <c r="X842" s="137">
        <v>15.6</v>
      </c>
      <c r="Y842" s="137">
        <v>29.4</v>
      </c>
      <c r="Z842" s="137">
        <v>27.6</v>
      </c>
      <c r="AA842" s="137">
        <v>25</v>
      </c>
      <c r="AB842" s="137">
        <v>264.7</v>
      </c>
      <c r="AC842" s="138">
        <v>1.5012750000000001</v>
      </c>
      <c r="AD842" s="137">
        <v>66.174999999999997</v>
      </c>
      <c r="AE842" s="137">
        <v>0.53911874999999998</v>
      </c>
      <c r="AF842" s="137">
        <v>28.034174999999998</v>
      </c>
      <c r="AG842" s="139">
        <f>Table1[[#This Row],[Print/Copy Time from Sleep Mode (s)]]-Table1[[#This Row],[Print/Copy Time from Ready State (s)]]</f>
        <v>13.799999999999999</v>
      </c>
      <c r="AH84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42" s="139" t="b">
        <f>IF(Table1[[#This Row],[Recovery Time Requirement (s)]]="No Requirement",TRUE,IF(Table1[[#This Row],[Recovery Time Requirement (s)]]="Default Delay Time Missing","Unknown",Table1[[#This Row],[Recovery Time (s) (Tactive1 - Tactive0)]]&lt;=Table1[[#This Row],[Recovery Time Requirement (s)]]))</f>
        <v>1</v>
      </c>
      <c r="AJ842" s="139" t="b">
        <f>Table1[[#This Row],[Automatic Duplex Output Capable]]&lt;&gt;"Optional"</f>
        <v>1</v>
      </c>
      <c r="AK84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2" s="140" t="str">
        <f t="array" ref="AL8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2" s="140">
        <f t="array" ref="AM8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42" s="140">
        <f>Table1[[#This Row],[V2.0 TEC Requirement (kWh/wk)]]*52/3</f>
        <v>36.4</v>
      </c>
      <c r="AO84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0.48911874999999999</v>
      </c>
      <c r="AP842" s="140">
        <f t="array" ref="AP8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42" s="140">
        <f>Table1[[#This Row],[Proposed V3.0 TEC Requirement (kWh/wk)]]+IF(Table1[[#This Row],[Maximum Document Size Width]]&gt;=275,A3_Weekly,0)+IF(AND(ISNUMBER(FIND("WiFi",Table1[[#This Row],[Functional Adders]])),ISERROR(FIND("Ethernet",Table1[[#This Row],[Functional Adders]]))),WiFi_Weekly,0)</f>
        <v>0.38499999999999995</v>
      </c>
      <c r="AR842" s="140" t="b">
        <f>Table1[[#This Row],[Typical Electricity Consumption (TEC) Per Proposed V3.0 Calculations (kWh/wk)]]&lt;=Table1[[#This Row],[Proposed V3.0 TEC Requirement Plus A3 and Wi-Fi Allowances (kWh/wk)]]</f>
        <v>0</v>
      </c>
      <c r="AS842" s="140" t="b">
        <f t="shared" si="15"/>
        <v>0</v>
      </c>
    </row>
    <row r="843" spans="1:45" ht="36" x14ac:dyDescent="0.2">
      <c r="A843" s="131">
        <v>2218497</v>
      </c>
      <c r="B843" s="132" t="s">
        <v>1319</v>
      </c>
      <c r="C843" s="132" t="s">
        <v>229</v>
      </c>
      <c r="D843" s="132" t="s">
        <v>3275</v>
      </c>
      <c r="E843" s="132" t="s">
        <v>3275</v>
      </c>
      <c r="F843" s="132"/>
      <c r="G843" s="132" t="s">
        <v>1432</v>
      </c>
      <c r="H843" s="132" t="s">
        <v>22</v>
      </c>
      <c r="I843" s="133">
        <v>320</v>
      </c>
      <c r="J843" s="133">
        <v>483</v>
      </c>
      <c r="K843" s="132"/>
      <c r="L843" s="132" t="s">
        <v>32</v>
      </c>
      <c r="M843" s="132" t="s">
        <v>21</v>
      </c>
      <c r="N843" s="133">
        <v>65</v>
      </c>
      <c r="O843" s="132" t="s">
        <v>24</v>
      </c>
      <c r="P843" s="134">
        <v>7.3090000000000002</v>
      </c>
      <c r="Q843" s="135">
        <v>380.06799999999998</v>
      </c>
      <c r="R843" s="132" t="s">
        <v>25</v>
      </c>
      <c r="S843" s="136">
        <v>41884</v>
      </c>
      <c r="T843" s="136">
        <v>41884</v>
      </c>
      <c r="U843" s="132" t="s">
        <v>195</v>
      </c>
      <c r="V843" s="132" t="s">
        <v>3813</v>
      </c>
      <c r="W843" s="137">
        <v>1</v>
      </c>
      <c r="X843" s="137">
        <v>10.199999999999999</v>
      </c>
      <c r="Y843" s="137">
        <v>78</v>
      </c>
      <c r="Z843" s="137">
        <v>58.2</v>
      </c>
      <c r="AA843" s="137">
        <v>32</v>
      </c>
      <c r="AB843" s="137">
        <v>1436.6</v>
      </c>
      <c r="AC843" s="138">
        <v>7.3109999999999999</v>
      </c>
      <c r="AD843" s="137">
        <v>359.15</v>
      </c>
      <c r="AE843" s="137">
        <v>1.9537500000000001</v>
      </c>
      <c r="AF843" s="137">
        <v>101.595</v>
      </c>
      <c r="AG843" s="139">
        <f>Table1[[#This Row],[Print/Copy Time from Sleep Mode (s)]]-Table1[[#This Row],[Print/Copy Time from Ready State (s)]]</f>
        <v>67.8</v>
      </c>
      <c r="AH84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3" s="139" t="b">
        <f>IF(Table1[[#This Row],[Recovery Time Requirement (s)]]="No Requirement",TRUE,IF(Table1[[#This Row],[Recovery Time Requirement (s)]]="Default Delay Time Missing","Unknown",Table1[[#This Row],[Recovery Time (s) (Tactive1 - Tactive0)]]&lt;=Table1[[#This Row],[Recovery Time Requirement (s)]]))</f>
        <v>0</v>
      </c>
      <c r="AJ843" s="139" t="b">
        <f>Table1[[#This Row],[Automatic Duplex Output Capable]]&lt;&gt;"Optional"</f>
        <v>1</v>
      </c>
      <c r="AK84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3" s="140" t="str">
        <f t="array" ref="AL8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3" s="140">
        <f t="array" ref="AM8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843" s="140">
        <f>Table1[[#This Row],[V2.0 TEC Requirement (kWh/wk)]]*52/3</f>
        <v>195</v>
      </c>
      <c r="AO84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1.9037500000000001</v>
      </c>
      <c r="AP843" s="140">
        <f t="array" ref="AP8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843" s="140">
        <f>Table1[[#This Row],[Proposed V3.0 TEC Requirement (kWh/wk)]]+IF(Table1[[#This Row],[Maximum Document Size Width]]&gt;=275,A3_Weekly,0)+IF(AND(ISNUMBER(FIND("WiFi",Table1[[#This Row],[Functional Adders]])),ISERROR(FIND("Ethernet",Table1[[#This Row],[Functional Adders]]))),WiFi_Weekly,0)</f>
        <v>1.208</v>
      </c>
      <c r="AR843" s="140" t="b">
        <f>Table1[[#This Row],[Typical Electricity Consumption (TEC) Per Proposed V3.0 Calculations (kWh/wk)]]&lt;=Table1[[#This Row],[Proposed V3.0 TEC Requirement Plus A3 and Wi-Fi Allowances (kWh/wk)]]</f>
        <v>0</v>
      </c>
      <c r="AS843" s="140" t="b">
        <f t="shared" si="15"/>
        <v>0</v>
      </c>
    </row>
    <row r="844" spans="1:45" ht="36" x14ac:dyDescent="0.2">
      <c r="A844" s="131">
        <v>2217799</v>
      </c>
      <c r="B844" s="132" t="s">
        <v>1319</v>
      </c>
      <c r="C844" s="132" t="s">
        <v>229</v>
      </c>
      <c r="D844" s="132" t="s">
        <v>3276</v>
      </c>
      <c r="E844" s="132" t="s">
        <v>3276</v>
      </c>
      <c r="F844" s="132"/>
      <c r="G844" s="132" t="s">
        <v>1432</v>
      </c>
      <c r="H844" s="132" t="s">
        <v>22</v>
      </c>
      <c r="I844" s="133">
        <v>320</v>
      </c>
      <c r="J844" s="133">
        <v>483</v>
      </c>
      <c r="K844" s="132"/>
      <c r="L844" s="132" t="s">
        <v>32</v>
      </c>
      <c r="M844" s="132" t="s">
        <v>21</v>
      </c>
      <c r="N844" s="133">
        <v>75</v>
      </c>
      <c r="O844" s="132" t="s">
        <v>24</v>
      </c>
      <c r="P844" s="134">
        <v>7.7190000000000003</v>
      </c>
      <c r="Q844" s="135">
        <v>401.38799999999998</v>
      </c>
      <c r="R844" s="132" t="s">
        <v>25</v>
      </c>
      <c r="S844" s="136">
        <v>41884</v>
      </c>
      <c r="T844" s="136">
        <v>41872</v>
      </c>
      <c r="U844" s="132" t="s">
        <v>195</v>
      </c>
      <c r="V844" s="132" t="s">
        <v>3814</v>
      </c>
      <c r="W844" s="137">
        <v>1</v>
      </c>
      <c r="X844" s="137">
        <v>10.199999999999999</v>
      </c>
      <c r="Y844" s="137">
        <v>76.2</v>
      </c>
      <c r="Z844" s="137">
        <v>57</v>
      </c>
      <c r="AA844" s="137">
        <v>32</v>
      </c>
      <c r="AB844" s="137">
        <v>1519.6</v>
      </c>
      <c r="AC844" s="138">
        <v>7.726</v>
      </c>
      <c r="AD844" s="137">
        <v>379.9</v>
      </c>
      <c r="AE844" s="137">
        <v>2.0575000000000001</v>
      </c>
      <c r="AF844" s="137">
        <v>106.99000000000001</v>
      </c>
      <c r="AG844" s="139">
        <f>Table1[[#This Row],[Print/Copy Time from Sleep Mode (s)]]-Table1[[#This Row],[Print/Copy Time from Ready State (s)]]</f>
        <v>66</v>
      </c>
      <c r="AH84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4" s="139" t="b">
        <f>IF(Table1[[#This Row],[Recovery Time Requirement (s)]]="No Requirement",TRUE,IF(Table1[[#This Row],[Recovery Time Requirement (s)]]="Default Delay Time Missing","Unknown",Table1[[#This Row],[Recovery Time (s) (Tactive1 - Tactive0)]]&lt;=Table1[[#This Row],[Recovery Time Requirement (s)]]))</f>
        <v>0</v>
      </c>
      <c r="AJ844" s="139" t="b">
        <f>Table1[[#This Row],[Automatic Duplex Output Capable]]&lt;&gt;"Optional"</f>
        <v>1</v>
      </c>
      <c r="AK84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4" s="140" t="str">
        <f t="array" ref="AL8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4" s="140">
        <f t="array" ref="AM8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844" s="140">
        <f>Table1[[#This Row],[V2.0 TEC Requirement (kWh/wk)]]*52/3</f>
        <v>273.00000000000006</v>
      </c>
      <c r="AO84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2.0075000000000003</v>
      </c>
      <c r="AP844" s="140">
        <f t="array" ref="AP8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844" s="140">
        <f>Table1[[#This Row],[Proposed V3.0 TEC Requirement (kWh/wk)]]+IF(Table1[[#This Row],[Maximum Document Size Width]]&gt;=275,A3_Weekly,0)+IF(AND(ISNUMBER(FIND("WiFi",Table1[[#This Row],[Functional Adders]])),ISERROR(FIND("Ethernet",Table1[[#This Row],[Functional Adders]]))),WiFi_Weekly,0)</f>
        <v>1.768</v>
      </c>
      <c r="AR844" s="140" t="b">
        <f>Table1[[#This Row],[Typical Electricity Consumption (TEC) Per Proposed V3.0 Calculations (kWh/wk)]]&lt;=Table1[[#This Row],[Proposed V3.0 TEC Requirement Plus A3 and Wi-Fi Allowances (kWh/wk)]]</f>
        <v>0</v>
      </c>
      <c r="AS844" s="140" t="b">
        <f t="shared" si="15"/>
        <v>0</v>
      </c>
    </row>
    <row r="845" spans="1:45" ht="60" x14ac:dyDescent="0.2">
      <c r="A845" s="131">
        <v>2198409</v>
      </c>
      <c r="B845" s="132" t="s">
        <v>1319</v>
      </c>
      <c r="C845" s="132" t="s">
        <v>229</v>
      </c>
      <c r="D845" s="132" t="s">
        <v>3277</v>
      </c>
      <c r="E845" s="132" t="s">
        <v>3277</v>
      </c>
      <c r="F845" s="132"/>
      <c r="G845" s="132" t="s">
        <v>1432</v>
      </c>
      <c r="H845" s="132" t="s">
        <v>22</v>
      </c>
      <c r="I845" s="133">
        <v>320</v>
      </c>
      <c r="J845" s="133">
        <v>450</v>
      </c>
      <c r="K845" s="132"/>
      <c r="L845" s="132" t="s">
        <v>3272</v>
      </c>
      <c r="M845" s="132" t="s">
        <v>21</v>
      </c>
      <c r="N845" s="133">
        <v>95</v>
      </c>
      <c r="O845" s="132" t="s">
        <v>24</v>
      </c>
      <c r="P845" s="134">
        <v>23.6</v>
      </c>
      <c r="Q845" s="135">
        <v>1227.2</v>
      </c>
      <c r="R845" s="132" t="s">
        <v>25</v>
      </c>
      <c r="S845" s="136">
        <v>41640</v>
      </c>
      <c r="T845" s="136">
        <v>41620</v>
      </c>
      <c r="U845" s="132" t="s">
        <v>196</v>
      </c>
      <c r="V845" s="132" t="s">
        <v>3815</v>
      </c>
      <c r="W845" s="137">
        <v>2</v>
      </c>
      <c r="X845" s="137">
        <v>6.6</v>
      </c>
      <c r="Y845" s="137">
        <v>159</v>
      </c>
      <c r="Z845" s="137">
        <v>13.2</v>
      </c>
      <c r="AA845" s="137">
        <v>32</v>
      </c>
      <c r="AB845" s="137">
        <v>2645.6</v>
      </c>
      <c r="AC845" s="138">
        <v>23.637289999999997</v>
      </c>
      <c r="AD845" s="137">
        <v>661.4</v>
      </c>
      <c r="AE845" s="137">
        <v>16.13429</v>
      </c>
      <c r="AF845" s="137">
        <v>838.98307999999997</v>
      </c>
      <c r="AG845" s="139">
        <f>Table1[[#This Row],[Print/Copy Time from Sleep Mode (s)]]-Table1[[#This Row],[Print/Copy Time from Ready State (s)]]</f>
        <v>152.4</v>
      </c>
      <c r="AH84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5" s="139" t="b">
        <f>IF(Table1[[#This Row],[Recovery Time Requirement (s)]]="No Requirement",TRUE,IF(Table1[[#This Row],[Recovery Time Requirement (s)]]="Default Delay Time Missing","Unknown",Table1[[#This Row],[Recovery Time (s) (Tactive1 - Tactive0)]]&lt;=Table1[[#This Row],[Recovery Time Requirement (s)]]))</f>
        <v>0</v>
      </c>
      <c r="AJ845" s="139" t="b">
        <f>Table1[[#This Row],[Automatic Duplex Output Capable]]&lt;&gt;"Optional"</f>
        <v>1</v>
      </c>
      <c r="AK84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5" s="140" t="str">
        <f t="array" ref="AL8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5" s="140">
        <f t="array" ref="AM8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30.500000000000004</v>
      </c>
      <c r="AN845" s="140">
        <f>Table1[[#This Row],[V2.0 TEC Requirement (kWh/wk)]]*52/3</f>
        <v>528.66666666666674</v>
      </c>
      <c r="AO84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16.084289999999999</v>
      </c>
      <c r="AP845" s="140">
        <f t="array" ref="AP8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4.3919999999999995</v>
      </c>
      <c r="AQ845" s="140">
        <f>Table1[[#This Row],[Proposed V3.0 TEC Requirement (kWh/wk)]]+IF(Table1[[#This Row],[Maximum Document Size Width]]&gt;=275,A3_Weekly,0)+IF(AND(ISNUMBER(FIND("WiFi",Table1[[#This Row],[Functional Adders]])),ISERROR(FIND("Ethernet",Table1[[#This Row],[Functional Adders]]))),WiFi_Weekly,0)</f>
        <v>4.4419999999999993</v>
      </c>
      <c r="AR845" s="140" t="b">
        <f>Table1[[#This Row],[Typical Electricity Consumption (TEC) Per Proposed V3.0 Calculations (kWh/wk)]]&lt;=Table1[[#This Row],[Proposed V3.0 TEC Requirement Plus A3 and Wi-Fi Allowances (kWh/wk)]]</f>
        <v>0</v>
      </c>
      <c r="AS845" s="140" t="b">
        <f t="shared" si="15"/>
        <v>0</v>
      </c>
    </row>
    <row r="846" spans="1:45" ht="60" x14ac:dyDescent="0.2">
      <c r="A846" s="131">
        <v>2198410</v>
      </c>
      <c r="B846" s="132" t="s">
        <v>1319</v>
      </c>
      <c r="C846" s="132" t="s">
        <v>229</v>
      </c>
      <c r="D846" s="132" t="s">
        <v>3278</v>
      </c>
      <c r="E846" s="132" t="s">
        <v>3278</v>
      </c>
      <c r="F846" s="132"/>
      <c r="G846" s="132" t="s">
        <v>1432</v>
      </c>
      <c r="H846" s="132" t="s">
        <v>22</v>
      </c>
      <c r="I846" s="133">
        <v>320</v>
      </c>
      <c r="J846" s="133">
        <v>450</v>
      </c>
      <c r="K846" s="132"/>
      <c r="L846" s="132" t="s">
        <v>3272</v>
      </c>
      <c r="M846" s="132" t="s">
        <v>21</v>
      </c>
      <c r="N846" s="133">
        <v>95</v>
      </c>
      <c r="O846" s="132" t="s">
        <v>24</v>
      </c>
      <c r="P846" s="134">
        <v>23.4</v>
      </c>
      <c r="Q846" s="135">
        <v>1216.8</v>
      </c>
      <c r="R846" s="132" t="s">
        <v>25</v>
      </c>
      <c r="S846" s="136">
        <v>41640</v>
      </c>
      <c r="T846" s="136">
        <v>41620</v>
      </c>
      <c r="U846" s="132" t="s">
        <v>196</v>
      </c>
      <c r="V846" s="132" t="s">
        <v>3816</v>
      </c>
      <c r="W846" s="137">
        <v>2</v>
      </c>
      <c r="X846" s="137">
        <v>6</v>
      </c>
      <c r="Y846" s="137">
        <v>161.4</v>
      </c>
      <c r="Z846" s="137">
        <v>13.2</v>
      </c>
      <c r="AA846" s="137">
        <v>32</v>
      </c>
      <c r="AB846" s="137">
        <v>2612.8000000000002</v>
      </c>
      <c r="AC846" s="138">
        <v>23.406714999999998</v>
      </c>
      <c r="AD846" s="137">
        <v>653.20000000000005</v>
      </c>
      <c r="AE846" s="137">
        <v>16.011714999999999</v>
      </c>
      <c r="AF846" s="137">
        <v>832.60917999999992</v>
      </c>
      <c r="AG846" s="139">
        <f>Table1[[#This Row],[Print/Copy Time from Sleep Mode (s)]]-Table1[[#This Row],[Print/Copy Time from Ready State (s)]]</f>
        <v>155.4</v>
      </c>
      <c r="AH84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6" s="139" t="b">
        <f>IF(Table1[[#This Row],[Recovery Time Requirement (s)]]="No Requirement",TRUE,IF(Table1[[#This Row],[Recovery Time Requirement (s)]]="Default Delay Time Missing","Unknown",Table1[[#This Row],[Recovery Time (s) (Tactive1 - Tactive0)]]&lt;=Table1[[#This Row],[Recovery Time Requirement (s)]]))</f>
        <v>0</v>
      </c>
      <c r="AJ846" s="139" t="b">
        <f>Table1[[#This Row],[Automatic Duplex Output Capable]]&lt;&gt;"Optional"</f>
        <v>1</v>
      </c>
      <c r="AK84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6" s="140" t="str">
        <f t="array" ref="AL8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6" s="140">
        <f t="array" ref="AM8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30.500000000000004</v>
      </c>
      <c r="AN846" s="140">
        <f>Table1[[#This Row],[V2.0 TEC Requirement (kWh/wk)]]*52/3</f>
        <v>528.66666666666674</v>
      </c>
      <c r="AO84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15.961714999999998</v>
      </c>
      <c r="AP846" s="140">
        <f t="array" ref="AP8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4.3919999999999995</v>
      </c>
      <c r="AQ846" s="140">
        <f>Table1[[#This Row],[Proposed V3.0 TEC Requirement (kWh/wk)]]+IF(Table1[[#This Row],[Maximum Document Size Width]]&gt;=275,A3_Weekly,0)+IF(AND(ISNUMBER(FIND("WiFi",Table1[[#This Row],[Functional Adders]])),ISERROR(FIND("Ethernet",Table1[[#This Row],[Functional Adders]]))),WiFi_Weekly,0)</f>
        <v>4.4419999999999993</v>
      </c>
      <c r="AR846" s="140" t="b">
        <f>Table1[[#This Row],[Typical Electricity Consumption (TEC) Per Proposed V3.0 Calculations (kWh/wk)]]&lt;=Table1[[#This Row],[Proposed V3.0 TEC Requirement Plus A3 and Wi-Fi Allowances (kWh/wk)]]</f>
        <v>0</v>
      </c>
      <c r="AS846" s="140" t="b">
        <f t="shared" si="15"/>
        <v>0</v>
      </c>
    </row>
    <row r="847" spans="1:45" ht="60" x14ac:dyDescent="0.2">
      <c r="A847" s="131">
        <v>2198411</v>
      </c>
      <c r="B847" s="132" t="s">
        <v>1319</v>
      </c>
      <c r="C847" s="132" t="s">
        <v>229</v>
      </c>
      <c r="D847" s="132" t="s">
        <v>3279</v>
      </c>
      <c r="E847" s="132" t="s">
        <v>3279</v>
      </c>
      <c r="F847" s="132"/>
      <c r="G847" s="132" t="s">
        <v>1432</v>
      </c>
      <c r="H847" s="132" t="s">
        <v>22</v>
      </c>
      <c r="I847" s="133">
        <v>320</v>
      </c>
      <c r="J847" s="133">
        <v>450</v>
      </c>
      <c r="K847" s="132"/>
      <c r="L847" s="132" t="s">
        <v>3272</v>
      </c>
      <c r="M847" s="132" t="s">
        <v>21</v>
      </c>
      <c r="N847" s="133">
        <v>95</v>
      </c>
      <c r="O847" s="132" t="s">
        <v>24</v>
      </c>
      <c r="P847" s="134">
        <v>23.3</v>
      </c>
      <c r="Q847" s="135">
        <v>1211.5999999999999</v>
      </c>
      <c r="R847" s="132" t="s">
        <v>25</v>
      </c>
      <c r="S847" s="136">
        <v>41640</v>
      </c>
      <c r="T847" s="136">
        <v>41620</v>
      </c>
      <c r="U847" s="132" t="s">
        <v>196</v>
      </c>
      <c r="V847" s="132" t="s">
        <v>3817</v>
      </c>
      <c r="W847" s="137">
        <v>2</v>
      </c>
      <c r="X847" s="137">
        <v>6</v>
      </c>
      <c r="Y847" s="137">
        <v>158.4</v>
      </c>
      <c r="Z847" s="137">
        <v>13.2</v>
      </c>
      <c r="AA847" s="137">
        <v>32</v>
      </c>
      <c r="AB847" s="137">
        <v>2592.4</v>
      </c>
      <c r="AC847" s="138">
        <v>23.30743</v>
      </c>
      <c r="AD847" s="137">
        <v>648.1</v>
      </c>
      <c r="AE847" s="137">
        <v>15.99193</v>
      </c>
      <c r="AF847" s="137">
        <v>831.58036000000004</v>
      </c>
      <c r="AG847" s="139">
        <f>Table1[[#This Row],[Print/Copy Time from Sleep Mode (s)]]-Table1[[#This Row],[Print/Copy Time from Ready State (s)]]</f>
        <v>152.4</v>
      </c>
      <c r="AH84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7" s="139" t="b">
        <f>IF(Table1[[#This Row],[Recovery Time Requirement (s)]]="No Requirement",TRUE,IF(Table1[[#This Row],[Recovery Time Requirement (s)]]="Default Delay Time Missing","Unknown",Table1[[#This Row],[Recovery Time (s) (Tactive1 - Tactive0)]]&lt;=Table1[[#This Row],[Recovery Time Requirement (s)]]))</f>
        <v>0</v>
      </c>
      <c r="AJ847" s="139" t="b">
        <f>Table1[[#This Row],[Automatic Duplex Output Capable]]&lt;&gt;"Optional"</f>
        <v>1</v>
      </c>
      <c r="AK84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7" s="140" t="str">
        <f t="array" ref="AL8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7" s="140">
        <f t="array" ref="AM8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30.500000000000004</v>
      </c>
      <c r="AN847" s="140">
        <f>Table1[[#This Row],[V2.0 TEC Requirement (kWh/wk)]]*52/3</f>
        <v>528.66666666666674</v>
      </c>
      <c r="AO84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15.941929999999999</v>
      </c>
      <c r="AP847" s="140">
        <f t="array" ref="AP8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4.3919999999999995</v>
      </c>
      <c r="AQ847" s="140">
        <f>Table1[[#This Row],[Proposed V3.0 TEC Requirement (kWh/wk)]]+IF(Table1[[#This Row],[Maximum Document Size Width]]&gt;=275,A3_Weekly,0)+IF(AND(ISNUMBER(FIND("WiFi",Table1[[#This Row],[Functional Adders]])),ISERROR(FIND("Ethernet",Table1[[#This Row],[Functional Adders]]))),WiFi_Weekly,0)</f>
        <v>4.4419999999999993</v>
      </c>
      <c r="AR847" s="140" t="b">
        <f>Table1[[#This Row],[Typical Electricity Consumption (TEC) Per Proposed V3.0 Calculations (kWh/wk)]]&lt;=Table1[[#This Row],[Proposed V3.0 TEC Requirement Plus A3 and Wi-Fi Allowances (kWh/wk)]]</f>
        <v>0</v>
      </c>
      <c r="AS847" s="140" t="b">
        <f t="shared" si="15"/>
        <v>0</v>
      </c>
    </row>
    <row r="848" spans="1:45" ht="36" x14ac:dyDescent="0.2">
      <c r="A848" s="131">
        <v>2205013</v>
      </c>
      <c r="B848" s="132" t="s">
        <v>1319</v>
      </c>
      <c r="C848" s="132" t="s">
        <v>229</v>
      </c>
      <c r="D848" s="132" t="s">
        <v>3280</v>
      </c>
      <c r="E848" s="132" t="s">
        <v>3280</v>
      </c>
      <c r="F848" s="132"/>
      <c r="G848" s="132" t="s">
        <v>29</v>
      </c>
      <c r="H848" s="132" t="s">
        <v>22</v>
      </c>
      <c r="I848" s="133">
        <v>216</v>
      </c>
      <c r="J848" s="133">
        <v>356</v>
      </c>
      <c r="K848" s="132"/>
      <c r="L848" s="132" t="s">
        <v>3272</v>
      </c>
      <c r="M848" s="132" t="s">
        <v>21</v>
      </c>
      <c r="N848" s="133">
        <v>40</v>
      </c>
      <c r="O848" s="132" t="s">
        <v>24</v>
      </c>
      <c r="P848" s="134">
        <v>5.0999999999999996</v>
      </c>
      <c r="Q848" s="135">
        <v>265.2</v>
      </c>
      <c r="R848" s="132" t="s">
        <v>25</v>
      </c>
      <c r="S848" s="136">
        <v>41640</v>
      </c>
      <c r="T848" s="136">
        <v>41695</v>
      </c>
      <c r="U848" s="132" t="s">
        <v>195</v>
      </c>
      <c r="V848" s="132" t="s">
        <v>3818</v>
      </c>
      <c r="W848" s="137">
        <v>1</v>
      </c>
      <c r="X848" s="137">
        <v>6</v>
      </c>
      <c r="Y848" s="137">
        <v>480</v>
      </c>
      <c r="Z848" s="137">
        <v>16.2</v>
      </c>
      <c r="AA848" s="137">
        <v>32</v>
      </c>
      <c r="AB848" s="137">
        <v>693</v>
      </c>
      <c r="AC848" s="138">
        <v>5.109</v>
      </c>
      <c r="AD848" s="137">
        <v>173.25</v>
      </c>
      <c r="AE848" s="137">
        <v>2.8642500000000006</v>
      </c>
      <c r="AF848" s="137">
        <v>148.94100000000003</v>
      </c>
      <c r="AG848" s="139">
        <f>Table1[[#This Row],[Print/Copy Time from Sleep Mode (s)]]-Table1[[#This Row],[Print/Copy Time from Ready State (s)]]</f>
        <v>474</v>
      </c>
      <c r="AH84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21.8</v>
      </c>
      <c r="AI848" s="139" t="b">
        <f>IF(Table1[[#This Row],[Recovery Time Requirement (s)]]="No Requirement",TRUE,IF(Table1[[#This Row],[Recovery Time Requirement (s)]]="Default Delay Time Missing","Unknown",Table1[[#This Row],[Recovery Time (s) (Tactive1 - Tactive0)]]&lt;=Table1[[#This Row],[Recovery Time Requirement (s)]]))</f>
        <v>0</v>
      </c>
      <c r="AJ848" s="139" t="b">
        <f>Table1[[#This Row],[Automatic Duplex Output Capable]]&lt;&gt;"Optional"</f>
        <v>1</v>
      </c>
      <c r="AK84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8" s="140" t="str">
        <f t="array" ref="AL8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48" s="140">
        <f t="array" ref="AM8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848" s="140">
        <f>Table1[[#This Row],[V2.0 TEC Requirement (kWh/wk)]]*52/3</f>
        <v>101.39999999999999</v>
      </c>
      <c r="AO84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2.8642500000000006</v>
      </c>
      <c r="AP848" s="140">
        <f t="array" ref="AP8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848" s="140">
        <f>Table1[[#This Row],[Proposed V3.0 TEC Requirement (kWh/wk)]]+IF(Table1[[#This Row],[Maximum Document Size Width]]&gt;=275,A3_Weekly,0)+IF(AND(ISNUMBER(FIND("WiFi",Table1[[#This Row],[Functional Adders]])),ISERROR(FIND("Ethernet",Table1[[#This Row],[Functional Adders]]))),WiFi_Weekly,0)</f>
        <v>0.88300000000000001</v>
      </c>
      <c r="AR848" s="140" t="b">
        <f>Table1[[#This Row],[Typical Electricity Consumption (TEC) Per Proposed V3.0 Calculations (kWh/wk)]]&lt;=Table1[[#This Row],[Proposed V3.0 TEC Requirement Plus A3 and Wi-Fi Allowances (kWh/wk)]]</f>
        <v>0</v>
      </c>
      <c r="AS848" s="140" t="b">
        <f t="shared" si="15"/>
        <v>0</v>
      </c>
    </row>
    <row r="849" spans="1:45" ht="60" x14ac:dyDescent="0.2">
      <c r="A849" s="131">
        <v>2213485</v>
      </c>
      <c r="B849" s="132" t="s">
        <v>1319</v>
      </c>
      <c r="C849" s="132" t="s">
        <v>229</v>
      </c>
      <c r="D849" s="132" t="s">
        <v>3281</v>
      </c>
      <c r="E849" s="132" t="s">
        <v>3282</v>
      </c>
      <c r="F849" s="132"/>
      <c r="G849" s="132" t="s">
        <v>1432</v>
      </c>
      <c r="H849" s="132" t="s">
        <v>22</v>
      </c>
      <c r="I849" s="133">
        <v>297</v>
      </c>
      <c r="J849" s="133">
        <v>420</v>
      </c>
      <c r="K849" s="132"/>
      <c r="L849" s="132" t="s">
        <v>3272</v>
      </c>
      <c r="M849" s="132" t="s">
        <v>21</v>
      </c>
      <c r="N849" s="133">
        <v>95</v>
      </c>
      <c r="O849" s="132" t="s">
        <v>24</v>
      </c>
      <c r="P849" s="134">
        <v>28.765999999999998</v>
      </c>
      <c r="Q849" s="135">
        <v>1495.8320000000001</v>
      </c>
      <c r="R849" s="132" t="s">
        <v>25</v>
      </c>
      <c r="S849" s="136">
        <v>41847</v>
      </c>
      <c r="T849" s="136">
        <v>41809</v>
      </c>
      <c r="U849" s="132" t="s">
        <v>3809</v>
      </c>
      <c r="V849" s="132" t="s">
        <v>3819</v>
      </c>
      <c r="W849" s="137">
        <v>1</v>
      </c>
      <c r="X849" s="137">
        <v>600</v>
      </c>
      <c r="Y849" s="137">
        <v>9240</v>
      </c>
      <c r="Z849" s="137">
        <v>2100</v>
      </c>
      <c r="AA849" s="137">
        <v>32</v>
      </c>
      <c r="AB849" s="137">
        <v>2691.3999999999996</v>
      </c>
      <c r="AC849" s="138">
        <v>28.765613333333334</v>
      </c>
      <c r="AD849" s="137">
        <v>672.84999999999991</v>
      </c>
      <c r="AE849" s="137">
        <v>22.248863333333336</v>
      </c>
      <c r="AF849" s="137">
        <v>1156.9408933333334</v>
      </c>
      <c r="AG849" s="139">
        <f>Table1[[#This Row],[Print/Copy Time from Sleep Mode (s)]]-Table1[[#This Row],[Print/Copy Time from Ready State (s)]]</f>
        <v>8640</v>
      </c>
      <c r="AH84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49" s="139" t="b">
        <f>IF(Table1[[#This Row],[Recovery Time Requirement (s)]]="No Requirement",TRUE,IF(Table1[[#This Row],[Recovery Time Requirement (s)]]="Default Delay Time Missing","Unknown",Table1[[#This Row],[Recovery Time (s) (Tactive1 - Tactive0)]]&lt;=Table1[[#This Row],[Recovery Time Requirement (s)]]))</f>
        <v>0</v>
      </c>
      <c r="AJ849" s="139" t="b">
        <f>Table1[[#This Row],[Automatic Duplex Output Capable]]&lt;&gt;"Optional"</f>
        <v>1</v>
      </c>
      <c r="AK84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49" s="140" t="str">
        <f t="array" ref="AL8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49" s="140">
        <f t="array" ref="AM8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30.500000000000004</v>
      </c>
      <c r="AN849" s="140">
        <f>Table1[[#This Row],[V2.0 TEC Requirement (kWh/wk)]]*52/3</f>
        <v>528.66666666666674</v>
      </c>
      <c r="AO84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22.198863333333335</v>
      </c>
      <c r="AP849" s="140">
        <f t="array" ref="AP8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4.3919999999999995</v>
      </c>
      <c r="AQ849" s="140">
        <f>Table1[[#This Row],[Proposed V3.0 TEC Requirement (kWh/wk)]]+IF(Table1[[#This Row],[Maximum Document Size Width]]&gt;=275,A3_Weekly,0)+IF(AND(ISNUMBER(FIND("WiFi",Table1[[#This Row],[Functional Adders]])),ISERROR(FIND("Ethernet",Table1[[#This Row],[Functional Adders]]))),WiFi_Weekly,0)</f>
        <v>4.4419999999999993</v>
      </c>
      <c r="AR849" s="140" t="b">
        <f>Table1[[#This Row],[Typical Electricity Consumption (TEC) Per Proposed V3.0 Calculations (kWh/wk)]]&lt;=Table1[[#This Row],[Proposed V3.0 TEC Requirement Plus A3 and Wi-Fi Allowances (kWh/wk)]]</f>
        <v>0</v>
      </c>
      <c r="AS849" s="140" t="b">
        <f t="shared" si="15"/>
        <v>0</v>
      </c>
    </row>
    <row r="850" spans="1:45" ht="36" x14ac:dyDescent="0.2">
      <c r="A850" s="131">
        <v>2193020</v>
      </c>
      <c r="B850" s="132" t="s">
        <v>1319</v>
      </c>
      <c r="C850" s="132" t="s">
        <v>229</v>
      </c>
      <c r="D850" s="132" t="s">
        <v>3283</v>
      </c>
      <c r="E850" s="132" t="s">
        <v>3283</v>
      </c>
      <c r="F850" s="132"/>
      <c r="G850" s="132" t="s">
        <v>1432</v>
      </c>
      <c r="H850" s="132" t="s">
        <v>22</v>
      </c>
      <c r="I850" s="133">
        <v>330</v>
      </c>
      <c r="J850" s="133">
        <v>488</v>
      </c>
      <c r="K850" s="132"/>
      <c r="L850" s="132" t="s">
        <v>32</v>
      </c>
      <c r="M850" s="132" t="s">
        <v>28</v>
      </c>
      <c r="N850" s="133">
        <v>136</v>
      </c>
      <c r="O850" s="132" t="s">
        <v>24</v>
      </c>
      <c r="P850" s="134">
        <v>28.8</v>
      </c>
      <c r="Q850" s="135">
        <v>1497.6</v>
      </c>
      <c r="R850" s="132" t="s">
        <v>25</v>
      </c>
      <c r="S850" s="136">
        <v>41523</v>
      </c>
      <c r="T850" s="136">
        <v>41568</v>
      </c>
      <c r="U850" s="132" t="s">
        <v>195</v>
      </c>
      <c r="V850" s="132" t="s">
        <v>3820</v>
      </c>
      <c r="W850" s="137">
        <v>60</v>
      </c>
      <c r="X850" s="137">
        <v>360</v>
      </c>
      <c r="Y850" s="137">
        <v>180</v>
      </c>
      <c r="Z850" s="137">
        <v>6</v>
      </c>
      <c r="AA850" s="137">
        <v>32</v>
      </c>
      <c r="AB850" s="137">
        <v>5264.3999999999987</v>
      </c>
      <c r="AC850" s="138">
        <v>28.821473333333323</v>
      </c>
      <c r="AD850" s="137">
        <v>1316.0999999999997</v>
      </c>
      <c r="AE850" s="137">
        <v>9.2929733333333289</v>
      </c>
      <c r="AF850" s="137">
        <v>483.23461333333307</v>
      </c>
      <c r="AG850" s="139">
        <f>Table1[[#This Row],[Print/Copy Time from Sleep Mode (s)]]-Table1[[#This Row],[Print/Copy Time from Ready State (s)]]</f>
        <v>-180</v>
      </c>
      <c r="AH85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50" s="139" t="b">
        <f>IF(Table1[[#This Row],[Recovery Time Requirement (s)]]="No Requirement",TRUE,IF(Table1[[#This Row],[Recovery Time Requirement (s)]]="Default Delay Time Missing","Unknown",Table1[[#This Row],[Recovery Time (s) (Tactive1 - Tactive0)]]&lt;=Table1[[#This Row],[Recovery Time Requirement (s)]]))</f>
        <v>1</v>
      </c>
      <c r="AJ850" s="139" t="b">
        <f>Table1[[#This Row],[Automatic Duplex Output Capable]]&lt;&gt;"Optional"</f>
        <v>1</v>
      </c>
      <c r="AK85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850" s="140" t="str">
        <f t="array" ref="AL8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50" s="140">
        <f t="array" ref="AM8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45.749999999999993</v>
      </c>
      <c r="AN850" s="140">
        <f>Table1[[#This Row],[V2.0 TEC Requirement (kWh/wk)]]*52/3</f>
        <v>792.99999999999989</v>
      </c>
      <c r="AO85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9.2429733333333282</v>
      </c>
      <c r="AP850" s="140">
        <f t="array" ref="AP8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6.387999999999999</v>
      </c>
      <c r="AQ850" s="140">
        <f>Table1[[#This Row],[Proposed V3.0 TEC Requirement (kWh/wk)]]+IF(Table1[[#This Row],[Maximum Document Size Width]]&gt;=275,A3_Weekly,0)+IF(AND(ISNUMBER(FIND("WiFi",Table1[[#This Row],[Functional Adders]])),ISERROR(FIND("Ethernet",Table1[[#This Row],[Functional Adders]]))),WiFi_Weekly,0)</f>
        <v>6.4379999999999988</v>
      </c>
      <c r="AR850" s="140" t="b">
        <f>Table1[[#This Row],[Typical Electricity Consumption (TEC) Per Proposed V3.0 Calculations (kWh/wk)]]&lt;=Table1[[#This Row],[Proposed V3.0 TEC Requirement Plus A3 and Wi-Fi Allowances (kWh/wk)]]</f>
        <v>0</v>
      </c>
      <c r="AS850" s="140" t="b">
        <f t="shared" si="15"/>
        <v>0</v>
      </c>
    </row>
    <row r="851" spans="1:45" ht="36" x14ac:dyDescent="0.2">
      <c r="A851" s="131">
        <v>2205548</v>
      </c>
      <c r="B851" s="132" t="s">
        <v>1319</v>
      </c>
      <c r="C851" s="132" t="s">
        <v>229</v>
      </c>
      <c r="D851" s="132" t="s">
        <v>3284</v>
      </c>
      <c r="E851" s="132" t="s">
        <v>1344</v>
      </c>
      <c r="F851" s="132"/>
      <c r="G851" s="132" t="s">
        <v>1432</v>
      </c>
      <c r="H851" s="132" t="s">
        <v>22</v>
      </c>
      <c r="I851" s="133">
        <v>330</v>
      </c>
      <c r="J851" s="133">
        <v>488</v>
      </c>
      <c r="K851" s="132"/>
      <c r="L851" s="132" t="s">
        <v>32</v>
      </c>
      <c r="M851" s="132" t="s">
        <v>28</v>
      </c>
      <c r="N851" s="133">
        <v>144</v>
      </c>
      <c r="O851" s="132" t="s">
        <v>24</v>
      </c>
      <c r="P851" s="134">
        <v>47</v>
      </c>
      <c r="Q851" s="135">
        <v>2444</v>
      </c>
      <c r="R851" s="132" t="s">
        <v>25</v>
      </c>
      <c r="S851" s="136">
        <v>41306</v>
      </c>
      <c r="T851" s="136">
        <v>41702</v>
      </c>
      <c r="U851" s="132" t="s">
        <v>195</v>
      </c>
      <c r="V851" s="132" t="s">
        <v>3821</v>
      </c>
      <c r="W851" s="137">
        <v>30</v>
      </c>
      <c r="X851" s="137">
        <v>18.600000000000001</v>
      </c>
      <c r="Y851" s="137">
        <v>289.8</v>
      </c>
      <c r="Z851" s="137">
        <v>39.6</v>
      </c>
      <c r="AA851" s="137">
        <v>32</v>
      </c>
      <c r="AB851" s="137">
        <v>8324.7999999999993</v>
      </c>
      <c r="AC851" s="138">
        <v>47.136699999999998</v>
      </c>
      <c r="AD851" s="137">
        <v>2081.1999999999998</v>
      </c>
      <c r="AE851" s="137">
        <v>17.0047</v>
      </c>
      <c r="AF851" s="137">
        <v>884.24440000000004</v>
      </c>
      <c r="AG851" s="139">
        <f>Table1[[#This Row],[Print/Copy Time from Sleep Mode (s)]]-Table1[[#This Row],[Print/Copy Time from Ready State (s)]]</f>
        <v>271.2</v>
      </c>
      <c r="AH85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51" s="139" t="b">
        <f>IF(Table1[[#This Row],[Recovery Time Requirement (s)]]="No Requirement",TRUE,IF(Table1[[#This Row],[Recovery Time Requirement (s)]]="Default Delay Time Missing","Unknown",Table1[[#This Row],[Recovery Time (s) (Tactive1 - Tactive0)]]&lt;=Table1[[#This Row],[Recovery Time Requirement (s)]]))</f>
        <v>0</v>
      </c>
      <c r="AJ851" s="139" t="b">
        <f>Table1[[#This Row],[Automatic Duplex Output Capable]]&lt;&gt;"Optional"</f>
        <v>1</v>
      </c>
      <c r="AK85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1" s="140" t="str">
        <f t="array" ref="AL8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51" s="140">
        <f t="array" ref="AM8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50.54999999999999</v>
      </c>
      <c r="AN851" s="140">
        <f>Table1[[#This Row],[V2.0 TEC Requirement (kWh/wk)]]*52/3</f>
        <v>876.19999999999982</v>
      </c>
      <c r="AO85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16.954699999999999</v>
      </c>
      <c r="AP851" s="140">
        <f t="array" ref="AP8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7.0839999999999987</v>
      </c>
      <c r="AQ851" s="140">
        <f>Table1[[#This Row],[Proposed V3.0 TEC Requirement (kWh/wk)]]+IF(Table1[[#This Row],[Maximum Document Size Width]]&gt;=275,A3_Weekly,0)+IF(AND(ISNUMBER(FIND("WiFi",Table1[[#This Row],[Functional Adders]])),ISERROR(FIND("Ethernet",Table1[[#This Row],[Functional Adders]]))),WiFi_Weekly,0)</f>
        <v>7.1339999999999986</v>
      </c>
      <c r="AR851" s="140" t="b">
        <f>Table1[[#This Row],[Typical Electricity Consumption (TEC) Per Proposed V3.0 Calculations (kWh/wk)]]&lt;=Table1[[#This Row],[Proposed V3.0 TEC Requirement Plus A3 and Wi-Fi Allowances (kWh/wk)]]</f>
        <v>0</v>
      </c>
      <c r="AS851" s="140" t="b">
        <f t="shared" si="15"/>
        <v>0</v>
      </c>
    </row>
    <row r="852" spans="1:45" ht="48" x14ac:dyDescent="0.2">
      <c r="A852" s="131">
        <v>2198408</v>
      </c>
      <c r="B852" s="132" t="s">
        <v>1319</v>
      </c>
      <c r="C852" s="132" t="s">
        <v>229</v>
      </c>
      <c r="D852" s="132" t="s">
        <v>3285</v>
      </c>
      <c r="E852" s="132" t="s">
        <v>3285</v>
      </c>
      <c r="F852" s="132"/>
      <c r="G852" s="132" t="s">
        <v>1432</v>
      </c>
      <c r="H852" s="132" t="s">
        <v>22</v>
      </c>
      <c r="I852" s="133">
        <v>330</v>
      </c>
      <c r="J852" s="133">
        <v>488</v>
      </c>
      <c r="K852" s="132"/>
      <c r="L852" s="132" t="s">
        <v>32</v>
      </c>
      <c r="M852" s="132" t="s">
        <v>28</v>
      </c>
      <c r="N852" s="133">
        <v>157</v>
      </c>
      <c r="O852" s="132" t="s">
        <v>24</v>
      </c>
      <c r="P852" s="134"/>
      <c r="Q852" s="135"/>
      <c r="R852" s="132" t="s">
        <v>25</v>
      </c>
      <c r="S852" s="136">
        <v>41275</v>
      </c>
      <c r="T852" s="136">
        <v>41620</v>
      </c>
      <c r="U852" s="132" t="s">
        <v>195</v>
      </c>
      <c r="V852" s="132" t="s">
        <v>3822</v>
      </c>
      <c r="W852" s="137">
        <v>30</v>
      </c>
      <c r="X852" s="137">
        <v>16.2</v>
      </c>
      <c r="Y852" s="137">
        <v>285</v>
      </c>
      <c r="Z852" s="137">
        <v>45</v>
      </c>
      <c r="AA852" s="137">
        <v>32</v>
      </c>
      <c r="AB852" s="137">
        <v>9879.9999999999982</v>
      </c>
      <c r="AC852" s="138">
        <v>55.473399999999984</v>
      </c>
      <c r="AD852" s="137">
        <v>2469.9999999999995</v>
      </c>
      <c r="AE852" s="137">
        <v>19.515399999999996</v>
      </c>
      <c r="AF852" s="137">
        <v>1014.8007999999998</v>
      </c>
      <c r="AG852" s="139">
        <f>Table1[[#This Row],[Print/Copy Time from Sleep Mode (s)]]-Table1[[#This Row],[Print/Copy Time from Ready State (s)]]</f>
        <v>268.8</v>
      </c>
      <c r="AH85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52" s="139" t="b">
        <f>IF(Table1[[#This Row],[Recovery Time Requirement (s)]]="No Requirement",TRUE,IF(Table1[[#This Row],[Recovery Time Requirement (s)]]="Default Delay Time Missing","Unknown",Table1[[#This Row],[Recovery Time (s) (Tactive1 - Tactive0)]]&lt;=Table1[[#This Row],[Recovery Time Requirement (s)]]))</f>
        <v>0</v>
      </c>
      <c r="AJ852" s="139" t="b">
        <f>Table1[[#This Row],[Automatic Duplex Output Capable]]&lt;&gt;"Optional"</f>
        <v>1</v>
      </c>
      <c r="AK85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2" s="140" t="str">
        <f t="array" ref="AL8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52" s="140">
        <f t="array" ref="AM8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58.35</v>
      </c>
      <c r="AN852" s="140">
        <f>Table1[[#This Row],[V2.0 TEC Requirement (kWh/wk)]]*52/3</f>
        <v>1011.4000000000001</v>
      </c>
      <c r="AO85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19.465399999999995</v>
      </c>
      <c r="AP852" s="140">
        <f t="array" ref="AP8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8.2149999999999999</v>
      </c>
      <c r="AQ852" s="140">
        <f>Table1[[#This Row],[Proposed V3.0 TEC Requirement (kWh/wk)]]+IF(Table1[[#This Row],[Maximum Document Size Width]]&gt;=275,A3_Weekly,0)+IF(AND(ISNUMBER(FIND("WiFi",Table1[[#This Row],[Functional Adders]])),ISERROR(FIND("Ethernet",Table1[[#This Row],[Functional Adders]]))),WiFi_Weekly,0)</f>
        <v>8.2650000000000006</v>
      </c>
      <c r="AR852" s="140" t="b">
        <f>Table1[[#This Row],[Typical Electricity Consumption (TEC) Per Proposed V3.0 Calculations (kWh/wk)]]&lt;=Table1[[#This Row],[Proposed V3.0 TEC Requirement Plus A3 and Wi-Fi Allowances (kWh/wk)]]</f>
        <v>0</v>
      </c>
      <c r="AS852" s="140" t="b">
        <f t="shared" si="15"/>
        <v>0</v>
      </c>
    </row>
    <row r="853" spans="1:45" ht="48" x14ac:dyDescent="0.2">
      <c r="A853" s="131">
        <v>2205009</v>
      </c>
      <c r="B853" s="132" t="s">
        <v>1319</v>
      </c>
      <c r="C853" s="132" t="s">
        <v>229</v>
      </c>
      <c r="D853" s="132" t="s">
        <v>3286</v>
      </c>
      <c r="E853" s="132" t="s">
        <v>3286</v>
      </c>
      <c r="F853" s="132"/>
      <c r="G853" s="132" t="s">
        <v>29</v>
      </c>
      <c r="H853" s="132" t="s">
        <v>22</v>
      </c>
      <c r="I853" s="133">
        <v>330</v>
      </c>
      <c r="J853" s="133">
        <v>488</v>
      </c>
      <c r="K853" s="132"/>
      <c r="L853" s="132" t="s">
        <v>32</v>
      </c>
      <c r="M853" s="132" t="s">
        <v>28</v>
      </c>
      <c r="N853" s="133">
        <v>288</v>
      </c>
      <c r="O853" s="132" t="s">
        <v>24</v>
      </c>
      <c r="P853" s="134">
        <v>114.5</v>
      </c>
      <c r="Q853" s="135">
        <v>5954</v>
      </c>
      <c r="R853" s="132" t="s">
        <v>25</v>
      </c>
      <c r="S853" s="136">
        <v>41306</v>
      </c>
      <c r="T853" s="136">
        <v>41695</v>
      </c>
      <c r="U853" s="132" t="s">
        <v>195</v>
      </c>
      <c r="V853" s="132" t="s">
        <v>3823</v>
      </c>
      <c r="W853" s="137">
        <v>30</v>
      </c>
      <c r="X853" s="137">
        <v>39.6</v>
      </c>
      <c r="Y853" s="137">
        <v>324.60000000000002</v>
      </c>
      <c r="Z853" s="137">
        <v>24</v>
      </c>
      <c r="AA853" s="137">
        <v>32</v>
      </c>
      <c r="AB853" s="137">
        <v>21684.799999999999</v>
      </c>
      <c r="AC853" s="138">
        <v>114.47500000000001</v>
      </c>
      <c r="AD853" s="137">
        <v>5421.2</v>
      </c>
      <c r="AE853" s="137">
        <v>34.299999999999997</v>
      </c>
      <c r="AF853" s="137">
        <v>1783.6</v>
      </c>
      <c r="AG853" s="139">
        <f>Table1[[#This Row],[Print/Copy Time from Sleep Mode (s)]]-Table1[[#This Row],[Print/Copy Time from Ready State (s)]]</f>
        <v>285</v>
      </c>
      <c r="AH85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53" s="139" t="b">
        <f>IF(Table1[[#This Row],[Recovery Time Requirement (s)]]="No Requirement",TRUE,IF(Table1[[#This Row],[Recovery Time Requirement (s)]]="Default Delay Time Missing","Unknown",Table1[[#This Row],[Recovery Time (s) (Tactive1 - Tactive0)]]&lt;=Table1[[#This Row],[Recovery Time Requirement (s)]]))</f>
        <v>0</v>
      </c>
      <c r="AJ853" s="139" t="b">
        <f>Table1[[#This Row],[Automatic Duplex Output Capable]]&lt;&gt;"Optional"</f>
        <v>1</v>
      </c>
      <c r="AK85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3" s="140" t="str">
        <f t="array" ref="AL8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3" s="140">
        <f t="array" ref="AM8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120.8</v>
      </c>
      <c r="AN853" s="140">
        <f>Table1[[#This Row],[V2.0 TEC Requirement (kWh/wk)]]*52/3</f>
        <v>2093.8666666666663</v>
      </c>
      <c r="AO85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34.25</v>
      </c>
      <c r="AP853" s="140">
        <f t="array" ref="AP8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32.588000000000001</v>
      </c>
      <c r="AQ853" s="140">
        <f>Table1[[#This Row],[Proposed V3.0 TEC Requirement (kWh/wk)]]+IF(Table1[[#This Row],[Maximum Document Size Width]]&gt;=275,A3_Weekly,0)+IF(AND(ISNUMBER(FIND("WiFi",Table1[[#This Row],[Functional Adders]])),ISERROR(FIND("Ethernet",Table1[[#This Row],[Functional Adders]]))),WiFi_Weekly,0)</f>
        <v>32.637999999999998</v>
      </c>
      <c r="AR853" s="140" t="b">
        <f>Table1[[#This Row],[Typical Electricity Consumption (TEC) Per Proposed V3.0 Calculations (kWh/wk)]]&lt;=Table1[[#This Row],[Proposed V3.0 TEC Requirement Plus A3 and Wi-Fi Allowances (kWh/wk)]]</f>
        <v>0</v>
      </c>
      <c r="AS853" s="140" t="b">
        <f t="shared" si="15"/>
        <v>0</v>
      </c>
    </row>
    <row r="854" spans="1:45" ht="48" x14ac:dyDescent="0.2">
      <c r="A854" s="131">
        <v>2205010</v>
      </c>
      <c r="B854" s="132" t="s">
        <v>1319</v>
      </c>
      <c r="C854" s="132" t="s">
        <v>229</v>
      </c>
      <c r="D854" s="132" t="s">
        <v>3287</v>
      </c>
      <c r="E854" s="132" t="s">
        <v>3287</v>
      </c>
      <c r="F854" s="132"/>
      <c r="G854" s="132" t="s">
        <v>29</v>
      </c>
      <c r="H854" s="132" t="s">
        <v>22</v>
      </c>
      <c r="I854" s="133">
        <v>330</v>
      </c>
      <c r="J854" s="133">
        <v>488</v>
      </c>
      <c r="K854" s="132"/>
      <c r="L854" s="132" t="s">
        <v>32</v>
      </c>
      <c r="M854" s="132" t="s">
        <v>28</v>
      </c>
      <c r="N854" s="133">
        <v>314</v>
      </c>
      <c r="O854" s="132" t="s">
        <v>24</v>
      </c>
      <c r="P854" s="134">
        <v>130.80000000000001</v>
      </c>
      <c r="Q854" s="135">
        <v>6801.6</v>
      </c>
      <c r="R854" s="132" t="s">
        <v>25</v>
      </c>
      <c r="S854" s="136">
        <v>41306</v>
      </c>
      <c r="T854" s="136">
        <v>41695</v>
      </c>
      <c r="U854" s="132" t="s">
        <v>195</v>
      </c>
      <c r="V854" s="132" t="s">
        <v>3824</v>
      </c>
      <c r="W854" s="137">
        <v>30</v>
      </c>
      <c r="X854" s="137">
        <v>39.6</v>
      </c>
      <c r="Y854" s="137">
        <v>324.60000000000002</v>
      </c>
      <c r="Z854" s="137">
        <v>24</v>
      </c>
      <c r="AA854" s="137">
        <v>32</v>
      </c>
      <c r="AB854" s="137">
        <v>24854.2</v>
      </c>
      <c r="AC854" s="138">
        <v>130.81200000000001</v>
      </c>
      <c r="AD854" s="137">
        <v>6213.55</v>
      </c>
      <c r="AE854" s="137">
        <v>38.733750000000001</v>
      </c>
      <c r="AF854" s="137">
        <v>2014.155</v>
      </c>
      <c r="AG854" s="139">
        <f>Table1[[#This Row],[Print/Copy Time from Sleep Mode (s)]]-Table1[[#This Row],[Print/Copy Time from Ready State (s)]]</f>
        <v>285</v>
      </c>
      <c r="AH85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54" s="139" t="b">
        <f>IF(Table1[[#This Row],[Recovery Time Requirement (s)]]="No Requirement",TRUE,IF(Table1[[#This Row],[Recovery Time Requirement (s)]]="Default Delay Time Missing","Unknown",Table1[[#This Row],[Recovery Time (s) (Tactive1 - Tactive0)]]&lt;=Table1[[#This Row],[Recovery Time Requirement (s)]]))</f>
        <v>0</v>
      </c>
      <c r="AJ854" s="139" t="b">
        <f>Table1[[#This Row],[Automatic Duplex Output Capable]]&lt;&gt;"Optional"</f>
        <v>1</v>
      </c>
      <c r="AK85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4" s="140" t="str">
        <f t="array" ref="AL8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4" s="140">
        <f t="array" ref="AM8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135.10000000000002</v>
      </c>
      <c r="AN854" s="140">
        <f>Table1[[#This Row],[V2.0 TEC Requirement (kWh/wk)]]*52/3</f>
        <v>2341.7333333333336</v>
      </c>
      <c r="AO85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38.683750000000003</v>
      </c>
      <c r="AP854" s="140">
        <f t="array" ref="AP8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37.345999999999997</v>
      </c>
      <c r="AQ854" s="140">
        <f>Table1[[#This Row],[Proposed V3.0 TEC Requirement (kWh/wk)]]+IF(Table1[[#This Row],[Maximum Document Size Width]]&gt;=275,A3_Weekly,0)+IF(AND(ISNUMBER(FIND("WiFi",Table1[[#This Row],[Functional Adders]])),ISERROR(FIND("Ethernet",Table1[[#This Row],[Functional Adders]]))),WiFi_Weekly,0)</f>
        <v>37.395999999999994</v>
      </c>
      <c r="AR854" s="140" t="b">
        <f>Table1[[#This Row],[Typical Electricity Consumption (TEC) Per Proposed V3.0 Calculations (kWh/wk)]]&lt;=Table1[[#This Row],[Proposed V3.0 TEC Requirement Plus A3 and Wi-Fi Allowances (kWh/wk)]]</f>
        <v>0</v>
      </c>
      <c r="AS854" s="140" t="b">
        <f t="shared" si="15"/>
        <v>0</v>
      </c>
    </row>
    <row r="855" spans="1:45" ht="72" x14ac:dyDescent="0.2">
      <c r="A855" s="131">
        <v>2210999</v>
      </c>
      <c r="B855" s="132" t="s">
        <v>1319</v>
      </c>
      <c r="C855" s="132" t="s">
        <v>229</v>
      </c>
      <c r="D855" s="132" t="s">
        <v>1477</v>
      </c>
      <c r="E855" s="132" t="s">
        <v>1477</v>
      </c>
      <c r="F855" s="132"/>
      <c r="G855" s="132" t="s">
        <v>29</v>
      </c>
      <c r="H855" s="132" t="s">
        <v>22</v>
      </c>
      <c r="I855" s="133">
        <v>216</v>
      </c>
      <c r="J855" s="133">
        <v>356</v>
      </c>
      <c r="K855" s="132"/>
      <c r="L855" s="132" t="s">
        <v>32</v>
      </c>
      <c r="M855" s="132" t="s">
        <v>28</v>
      </c>
      <c r="N855" s="133">
        <v>29</v>
      </c>
      <c r="O855" s="132" t="s">
        <v>24</v>
      </c>
      <c r="P855" s="134">
        <v>1.3</v>
      </c>
      <c r="Q855" s="135">
        <v>67.599999999999994</v>
      </c>
      <c r="R855" s="132" t="s">
        <v>25</v>
      </c>
      <c r="S855" s="136">
        <v>41876</v>
      </c>
      <c r="T855" s="136">
        <v>42606</v>
      </c>
      <c r="U855" s="132" t="s">
        <v>35</v>
      </c>
      <c r="V855" s="132" t="s">
        <v>1478</v>
      </c>
      <c r="W855" s="137">
        <v>1</v>
      </c>
      <c r="X855" s="137">
        <v>13.2</v>
      </c>
      <c r="Y855" s="137">
        <v>16.8</v>
      </c>
      <c r="Z855" s="137">
        <v>16.2</v>
      </c>
      <c r="AA855" s="137">
        <v>29</v>
      </c>
      <c r="AB855" s="137">
        <v>208.7</v>
      </c>
      <c r="AC855" s="138">
        <v>1.2543</v>
      </c>
      <c r="AD855" s="137">
        <v>52.174999999999997</v>
      </c>
      <c r="AE855" s="137">
        <v>0.51517499999999994</v>
      </c>
      <c r="AF855" s="137">
        <v>26.789099999999998</v>
      </c>
      <c r="AG855" s="139">
        <f>Table1[[#This Row],[Print/Copy Time from Sleep Mode (s)]]-Table1[[#This Row],[Print/Copy Time from Ready State (s)]]</f>
        <v>3.6000000000000014</v>
      </c>
      <c r="AH85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855" s="139" t="b">
        <f>IF(Table1[[#This Row],[Recovery Time Requirement (s)]]="No Requirement",TRUE,IF(Table1[[#This Row],[Recovery Time Requirement (s)]]="Default Delay Time Missing","Unknown",Table1[[#This Row],[Recovery Time (s) (Tactive1 - Tactive0)]]&lt;=Table1[[#This Row],[Recovery Time Requirement (s)]]))</f>
        <v>1</v>
      </c>
      <c r="AJ855" s="139" t="b">
        <f>Table1[[#This Row],[Automatic Duplex Output Capable]]&lt;&gt;"Optional"</f>
        <v>1</v>
      </c>
      <c r="AK85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5" s="140" t="str">
        <f t="array" ref="AL8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5" s="140">
        <f t="array" ref="AM8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1.44</v>
      </c>
      <c r="AN855" s="140">
        <f>Table1[[#This Row],[V2.0 TEC Requirement (kWh/wk)]]*52/3</f>
        <v>24.959999999999997</v>
      </c>
      <c r="AO85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0.51517499999999994</v>
      </c>
      <c r="AP855" s="140">
        <f t="array" ref="AP8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0.37800000000000006</v>
      </c>
      <c r="AQ855" s="140">
        <f>Table1[[#This Row],[Proposed V3.0 TEC Requirement (kWh/wk)]]+IF(Table1[[#This Row],[Maximum Document Size Width]]&gt;=275,A3_Weekly,0)+IF(AND(ISNUMBER(FIND("WiFi",Table1[[#This Row],[Functional Adders]])),ISERROR(FIND("Ethernet",Table1[[#This Row],[Functional Adders]]))),WiFi_Weekly,0)</f>
        <v>0.37800000000000006</v>
      </c>
      <c r="AR855" s="140" t="b">
        <f>Table1[[#This Row],[Typical Electricity Consumption (TEC) Per Proposed V3.0 Calculations (kWh/wk)]]&lt;=Table1[[#This Row],[Proposed V3.0 TEC Requirement Plus A3 and Wi-Fi Allowances (kWh/wk)]]</f>
        <v>0</v>
      </c>
      <c r="AS855" s="140" t="b">
        <f t="shared" si="15"/>
        <v>0</v>
      </c>
    </row>
    <row r="856" spans="1:45" ht="72" x14ac:dyDescent="0.2">
      <c r="A856" s="131">
        <v>2273209</v>
      </c>
      <c r="B856" s="132" t="s">
        <v>1319</v>
      </c>
      <c r="C856" s="132" t="s">
        <v>229</v>
      </c>
      <c r="D856" s="132" t="s">
        <v>1345</v>
      </c>
      <c r="E856" s="132" t="s">
        <v>1345</v>
      </c>
      <c r="F856" s="132"/>
      <c r="G856" s="132" t="s">
        <v>29</v>
      </c>
      <c r="H856" s="132" t="s">
        <v>22</v>
      </c>
      <c r="I856" s="133">
        <v>216</v>
      </c>
      <c r="J856" s="133">
        <v>356</v>
      </c>
      <c r="K856" s="132"/>
      <c r="L856" s="132" t="s">
        <v>32</v>
      </c>
      <c r="M856" s="132" t="s">
        <v>28</v>
      </c>
      <c r="N856" s="133">
        <v>42</v>
      </c>
      <c r="O856" s="132" t="s">
        <v>24</v>
      </c>
      <c r="P856" s="134">
        <v>2.1</v>
      </c>
      <c r="Q856" s="135">
        <v>109.2</v>
      </c>
      <c r="R856" s="132" t="s">
        <v>25</v>
      </c>
      <c r="S856" s="136">
        <v>42619</v>
      </c>
      <c r="T856" s="136">
        <v>42576</v>
      </c>
      <c r="U856" s="132" t="s">
        <v>35</v>
      </c>
      <c r="V856" s="132" t="s">
        <v>1346</v>
      </c>
      <c r="W856" s="137">
        <v>1</v>
      </c>
      <c r="X856" s="137">
        <v>12</v>
      </c>
      <c r="Y856" s="137">
        <v>19.8</v>
      </c>
      <c r="Z856" s="137">
        <v>19.8</v>
      </c>
      <c r="AA856" s="137">
        <v>32</v>
      </c>
      <c r="AB856" s="137">
        <v>375.39999999999992</v>
      </c>
      <c r="AC856" s="138">
        <v>2.1329999999999996</v>
      </c>
      <c r="AD856" s="137">
        <v>93.84999999999998</v>
      </c>
      <c r="AE856" s="137">
        <v>0.78524999999999978</v>
      </c>
      <c r="AF856" s="137">
        <v>40.832999999999991</v>
      </c>
      <c r="AG856" s="139">
        <f>Table1[[#This Row],[Print/Copy Time from Sleep Mode (s)]]-Table1[[#This Row],[Print/Copy Time from Ready State (s)]]</f>
        <v>7.8000000000000007</v>
      </c>
      <c r="AH85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856" s="139" t="b">
        <f>IF(Table1[[#This Row],[Recovery Time Requirement (s)]]="No Requirement",TRUE,IF(Table1[[#This Row],[Recovery Time Requirement (s)]]="Default Delay Time Missing","Unknown",Table1[[#This Row],[Recovery Time (s) (Tactive1 - Tactive0)]]&lt;=Table1[[#This Row],[Recovery Time Requirement (s)]]))</f>
        <v>1</v>
      </c>
      <c r="AJ856" s="139" t="b">
        <f>Table1[[#This Row],[Automatic Duplex Output Capable]]&lt;&gt;"Optional"</f>
        <v>1</v>
      </c>
      <c r="AK85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6" s="140" t="str">
        <f t="array" ref="AL8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6" s="140">
        <f t="array" ref="AM8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v>
      </c>
      <c r="AN856" s="140">
        <f>Table1[[#This Row],[V2.0 TEC Requirement (kWh/wk)]]*52/3</f>
        <v>50.613333333333337</v>
      </c>
      <c r="AO85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0.78524999999999978</v>
      </c>
      <c r="AP856" s="140">
        <f t="array" ref="AP8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0.60399999999999987</v>
      </c>
      <c r="AQ856" s="140">
        <f>Table1[[#This Row],[Proposed V3.0 TEC Requirement (kWh/wk)]]+IF(Table1[[#This Row],[Maximum Document Size Width]]&gt;=275,A3_Weekly,0)+IF(AND(ISNUMBER(FIND("WiFi",Table1[[#This Row],[Functional Adders]])),ISERROR(FIND("Ethernet",Table1[[#This Row],[Functional Adders]]))),WiFi_Weekly,0)</f>
        <v>0.60399999999999987</v>
      </c>
      <c r="AR856" s="140" t="b">
        <f>Table1[[#This Row],[Typical Electricity Consumption (TEC) Per Proposed V3.0 Calculations (kWh/wk)]]&lt;=Table1[[#This Row],[Proposed V3.0 TEC Requirement Plus A3 and Wi-Fi Allowances (kWh/wk)]]</f>
        <v>0</v>
      </c>
      <c r="AS856" s="140" t="b">
        <f t="shared" si="15"/>
        <v>0</v>
      </c>
    </row>
    <row r="857" spans="1:45" ht="36" x14ac:dyDescent="0.2">
      <c r="A857" s="131">
        <v>2203572</v>
      </c>
      <c r="B857" s="132" t="s">
        <v>1319</v>
      </c>
      <c r="C857" s="132" t="s">
        <v>229</v>
      </c>
      <c r="D857" s="132" t="s">
        <v>3288</v>
      </c>
      <c r="E857" s="132" t="s">
        <v>3288</v>
      </c>
      <c r="F857" s="132"/>
      <c r="G857" s="132" t="s">
        <v>29</v>
      </c>
      <c r="H857" s="132" t="s">
        <v>22</v>
      </c>
      <c r="I857" s="133">
        <v>216</v>
      </c>
      <c r="J857" s="133">
        <v>356</v>
      </c>
      <c r="K857" s="132"/>
      <c r="L857" s="132" t="s">
        <v>32</v>
      </c>
      <c r="M857" s="132" t="s">
        <v>28</v>
      </c>
      <c r="N857" s="133">
        <v>65</v>
      </c>
      <c r="O857" s="132" t="s">
        <v>24</v>
      </c>
      <c r="P857" s="134">
        <v>4.8</v>
      </c>
      <c r="Q857" s="135">
        <v>249.6</v>
      </c>
      <c r="R857" s="132" t="s">
        <v>25</v>
      </c>
      <c r="S857" s="136">
        <v>41723</v>
      </c>
      <c r="T857" s="136">
        <v>41670</v>
      </c>
      <c r="U857" s="132" t="s">
        <v>93</v>
      </c>
      <c r="V857" s="132" t="s">
        <v>3825</v>
      </c>
      <c r="W857" s="137">
        <v>1</v>
      </c>
      <c r="X857" s="137">
        <v>3.6</v>
      </c>
      <c r="Y857" s="137">
        <v>32.4</v>
      </c>
      <c r="Z857" s="137">
        <v>30</v>
      </c>
      <c r="AA857" s="137">
        <v>32</v>
      </c>
      <c r="AB857" s="137">
        <v>903.8</v>
      </c>
      <c r="AC857" s="138">
        <v>4.7750000000000004</v>
      </c>
      <c r="AD857" s="137">
        <v>225.95</v>
      </c>
      <c r="AE857" s="137">
        <v>1.4457500000000001</v>
      </c>
      <c r="AF857" s="137">
        <v>75.179000000000002</v>
      </c>
      <c r="AG857" s="139">
        <f>Table1[[#This Row],[Print/Copy Time from Sleep Mode (s)]]-Table1[[#This Row],[Print/Copy Time from Ready State (s)]]</f>
        <v>28.799999999999997</v>
      </c>
      <c r="AH85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57" s="139" t="b">
        <f>IF(Table1[[#This Row],[Recovery Time Requirement (s)]]="No Requirement",TRUE,IF(Table1[[#This Row],[Recovery Time Requirement (s)]]="Default Delay Time Missing","Unknown",Table1[[#This Row],[Recovery Time (s) (Tactive1 - Tactive0)]]&lt;=Table1[[#This Row],[Recovery Time Requirement (s)]]))</f>
        <v>1</v>
      </c>
      <c r="AJ857" s="139" t="b">
        <f>Table1[[#This Row],[Automatic Duplex Output Capable]]&lt;&gt;"Optional"</f>
        <v>1</v>
      </c>
      <c r="AK85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7" s="140" t="str">
        <f t="array" ref="AL8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7" s="140">
        <f t="array" ref="AM8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6.6000000000000005</v>
      </c>
      <c r="AN857" s="140">
        <f>Table1[[#This Row],[V2.0 TEC Requirement (kWh/wk)]]*52/3</f>
        <v>114.40000000000002</v>
      </c>
      <c r="AO85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1.4457500000000001</v>
      </c>
      <c r="AP857" s="140">
        <f t="array" ref="AP8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1.222</v>
      </c>
      <c r="AQ857" s="140">
        <f>Table1[[#This Row],[Proposed V3.0 TEC Requirement (kWh/wk)]]+IF(Table1[[#This Row],[Maximum Document Size Width]]&gt;=275,A3_Weekly,0)+IF(AND(ISNUMBER(FIND("WiFi",Table1[[#This Row],[Functional Adders]])),ISERROR(FIND("Ethernet",Table1[[#This Row],[Functional Adders]]))),WiFi_Weekly,0)</f>
        <v>1.222</v>
      </c>
      <c r="AR857" s="140" t="b">
        <f>Table1[[#This Row],[Typical Electricity Consumption (TEC) Per Proposed V3.0 Calculations (kWh/wk)]]&lt;=Table1[[#This Row],[Proposed V3.0 TEC Requirement Plus A3 and Wi-Fi Allowances (kWh/wk)]]</f>
        <v>0</v>
      </c>
      <c r="AS857" s="140" t="b">
        <f t="shared" si="15"/>
        <v>0</v>
      </c>
    </row>
    <row r="858" spans="1:45" ht="36" x14ac:dyDescent="0.2">
      <c r="A858" s="131">
        <v>2198416</v>
      </c>
      <c r="B858" s="132" t="s">
        <v>1319</v>
      </c>
      <c r="C858" s="132" t="s">
        <v>229</v>
      </c>
      <c r="D858" s="132" t="s">
        <v>3289</v>
      </c>
      <c r="E858" s="132" t="s">
        <v>3289</v>
      </c>
      <c r="F858" s="132"/>
      <c r="G858" s="132" t="s">
        <v>29</v>
      </c>
      <c r="H858" s="132" t="s">
        <v>22</v>
      </c>
      <c r="I858" s="133">
        <v>216</v>
      </c>
      <c r="J858" s="133">
        <v>356</v>
      </c>
      <c r="K858" s="132"/>
      <c r="L858" s="132" t="s">
        <v>32</v>
      </c>
      <c r="M858" s="132" t="s">
        <v>21</v>
      </c>
      <c r="N858" s="133">
        <v>15</v>
      </c>
      <c r="O858" s="132" t="s">
        <v>23</v>
      </c>
      <c r="P858" s="134">
        <v>1.5</v>
      </c>
      <c r="Q858" s="135">
        <v>78</v>
      </c>
      <c r="R858" s="132" t="s">
        <v>25</v>
      </c>
      <c r="S858" s="136">
        <v>41640</v>
      </c>
      <c r="T858" s="136">
        <v>41620</v>
      </c>
      <c r="U858" s="132" t="s">
        <v>195</v>
      </c>
      <c r="V858" s="132" t="s">
        <v>3826</v>
      </c>
      <c r="W858" s="137">
        <v>1</v>
      </c>
      <c r="X858" s="137">
        <v>19.2</v>
      </c>
      <c r="Y858" s="137">
        <v>31.2</v>
      </c>
      <c r="Z858" s="137">
        <v>23.4</v>
      </c>
      <c r="AA858" s="137">
        <v>15</v>
      </c>
      <c r="AB858" s="137">
        <v>186.7</v>
      </c>
      <c r="AC858" s="138">
        <v>1.5305</v>
      </c>
      <c r="AD858" s="137">
        <v>46.674999999999997</v>
      </c>
      <c r="AE858" s="137">
        <v>0.886625</v>
      </c>
      <c r="AF858" s="137">
        <v>46.104500000000002</v>
      </c>
      <c r="AG858" s="139">
        <f>Table1[[#This Row],[Print/Copy Time from Sleep Mode (s)]]-Table1[[#This Row],[Print/Copy Time from Ready State (s)]]</f>
        <v>12</v>
      </c>
      <c r="AH85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11.3</v>
      </c>
      <c r="AI858" s="139" t="b">
        <f>IF(Table1[[#This Row],[Recovery Time Requirement (s)]]="No Requirement",TRUE,IF(Table1[[#This Row],[Recovery Time Requirement (s)]]="Default Delay Time Missing","Unknown",Table1[[#This Row],[Recovery Time (s) (Tactive1 - Tactive0)]]&lt;=Table1[[#This Row],[Recovery Time Requirement (s)]]))</f>
        <v>0</v>
      </c>
      <c r="AJ858" s="139" t="b">
        <f>Table1[[#This Row],[Automatic Duplex Output Capable]]&lt;&gt;"Optional"</f>
        <v>1</v>
      </c>
      <c r="AK85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58" s="140" t="str">
        <f t="array" ref="AL8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8" s="140">
        <f t="array" ref="AM8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1.5999999999999999</v>
      </c>
      <c r="AN858" s="140">
        <f>Table1[[#This Row],[V2.0 TEC Requirement (kWh/wk)]]*52/3</f>
        <v>27.733333333333331</v>
      </c>
      <c r="AO85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0.886625</v>
      </c>
      <c r="AP858" s="140">
        <f t="array" ref="AP8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858" s="140">
        <f>Table1[[#This Row],[Proposed V3.0 TEC Requirement (kWh/wk)]]+IF(Table1[[#This Row],[Maximum Document Size Width]]&gt;=275,A3_Weekly,0)+IF(AND(ISNUMBER(FIND("WiFi",Table1[[#This Row],[Functional Adders]])),ISERROR(FIND("Ethernet",Table1[[#This Row],[Functional Adders]]))),WiFi_Weekly,0)</f>
        <v>0.27500000000000002</v>
      </c>
      <c r="AR858" s="140" t="b">
        <f>Table1[[#This Row],[Typical Electricity Consumption (TEC) Per Proposed V3.0 Calculations (kWh/wk)]]&lt;=Table1[[#This Row],[Proposed V3.0 TEC Requirement Plus A3 and Wi-Fi Allowances (kWh/wk)]]</f>
        <v>0</v>
      </c>
      <c r="AS858" s="140" t="b">
        <f t="shared" si="15"/>
        <v>0</v>
      </c>
    </row>
    <row r="859" spans="1:45" ht="60" x14ac:dyDescent="0.2">
      <c r="A859" s="131">
        <v>2229548</v>
      </c>
      <c r="B859" s="132" t="s">
        <v>1319</v>
      </c>
      <c r="C859" s="132" t="s">
        <v>229</v>
      </c>
      <c r="D859" s="132" t="s">
        <v>3290</v>
      </c>
      <c r="E859" s="132" t="s">
        <v>3290</v>
      </c>
      <c r="F859" s="132"/>
      <c r="G859" s="132" t="s">
        <v>29</v>
      </c>
      <c r="H859" s="132" t="s">
        <v>22</v>
      </c>
      <c r="I859" s="133">
        <v>216</v>
      </c>
      <c r="J859" s="133">
        <v>356</v>
      </c>
      <c r="K859" s="132"/>
      <c r="L859" s="132" t="s">
        <v>32</v>
      </c>
      <c r="M859" s="132" t="s">
        <v>21</v>
      </c>
      <c r="N859" s="133">
        <v>10</v>
      </c>
      <c r="O859" s="132" t="s">
        <v>23</v>
      </c>
      <c r="P859" s="134">
        <v>0.91400000000000003</v>
      </c>
      <c r="Q859" s="135">
        <v>47.527999999999999</v>
      </c>
      <c r="R859" s="132" t="s">
        <v>25</v>
      </c>
      <c r="S859" s="136">
        <v>42065</v>
      </c>
      <c r="T859" s="136">
        <v>41989</v>
      </c>
      <c r="U859" s="132" t="s">
        <v>3809</v>
      </c>
      <c r="V859" s="132" t="s">
        <v>3827</v>
      </c>
      <c r="W859" s="137">
        <v>6</v>
      </c>
      <c r="X859" s="137">
        <v>18</v>
      </c>
      <c r="Y859" s="137">
        <v>37.799999999999997</v>
      </c>
      <c r="Z859" s="137">
        <v>36</v>
      </c>
      <c r="AA859" s="137">
        <v>10</v>
      </c>
      <c r="AB859" s="137">
        <v>90.333333333333329</v>
      </c>
      <c r="AC859" s="138">
        <v>0.84041666666666648</v>
      </c>
      <c r="AD859" s="137">
        <v>22.583333333333332</v>
      </c>
      <c r="AE859" s="137">
        <v>0.52510416666666659</v>
      </c>
      <c r="AF859" s="137">
        <v>27.305416666666662</v>
      </c>
      <c r="AG859" s="139">
        <f>Table1[[#This Row],[Print/Copy Time from Sleep Mode (s)]]-Table1[[#This Row],[Print/Copy Time from Ready State (s)]]</f>
        <v>19.799999999999997</v>
      </c>
      <c r="AH85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9.1999999999999993</v>
      </c>
      <c r="AI859" s="139" t="b">
        <f>IF(Table1[[#This Row],[Recovery Time Requirement (s)]]="No Requirement",TRUE,IF(Table1[[#This Row],[Recovery Time Requirement (s)]]="Default Delay Time Missing","Unknown",Table1[[#This Row],[Recovery Time (s) (Tactive1 - Tactive0)]]&lt;=Table1[[#This Row],[Recovery Time Requirement (s)]]))</f>
        <v>0</v>
      </c>
      <c r="AJ859" s="139" t="b">
        <f>Table1[[#This Row],[Automatic Duplex Output Capable]]&lt;&gt;"Optional"</f>
        <v>1</v>
      </c>
      <c r="AK85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859" s="140" t="str">
        <f t="array" ref="AL8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59" s="140">
        <f t="array" ref="AM8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1.3</v>
      </c>
      <c r="AN859" s="140">
        <f>Table1[[#This Row],[V2.0 TEC Requirement (kWh/wk)]]*52/3</f>
        <v>22.533333333333335</v>
      </c>
      <c r="AO85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0.52510416666666659</v>
      </c>
      <c r="AP859" s="140">
        <f t="array" ref="AP8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859" s="140">
        <f>Table1[[#This Row],[Proposed V3.0 TEC Requirement (kWh/wk)]]+IF(Table1[[#This Row],[Maximum Document Size Width]]&gt;=275,A3_Weekly,0)+IF(AND(ISNUMBER(FIND("WiFi",Table1[[#This Row],[Functional Adders]])),ISERROR(FIND("Ethernet",Table1[[#This Row],[Functional Adders]]))),WiFi_Weekly,0)</f>
        <v>0.27500000000000002</v>
      </c>
      <c r="AR859" s="140" t="b">
        <f>Table1[[#This Row],[Typical Electricity Consumption (TEC) Per Proposed V3.0 Calculations (kWh/wk)]]&lt;=Table1[[#This Row],[Proposed V3.0 TEC Requirement Plus A3 and Wi-Fi Allowances (kWh/wk)]]</f>
        <v>0</v>
      </c>
      <c r="AS859" s="140" t="b">
        <f t="shared" si="15"/>
        <v>0</v>
      </c>
    </row>
    <row r="860" spans="1:45" ht="60" x14ac:dyDescent="0.2">
      <c r="A860" s="131">
        <v>2229549</v>
      </c>
      <c r="B860" s="132" t="s">
        <v>1319</v>
      </c>
      <c r="C860" s="132" t="s">
        <v>229</v>
      </c>
      <c r="D860" s="132" t="s">
        <v>3291</v>
      </c>
      <c r="E860" s="132" t="s">
        <v>3291</v>
      </c>
      <c r="F860" s="132"/>
      <c r="G860" s="132" t="s">
        <v>29</v>
      </c>
      <c r="H860" s="132" t="s">
        <v>22</v>
      </c>
      <c r="I860" s="133">
        <v>216</v>
      </c>
      <c r="J860" s="133">
        <v>356</v>
      </c>
      <c r="K860" s="132"/>
      <c r="L860" s="132" t="s">
        <v>32</v>
      </c>
      <c r="M860" s="132" t="s">
        <v>21</v>
      </c>
      <c r="N860" s="133">
        <v>18</v>
      </c>
      <c r="O860" s="132" t="s">
        <v>23</v>
      </c>
      <c r="P860" s="134">
        <v>1.1080000000000001</v>
      </c>
      <c r="Q860" s="135">
        <v>57.616</v>
      </c>
      <c r="R860" s="132" t="s">
        <v>25</v>
      </c>
      <c r="S860" s="136">
        <v>42065</v>
      </c>
      <c r="T860" s="136">
        <v>41989</v>
      </c>
      <c r="U860" s="132" t="s">
        <v>3809</v>
      </c>
      <c r="V860" s="132" t="s">
        <v>3828</v>
      </c>
      <c r="W860" s="137">
        <v>6</v>
      </c>
      <c r="X860" s="137">
        <v>10.199999999999999</v>
      </c>
      <c r="Y860" s="137">
        <v>27</v>
      </c>
      <c r="Z860" s="137">
        <v>30</v>
      </c>
      <c r="AA860" s="137">
        <v>18</v>
      </c>
      <c r="AB860" s="137">
        <v>171.53333333333333</v>
      </c>
      <c r="AC860" s="138">
        <v>1.1050166666666668</v>
      </c>
      <c r="AD860" s="137">
        <v>42.883333333333333</v>
      </c>
      <c r="AE860" s="137">
        <v>0.49045416666666664</v>
      </c>
      <c r="AF860" s="137">
        <v>25.503616666666666</v>
      </c>
      <c r="AG860" s="139">
        <f>Table1[[#This Row],[Print/Copy Time from Sleep Mode (s)]]-Table1[[#This Row],[Print/Copy Time from Ready State (s)]]</f>
        <v>16.8</v>
      </c>
      <c r="AH86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12.559999999999999</v>
      </c>
      <c r="AI860" s="139" t="b">
        <f>IF(Table1[[#This Row],[Recovery Time Requirement (s)]]="No Requirement",TRUE,IF(Table1[[#This Row],[Recovery Time Requirement (s)]]="Default Delay Time Missing","Unknown",Table1[[#This Row],[Recovery Time (s) (Tactive1 - Tactive0)]]&lt;=Table1[[#This Row],[Recovery Time Requirement (s)]]))</f>
        <v>0</v>
      </c>
      <c r="AJ860" s="139" t="b">
        <f>Table1[[#This Row],[Automatic Duplex Output Capable]]&lt;&gt;"Optional"</f>
        <v>1</v>
      </c>
      <c r="AK86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0" s="140" t="str">
        <f t="array" ref="AL8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0" s="140">
        <f t="array" ref="AM8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860" s="140">
        <f>Table1[[#This Row],[V2.0 TEC Requirement (kWh/wk)]]*52/3</f>
        <v>35.533333333333331</v>
      </c>
      <c r="AO86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0.49045416666666664</v>
      </c>
      <c r="AP860" s="140">
        <f t="array" ref="AP8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860" s="140">
        <f>Table1[[#This Row],[Proposed V3.0 TEC Requirement (kWh/wk)]]+IF(Table1[[#This Row],[Maximum Document Size Width]]&gt;=275,A3_Weekly,0)+IF(AND(ISNUMBER(FIND("WiFi",Table1[[#This Row],[Functional Adders]])),ISERROR(FIND("Ethernet",Table1[[#This Row],[Functional Adders]]))),WiFi_Weekly,0)</f>
        <v>0.27500000000000002</v>
      </c>
      <c r="AR860" s="140" t="b">
        <f>Table1[[#This Row],[Typical Electricity Consumption (TEC) Per Proposed V3.0 Calculations (kWh/wk)]]&lt;=Table1[[#This Row],[Proposed V3.0 TEC Requirement Plus A3 and Wi-Fi Allowances (kWh/wk)]]</f>
        <v>0</v>
      </c>
      <c r="AS860" s="140" t="b">
        <f t="shared" si="15"/>
        <v>0</v>
      </c>
    </row>
    <row r="861" spans="1:45" ht="36" x14ac:dyDescent="0.2">
      <c r="A861" s="131">
        <v>2198413</v>
      </c>
      <c r="B861" s="132" t="s">
        <v>1319</v>
      </c>
      <c r="C861" s="132" t="s">
        <v>229</v>
      </c>
      <c r="D861" s="132" t="s">
        <v>3292</v>
      </c>
      <c r="E861" s="132" t="s">
        <v>3292</v>
      </c>
      <c r="F861" s="132"/>
      <c r="G861" s="132" t="s">
        <v>29</v>
      </c>
      <c r="H861" s="132" t="s">
        <v>22</v>
      </c>
      <c r="I861" s="133">
        <v>216</v>
      </c>
      <c r="J861" s="133">
        <v>356</v>
      </c>
      <c r="K861" s="132"/>
      <c r="L861" s="132" t="s">
        <v>32</v>
      </c>
      <c r="M861" s="132" t="s">
        <v>21</v>
      </c>
      <c r="N861" s="133">
        <v>24</v>
      </c>
      <c r="O861" s="132" t="s">
        <v>24</v>
      </c>
      <c r="P861" s="134">
        <v>2.7</v>
      </c>
      <c r="Q861" s="135">
        <v>140.4</v>
      </c>
      <c r="R861" s="132" t="s">
        <v>25</v>
      </c>
      <c r="S861" s="136">
        <v>41640</v>
      </c>
      <c r="T861" s="136">
        <v>41620</v>
      </c>
      <c r="U861" s="132" t="s">
        <v>195</v>
      </c>
      <c r="V861" s="132" t="s">
        <v>3829</v>
      </c>
      <c r="W861" s="137">
        <v>30</v>
      </c>
      <c r="X861" s="137">
        <v>14.4</v>
      </c>
      <c r="Y861" s="137">
        <v>24</v>
      </c>
      <c r="Z861" s="137">
        <v>9.6</v>
      </c>
      <c r="AA861" s="137">
        <v>24</v>
      </c>
      <c r="AB861" s="137">
        <v>343.4666666666667</v>
      </c>
      <c r="AC861" s="138">
        <v>2.7316250000000002</v>
      </c>
      <c r="AD861" s="137">
        <v>85.866666666666674</v>
      </c>
      <c r="AE861" s="137">
        <v>1.5943750000000001</v>
      </c>
      <c r="AF861" s="137">
        <v>82.907499999999999</v>
      </c>
      <c r="AG861" s="139">
        <f>Table1[[#This Row],[Print/Copy Time from Sleep Mode (s)]]-Table1[[#This Row],[Print/Copy Time from Ready State (s)]]</f>
        <v>9.6</v>
      </c>
      <c r="AH86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27.240000000000002</v>
      </c>
      <c r="AI861" s="139" t="b">
        <f>IF(Table1[[#This Row],[Recovery Time Requirement (s)]]="No Requirement",TRUE,IF(Table1[[#This Row],[Recovery Time Requirement (s)]]="Default Delay Time Missing","Unknown",Table1[[#This Row],[Recovery Time (s) (Tactive1 - Tactive0)]]&lt;=Table1[[#This Row],[Recovery Time Requirement (s)]]))</f>
        <v>1</v>
      </c>
      <c r="AJ861" s="139" t="b">
        <f>Table1[[#This Row],[Automatic Duplex Output Capable]]&lt;&gt;"Optional"</f>
        <v>1</v>
      </c>
      <c r="AK86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1" s="140" t="str">
        <f t="array" ref="AL8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1" s="140">
        <f t="array" ref="AM8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861" s="140">
        <f>Table1[[#This Row],[V2.0 TEC Requirement (kWh/wk)]]*52/3</f>
        <v>51.133333333333326</v>
      </c>
      <c r="AO86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1.5943750000000001</v>
      </c>
      <c r="AP861" s="140">
        <f t="array" ref="AP8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0.371</v>
      </c>
      <c r="AQ861" s="140">
        <f>Table1[[#This Row],[Proposed V3.0 TEC Requirement (kWh/wk)]]+IF(Table1[[#This Row],[Maximum Document Size Width]]&gt;=275,A3_Weekly,0)+IF(AND(ISNUMBER(FIND("WiFi",Table1[[#This Row],[Functional Adders]])),ISERROR(FIND("Ethernet",Table1[[#This Row],[Functional Adders]]))),WiFi_Weekly,0)</f>
        <v>0.371</v>
      </c>
      <c r="AR861" s="140" t="b">
        <f>Table1[[#This Row],[Typical Electricity Consumption (TEC) Per Proposed V3.0 Calculations (kWh/wk)]]&lt;=Table1[[#This Row],[Proposed V3.0 TEC Requirement Plus A3 and Wi-Fi Allowances (kWh/wk)]]</f>
        <v>0</v>
      </c>
      <c r="AS861" s="140" t="b">
        <f t="shared" si="15"/>
        <v>0</v>
      </c>
    </row>
    <row r="862" spans="1:45" ht="36" x14ac:dyDescent="0.2">
      <c r="A862" s="131">
        <v>2197764</v>
      </c>
      <c r="B862" s="132" t="s">
        <v>1319</v>
      </c>
      <c r="C862" s="132" t="s">
        <v>229</v>
      </c>
      <c r="D862" s="132" t="s">
        <v>3293</v>
      </c>
      <c r="E862" s="132" t="s">
        <v>3293</v>
      </c>
      <c r="F862" s="132"/>
      <c r="G862" s="132" t="s">
        <v>29</v>
      </c>
      <c r="H862" s="132" t="s">
        <v>22</v>
      </c>
      <c r="I862" s="133">
        <v>216</v>
      </c>
      <c r="J862" s="133">
        <v>356</v>
      </c>
      <c r="K862" s="132"/>
      <c r="L862" s="132" t="s">
        <v>32</v>
      </c>
      <c r="M862" s="132" t="s">
        <v>21</v>
      </c>
      <c r="N862" s="133">
        <v>36</v>
      </c>
      <c r="O862" s="132" t="s">
        <v>24</v>
      </c>
      <c r="P862" s="134">
        <v>3.7</v>
      </c>
      <c r="Q862" s="135">
        <v>192.4</v>
      </c>
      <c r="R862" s="132" t="s">
        <v>25</v>
      </c>
      <c r="S862" s="136">
        <v>41177</v>
      </c>
      <c r="T862" s="136">
        <v>41613</v>
      </c>
      <c r="U862" s="132" t="s">
        <v>93</v>
      </c>
      <c r="V862" s="132" t="s">
        <v>3830</v>
      </c>
      <c r="W862" s="137">
        <v>10</v>
      </c>
      <c r="X862" s="137">
        <v>6</v>
      </c>
      <c r="Y862" s="137">
        <v>20.399999999999999</v>
      </c>
      <c r="Z862" s="137">
        <v>18</v>
      </c>
      <c r="AA862" s="137">
        <v>32</v>
      </c>
      <c r="AB862" s="137">
        <v>642.79999999999995</v>
      </c>
      <c r="AC862" s="138">
        <v>3.7003999999999997</v>
      </c>
      <c r="AD862" s="137">
        <v>160.69999999999999</v>
      </c>
      <c r="AE862" s="137">
        <v>1.4039000000000001</v>
      </c>
      <c r="AF862" s="137">
        <v>73.002800000000008</v>
      </c>
      <c r="AG862" s="139">
        <f>Table1[[#This Row],[Print/Copy Time from Sleep Mode (s)]]-Table1[[#This Row],[Print/Copy Time from Ready State (s)]]</f>
        <v>14.399999999999999</v>
      </c>
      <c r="AH86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862" s="139" t="b">
        <f>IF(Table1[[#This Row],[Recovery Time Requirement (s)]]="No Requirement",TRUE,IF(Table1[[#This Row],[Recovery Time Requirement (s)]]="Default Delay Time Missing","Unknown",Table1[[#This Row],[Recovery Time (s) (Tactive1 - Tactive0)]]&lt;=Table1[[#This Row],[Recovery Time Requirement (s)]]))</f>
        <v>1</v>
      </c>
      <c r="AJ862" s="139" t="b">
        <f>Table1[[#This Row],[Automatic Duplex Output Capable]]&lt;&gt;"Optional"</f>
        <v>1</v>
      </c>
      <c r="AK86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2" s="140" t="str">
        <f t="array" ref="AL8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2" s="140">
        <f t="array" ref="AM8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862" s="140">
        <f>Table1[[#This Row],[V2.0 TEC Requirement (kWh/wk)]]*52/3</f>
        <v>87.533333333333346</v>
      </c>
      <c r="AO86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1.4039000000000001</v>
      </c>
      <c r="AP862" s="140">
        <f t="array" ref="AP8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862" s="140">
        <f>Table1[[#This Row],[Proposed V3.0 TEC Requirement (kWh/wk)]]+IF(Table1[[#This Row],[Maximum Document Size Width]]&gt;=275,A3_Weekly,0)+IF(AND(ISNUMBER(FIND("WiFi",Table1[[#This Row],[Functional Adders]])),ISERROR(FIND("Ethernet",Table1[[#This Row],[Functional Adders]]))),WiFi_Weekly,0)</f>
        <v>0.75500000000000012</v>
      </c>
      <c r="AR862" s="140" t="b">
        <f>Table1[[#This Row],[Typical Electricity Consumption (TEC) Per Proposed V3.0 Calculations (kWh/wk)]]&lt;=Table1[[#This Row],[Proposed V3.0 TEC Requirement Plus A3 and Wi-Fi Allowances (kWh/wk)]]</f>
        <v>0</v>
      </c>
      <c r="AS862" s="140" t="b">
        <f t="shared" si="15"/>
        <v>0</v>
      </c>
    </row>
    <row r="863" spans="1:45" ht="60" x14ac:dyDescent="0.2">
      <c r="A863" s="131">
        <v>2198414</v>
      </c>
      <c r="B863" s="132" t="s">
        <v>1319</v>
      </c>
      <c r="C863" s="132" t="s">
        <v>229</v>
      </c>
      <c r="D863" s="132" t="s">
        <v>3294</v>
      </c>
      <c r="E863" s="132" t="s">
        <v>3294</v>
      </c>
      <c r="F863" s="132" t="s">
        <v>3295</v>
      </c>
      <c r="G863" s="132" t="s">
        <v>29</v>
      </c>
      <c r="H863" s="132" t="s">
        <v>22</v>
      </c>
      <c r="I863" s="133">
        <v>216</v>
      </c>
      <c r="J863" s="133">
        <v>356</v>
      </c>
      <c r="K863" s="132"/>
      <c r="L863" s="132" t="s">
        <v>32</v>
      </c>
      <c r="M863" s="132" t="s">
        <v>21</v>
      </c>
      <c r="N863" s="133">
        <v>47</v>
      </c>
      <c r="O863" s="132" t="s">
        <v>24</v>
      </c>
      <c r="P863" s="134">
        <v>6.6</v>
      </c>
      <c r="Q863" s="135">
        <v>343.2</v>
      </c>
      <c r="R863" s="132" t="s">
        <v>25</v>
      </c>
      <c r="S863" s="136">
        <v>41640</v>
      </c>
      <c r="T863" s="136">
        <v>41620</v>
      </c>
      <c r="U863" s="132" t="s">
        <v>195</v>
      </c>
      <c r="V863" s="132" t="s">
        <v>3831</v>
      </c>
      <c r="W863" s="137">
        <v>15</v>
      </c>
      <c r="X863" s="137">
        <v>8.4</v>
      </c>
      <c r="Y863" s="137">
        <v>28.2</v>
      </c>
      <c r="Z863" s="137">
        <v>9</v>
      </c>
      <c r="AA863" s="137">
        <v>32</v>
      </c>
      <c r="AB863" s="137">
        <v>1123.5999999999999</v>
      </c>
      <c r="AC863" s="138">
        <v>6.6433333333333318</v>
      </c>
      <c r="AD863" s="137">
        <v>280.89999999999998</v>
      </c>
      <c r="AE863" s="137">
        <v>2.6398333333333328</v>
      </c>
      <c r="AF863" s="137">
        <v>137.2713333333333</v>
      </c>
      <c r="AG863" s="139">
        <f>Table1[[#This Row],[Print/Copy Time from Sleep Mode (s)]]-Table1[[#This Row],[Print/Copy Time from Ready State (s)]]</f>
        <v>19.799999999999997</v>
      </c>
      <c r="AH8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863" s="139" t="b">
        <f>IF(Table1[[#This Row],[Recovery Time Requirement (s)]]="No Requirement",TRUE,IF(Table1[[#This Row],[Recovery Time Requirement (s)]]="Default Delay Time Missing","Unknown",Table1[[#This Row],[Recovery Time (s) (Tactive1 - Tactive0)]]&lt;=Table1[[#This Row],[Recovery Time Requirement (s)]]))</f>
        <v>1</v>
      </c>
      <c r="AJ863" s="139" t="b">
        <f>Table1[[#This Row],[Automatic Duplex Output Capable]]&lt;&gt;"Optional"</f>
        <v>1</v>
      </c>
      <c r="AK8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3" s="140" t="str">
        <f t="array" ref="AL8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3" s="140">
        <f t="array" ref="AM8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863" s="140">
        <f>Table1[[#This Row],[V2.0 TEC Requirement (kWh/wk)]]*52/3</f>
        <v>125.66666666666667</v>
      </c>
      <c r="AO86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2.6398333333333328</v>
      </c>
      <c r="AP863" s="140">
        <f t="array" ref="AP8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0.92699999999999994</v>
      </c>
      <c r="AQ863" s="140">
        <f>Table1[[#This Row],[Proposed V3.0 TEC Requirement (kWh/wk)]]+IF(Table1[[#This Row],[Maximum Document Size Width]]&gt;=275,A3_Weekly,0)+IF(AND(ISNUMBER(FIND("WiFi",Table1[[#This Row],[Functional Adders]])),ISERROR(FIND("Ethernet",Table1[[#This Row],[Functional Adders]]))),WiFi_Weekly,0)</f>
        <v>0.92699999999999994</v>
      </c>
      <c r="AR863" s="140" t="b">
        <f>Table1[[#This Row],[Typical Electricity Consumption (TEC) Per Proposed V3.0 Calculations (kWh/wk)]]&lt;=Table1[[#This Row],[Proposed V3.0 TEC Requirement Plus A3 and Wi-Fi Allowances (kWh/wk)]]</f>
        <v>0</v>
      </c>
      <c r="AS863" s="140" t="b">
        <f t="shared" si="15"/>
        <v>0</v>
      </c>
    </row>
    <row r="864" spans="1:45" ht="36" x14ac:dyDescent="0.2">
      <c r="A864" s="131">
        <v>2197794</v>
      </c>
      <c r="B864" s="132" t="s">
        <v>1319</v>
      </c>
      <c r="C864" s="132" t="s">
        <v>229</v>
      </c>
      <c r="D864" s="132" t="s">
        <v>3296</v>
      </c>
      <c r="E864" s="132" t="s">
        <v>3296</v>
      </c>
      <c r="F864" s="132" t="s">
        <v>3297</v>
      </c>
      <c r="G864" s="132" t="s">
        <v>29</v>
      </c>
      <c r="H864" s="132" t="s">
        <v>22</v>
      </c>
      <c r="I864" s="133">
        <v>216</v>
      </c>
      <c r="J864" s="133">
        <v>356</v>
      </c>
      <c r="K864" s="132"/>
      <c r="L864" s="132" t="s">
        <v>32</v>
      </c>
      <c r="M864" s="132" t="s">
        <v>21</v>
      </c>
      <c r="N864" s="133">
        <v>30</v>
      </c>
      <c r="O864" s="132" t="s">
        <v>24</v>
      </c>
      <c r="P864" s="134">
        <v>2.8</v>
      </c>
      <c r="Q864" s="135">
        <v>145.6</v>
      </c>
      <c r="R864" s="132" t="s">
        <v>25</v>
      </c>
      <c r="S864" s="136">
        <v>41177</v>
      </c>
      <c r="T864" s="136">
        <v>41613</v>
      </c>
      <c r="U864" s="132" t="s">
        <v>93</v>
      </c>
      <c r="V864" s="132" t="s">
        <v>3832</v>
      </c>
      <c r="W864" s="137">
        <v>10</v>
      </c>
      <c r="X864" s="137">
        <v>6</v>
      </c>
      <c r="Y864" s="137">
        <v>21</v>
      </c>
      <c r="Z864" s="137">
        <v>16.2</v>
      </c>
      <c r="AA864" s="137">
        <v>30</v>
      </c>
      <c r="AB864" s="137">
        <v>529.33333333333326</v>
      </c>
      <c r="AC864" s="138">
        <v>2.7510666666666665</v>
      </c>
      <c r="AD864" s="137">
        <v>132.33333333333331</v>
      </c>
      <c r="AE864" s="137">
        <v>0.78856666666666653</v>
      </c>
      <c r="AF864" s="137">
        <v>41.005466666666656</v>
      </c>
      <c r="AG864" s="139">
        <f>Table1[[#This Row],[Print/Copy Time from Sleep Mode (s)]]-Table1[[#This Row],[Print/Copy Time from Ready State (s)]]</f>
        <v>15</v>
      </c>
      <c r="AH8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64" s="139" t="b">
        <f>IF(Table1[[#This Row],[Recovery Time Requirement (s)]]="No Requirement",TRUE,IF(Table1[[#This Row],[Recovery Time Requirement (s)]]="Default Delay Time Missing","Unknown",Table1[[#This Row],[Recovery Time (s) (Tactive1 - Tactive0)]]&lt;=Table1[[#This Row],[Recovery Time Requirement (s)]]))</f>
        <v>1</v>
      </c>
      <c r="AJ864" s="139" t="b">
        <f>Table1[[#This Row],[Automatic Duplex Output Capable]]&lt;&gt;"Optional"</f>
        <v>1</v>
      </c>
      <c r="AK8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4" s="140" t="str">
        <f t="array" ref="AL8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4" s="140">
        <f t="array" ref="AM8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3.85</v>
      </c>
      <c r="AN864" s="140">
        <f>Table1[[#This Row],[V2.0 TEC Requirement (kWh/wk)]]*52/3</f>
        <v>66.733333333333334</v>
      </c>
      <c r="AO86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0.78856666666666653</v>
      </c>
      <c r="AP864" s="140">
        <f t="array" ref="AP8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864" s="140">
        <f>Table1[[#This Row],[Proposed V3.0 TEC Requirement (kWh/wk)]]+IF(Table1[[#This Row],[Maximum Document Size Width]]&gt;=275,A3_Weekly,0)+IF(AND(ISNUMBER(FIND("WiFi",Table1[[#This Row],[Functional Adders]])),ISERROR(FIND("Ethernet",Table1[[#This Row],[Functional Adders]]))),WiFi_Weekly,0)</f>
        <v>0.56299999999999994</v>
      </c>
      <c r="AR864" s="140" t="b">
        <f>Table1[[#This Row],[Typical Electricity Consumption (TEC) Per Proposed V3.0 Calculations (kWh/wk)]]&lt;=Table1[[#This Row],[Proposed V3.0 TEC Requirement Plus A3 and Wi-Fi Allowances (kWh/wk)]]</f>
        <v>0</v>
      </c>
      <c r="AS864" s="140" t="b">
        <f t="shared" si="15"/>
        <v>0</v>
      </c>
    </row>
    <row r="865" spans="1:45" ht="36" x14ac:dyDescent="0.2">
      <c r="A865" s="131">
        <v>2203613</v>
      </c>
      <c r="B865" s="132" t="s">
        <v>1319</v>
      </c>
      <c r="C865" s="132" t="s">
        <v>229</v>
      </c>
      <c r="D865" s="132" t="s">
        <v>3298</v>
      </c>
      <c r="E865" s="132" t="s">
        <v>3298</v>
      </c>
      <c r="F865" s="132" t="s">
        <v>3299</v>
      </c>
      <c r="G865" s="132" t="s">
        <v>29</v>
      </c>
      <c r="H865" s="132" t="s">
        <v>22</v>
      </c>
      <c r="I865" s="133">
        <v>330</v>
      </c>
      <c r="J865" s="133">
        <v>457</v>
      </c>
      <c r="K865" s="132"/>
      <c r="L865" s="132" t="s">
        <v>32</v>
      </c>
      <c r="M865" s="132" t="s">
        <v>21</v>
      </c>
      <c r="N865" s="133">
        <v>35</v>
      </c>
      <c r="O865" s="132" t="s">
        <v>24</v>
      </c>
      <c r="P865" s="134">
        <v>4.4000000000000004</v>
      </c>
      <c r="Q865" s="135">
        <v>228.8</v>
      </c>
      <c r="R865" s="132" t="s">
        <v>25</v>
      </c>
      <c r="S865" s="136">
        <v>41640</v>
      </c>
      <c r="T865" s="136">
        <v>41670</v>
      </c>
      <c r="U865" s="132" t="s">
        <v>195</v>
      </c>
      <c r="V865" s="132" t="s">
        <v>3833</v>
      </c>
      <c r="W865" s="137">
        <v>3</v>
      </c>
      <c r="X865" s="137">
        <v>18</v>
      </c>
      <c r="Y865" s="137">
        <v>80.400000000000006</v>
      </c>
      <c r="Z865" s="137">
        <v>73.8</v>
      </c>
      <c r="AA865" s="137">
        <v>32</v>
      </c>
      <c r="AB865" s="137">
        <v>630.20000000000005</v>
      </c>
      <c r="AC865" s="138">
        <v>4.4438000000000004</v>
      </c>
      <c r="AD865" s="137">
        <v>157.55000000000001</v>
      </c>
      <c r="AE865" s="137">
        <v>2.3835500000000001</v>
      </c>
      <c r="AF865" s="137">
        <v>123.94460000000001</v>
      </c>
      <c r="AG865" s="139">
        <f>Table1[[#This Row],[Print/Copy Time from Sleep Mode (s)]]-Table1[[#This Row],[Print/Copy Time from Ready State (s)]]</f>
        <v>62.400000000000006</v>
      </c>
      <c r="AH8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65" s="139" t="b">
        <f>IF(Table1[[#This Row],[Recovery Time Requirement (s)]]="No Requirement",TRUE,IF(Table1[[#This Row],[Recovery Time Requirement (s)]]="Default Delay Time Missing","Unknown",Table1[[#This Row],[Recovery Time (s) (Tactive1 - Tactive0)]]&lt;=Table1[[#This Row],[Recovery Time Requirement (s)]]))</f>
        <v>0</v>
      </c>
      <c r="AJ865" s="139" t="b">
        <f>Table1[[#This Row],[Automatic Duplex Output Capable]]&lt;&gt;"Optional"</f>
        <v>1</v>
      </c>
      <c r="AK8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5" s="140" t="str">
        <f t="array" ref="AL8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5" s="140">
        <f t="array" ref="AM8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865" s="140">
        <f>Table1[[#This Row],[V2.0 TEC Requirement (kWh/wk)]]*52/3</f>
        <v>89.266666666666652</v>
      </c>
      <c r="AO86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2.3335500000000002</v>
      </c>
      <c r="AP865" s="140">
        <f t="array" ref="AP8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865" s="140">
        <f>Table1[[#This Row],[Proposed V3.0 TEC Requirement (kWh/wk)]]+IF(Table1[[#This Row],[Maximum Document Size Width]]&gt;=275,A3_Weekly,0)+IF(AND(ISNUMBER(FIND("WiFi",Table1[[#This Row],[Functional Adders]])),ISERROR(FIND("Ethernet",Table1[[#This Row],[Functional Adders]]))),WiFi_Weekly,0)</f>
        <v>0.77300000000000013</v>
      </c>
      <c r="AR865" s="140" t="b">
        <f>Table1[[#This Row],[Typical Electricity Consumption (TEC) Per Proposed V3.0 Calculations (kWh/wk)]]&lt;=Table1[[#This Row],[Proposed V3.0 TEC Requirement Plus A3 and Wi-Fi Allowances (kWh/wk)]]</f>
        <v>0</v>
      </c>
      <c r="AS865" s="140" t="b">
        <f t="shared" si="15"/>
        <v>0</v>
      </c>
    </row>
    <row r="866" spans="1:45" ht="36" x14ac:dyDescent="0.2">
      <c r="A866" s="131">
        <v>2197796</v>
      </c>
      <c r="B866" s="132" t="s">
        <v>1319</v>
      </c>
      <c r="C866" s="132" t="s">
        <v>229</v>
      </c>
      <c r="D866" s="132" t="s">
        <v>3300</v>
      </c>
      <c r="E866" s="132" t="s">
        <v>3300</v>
      </c>
      <c r="F866" s="132" t="s">
        <v>3301</v>
      </c>
      <c r="G866" s="132" t="s">
        <v>29</v>
      </c>
      <c r="H866" s="132" t="s">
        <v>22</v>
      </c>
      <c r="I866" s="133">
        <v>279</v>
      </c>
      <c r="J866" s="133">
        <v>432</v>
      </c>
      <c r="K866" s="132"/>
      <c r="L866" s="132" t="s">
        <v>32</v>
      </c>
      <c r="M866" s="132" t="s">
        <v>21</v>
      </c>
      <c r="N866" s="133">
        <v>45</v>
      </c>
      <c r="O866" s="132" t="s">
        <v>24</v>
      </c>
      <c r="P866" s="134">
        <v>6</v>
      </c>
      <c r="Q866" s="135">
        <v>312</v>
      </c>
      <c r="R866" s="132" t="s">
        <v>25</v>
      </c>
      <c r="S866" s="136">
        <v>40854</v>
      </c>
      <c r="T866" s="136">
        <v>41613</v>
      </c>
      <c r="U866" s="132" t="s">
        <v>195</v>
      </c>
      <c r="V866" s="132" t="s">
        <v>3834</v>
      </c>
      <c r="W866" s="137">
        <v>45</v>
      </c>
      <c r="X866" s="137">
        <v>21</v>
      </c>
      <c r="Y866" s="137">
        <v>40.799999999999997</v>
      </c>
      <c r="Z866" s="137">
        <v>7.8</v>
      </c>
      <c r="AA866" s="137">
        <v>32</v>
      </c>
      <c r="AB866" s="137">
        <v>979</v>
      </c>
      <c r="AC866" s="138">
        <v>6.0020666666666669</v>
      </c>
      <c r="AD866" s="137">
        <v>244.75</v>
      </c>
      <c r="AE866" s="137">
        <v>2.6068166666666661</v>
      </c>
      <c r="AF866" s="137">
        <v>135.55446666666663</v>
      </c>
      <c r="AG866" s="139">
        <f>Table1[[#This Row],[Print/Copy Time from Sleep Mode (s)]]-Table1[[#This Row],[Print/Copy Time from Ready State (s)]]</f>
        <v>19.799999999999997</v>
      </c>
      <c r="AH8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37.950000000000003</v>
      </c>
      <c r="AI866" s="139" t="b">
        <f>IF(Table1[[#This Row],[Recovery Time Requirement (s)]]="No Requirement",TRUE,IF(Table1[[#This Row],[Recovery Time Requirement (s)]]="Default Delay Time Missing","Unknown",Table1[[#This Row],[Recovery Time (s) (Tactive1 - Tactive0)]]&lt;=Table1[[#This Row],[Recovery Time Requirement (s)]]))</f>
        <v>1</v>
      </c>
      <c r="AJ866" s="139" t="b">
        <f>Table1[[#This Row],[Automatic Duplex Output Capable]]&lt;&gt;"Optional"</f>
        <v>1</v>
      </c>
      <c r="AK8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6" s="140" t="str">
        <f t="array" ref="AL8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66" s="140">
        <f t="array" ref="AM8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866" s="140">
        <f>Table1[[#This Row],[V2.0 TEC Requirement (kWh/wk)]]*52/3</f>
        <v>123.93333333333332</v>
      </c>
      <c r="AO86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2.5568166666666663</v>
      </c>
      <c r="AP866" s="140">
        <f t="array" ref="AP8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0.92299999999999993</v>
      </c>
      <c r="AQ866" s="140">
        <f>Table1[[#This Row],[Proposed V3.0 TEC Requirement (kWh/wk)]]+IF(Table1[[#This Row],[Maximum Document Size Width]]&gt;=275,A3_Weekly,0)+IF(AND(ISNUMBER(FIND("WiFi",Table1[[#This Row],[Functional Adders]])),ISERROR(FIND("Ethernet",Table1[[#This Row],[Functional Adders]]))),WiFi_Weekly,0)</f>
        <v>0.97299999999999998</v>
      </c>
      <c r="AR866" s="140" t="b">
        <f>Table1[[#This Row],[Typical Electricity Consumption (TEC) Per Proposed V3.0 Calculations (kWh/wk)]]&lt;=Table1[[#This Row],[Proposed V3.0 TEC Requirement Plus A3 and Wi-Fi Allowances (kWh/wk)]]</f>
        <v>0</v>
      </c>
      <c r="AS866" s="140" t="b">
        <f t="shared" si="15"/>
        <v>0</v>
      </c>
    </row>
    <row r="867" spans="1:45" ht="60" x14ac:dyDescent="0.2">
      <c r="A867" s="131">
        <v>2295094</v>
      </c>
      <c r="B867" s="132" t="s">
        <v>1319</v>
      </c>
      <c r="C867" s="132" t="s">
        <v>229</v>
      </c>
      <c r="D867" s="132" t="s">
        <v>1349</v>
      </c>
      <c r="E867" s="132" t="s">
        <v>1349</v>
      </c>
      <c r="F867" s="132"/>
      <c r="G867" s="132" t="s">
        <v>1432</v>
      </c>
      <c r="H867" s="132" t="s">
        <v>22</v>
      </c>
      <c r="I867" s="133">
        <v>297</v>
      </c>
      <c r="J867" s="133">
        <v>432</v>
      </c>
      <c r="K867" s="132"/>
      <c r="L867" s="132" t="s">
        <v>32</v>
      </c>
      <c r="M867" s="132" t="s">
        <v>28</v>
      </c>
      <c r="N867" s="133">
        <v>25</v>
      </c>
      <c r="O867" s="132" t="s">
        <v>24</v>
      </c>
      <c r="P867" s="134">
        <v>1.62</v>
      </c>
      <c r="Q867" s="135">
        <v>84.24</v>
      </c>
      <c r="R867" s="132" t="s">
        <v>1350</v>
      </c>
      <c r="S867" s="136">
        <v>42856</v>
      </c>
      <c r="T867" s="136">
        <v>42852</v>
      </c>
      <c r="U867" s="132" t="s">
        <v>195</v>
      </c>
      <c r="V867" s="132" t="s">
        <v>1351</v>
      </c>
      <c r="W867" s="137">
        <v>5</v>
      </c>
      <c r="X867" s="137">
        <v>13.8</v>
      </c>
      <c r="Y867" s="137">
        <v>28.8</v>
      </c>
      <c r="Z867" s="137">
        <v>28.2</v>
      </c>
      <c r="AA867" s="137">
        <v>25</v>
      </c>
      <c r="AB867" s="137">
        <v>230.49999999999997</v>
      </c>
      <c r="AC867" s="138">
        <v>1.6174499999999998</v>
      </c>
      <c r="AD867" s="137">
        <v>57.624999999999993</v>
      </c>
      <c r="AE867" s="137">
        <v>0.83276250000000007</v>
      </c>
      <c r="AF867" s="137">
        <v>43.303650000000005</v>
      </c>
      <c r="AG867" s="139">
        <f>Table1[[#This Row],[Print/Copy Time from Sleep Mode (s)]]-Table1[[#This Row],[Print/Copy Time from Ready State (s)]]</f>
        <v>15</v>
      </c>
      <c r="AH8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67" s="139" t="b">
        <f>IF(Table1[[#This Row],[Recovery Time Requirement (s)]]="No Requirement",TRUE,IF(Table1[[#This Row],[Recovery Time Requirement (s)]]="Default Delay Time Missing","Unknown",Table1[[#This Row],[Recovery Time (s) (Tactive1 - Tactive0)]]&lt;=Table1[[#This Row],[Recovery Time Requirement (s)]]))</f>
        <v>1</v>
      </c>
      <c r="AJ867" s="139" t="b">
        <f>Table1[[#This Row],[Automatic Duplex Output Capable]]&lt;&gt;"Optional"</f>
        <v>1</v>
      </c>
      <c r="AK8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7" s="140" t="str">
        <f t="array" ref="AL8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67" s="140">
        <f t="array" ref="AM8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67" s="140">
        <f>Table1[[#This Row],[V2.0 TEC Requirement (kWh/wk)]]*52/3</f>
        <v>36.4</v>
      </c>
      <c r="AO86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0.78276250000000003</v>
      </c>
      <c r="AP867" s="140">
        <f t="array" ref="AP8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67" s="140">
        <f>Table1[[#This Row],[Proposed V3.0 TEC Requirement (kWh/wk)]]+IF(Table1[[#This Row],[Maximum Document Size Width]]&gt;=275,A3_Weekly,0)+IF(AND(ISNUMBER(FIND("WiFi",Table1[[#This Row],[Functional Adders]])),ISERROR(FIND("Ethernet",Table1[[#This Row],[Functional Adders]]))),WiFi_Weekly,0)</f>
        <v>0.38499999999999995</v>
      </c>
      <c r="AR867" s="140" t="b">
        <f>Table1[[#This Row],[Typical Electricity Consumption (TEC) Per Proposed V3.0 Calculations (kWh/wk)]]&lt;=Table1[[#This Row],[Proposed V3.0 TEC Requirement Plus A3 and Wi-Fi Allowances (kWh/wk)]]</f>
        <v>0</v>
      </c>
      <c r="AS867" s="140" t="b">
        <f t="shared" si="15"/>
        <v>0</v>
      </c>
    </row>
    <row r="868" spans="1:45" ht="60" x14ac:dyDescent="0.2">
      <c r="A868" s="131">
        <v>2295096</v>
      </c>
      <c r="B868" s="132" t="s">
        <v>1319</v>
      </c>
      <c r="C868" s="132" t="s">
        <v>229</v>
      </c>
      <c r="D868" s="132" t="s">
        <v>1352</v>
      </c>
      <c r="E868" s="132" t="s">
        <v>1352</v>
      </c>
      <c r="F868" s="132"/>
      <c r="G868" s="132" t="s">
        <v>1432</v>
      </c>
      <c r="H868" s="132" t="s">
        <v>22</v>
      </c>
      <c r="I868" s="133">
        <v>297</v>
      </c>
      <c r="J868" s="133">
        <v>432</v>
      </c>
      <c r="K868" s="132"/>
      <c r="L868" s="132" t="s">
        <v>32</v>
      </c>
      <c r="M868" s="132" t="s">
        <v>28</v>
      </c>
      <c r="N868" s="133">
        <v>30</v>
      </c>
      <c r="O868" s="132" t="s">
        <v>24</v>
      </c>
      <c r="P868" s="134">
        <v>2.1080000000000001</v>
      </c>
      <c r="Q868" s="135">
        <v>109.616</v>
      </c>
      <c r="R868" s="132" t="s">
        <v>1350</v>
      </c>
      <c r="S868" s="136">
        <v>42856</v>
      </c>
      <c r="T868" s="136">
        <v>42851</v>
      </c>
      <c r="U868" s="132" t="s">
        <v>195</v>
      </c>
      <c r="V868" s="132" t="s">
        <v>1353</v>
      </c>
      <c r="W868" s="137">
        <v>5</v>
      </c>
      <c r="X868" s="137">
        <v>9</v>
      </c>
      <c r="Y868" s="137">
        <v>30</v>
      </c>
      <c r="Z868" s="137">
        <v>22.8</v>
      </c>
      <c r="AA868" s="137">
        <v>30</v>
      </c>
      <c r="AB868" s="137">
        <v>323.93333333333334</v>
      </c>
      <c r="AC868" s="138">
        <v>2.1025166666666668</v>
      </c>
      <c r="AD868" s="137">
        <v>80.983333333333334</v>
      </c>
      <c r="AE868" s="137">
        <v>0.99182916666666665</v>
      </c>
      <c r="AF868" s="137">
        <v>51.575116666666666</v>
      </c>
      <c r="AG868" s="139">
        <f>Table1[[#This Row],[Print/Copy Time from Sleep Mode (s)]]-Table1[[#This Row],[Print/Copy Time from Ready State (s)]]</f>
        <v>21</v>
      </c>
      <c r="AH8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68" s="139" t="b">
        <f>IF(Table1[[#This Row],[Recovery Time Requirement (s)]]="No Requirement",TRUE,IF(Table1[[#This Row],[Recovery Time Requirement (s)]]="Default Delay Time Missing","Unknown",Table1[[#This Row],[Recovery Time (s) (Tactive1 - Tactive0)]]&lt;=Table1[[#This Row],[Recovery Time Requirement (s)]]))</f>
        <v>0</v>
      </c>
      <c r="AJ868" s="139" t="b">
        <f>Table1[[#This Row],[Automatic Duplex Output Capable]]&lt;&gt;"Optional"</f>
        <v>1</v>
      </c>
      <c r="AK8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8" s="140" t="str">
        <f t="array" ref="AL8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68" s="140">
        <f t="array" ref="AM8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868" s="140">
        <f>Table1[[#This Row],[V2.0 TEC Requirement (kWh/wk)]]*52/3</f>
        <v>42.466666666666661</v>
      </c>
      <c r="AO86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0.94182916666666661</v>
      </c>
      <c r="AP868" s="140">
        <f t="array" ref="AP8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868" s="140">
        <f>Table1[[#This Row],[Proposed V3.0 TEC Requirement (kWh/wk)]]+IF(Table1[[#This Row],[Maximum Document Size Width]]&gt;=275,A3_Weekly,0)+IF(AND(ISNUMBER(FIND("WiFi",Table1[[#This Row],[Functional Adders]])),ISERROR(FIND("Ethernet",Table1[[#This Row],[Functional Adders]]))),WiFi_Weekly,0)</f>
        <v>0.47499999999999992</v>
      </c>
      <c r="AR868" s="140" t="b">
        <f>Table1[[#This Row],[Typical Electricity Consumption (TEC) Per Proposed V3.0 Calculations (kWh/wk)]]&lt;=Table1[[#This Row],[Proposed V3.0 TEC Requirement Plus A3 and Wi-Fi Allowances (kWh/wk)]]</f>
        <v>0</v>
      </c>
      <c r="AS868" s="140" t="b">
        <f t="shared" si="15"/>
        <v>0</v>
      </c>
    </row>
    <row r="869" spans="1:45" ht="60" x14ac:dyDescent="0.2">
      <c r="A869" s="131">
        <v>2295098</v>
      </c>
      <c r="B869" s="132" t="s">
        <v>1319</v>
      </c>
      <c r="C869" s="132" t="s">
        <v>229</v>
      </c>
      <c r="D869" s="132" t="s">
        <v>1354</v>
      </c>
      <c r="E869" s="132" t="s">
        <v>1354</v>
      </c>
      <c r="F869" s="132"/>
      <c r="G869" s="132" t="s">
        <v>1432</v>
      </c>
      <c r="H869" s="132" t="s">
        <v>22</v>
      </c>
      <c r="I869" s="133">
        <v>297</v>
      </c>
      <c r="J869" s="133">
        <v>432</v>
      </c>
      <c r="K869" s="132"/>
      <c r="L869" s="132" t="s">
        <v>32</v>
      </c>
      <c r="M869" s="132" t="s">
        <v>28</v>
      </c>
      <c r="N869" s="133">
        <v>35</v>
      </c>
      <c r="O869" s="132" t="s">
        <v>24</v>
      </c>
      <c r="P869" s="134">
        <v>2.2400000000000002</v>
      </c>
      <c r="Q869" s="135">
        <v>116.48</v>
      </c>
      <c r="R869" s="132" t="s">
        <v>1350</v>
      </c>
      <c r="S869" s="136">
        <v>42856</v>
      </c>
      <c r="T869" s="136">
        <v>42851</v>
      </c>
      <c r="U869" s="132" t="s">
        <v>195</v>
      </c>
      <c r="V869" s="132" t="s">
        <v>1355</v>
      </c>
      <c r="W869" s="137">
        <v>5</v>
      </c>
      <c r="X869" s="137">
        <v>12</v>
      </c>
      <c r="Y869" s="137">
        <v>30</v>
      </c>
      <c r="Z869" s="137">
        <v>25.2</v>
      </c>
      <c r="AA869" s="137">
        <v>32</v>
      </c>
      <c r="AB869" s="137">
        <v>340.6</v>
      </c>
      <c r="AC869" s="138">
        <v>2.2405999999999997</v>
      </c>
      <c r="AD869" s="137">
        <v>85.15</v>
      </c>
      <c r="AE869" s="137">
        <v>1.0893499999999998</v>
      </c>
      <c r="AF869" s="137">
        <v>56.646199999999993</v>
      </c>
      <c r="AG869" s="139">
        <f>Table1[[#This Row],[Print/Copy Time from Sleep Mode (s)]]-Table1[[#This Row],[Print/Copy Time from Ready State (s)]]</f>
        <v>18</v>
      </c>
      <c r="AH8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69" s="139" t="b">
        <f>IF(Table1[[#This Row],[Recovery Time Requirement (s)]]="No Requirement",TRUE,IF(Table1[[#This Row],[Recovery Time Requirement (s)]]="Default Delay Time Missing","Unknown",Table1[[#This Row],[Recovery Time (s) (Tactive1 - Tactive0)]]&lt;=Table1[[#This Row],[Recovery Time Requirement (s)]]))</f>
        <v>1</v>
      </c>
      <c r="AJ869" s="139" t="b">
        <f>Table1[[#This Row],[Automatic Duplex Output Capable]]&lt;&gt;"Optional"</f>
        <v>1</v>
      </c>
      <c r="AK8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69" s="140" t="str">
        <f t="array" ref="AL8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69" s="140">
        <f t="array" ref="AM8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869" s="140">
        <f>Table1[[#This Row],[V2.0 TEC Requirement (kWh/wk)]]*52/3</f>
        <v>52</v>
      </c>
      <c r="AO86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1.0393499999999998</v>
      </c>
      <c r="AP869" s="140">
        <f t="array" ref="AP8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69" s="140">
        <f>Table1[[#This Row],[Proposed V3.0 TEC Requirement (kWh/wk)]]+IF(Table1[[#This Row],[Maximum Document Size Width]]&gt;=275,A3_Weekly,0)+IF(AND(ISNUMBER(FIND("WiFi",Table1[[#This Row],[Functional Adders]])),ISERROR(FIND("Ethernet",Table1[[#This Row],[Functional Adders]]))),WiFi_Weekly,0)</f>
        <v>0.56500000000000006</v>
      </c>
      <c r="AR869" s="140" t="b">
        <f>Table1[[#This Row],[Typical Electricity Consumption (TEC) Per Proposed V3.0 Calculations (kWh/wk)]]&lt;=Table1[[#This Row],[Proposed V3.0 TEC Requirement Plus A3 and Wi-Fi Allowances (kWh/wk)]]</f>
        <v>0</v>
      </c>
      <c r="AS869" s="140" t="b">
        <f t="shared" si="15"/>
        <v>0</v>
      </c>
    </row>
    <row r="870" spans="1:45" ht="36" x14ac:dyDescent="0.2">
      <c r="A870" s="131">
        <v>2296748</v>
      </c>
      <c r="B870" s="132" t="s">
        <v>1319</v>
      </c>
      <c r="C870" s="132" t="s">
        <v>229</v>
      </c>
      <c r="D870" s="132" t="s">
        <v>1356</v>
      </c>
      <c r="E870" s="132" t="s">
        <v>1356</v>
      </c>
      <c r="F870" s="132"/>
      <c r="G870" s="132" t="s">
        <v>29</v>
      </c>
      <c r="H870" s="132" t="s">
        <v>22</v>
      </c>
      <c r="I870" s="133">
        <v>297</v>
      </c>
      <c r="J870" s="133">
        <v>432</v>
      </c>
      <c r="K870" s="132"/>
      <c r="L870" s="132" t="s">
        <v>32</v>
      </c>
      <c r="M870" s="132" t="s">
        <v>21</v>
      </c>
      <c r="N870" s="133">
        <v>35</v>
      </c>
      <c r="O870" s="132" t="s">
        <v>24</v>
      </c>
      <c r="P870" s="134">
        <v>1.804</v>
      </c>
      <c r="Q870" s="135">
        <v>93.808000000000007</v>
      </c>
      <c r="R870" s="132" t="s">
        <v>1347</v>
      </c>
      <c r="S870" s="136">
        <v>42887</v>
      </c>
      <c r="T870" s="136">
        <v>42885</v>
      </c>
      <c r="U870" s="132" t="s">
        <v>195</v>
      </c>
      <c r="V870" s="132" t="s">
        <v>1357</v>
      </c>
      <c r="W870" s="137">
        <v>1</v>
      </c>
      <c r="X870" s="137">
        <v>10.8</v>
      </c>
      <c r="Y870" s="137">
        <v>25.8</v>
      </c>
      <c r="Z870" s="137">
        <v>22.8</v>
      </c>
      <c r="AA870" s="137">
        <v>32</v>
      </c>
      <c r="AB870" s="137">
        <v>342.4</v>
      </c>
      <c r="AC870" s="138">
        <v>1.8015999999999996</v>
      </c>
      <c r="AD870" s="137">
        <v>85.6</v>
      </c>
      <c r="AE870" s="137">
        <v>0.53859999999999997</v>
      </c>
      <c r="AF870" s="137">
        <v>28.007199999999997</v>
      </c>
      <c r="AG870" s="139">
        <f>Table1[[#This Row],[Print/Copy Time from Sleep Mode (s)]]-Table1[[#This Row],[Print/Copy Time from Ready State (s)]]</f>
        <v>15</v>
      </c>
      <c r="AH8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70" s="139" t="b">
        <f>IF(Table1[[#This Row],[Recovery Time Requirement (s)]]="No Requirement",TRUE,IF(Table1[[#This Row],[Recovery Time Requirement (s)]]="Default Delay Time Missing","Unknown",Table1[[#This Row],[Recovery Time (s) (Tactive1 - Tactive0)]]&lt;=Table1[[#This Row],[Recovery Time Requirement (s)]]))</f>
        <v>1</v>
      </c>
      <c r="AJ870" s="139" t="b">
        <f>Table1[[#This Row],[Automatic Duplex Output Capable]]&lt;&gt;"Optional"</f>
        <v>1</v>
      </c>
      <c r="AK8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0" s="140" t="str">
        <f t="array" ref="AL8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70" s="140">
        <f t="array" ref="AM8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5.1499999999999995</v>
      </c>
      <c r="AN870" s="140">
        <f>Table1[[#This Row],[V2.0 TEC Requirement (kWh/wk)]]*52/3</f>
        <v>89.266666666666652</v>
      </c>
      <c r="AO87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0.48859999999999998</v>
      </c>
      <c r="AP870" s="140">
        <f t="array" ref="AP8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870" s="140">
        <f>Table1[[#This Row],[Proposed V3.0 TEC Requirement (kWh/wk)]]+IF(Table1[[#This Row],[Maximum Document Size Width]]&gt;=275,A3_Weekly,0)+IF(AND(ISNUMBER(FIND("WiFi",Table1[[#This Row],[Functional Adders]])),ISERROR(FIND("Ethernet",Table1[[#This Row],[Functional Adders]]))),WiFi_Weekly,0)</f>
        <v>0.77300000000000013</v>
      </c>
      <c r="AR870" s="140" t="b">
        <f>Table1[[#This Row],[Typical Electricity Consumption (TEC) Per Proposed V3.0 Calculations (kWh/wk)]]&lt;=Table1[[#This Row],[Proposed V3.0 TEC Requirement Plus A3 and Wi-Fi Allowances (kWh/wk)]]</f>
        <v>1</v>
      </c>
      <c r="AS870" s="140" t="b">
        <f t="shared" si="15"/>
        <v>1</v>
      </c>
    </row>
    <row r="871" spans="1:45" ht="48" x14ac:dyDescent="0.2">
      <c r="A871" s="131">
        <v>2296745</v>
      </c>
      <c r="B871" s="132" t="s">
        <v>1319</v>
      </c>
      <c r="C871" s="132" t="s">
        <v>229</v>
      </c>
      <c r="D871" s="132" t="s">
        <v>1358</v>
      </c>
      <c r="E871" s="132" t="s">
        <v>1358</v>
      </c>
      <c r="F871" s="132"/>
      <c r="G871" s="132" t="s">
        <v>1432</v>
      </c>
      <c r="H871" s="132" t="s">
        <v>22</v>
      </c>
      <c r="I871" s="133">
        <v>297</v>
      </c>
      <c r="J871" s="133">
        <v>432</v>
      </c>
      <c r="K871" s="132"/>
      <c r="L871" s="132" t="s">
        <v>32</v>
      </c>
      <c r="M871" s="132" t="s">
        <v>21</v>
      </c>
      <c r="N871" s="133">
        <v>20</v>
      </c>
      <c r="O871" s="132" t="s">
        <v>24</v>
      </c>
      <c r="P871" s="134">
        <v>0.93</v>
      </c>
      <c r="Q871" s="135">
        <v>48.36</v>
      </c>
      <c r="R871" s="132" t="s">
        <v>1348</v>
      </c>
      <c r="S871" s="136">
        <v>42887</v>
      </c>
      <c r="T871" s="136">
        <v>42885</v>
      </c>
      <c r="U871" s="132" t="s">
        <v>195</v>
      </c>
      <c r="V871" s="132" t="s">
        <v>1359</v>
      </c>
      <c r="W871" s="137">
        <v>5</v>
      </c>
      <c r="X871" s="137">
        <v>9</v>
      </c>
      <c r="Y871" s="137">
        <v>21</v>
      </c>
      <c r="Z871" s="137">
        <v>19.2</v>
      </c>
      <c r="AA871" s="137">
        <v>20</v>
      </c>
      <c r="AB871" s="137">
        <v>160.4</v>
      </c>
      <c r="AC871" s="138">
        <v>0.93070000000000008</v>
      </c>
      <c r="AD871" s="137">
        <v>40.1</v>
      </c>
      <c r="AE871" s="137">
        <v>0.34607499999999997</v>
      </c>
      <c r="AF871" s="137">
        <v>17.995899999999999</v>
      </c>
      <c r="AG871" s="139">
        <f>Table1[[#This Row],[Print/Copy Time from Sleep Mode (s)]]-Table1[[#This Row],[Print/Copy Time from Ready State (s)]]</f>
        <v>12</v>
      </c>
      <c r="AH8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871" s="139" t="b">
        <f>IF(Table1[[#This Row],[Recovery Time Requirement (s)]]="No Requirement",TRUE,IF(Table1[[#This Row],[Recovery Time Requirement (s)]]="Default Delay Time Missing","Unknown",Table1[[#This Row],[Recovery Time (s) (Tactive1 - Tactive0)]]&lt;=Table1[[#This Row],[Recovery Time Requirement (s)]]))</f>
        <v>1</v>
      </c>
      <c r="AJ871" s="139" t="b">
        <f>Table1[[#This Row],[Automatic Duplex Output Capable]]&lt;&gt;"Optional"</f>
        <v>1</v>
      </c>
      <c r="AK8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1" s="140" t="str">
        <f t="array" ref="AL8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1" s="140">
        <f t="array" ref="AM8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871" s="140">
        <f>Table1[[#This Row],[V2.0 TEC Requirement (kWh/wk)]]*52/3</f>
        <v>51.133333333333326</v>
      </c>
      <c r="AO87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0.29607499999999998</v>
      </c>
      <c r="AP871" s="140">
        <f t="array" ref="AP8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871" s="140">
        <f>Table1[[#This Row],[Proposed V3.0 TEC Requirement (kWh/wk)]]+IF(Table1[[#This Row],[Maximum Document Size Width]]&gt;=275,A3_Weekly,0)+IF(AND(ISNUMBER(FIND("WiFi",Table1[[#This Row],[Functional Adders]])),ISERROR(FIND("Ethernet",Table1[[#This Row],[Functional Adders]]))),WiFi_Weekly,0)</f>
        <v>0.30399999999999999</v>
      </c>
      <c r="AR871" s="140" t="b">
        <f>Table1[[#This Row],[Typical Electricity Consumption (TEC) Per Proposed V3.0 Calculations (kWh/wk)]]&lt;=Table1[[#This Row],[Proposed V3.0 TEC Requirement Plus A3 and Wi-Fi Allowances (kWh/wk)]]</f>
        <v>0</v>
      </c>
      <c r="AS871" s="140" t="b">
        <f t="shared" si="15"/>
        <v>0</v>
      </c>
    </row>
    <row r="872" spans="1:45" ht="48" x14ac:dyDescent="0.2">
      <c r="A872" s="131">
        <v>2296746</v>
      </c>
      <c r="B872" s="132" t="s">
        <v>1319</v>
      </c>
      <c r="C872" s="132" t="s">
        <v>229</v>
      </c>
      <c r="D872" s="132" t="s">
        <v>1360</v>
      </c>
      <c r="E872" s="132" t="s">
        <v>1360</v>
      </c>
      <c r="F872" s="132"/>
      <c r="G872" s="132" t="s">
        <v>1432</v>
      </c>
      <c r="H872" s="132" t="s">
        <v>22</v>
      </c>
      <c r="I872" s="133">
        <v>297</v>
      </c>
      <c r="J872" s="133">
        <v>432</v>
      </c>
      <c r="K872" s="132"/>
      <c r="L872" s="132" t="s">
        <v>32</v>
      </c>
      <c r="M872" s="132" t="s">
        <v>21</v>
      </c>
      <c r="N872" s="133">
        <v>25</v>
      </c>
      <c r="O872" s="132" t="s">
        <v>24</v>
      </c>
      <c r="P872" s="134">
        <v>1.1000000000000001</v>
      </c>
      <c r="Q872" s="135">
        <v>57.2</v>
      </c>
      <c r="R872" s="132" t="s">
        <v>1348</v>
      </c>
      <c r="S872" s="136">
        <v>42887</v>
      </c>
      <c r="T872" s="136">
        <v>42885</v>
      </c>
      <c r="U872" s="132" t="s">
        <v>195</v>
      </c>
      <c r="V872" s="132" t="s">
        <v>1361</v>
      </c>
      <c r="W872" s="137">
        <v>5</v>
      </c>
      <c r="X872" s="137">
        <v>12</v>
      </c>
      <c r="Y872" s="137">
        <v>24</v>
      </c>
      <c r="Z872" s="137">
        <v>22.2</v>
      </c>
      <c r="AA872" s="137">
        <v>25</v>
      </c>
      <c r="AB872" s="137">
        <v>194.3</v>
      </c>
      <c r="AC872" s="138">
        <v>1.0945750000000001</v>
      </c>
      <c r="AD872" s="137">
        <v>48.575000000000003</v>
      </c>
      <c r="AE872" s="137">
        <v>0.38704375000000002</v>
      </c>
      <c r="AF872" s="137">
        <v>20.126275</v>
      </c>
      <c r="AG872" s="139">
        <f>Table1[[#This Row],[Print/Copy Time from Sleep Mode (s)]]-Table1[[#This Row],[Print/Copy Time from Ready State (s)]]</f>
        <v>12</v>
      </c>
      <c r="AH8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72" s="139" t="b">
        <f>IF(Table1[[#This Row],[Recovery Time Requirement (s)]]="No Requirement",TRUE,IF(Table1[[#This Row],[Recovery Time Requirement (s)]]="Default Delay Time Missing","Unknown",Table1[[#This Row],[Recovery Time (s) (Tactive1 - Tactive0)]]&lt;=Table1[[#This Row],[Recovery Time Requirement (s)]]))</f>
        <v>1</v>
      </c>
      <c r="AJ872" s="139" t="b">
        <f>Table1[[#This Row],[Automatic Duplex Output Capable]]&lt;&gt;"Optional"</f>
        <v>1</v>
      </c>
      <c r="AK8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2" s="140" t="str">
        <f t="array" ref="AL8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2" s="140">
        <f t="array" ref="AM8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872" s="140">
        <f>Table1[[#This Row],[V2.0 TEC Requirement (kWh/wk)]]*52/3</f>
        <v>62.4</v>
      </c>
      <c r="AO87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0.33704375000000003</v>
      </c>
      <c r="AP872" s="140">
        <f t="array" ref="AP8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872" s="140">
        <f>Table1[[#This Row],[Proposed V3.0 TEC Requirement (kWh/wk)]]+IF(Table1[[#This Row],[Maximum Document Size Width]]&gt;=275,A3_Weekly,0)+IF(AND(ISNUMBER(FIND("WiFi",Table1[[#This Row],[Functional Adders]])),ISERROR(FIND("Ethernet",Table1[[#This Row],[Functional Adders]]))),WiFi_Weekly,0)</f>
        <v>0.38800000000000001</v>
      </c>
      <c r="AR872" s="140" t="b">
        <f>Table1[[#This Row],[Typical Electricity Consumption (TEC) Per Proposed V3.0 Calculations (kWh/wk)]]&lt;=Table1[[#This Row],[Proposed V3.0 TEC Requirement Plus A3 and Wi-Fi Allowances (kWh/wk)]]</f>
        <v>1</v>
      </c>
      <c r="AS872" s="140" t="b">
        <f t="shared" si="15"/>
        <v>1</v>
      </c>
    </row>
    <row r="873" spans="1:45" ht="48" x14ac:dyDescent="0.2">
      <c r="A873" s="131">
        <v>2296747</v>
      </c>
      <c r="B873" s="132" t="s">
        <v>1319</v>
      </c>
      <c r="C873" s="132" t="s">
        <v>229</v>
      </c>
      <c r="D873" s="132" t="s">
        <v>1362</v>
      </c>
      <c r="E873" s="132" t="s">
        <v>1362</v>
      </c>
      <c r="F873" s="132"/>
      <c r="G873" s="132" t="s">
        <v>1432</v>
      </c>
      <c r="H873" s="132" t="s">
        <v>22</v>
      </c>
      <c r="I873" s="133">
        <v>297</v>
      </c>
      <c r="J873" s="133">
        <v>432</v>
      </c>
      <c r="K873" s="132"/>
      <c r="L873" s="132" t="s">
        <v>32</v>
      </c>
      <c r="M873" s="132" t="s">
        <v>21</v>
      </c>
      <c r="N873" s="133">
        <v>30</v>
      </c>
      <c r="O873" s="132" t="s">
        <v>24</v>
      </c>
      <c r="P873" s="134">
        <v>1.6220000000000001</v>
      </c>
      <c r="Q873" s="135">
        <v>84.343999999999994</v>
      </c>
      <c r="R873" s="132" t="s">
        <v>1348</v>
      </c>
      <c r="S873" s="136">
        <v>42887</v>
      </c>
      <c r="T873" s="136">
        <v>42885</v>
      </c>
      <c r="U873" s="132" t="s">
        <v>195</v>
      </c>
      <c r="V873" s="132" t="s">
        <v>1363</v>
      </c>
      <c r="W873" s="137">
        <v>5</v>
      </c>
      <c r="X873" s="137">
        <v>13.8</v>
      </c>
      <c r="Y873" s="137">
        <v>25.2</v>
      </c>
      <c r="Z873" s="137">
        <v>22.8</v>
      </c>
      <c r="AA873" s="137">
        <v>30</v>
      </c>
      <c r="AB873" s="137">
        <v>301.06666666666666</v>
      </c>
      <c r="AC873" s="138">
        <v>1.6227833333333335</v>
      </c>
      <c r="AD873" s="137">
        <v>75.266666666666666</v>
      </c>
      <c r="AE873" s="137">
        <v>0.51909583333333342</v>
      </c>
      <c r="AF873" s="137">
        <v>26.992983333333338</v>
      </c>
      <c r="AG873" s="139">
        <f>Table1[[#This Row],[Print/Copy Time from Sleep Mode (s)]]-Table1[[#This Row],[Print/Copy Time from Ready State (s)]]</f>
        <v>11.399999999999999</v>
      </c>
      <c r="AH8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73" s="139" t="b">
        <f>IF(Table1[[#This Row],[Recovery Time Requirement (s)]]="No Requirement",TRUE,IF(Table1[[#This Row],[Recovery Time Requirement (s)]]="Default Delay Time Missing","Unknown",Table1[[#This Row],[Recovery Time (s) (Tactive1 - Tactive0)]]&lt;=Table1[[#This Row],[Recovery Time Requirement (s)]]))</f>
        <v>1</v>
      </c>
      <c r="AJ873" s="139" t="b">
        <f>Table1[[#This Row],[Automatic Duplex Output Capable]]&lt;&gt;"Optional"</f>
        <v>1</v>
      </c>
      <c r="AK8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3" s="140" t="str">
        <f t="array" ref="AL8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3" s="140">
        <f t="array" ref="AM8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873" s="140">
        <f>Table1[[#This Row],[V2.0 TEC Requirement (kWh/wk)]]*52/3</f>
        <v>73.666666666666671</v>
      </c>
      <c r="AO87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0.46909583333333343</v>
      </c>
      <c r="AP873" s="140">
        <f t="array" ref="AP8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73" s="140">
        <f>Table1[[#This Row],[Proposed V3.0 TEC Requirement (kWh/wk)]]+IF(Table1[[#This Row],[Maximum Document Size Width]]&gt;=275,A3_Weekly,0)+IF(AND(ISNUMBER(FIND("WiFi",Table1[[#This Row],[Functional Adders]])),ISERROR(FIND("Ethernet",Table1[[#This Row],[Functional Adders]]))),WiFi_Weekly,0)</f>
        <v>0.49299999999999999</v>
      </c>
      <c r="AR873" s="140" t="b">
        <f>Table1[[#This Row],[Typical Electricity Consumption (TEC) Per Proposed V3.0 Calculations (kWh/wk)]]&lt;=Table1[[#This Row],[Proposed V3.0 TEC Requirement Plus A3 and Wi-Fi Allowances (kWh/wk)]]</f>
        <v>0</v>
      </c>
      <c r="AS873" s="140" t="b">
        <f t="shared" si="15"/>
        <v>0</v>
      </c>
    </row>
    <row r="874" spans="1:45" ht="36" x14ac:dyDescent="0.2">
      <c r="A874" s="131">
        <v>2310989</v>
      </c>
      <c r="B874" s="132" t="s">
        <v>1319</v>
      </c>
      <c r="C874" s="132" t="s">
        <v>229</v>
      </c>
      <c r="D874" s="132" t="s">
        <v>3302</v>
      </c>
      <c r="E874" s="132" t="s">
        <v>3302</v>
      </c>
      <c r="F874" s="132"/>
      <c r="G874" s="132" t="s">
        <v>29</v>
      </c>
      <c r="H874" s="132" t="s">
        <v>22</v>
      </c>
      <c r="I874" s="133">
        <v>320</v>
      </c>
      <c r="J874" s="133">
        <v>483</v>
      </c>
      <c r="K874" s="132"/>
      <c r="L874" s="132" t="s">
        <v>32</v>
      </c>
      <c r="M874" s="132" t="s">
        <v>21</v>
      </c>
      <c r="N874" s="133">
        <v>45</v>
      </c>
      <c r="O874" s="132" t="s">
        <v>24</v>
      </c>
      <c r="P874" s="134">
        <v>2.42</v>
      </c>
      <c r="Q874" s="135">
        <v>125.84</v>
      </c>
      <c r="R874" s="132" t="s">
        <v>1347</v>
      </c>
      <c r="S874" s="136">
        <v>43221</v>
      </c>
      <c r="T874" s="136">
        <v>43154</v>
      </c>
      <c r="U874" s="132" t="s">
        <v>195</v>
      </c>
      <c r="V874" s="132" t="s">
        <v>3835</v>
      </c>
      <c r="W874" s="137">
        <v>1</v>
      </c>
      <c r="X874" s="137">
        <v>10.199999999999999</v>
      </c>
      <c r="Y874" s="137">
        <v>19.8</v>
      </c>
      <c r="Z874" s="137">
        <v>18</v>
      </c>
      <c r="AA874" s="137">
        <v>32</v>
      </c>
      <c r="AB874" s="137">
        <v>467.2</v>
      </c>
      <c r="AC874" s="138">
        <v>2.4255999999999998</v>
      </c>
      <c r="AD874" s="137">
        <v>116.8</v>
      </c>
      <c r="AE874" s="137">
        <v>0.6946</v>
      </c>
      <c r="AF874" s="137">
        <v>36.119199999999999</v>
      </c>
      <c r="AG874" s="139">
        <f>Table1[[#This Row],[Print/Copy Time from Sleep Mode (s)]]-Table1[[#This Row],[Print/Copy Time from Ready State (s)]]</f>
        <v>9.6000000000000014</v>
      </c>
      <c r="AH8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74" s="139" t="b">
        <f>IF(Table1[[#This Row],[Recovery Time Requirement (s)]]="No Requirement",TRUE,IF(Table1[[#This Row],[Recovery Time Requirement (s)]]="Default Delay Time Missing","Unknown",Table1[[#This Row],[Recovery Time (s) (Tactive1 - Tactive0)]]&lt;=Table1[[#This Row],[Recovery Time Requirement (s)]]))</f>
        <v>1</v>
      </c>
      <c r="AJ874" s="139" t="b">
        <f>Table1[[#This Row],[Automatic Duplex Output Capable]]&lt;&gt;"Optional"</f>
        <v>1</v>
      </c>
      <c r="AK8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4" s="140" t="str">
        <f t="array" ref="AL8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74" s="140">
        <f t="array" ref="AM8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7.1499999999999995</v>
      </c>
      <c r="AN874" s="140">
        <f>Table1[[#This Row],[V2.0 TEC Requirement (kWh/wk)]]*52/3</f>
        <v>123.93333333333332</v>
      </c>
      <c r="AO87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0.64459999999999995</v>
      </c>
      <c r="AP874" s="140">
        <f t="array" ref="AP8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0.92299999999999993</v>
      </c>
      <c r="AQ874" s="140">
        <f>Table1[[#This Row],[Proposed V3.0 TEC Requirement (kWh/wk)]]+IF(Table1[[#This Row],[Maximum Document Size Width]]&gt;=275,A3_Weekly,0)+IF(AND(ISNUMBER(FIND("WiFi",Table1[[#This Row],[Functional Adders]])),ISERROR(FIND("Ethernet",Table1[[#This Row],[Functional Adders]]))),WiFi_Weekly,0)</f>
        <v>0.97299999999999998</v>
      </c>
      <c r="AR874" s="140" t="b">
        <f>Table1[[#This Row],[Typical Electricity Consumption (TEC) Per Proposed V3.0 Calculations (kWh/wk)]]&lt;=Table1[[#This Row],[Proposed V3.0 TEC Requirement Plus A3 and Wi-Fi Allowances (kWh/wk)]]</f>
        <v>1</v>
      </c>
      <c r="AS874" s="140" t="b">
        <f t="shared" si="15"/>
        <v>1</v>
      </c>
    </row>
    <row r="875" spans="1:45" ht="36" x14ac:dyDescent="0.2">
      <c r="A875" s="131">
        <v>2310990</v>
      </c>
      <c r="B875" s="132" t="s">
        <v>1319</v>
      </c>
      <c r="C875" s="132" t="s">
        <v>229</v>
      </c>
      <c r="D875" s="132" t="s">
        <v>3303</v>
      </c>
      <c r="E875" s="132" t="s">
        <v>3303</v>
      </c>
      <c r="F875" s="132"/>
      <c r="G875" s="132" t="s">
        <v>29</v>
      </c>
      <c r="H875" s="132" t="s">
        <v>22</v>
      </c>
      <c r="I875" s="133">
        <v>320</v>
      </c>
      <c r="J875" s="133">
        <v>483</v>
      </c>
      <c r="K875" s="132"/>
      <c r="L875" s="132" t="s">
        <v>32</v>
      </c>
      <c r="M875" s="132" t="s">
        <v>21</v>
      </c>
      <c r="N875" s="133">
        <v>55</v>
      </c>
      <c r="O875" s="132" t="s">
        <v>24</v>
      </c>
      <c r="P875" s="134">
        <v>2.9910000000000001</v>
      </c>
      <c r="Q875" s="135">
        <v>155.53200000000001</v>
      </c>
      <c r="R875" s="132" t="s">
        <v>1347</v>
      </c>
      <c r="S875" s="136">
        <v>43221</v>
      </c>
      <c r="T875" s="136">
        <v>43154</v>
      </c>
      <c r="U875" s="132" t="s">
        <v>195</v>
      </c>
      <c r="V875" s="132" t="s">
        <v>3836</v>
      </c>
      <c r="W875" s="137">
        <v>1</v>
      </c>
      <c r="X875" s="137">
        <v>7.8</v>
      </c>
      <c r="Y875" s="137">
        <v>22.2</v>
      </c>
      <c r="Z875" s="137">
        <v>19.2</v>
      </c>
      <c r="AA875" s="137">
        <v>32</v>
      </c>
      <c r="AB875" s="137">
        <v>579.59999999999991</v>
      </c>
      <c r="AC875" s="138">
        <v>2.9876</v>
      </c>
      <c r="AD875" s="137">
        <v>144.89999999999998</v>
      </c>
      <c r="AE875" s="137">
        <v>0.83509999999999995</v>
      </c>
      <c r="AF875" s="137">
        <v>43.425199999999997</v>
      </c>
      <c r="AG875" s="139">
        <f>Table1[[#This Row],[Print/Copy Time from Sleep Mode (s)]]-Table1[[#This Row],[Print/Copy Time from Ready State (s)]]</f>
        <v>14.399999999999999</v>
      </c>
      <c r="AH8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75" s="139" t="b">
        <f>IF(Table1[[#This Row],[Recovery Time Requirement (s)]]="No Requirement",TRUE,IF(Table1[[#This Row],[Recovery Time Requirement (s)]]="Default Delay Time Missing","Unknown",Table1[[#This Row],[Recovery Time (s) (Tactive1 - Tactive0)]]&lt;=Table1[[#This Row],[Recovery Time Requirement (s)]]))</f>
        <v>1</v>
      </c>
      <c r="AJ875" s="139" t="b">
        <f>Table1[[#This Row],[Automatic Duplex Output Capable]]&lt;&gt;"Optional"</f>
        <v>1</v>
      </c>
      <c r="AK8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5" s="140" t="str">
        <f t="array" ref="AL8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75" s="140">
        <f t="array" ref="AM8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9.15</v>
      </c>
      <c r="AN875" s="140">
        <f>Table1[[#This Row],[V2.0 TEC Requirement (kWh/wk)]]*52/3</f>
        <v>158.6</v>
      </c>
      <c r="AO87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0.78509999999999991</v>
      </c>
      <c r="AP875" s="140">
        <f t="array" ref="AP8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0.94299999999999995</v>
      </c>
      <c r="AQ875" s="140">
        <f>Table1[[#This Row],[Proposed V3.0 TEC Requirement (kWh/wk)]]+IF(Table1[[#This Row],[Maximum Document Size Width]]&gt;=275,A3_Weekly,0)+IF(AND(ISNUMBER(FIND("WiFi",Table1[[#This Row],[Functional Adders]])),ISERROR(FIND("Ethernet",Table1[[#This Row],[Functional Adders]]))),WiFi_Weekly,0)</f>
        <v>0.99299999999999999</v>
      </c>
      <c r="AR875" s="140" t="b">
        <f>Table1[[#This Row],[Typical Electricity Consumption (TEC) Per Proposed V3.0 Calculations (kWh/wk)]]&lt;=Table1[[#This Row],[Proposed V3.0 TEC Requirement Plus A3 and Wi-Fi Allowances (kWh/wk)]]</f>
        <v>1</v>
      </c>
      <c r="AS875" s="140" t="b">
        <f t="shared" si="15"/>
        <v>1</v>
      </c>
    </row>
    <row r="876" spans="1:45" ht="48" x14ac:dyDescent="0.2">
      <c r="A876" s="131">
        <v>2210377</v>
      </c>
      <c r="B876" s="132" t="s">
        <v>1319</v>
      </c>
      <c r="C876" s="132" t="s">
        <v>229</v>
      </c>
      <c r="D876" s="132" t="s">
        <v>3304</v>
      </c>
      <c r="E876" s="132" t="s">
        <v>3304</v>
      </c>
      <c r="F876" s="132"/>
      <c r="G876" s="132" t="s">
        <v>29</v>
      </c>
      <c r="H876" s="132" t="s">
        <v>22</v>
      </c>
      <c r="I876" s="133">
        <v>330</v>
      </c>
      <c r="J876" s="133">
        <v>488</v>
      </c>
      <c r="K876" s="132"/>
      <c r="L876" s="132" t="s">
        <v>32</v>
      </c>
      <c r="M876" s="132" t="s">
        <v>21</v>
      </c>
      <c r="N876" s="133">
        <v>100</v>
      </c>
      <c r="O876" s="132" t="s">
        <v>24</v>
      </c>
      <c r="P876" s="134">
        <v>26.140999999999998</v>
      </c>
      <c r="Q876" s="135">
        <v>1359.3320000000001</v>
      </c>
      <c r="R876" s="132" t="s">
        <v>25</v>
      </c>
      <c r="S876" s="136">
        <v>41852</v>
      </c>
      <c r="T876" s="136">
        <v>41772</v>
      </c>
      <c r="U876" s="132" t="s">
        <v>195</v>
      </c>
      <c r="V876" s="132" t="s">
        <v>3837</v>
      </c>
      <c r="W876" s="137">
        <v>60</v>
      </c>
      <c r="X876" s="137">
        <v>34.200000000000003</v>
      </c>
      <c r="Y876" s="137">
        <v>103.2</v>
      </c>
      <c r="Z876" s="137">
        <v>49.8</v>
      </c>
      <c r="AA876" s="137">
        <v>32</v>
      </c>
      <c r="AB876" s="137">
        <v>4753.1999999999989</v>
      </c>
      <c r="AC876" s="138">
        <v>26.14074316666666</v>
      </c>
      <c r="AD876" s="137">
        <v>1188.2999999999997</v>
      </c>
      <c r="AE876" s="137">
        <v>8.6072431666666649</v>
      </c>
      <c r="AF876" s="137">
        <v>447.5766446666666</v>
      </c>
      <c r="AG876" s="139">
        <f>Table1[[#This Row],[Print/Copy Time from Sleep Mode (s)]]-Table1[[#This Row],[Print/Copy Time from Ready State (s)]]</f>
        <v>69</v>
      </c>
      <c r="AH8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60</v>
      </c>
      <c r="AI876" s="139" t="b">
        <f>IF(Table1[[#This Row],[Recovery Time Requirement (s)]]="No Requirement",TRUE,IF(Table1[[#This Row],[Recovery Time Requirement (s)]]="Default Delay Time Missing","Unknown",Table1[[#This Row],[Recovery Time (s) (Tactive1 - Tactive0)]]&lt;=Table1[[#This Row],[Recovery Time Requirement (s)]]))</f>
        <v>0</v>
      </c>
      <c r="AJ876" s="139" t="b">
        <f>Table1[[#This Row],[Automatic Duplex Output Capable]]&lt;&gt;"Optional"</f>
        <v>1</v>
      </c>
      <c r="AK8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876" s="140" t="str">
        <f t="array" ref="AL8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876" s="140">
        <f t="array" ref="AM8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30.650000000000002</v>
      </c>
      <c r="AN876" s="140">
        <f>Table1[[#This Row],[V2.0 TEC Requirement (kWh/wk)]]*52/3</f>
        <v>531.26666666666677</v>
      </c>
      <c r="AO87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8.5572431666666642</v>
      </c>
      <c r="AP876" s="140">
        <f t="array" ref="AP8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4.8550000000000004</v>
      </c>
      <c r="AQ876" s="140">
        <f>Table1[[#This Row],[Proposed V3.0 TEC Requirement (kWh/wk)]]+IF(Table1[[#This Row],[Maximum Document Size Width]]&gt;=275,A3_Weekly,0)+IF(AND(ISNUMBER(FIND("WiFi",Table1[[#This Row],[Functional Adders]])),ISERROR(FIND("Ethernet",Table1[[#This Row],[Functional Adders]]))),WiFi_Weekly,0)</f>
        <v>4.9050000000000002</v>
      </c>
      <c r="AR876" s="140" t="b">
        <f>Table1[[#This Row],[Typical Electricity Consumption (TEC) Per Proposed V3.0 Calculations (kWh/wk)]]&lt;=Table1[[#This Row],[Proposed V3.0 TEC Requirement Plus A3 and Wi-Fi Allowances (kWh/wk)]]</f>
        <v>0</v>
      </c>
      <c r="AS876" s="140" t="b">
        <f t="shared" si="15"/>
        <v>0</v>
      </c>
    </row>
    <row r="877" spans="1:45" ht="36" x14ac:dyDescent="0.2">
      <c r="A877" s="131">
        <v>2229154</v>
      </c>
      <c r="B877" s="132" t="s">
        <v>1319</v>
      </c>
      <c r="C877" s="132" t="s">
        <v>229</v>
      </c>
      <c r="D877" s="132" t="s">
        <v>3305</v>
      </c>
      <c r="E877" s="132" t="s">
        <v>3305</v>
      </c>
      <c r="F877" s="132"/>
      <c r="G877" s="132" t="s">
        <v>1432</v>
      </c>
      <c r="H877" s="132" t="s">
        <v>22</v>
      </c>
      <c r="I877" s="133">
        <v>330</v>
      </c>
      <c r="J877" s="133">
        <v>488</v>
      </c>
      <c r="K877" s="132"/>
      <c r="L877" s="132" t="s">
        <v>32</v>
      </c>
      <c r="M877" s="132" t="s">
        <v>21</v>
      </c>
      <c r="N877" s="133">
        <v>80</v>
      </c>
      <c r="O877" s="132" t="s">
        <v>24</v>
      </c>
      <c r="P877" s="134">
        <v>16.795000000000002</v>
      </c>
      <c r="Q877" s="135">
        <v>873.34</v>
      </c>
      <c r="R877" s="132" t="s">
        <v>25</v>
      </c>
      <c r="S877" s="136">
        <v>42036</v>
      </c>
      <c r="T877" s="136">
        <v>41983</v>
      </c>
      <c r="U877" s="132" t="s">
        <v>195</v>
      </c>
      <c r="V877" s="132" t="s">
        <v>3838</v>
      </c>
      <c r="W877" s="137">
        <v>1</v>
      </c>
      <c r="X877" s="137">
        <v>10.8</v>
      </c>
      <c r="Y877" s="137">
        <v>192</v>
      </c>
      <c r="Z877" s="137">
        <v>156</v>
      </c>
      <c r="AA877" s="137">
        <v>32</v>
      </c>
      <c r="AB877" s="137">
        <v>3315.2</v>
      </c>
      <c r="AC877" s="138">
        <v>16.793599999999998</v>
      </c>
      <c r="AD877" s="137">
        <v>828.8</v>
      </c>
      <c r="AE877" s="137">
        <v>4.4126000000000003</v>
      </c>
      <c r="AF877" s="137">
        <v>229.45520000000002</v>
      </c>
      <c r="AG877" s="139">
        <f>Table1[[#This Row],[Print/Copy Time from Sleep Mode (s)]]-Table1[[#This Row],[Print/Copy Time from Ready State (s)]]</f>
        <v>181.2</v>
      </c>
      <c r="AH8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77" s="139" t="b">
        <f>IF(Table1[[#This Row],[Recovery Time Requirement (s)]]="No Requirement",TRUE,IF(Table1[[#This Row],[Recovery Time Requirement (s)]]="Default Delay Time Missing","Unknown",Table1[[#This Row],[Recovery Time (s) (Tactive1 - Tactive0)]]&lt;=Table1[[#This Row],[Recovery Time Requirement (s)]]))</f>
        <v>0</v>
      </c>
      <c r="AJ877" s="139" t="b">
        <f>Table1[[#This Row],[Automatic Duplex Output Capable]]&lt;&gt;"Optional"</f>
        <v>1</v>
      </c>
      <c r="AK8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7" s="140" t="str">
        <f t="array" ref="AL8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7" s="140">
        <f t="array" ref="AM8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877" s="140">
        <f>Table1[[#This Row],[V2.0 TEC Requirement (kWh/wk)]]*52/3</f>
        <v>333.66666666666674</v>
      </c>
      <c r="AO87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4.3626000000000005</v>
      </c>
      <c r="AP877" s="140">
        <f t="array" ref="AP8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877" s="140">
        <f>Table1[[#This Row],[Proposed V3.0 TEC Requirement (kWh/wk)]]+IF(Table1[[#This Row],[Maximum Document Size Width]]&gt;=275,A3_Weekly,0)+IF(AND(ISNUMBER(FIND("WiFi",Table1[[#This Row],[Functional Adders]])),ISERROR(FIND("Ethernet",Table1[[#This Row],[Functional Adders]]))),WiFi_Weekly,0)</f>
        <v>2.048</v>
      </c>
      <c r="AR877" s="140" t="b">
        <f>Table1[[#This Row],[Typical Electricity Consumption (TEC) Per Proposed V3.0 Calculations (kWh/wk)]]&lt;=Table1[[#This Row],[Proposed V3.0 TEC Requirement Plus A3 and Wi-Fi Allowances (kWh/wk)]]</f>
        <v>0</v>
      </c>
      <c r="AS877" s="140" t="b">
        <f t="shared" si="15"/>
        <v>0</v>
      </c>
    </row>
    <row r="878" spans="1:45" ht="36" x14ac:dyDescent="0.2">
      <c r="A878" s="131">
        <v>2197785</v>
      </c>
      <c r="B878" s="132" t="s">
        <v>1319</v>
      </c>
      <c r="C878" s="132" t="s">
        <v>229</v>
      </c>
      <c r="D878" s="132" t="s">
        <v>3306</v>
      </c>
      <c r="E878" s="132" t="s">
        <v>3306</v>
      </c>
      <c r="F878" s="132"/>
      <c r="G878" s="132" t="s">
        <v>1432</v>
      </c>
      <c r="H878" s="132" t="s">
        <v>22</v>
      </c>
      <c r="I878" s="133">
        <v>279</v>
      </c>
      <c r="J878" s="133">
        <v>432</v>
      </c>
      <c r="K878" s="132"/>
      <c r="L878" s="132" t="s">
        <v>32</v>
      </c>
      <c r="M878" s="132" t="s">
        <v>28</v>
      </c>
      <c r="N878" s="133">
        <v>25</v>
      </c>
      <c r="O878" s="132" t="s">
        <v>24</v>
      </c>
      <c r="P878" s="134">
        <v>1.7</v>
      </c>
      <c r="Q878" s="135">
        <v>88.4</v>
      </c>
      <c r="R878" s="132" t="s">
        <v>25</v>
      </c>
      <c r="S878" s="136">
        <v>40756</v>
      </c>
      <c r="T878" s="136">
        <v>41613</v>
      </c>
      <c r="U878" s="132" t="s">
        <v>195</v>
      </c>
      <c r="V878" s="132" t="s">
        <v>3839</v>
      </c>
      <c r="W878" s="137">
        <v>1</v>
      </c>
      <c r="X878" s="137">
        <v>7.8</v>
      </c>
      <c r="Y878" s="137">
        <v>19.2</v>
      </c>
      <c r="Z878" s="137">
        <v>17.399999999999999</v>
      </c>
      <c r="AA878" s="137">
        <v>25</v>
      </c>
      <c r="AB878" s="137">
        <v>288.56666666666666</v>
      </c>
      <c r="AC878" s="138">
        <v>1.7026583333333336</v>
      </c>
      <c r="AD878" s="137">
        <v>72.141666666666666</v>
      </c>
      <c r="AE878" s="137">
        <v>0.66506458333333329</v>
      </c>
      <c r="AF878" s="137">
        <v>34.583358333333329</v>
      </c>
      <c r="AG878" s="139">
        <f>Table1[[#This Row],[Print/Copy Time from Sleep Mode (s)]]-Table1[[#This Row],[Print/Copy Time from Ready State (s)]]</f>
        <v>11.399999999999999</v>
      </c>
      <c r="AH8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78" s="139" t="b">
        <f>IF(Table1[[#This Row],[Recovery Time Requirement (s)]]="No Requirement",TRUE,IF(Table1[[#This Row],[Recovery Time Requirement (s)]]="Default Delay Time Missing","Unknown",Table1[[#This Row],[Recovery Time (s) (Tactive1 - Tactive0)]]&lt;=Table1[[#This Row],[Recovery Time Requirement (s)]]))</f>
        <v>1</v>
      </c>
      <c r="AJ878" s="139" t="b">
        <f>Table1[[#This Row],[Automatic Duplex Output Capable]]&lt;&gt;"Optional"</f>
        <v>1</v>
      </c>
      <c r="AK8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8" s="140" t="str">
        <f t="array" ref="AL8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8" s="140">
        <f t="array" ref="AM8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v>
      </c>
      <c r="AN878" s="140">
        <f>Table1[[#This Row],[V2.0 TEC Requirement (kWh/wk)]]*52/3</f>
        <v>36.4</v>
      </c>
      <c r="AO87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0.61506458333333325</v>
      </c>
      <c r="AP878" s="140">
        <f t="array" ref="AP8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0.33499999999999996</v>
      </c>
      <c r="AQ878" s="140">
        <f>Table1[[#This Row],[Proposed V3.0 TEC Requirement (kWh/wk)]]+IF(Table1[[#This Row],[Maximum Document Size Width]]&gt;=275,A3_Weekly,0)+IF(AND(ISNUMBER(FIND("WiFi",Table1[[#This Row],[Functional Adders]])),ISERROR(FIND("Ethernet",Table1[[#This Row],[Functional Adders]]))),WiFi_Weekly,0)</f>
        <v>0.38499999999999995</v>
      </c>
      <c r="AR878" s="140" t="b">
        <f>Table1[[#This Row],[Typical Electricity Consumption (TEC) Per Proposed V3.0 Calculations (kWh/wk)]]&lt;=Table1[[#This Row],[Proposed V3.0 TEC Requirement Plus A3 and Wi-Fi Allowances (kWh/wk)]]</f>
        <v>0</v>
      </c>
      <c r="AS878" s="140" t="b">
        <f t="shared" si="15"/>
        <v>0</v>
      </c>
    </row>
    <row r="879" spans="1:45" ht="36" x14ac:dyDescent="0.2">
      <c r="A879" s="131">
        <v>2197788</v>
      </c>
      <c r="B879" s="132" t="s">
        <v>1319</v>
      </c>
      <c r="C879" s="132" t="s">
        <v>229</v>
      </c>
      <c r="D879" s="132" t="s">
        <v>3307</v>
      </c>
      <c r="E879" s="132" t="s">
        <v>3307</v>
      </c>
      <c r="F879" s="132"/>
      <c r="G879" s="132" t="s">
        <v>1432</v>
      </c>
      <c r="H879" s="132" t="s">
        <v>22</v>
      </c>
      <c r="I879" s="133">
        <v>280</v>
      </c>
      <c r="J879" s="133">
        <v>432</v>
      </c>
      <c r="K879" s="132"/>
      <c r="L879" s="132" t="s">
        <v>32</v>
      </c>
      <c r="M879" s="132" t="s">
        <v>28</v>
      </c>
      <c r="N879" s="133">
        <v>30</v>
      </c>
      <c r="O879" s="132" t="s">
        <v>24</v>
      </c>
      <c r="P879" s="134">
        <v>2.1</v>
      </c>
      <c r="Q879" s="135">
        <v>109.2</v>
      </c>
      <c r="R879" s="132" t="s">
        <v>25</v>
      </c>
      <c r="S879" s="136">
        <v>40756</v>
      </c>
      <c r="T879" s="136">
        <v>41613</v>
      </c>
      <c r="U879" s="132" t="s">
        <v>195</v>
      </c>
      <c r="V879" s="132" t="s">
        <v>3840</v>
      </c>
      <c r="W879" s="137">
        <v>1</v>
      </c>
      <c r="X879" s="137">
        <v>6</v>
      </c>
      <c r="Y879" s="137">
        <v>15</v>
      </c>
      <c r="Z879" s="137">
        <v>14.4</v>
      </c>
      <c r="AA879" s="137">
        <v>30</v>
      </c>
      <c r="AB879" s="137">
        <v>369.33333333333337</v>
      </c>
      <c r="AC879" s="138">
        <v>2.0946166666666666</v>
      </c>
      <c r="AD879" s="137">
        <v>92.333333333333343</v>
      </c>
      <c r="AE879" s="137">
        <v>0.76305416666666681</v>
      </c>
      <c r="AF879" s="137">
        <v>39.678816666666677</v>
      </c>
      <c r="AG879" s="139">
        <f>Table1[[#This Row],[Print/Copy Time from Sleep Mode (s)]]-Table1[[#This Row],[Print/Copy Time from Ready State (s)]]</f>
        <v>9</v>
      </c>
      <c r="AH8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79" s="139" t="b">
        <f>IF(Table1[[#This Row],[Recovery Time Requirement (s)]]="No Requirement",TRUE,IF(Table1[[#This Row],[Recovery Time Requirement (s)]]="Default Delay Time Missing","Unknown",Table1[[#This Row],[Recovery Time (s) (Tactive1 - Tactive0)]]&lt;=Table1[[#This Row],[Recovery Time Requirement (s)]]))</f>
        <v>1</v>
      </c>
      <c r="AJ879" s="139" t="b">
        <f>Table1[[#This Row],[Automatic Duplex Output Capable]]&lt;&gt;"Optional"</f>
        <v>1</v>
      </c>
      <c r="AK8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79" s="140" t="str">
        <f t="array" ref="AL8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79" s="140">
        <f t="array" ref="AM8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2.4499999999999997</v>
      </c>
      <c r="AN879" s="140">
        <f>Table1[[#This Row],[V2.0 TEC Requirement (kWh/wk)]]*52/3</f>
        <v>42.466666666666661</v>
      </c>
      <c r="AO87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0.71305416666666677</v>
      </c>
      <c r="AP879" s="140">
        <f t="array" ref="AP8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879" s="140">
        <f>Table1[[#This Row],[Proposed V3.0 TEC Requirement (kWh/wk)]]+IF(Table1[[#This Row],[Maximum Document Size Width]]&gt;=275,A3_Weekly,0)+IF(AND(ISNUMBER(FIND("WiFi",Table1[[#This Row],[Functional Adders]])),ISERROR(FIND("Ethernet",Table1[[#This Row],[Functional Adders]]))),WiFi_Weekly,0)</f>
        <v>0.47499999999999992</v>
      </c>
      <c r="AR879" s="140" t="b">
        <f>Table1[[#This Row],[Typical Electricity Consumption (TEC) Per Proposed V3.0 Calculations (kWh/wk)]]&lt;=Table1[[#This Row],[Proposed V3.0 TEC Requirement Plus A3 and Wi-Fi Allowances (kWh/wk)]]</f>
        <v>0</v>
      </c>
      <c r="AS879" s="140" t="b">
        <f t="shared" si="15"/>
        <v>0</v>
      </c>
    </row>
    <row r="880" spans="1:45" ht="36" x14ac:dyDescent="0.2">
      <c r="A880" s="131">
        <v>2197789</v>
      </c>
      <c r="B880" s="132" t="s">
        <v>1319</v>
      </c>
      <c r="C880" s="132" t="s">
        <v>229</v>
      </c>
      <c r="D880" s="132" t="s">
        <v>3308</v>
      </c>
      <c r="E880" s="132" t="s">
        <v>3308</v>
      </c>
      <c r="F880" s="132"/>
      <c r="G880" s="132" t="s">
        <v>1432</v>
      </c>
      <c r="H880" s="132" t="s">
        <v>22</v>
      </c>
      <c r="I880" s="133">
        <v>280</v>
      </c>
      <c r="J880" s="133">
        <v>432</v>
      </c>
      <c r="K880" s="132"/>
      <c r="L880" s="132" t="s">
        <v>32</v>
      </c>
      <c r="M880" s="132" t="s">
        <v>28</v>
      </c>
      <c r="N880" s="133">
        <v>35</v>
      </c>
      <c r="O880" s="132" t="s">
        <v>24</v>
      </c>
      <c r="P880" s="134">
        <v>2.2999999999999998</v>
      </c>
      <c r="Q880" s="135">
        <v>119.6</v>
      </c>
      <c r="R880" s="132" t="s">
        <v>25</v>
      </c>
      <c r="S880" s="136">
        <v>40756</v>
      </c>
      <c r="T880" s="136">
        <v>41613</v>
      </c>
      <c r="U880" s="132" t="s">
        <v>195</v>
      </c>
      <c r="V880" s="132" t="s">
        <v>3841</v>
      </c>
      <c r="W880" s="137">
        <v>1</v>
      </c>
      <c r="X880" s="137">
        <v>10.199999999999999</v>
      </c>
      <c r="Y880" s="137">
        <v>20.399999999999999</v>
      </c>
      <c r="Z880" s="137">
        <v>18</v>
      </c>
      <c r="AA880" s="137">
        <v>32</v>
      </c>
      <c r="AB880" s="137">
        <v>417.4</v>
      </c>
      <c r="AC880" s="138">
        <v>2.343</v>
      </c>
      <c r="AD880" s="137">
        <v>104.35</v>
      </c>
      <c r="AE880" s="137">
        <v>0.83774999999999999</v>
      </c>
      <c r="AF880" s="137">
        <v>43.563000000000002</v>
      </c>
      <c r="AG880" s="139">
        <f>Table1[[#This Row],[Print/Copy Time from Sleep Mode (s)]]-Table1[[#This Row],[Print/Copy Time from Ready State (s)]]</f>
        <v>10.199999999999999</v>
      </c>
      <c r="AH8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80" s="139" t="b">
        <f>IF(Table1[[#This Row],[Recovery Time Requirement (s)]]="No Requirement",TRUE,IF(Table1[[#This Row],[Recovery Time Requirement (s)]]="Default Delay Time Missing","Unknown",Table1[[#This Row],[Recovery Time (s) (Tactive1 - Tactive0)]]&lt;=Table1[[#This Row],[Recovery Time Requirement (s)]]))</f>
        <v>1</v>
      </c>
      <c r="AJ880" s="139" t="b">
        <f>Table1[[#This Row],[Automatic Duplex Output Capable]]&lt;&gt;"Optional"</f>
        <v>1</v>
      </c>
      <c r="AK8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0" s="140" t="str">
        <f t="array" ref="AL8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0" s="140">
        <f t="array" ref="AM8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v>
      </c>
      <c r="AN880" s="140">
        <f>Table1[[#This Row],[V2.0 TEC Requirement (kWh/wk)]]*52/3</f>
        <v>52</v>
      </c>
      <c r="AO88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0.78774999999999995</v>
      </c>
      <c r="AP880" s="140">
        <f t="array" ref="AP8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80" s="140">
        <f>Table1[[#This Row],[Proposed V3.0 TEC Requirement (kWh/wk)]]+IF(Table1[[#This Row],[Maximum Document Size Width]]&gt;=275,A3_Weekly,0)+IF(AND(ISNUMBER(FIND("WiFi",Table1[[#This Row],[Functional Adders]])),ISERROR(FIND("Ethernet",Table1[[#This Row],[Functional Adders]]))),WiFi_Weekly,0)</f>
        <v>0.56500000000000006</v>
      </c>
      <c r="AR880" s="140" t="b">
        <f>Table1[[#This Row],[Typical Electricity Consumption (TEC) Per Proposed V3.0 Calculations (kWh/wk)]]&lt;=Table1[[#This Row],[Proposed V3.0 TEC Requirement Plus A3 and Wi-Fi Allowances (kWh/wk)]]</f>
        <v>0</v>
      </c>
      <c r="AS880" s="140" t="b">
        <f t="shared" si="15"/>
        <v>0</v>
      </c>
    </row>
    <row r="881" spans="1:45" ht="48" x14ac:dyDescent="0.2">
      <c r="A881" s="131">
        <v>2197766</v>
      </c>
      <c r="B881" s="132" t="s">
        <v>1319</v>
      </c>
      <c r="C881" s="132" t="s">
        <v>229</v>
      </c>
      <c r="D881" s="132" t="s">
        <v>3309</v>
      </c>
      <c r="E881" s="132" t="s">
        <v>3309</v>
      </c>
      <c r="F881" s="132" t="s">
        <v>3310</v>
      </c>
      <c r="G881" s="132" t="s">
        <v>1432</v>
      </c>
      <c r="H881" s="132" t="s">
        <v>22</v>
      </c>
      <c r="I881" s="133">
        <v>279</v>
      </c>
      <c r="J881" s="133">
        <v>432</v>
      </c>
      <c r="K881" s="132"/>
      <c r="L881" s="132" t="s">
        <v>32</v>
      </c>
      <c r="M881" s="132" t="s">
        <v>21</v>
      </c>
      <c r="N881" s="133">
        <v>20</v>
      </c>
      <c r="O881" s="132" t="s">
        <v>24</v>
      </c>
      <c r="P881" s="134">
        <v>2.2000000000000002</v>
      </c>
      <c r="Q881" s="135">
        <v>114.4</v>
      </c>
      <c r="R881" s="132" t="s">
        <v>25</v>
      </c>
      <c r="S881" s="136">
        <v>42440</v>
      </c>
      <c r="T881" s="136">
        <v>41599</v>
      </c>
      <c r="U881" s="132" t="s">
        <v>201</v>
      </c>
      <c r="V881" s="132" t="s">
        <v>3842</v>
      </c>
      <c r="W881" s="137">
        <v>2</v>
      </c>
      <c r="X881" s="137">
        <v>20.399999999999999</v>
      </c>
      <c r="Y881" s="137">
        <v>34.200000000000003</v>
      </c>
      <c r="Z881" s="137">
        <v>27</v>
      </c>
      <c r="AA881" s="137">
        <v>20</v>
      </c>
      <c r="AB881" s="137">
        <v>320.60000000000002</v>
      </c>
      <c r="AC881" s="138">
        <v>2.2322000000000002</v>
      </c>
      <c r="AD881" s="137">
        <v>80.150000000000006</v>
      </c>
      <c r="AE881" s="137">
        <v>1.1124499999999999</v>
      </c>
      <c r="AF881" s="137">
        <v>57.847399999999993</v>
      </c>
      <c r="AG881" s="139">
        <f>Table1[[#This Row],[Print/Copy Time from Sleep Mode (s)]]-Table1[[#This Row],[Print/Copy Time from Ready State (s)]]</f>
        <v>13.800000000000004</v>
      </c>
      <c r="AH8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881" s="139" t="b">
        <f>IF(Table1[[#This Row],[Recovery Time Requirement (s)]]="No Requirement",TRUE,IF(Table1[[#This Row],[Recovery Time Requirement (s)]]="Default Delay Time Missing","Unknown",Table1[[#This Row],[Recovery Time (s) (Tactive1 - Tactive0)]]&lt;=Table1[[#This Row],[Recovery Time Requirement (s)]]))</f>
        <v>0</v>
      </c>
      <c r="AJ881" s="139" t="b">
        <f>Table1[[#This Row],[Automatic Duplex Output Capable]]&lt;&gt;"Optional"</f>
        <v>1</v>
      </c>
      <c r="AK8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1" s="140" t="str">
        <f t="array" ref="AL8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1" s="140">
        <f t="array" ref="AM8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2.9499999999999997</v>
      </c>
      <c r="AN881" s="140">
        <f>Table1[[#This Row],[V2.0 TEC Requirement (kWh/wk)]]*52/3</f>
        <v>51.133333333333326</v>
      </c>
      <c r="AO88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1.0624499999999999</v>
      </c>
      <c r="AP881" s="140">
        <f t="array" ref="AP8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881" s="140">
        <f>Table1[[#This Row],[Proposed V3.0 TEC Requirement (kWh/wk)]]+IF(Table1[[#This Row],[Maximum Document Size Width]]&gt;=275,A3_Weekly,0)+IF(AND(ISNUMBER(FIND("WiFi",Table1[[#This Row],[Functional Adders]])),ISERROR(FIND("Ethernet",Table1[[#This Row],[Functional Adders]]))),WiFi_Weekly,0)</f>
        <v>0.30399999999999999</v>
      </c>
      <c r="AR881" s="140" t="b">
        <f>Table1[[#This Row],[Typical Electricity Consumption (TEC) Per Proposed V3.0 Calculations (kWh/wk)]]&lt;=Table1[[#This Row],[Proposed V3.0 TEC Requirement Plus A3 and Wi-Fi Allowances (kWh/wk)]]</f>
        <v>0</v>
      </c>
      <c r="AS881" s="140" t="b">
        <f t="shared" si="15"/>
        <v>0</v>
      </c>
    </row>
    <row r="882" spans="1:45" ht="48" x14ac:dyDescent="0.2">
      <c r="A882" s="131">
        <v>2197767</v>
      </c>
      <c r="B882" s="132" t="s">
        <v>1319</v>
      </c>
      <c r="C882" s="132" t="s">
        <v>229</v>
      </c>
      <c r="D882" s="132" t="s">
        <v>3311</v>
      </c>
      <c r="E882" s="132" t="s">
        <v>3311</v>
      </c>
      <c r="F882" s="132" t="s">
        <v>3312</v>
      </c>
      <c r="G882" s="132" t="s">
        <v>1432</v>
      </c>
      <c r="H882" s="132" t="s">
        <v>22</v>
      </c>
      <c r="I882" s="133">
        <v>279</v>
      </c>
      <c r="J882" s="133">
        <v>432</v>
      </c>
      <c r="K882" s="132"/>
      <c r="L882" s="132" t="s">
        <v>32</v>
      </c>
      <c r="M882" s="132" t="s">
        <v>21</v>
      </c>
      <c r="N882" s="133">
        <v>25</v>
      </c>
      <c r="O882" s="132" t="s">
        <v>24</v>
      </c>
      <c r="P882" s="134">
        <v>2.7</v>
      </c>
      <c r="Q882" s="135">
        <v>140.4</v>
      </c>
      <c r="R882" s="132" t="s">
        <v>25</v>
      </c>
      <c r="S882" s="136">
        <v>42440</v>
      </c>
      <c r="T882" s="136">
        <v>41599</v>
      </c>
      <c r="U882" s="132" t="s">
        <v>201</v>
      </c>
      <c r="V882" s="132" t="s">
        <v>3843</v>
      </c>
      <c r="W882" s="137">
        <v>2</v>
      </c>
      <c r="X882" s="137">
        <v>21</v>
      </c>
      <c r="Y882" s="137">
        <v>31.2</v>
      </c>
      <c r="Z882" s="137">
        <v>25.8</v>
      </c>
      <c r="AA882" s="137">
        <v>25</v>
      </c>
      <c r="AB882" s="137">
        <v>416.5</v>
      </c>
      <c r="AC882" s="138">
        <v>2.6841999999999997</v>
      </c>
      <c r="AD882" s="137">
        <v>104.125</v>
      </c>
      <c r="AE882" s="137">
        <v>1.2254500000000002</v>
      </c>
      <c r="AF882" s="137">
        <v>63.723400000000005</v>
      </c>
      <c r="AG882" s="139">
        <f>Table1[[#This Row],[Print/Copy Time from Sleep Mode (s)]]-Table1[[#This Row],[Print/Copy Time from Ready State (s)]]</f>
        <v>10.199999999999999</v>
      </c>
      <c r="AH8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15.5</v>
      </c>
      <c r="AI882" s="139" t="b">
        <f>IF(Table1[[#This Row],[Recovery Time Requirement (s)]]="No Requirement",TRUE,IF(Table1[[#This Row],[Recovery Time Requirement (s)]]="Default Delay Time Missing","Unknown",Table1[[#This Row],[Recovery Time (s) (Tactive1 - Tactive0)]]&lt;=Table1[[#This Row],[Recovery Time Requirement (s)]]))</f>
        <v>1</v>
      </c>
      <c r="AJ882" s="139" t="b">
        <f>Table1[[#This Row],[Automatic Duplex Output Capable]]&lt;&gt;"Optional"</f>
        <v>1</v>
      </c>
      <c r="AK8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2" s="140" t="str">
        <f t="array" ref="AL8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2" s="140">
        <f t="array" ref="AM8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3.5999999999999996</v>
      </c>
      <c r="AN882" s="140">
        <f>Table1[[#This Row],[V2.0 TEC Requirement (kWh/wk)]]*52/3</f>
        <v>62.4</v>
      </c>
      <c r="AO88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1.1754500000000001</v>
      </c>
      <c r="AP882" s="140">
        <f t="array" ref="AP8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0.33800000000000002</v>
      </c>
      <c r="AQ882" s="140">
        <f>Table1[[#This Row],[Proposed V3.0 TEC Requirement (kWh/wk)]]+IF(Table1[[#This Row],[Maximum Document Size Width]]&gt;=275,A3_Weekly,0)+IF(AND(ISNUMBER(FIND("WiFi",Table1[[#This Row],[Functional Adders]])),ISERROR(FIND("Ethernet",Table1[[#This Row],[Functional Adders]]))),WiFi_Weekly,0)</f>
        <v>0.38800000000000001</v>
      </c>
      <c r="AR882" s="140" t="b">
        <f>Table1[[#This Row],[Typical Electricity Consumption (TEC) Per Proposed V3.0 Calculations (kWh/wk)]]&lt;=Table1[[#This Row],[Proposed V3.0 TEC Requirement Plus A3 and Wi-Fi Allowances (kWh/wk)]]</f>
        <v>0</v>
      </c>
      <c r="AS882" s="140" t="b">
        <f t="shared" si="15"/>
        <v>0</v>
      </c>
    </row>
    <row r="883" spans="1:45" ht="48" x14ac:dyDescent="0.2">
      <c r="A883" s="131">
        <v>2197790</v>
      </c>
      <c r="B883" s="132" t="s">
        <v>1319</v>
      </c>
      <c r="C883" s="132" t="s">
        <v>229</v>
      </c>
      <c r="D883" s="132" t="s">
        <v>3313</v>
      </c>
      <c r="E883" s="132" t="s">
        <v>3313</v>
      </c>
      <c r="F883" s="132" t="s">
        <v>3314</v>
      </c>
      <c r="G883" s="132" t="s">
        <v>1432</v>
      </c>
      <c r="H883" s="132" t="s">
        <v>22</v>
      </c>
      <c r="I883" s="133">
        <v>279</v>
      </c>
      <c r="J883" s="133">
        <v>432</v>
      </c>
      <c r="K883" s="132"/>
      <c r="L883" s="132" t="s">
        <v>32</v>
      </c>
      <c r="M883" s="132" t="s">
        <v>21</v>
      </c>
      <c r="N883" s="133">
        <v>30</v>
      </c>
      <c r="O883" s="132" t="s">
        <v>24</v>
      </c>
      <c r="P883" s="134">
        <v>2.4</v>
      </c>
      <c r="Q883" s="135">
        <v>124.8</v>
      </c>
      <c r="R883" s="132" t="s">
        <v>25</v>
      </c>
      <c r="S883" s="136">
        <v>42440</v>
      </c>
      <c r="T883" s="136">
        <v>41596</v>
      </c>
      <c r="U883" s="132" t="s">
        <v>201</v>
      </c>
      <c r="V883" s="132" t="s">
        <v>3844</v>
      </c>
      <c r="W883" s="137">
        <v>2</v>
      </c>
      <c r="X883" s="137">
        <v>19.2</v>
      </c>
      <c r="Y883" s="137">
        <v>21</v>
      </c>
      <c r="Z883" s="137">
        <v>21</v>
      </c>
      <c r="AA883" s="137">
        <v>30</v>
      </c>
      <c r="AB883" s="137">
        <v>363.19999999999993</v>
      </c>
      <c r="AC883" s="138">
        <v>2.3640999999999996</v>
      </c>
      <c r="AD883" s="137">
        <v>90.799999999999983</v>
      </c>
      <c r="AE883" s="137">
        <v>1.1202249999999998</v>
      </c>
      <c r="AF883" s="137">
        <v>58.251699999999992</v>
      </c>
      <c r="AG883" s="139">
        <f>Table1[[#This Row],[Print/Copy Time from Sleep Mode (s)]]-Table1[[#This Row],[Print/Copy Time from Ready State (s)]]</f>
        <v>1.8000000000000007</v>
      </c>
      <c r="AH8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883" s="139" t="b">
        <f>IF(Table1[[#This Row],[Recovery Time Requirement (s)]]="No Requirement",TRUE,IF(Table1[[#This Row],[Recovery Time Requirement (s)]]="Default Delay Time Missing","Unknown",Table1[[#This Row],[Recovery Time (s) (Tactive1 - Tactive0)]]&lt;=Table1[[#This Row],[Recovery Time Requirement (s)]]))</f>
        <v>1</v>
      </c>
      <c r="AJ883" s="139" t="b">
        <f>Table1[[#This Row],[Automatic Duplex Output Capable]]&lt;&gt;"Optional"</f>
        <v>1</v>
      </c>
      <c r="AK8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3" s="140" t="str">
        <f t="array" ref="AL8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3" s="140">
        <f t="array" ref="AM8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883" s="140">
        <f>Table1[[#This Row],[V2.0 TEC Requirement (kWh/wk)]]*52/3</f>
        <v>73.666666666666671</v>
      </c>
      <c r="AO88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1.0702249999999998</v>
      </c>
      <c r="AP883" s="140">
        <f t="array" ref="AP8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883" s="140">
        <f>Table1[[#This Row],[Proposed V3.0 TEC Requirement (kWh/wk)]]+IF(Table1[[#This Row],[Maximum Document Size Width]]&gt;=275,A3_Weekly,0)+IF(AND(ISNUMBER(FIND("WiFi",Table1[[#This Row],[Functional Adders]])),ISERROR(FIND("Ethernet",Table1[[#This Row],[Functional Adders]]))),WiFi_Weekly,0)</f>
        <v>0.49299999999999999</v>
      </c>
      <c r="AR883" s="140" t="b">
        <f>Table1[[#This Row],[Typical Electricity Consumption (TEC) Per Proposed V3.0 Calculations (kWh/wk)]]&lt;=Table1[[#This Row],[Proposed V3.0 TEC Requirement Plus A3 and Wi-Fi Allowances (kWh/wk)]]</f>
        <v>0</v>
      </c>
      <c r="AS883" s="140" t="b">
        <f t="shared" si="15"/>
        <v>0</v>
      </c>
    </row>
    <row r="884" spans="1:45" ht="48" x14ac:dyDescent="0.2">
      <c r="A884" s="131">
        <v>2197791</v>
      </c>
      <c r="B884" s="132" t="s">
        <v>1319</v>
      </c>
      <c r="C884" s="132" t="s">
        <v>229</v>
      </c>
      <c r="D884" s="132" t="s">
        <v>3315</v>
      </c>
      <c r="E884" s="132" t="s">
        <v>3315</v>
      </c>
      <c r="F884" s="132" t="s">
        <v>3316</v>
      </c>
      <c r="G884" s="132" t="s">
        <v>1432</v>
      </c>
      <c r="H884" s="132" t="s">
        <v>22</v>
      </c>
      <c r="I884" s="133">
        <v>279</v>
      </c>
      <c r="J884" s="133">
        <v>432</v>
      </c>
      <c r="K884" s="132"/>
      <c r="L884" s="132" t="s">
        <v>32</v>
      </c>
      <c r="M884" s="132" t="s">
        <v>21</v>
      </c>
      <c r="N884" s="133">
        <v>35</v>
      </c>
      <c r="O884" s="132" t="s">
        <v>24</v>
      </c>
      <c r="P884" s="134">
        <v>2.6</v>
      </c>
      <c r="Q884" s="135">
        <v>135.19999999999999</v>
      </c>
      <c r="R884" s="132" t="s">
        <v>25</v>
      </c>
      <c r="S884" s="136">
        <v>43009</v>
      </c>
      <c r="T884" s="136">
        <v>41596</v>
      </c>
      <c r="U884" s="132" t="s">
        <v>201</v>
      </c>
      <c r="V884" s="132" t="s">
        <v>3845</v>
      </c>
      <c r="W884" s="137">
        <v>2</v>
      </c>
      <c r="X884" s="137">
        <v>17.399999999999999</v>
      </c>
      <c r="Y884" s="137">
        <v>21</v>
      </c>
      <c r="Z884" s="137">
        <v>21</v>
      </c>
      <c r="AA884" s="137">
        <v>32</v>
      </c>
      <c r="AB884" s="137">
        <v>420</v>
      </c>
      <c r="AC884" s="138">
        <v>2.6375999999999999</v>
      </c>
      <c r="AD884" s="137">
        <v>105</v>
      </c>
      <c r="AE884" s="137">
        <v>1.1885999999999999</v>
      </c>
      <c r="AF884" s="137">
        <v>61.807199999999995</v>
      </c>
      <c r="AG884" s="139">
        <f>Table1[[#This Row],[Print/Copy Time from Sleep Mode (s)]]-Table1[[#This Row],[Print/Copy Time from Ready State (s)]]</f>
        <v>3.6000000000000014</v>
      </c>
      <c r="AH8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84" s="139" t="b">
        <f>IF(Table1[[#This Row],[Recovery Time Requirement (s)]]="No Requirement",TRUE,IF(Table1[[#This Row],[Recovery Time Requirement (s)]]="Default Delay Time Missing","Unknown",Table1[[#This Row],[Recovery Time (s) (Tactive1 - Tactive0)]]&lt;=Table1[[#This Row],[Recovery Time Requirement (s)]]))</f>
        <v>1</v>
      </c>
      <c r="AJ884" s="139" t="b">
        <f>Table1[[#This Row],[Automatic Duplex Output Capable]]&lt;&gt;"Optional"</f>
        <v>1</v>
      </c>
      <c r="AK8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4" s="140" t="str">
        <f t="array" ref="AL8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4" s="140">
        <f t="array" ref="AM8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5.25</v>
      </c>
      <c r="AN884" s="140">
        <f>Table1[[#This Row],[V2.0 TEC Requirement (kWh/wk)]]*52/3</f>
        <v>91</v>
      </c>
      <c r="AO88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1.1385999999999998</v>
      </c>
      <c r="AP884" s="140">
        <f t="array" ref="AP8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0.54800000000000004</v>
      </c>
      <c r="AQ884" s="140">
        <f>Table1[[#This Row],[Proposed V3.0 TEC Requirement (kWh/wk)]]+IF(Table1[[#This Row],[Maximum Document Size Width]]&gt;=275,A3_Weekly,0)+IF(AND(ISNUMBER(FIND("WiFi",Table1[[#This Row],[Functional Adders]])),ISERROR(FIND("Ethernet",Table1[[#This Row],[Functional Adders]]))),WiFi_Weekly,0)</f>
        <v>0.59800000000000009</v>
      </c>
      <c r="AR884" s="140" t="b">
        <f>Table1[[#This Row],[Typical Electricity Consumption (TEC) Per Proposed V3.0 Calculations (kWh/wk)]]&lt;=Table1[[#This Row],[Proposed V3.0 TEC Requirement Plus A3 and Wi-Fi Allowances (kWh/wk)]]</f>
        <v>0</v>
      </c>
      <c r="AS884" s="140" t="b">
        <f t="shared" si="15"/>
        <v>0</v>
      </c>
    </row>
    <row r="885" spans="1:45" ht="48" x14ac:dyDescent="0.2">
      <c r="A885" s="131">
        <v>2197792</v>
      </c>
      <c r="B885" s="132" t="s">
        <v>1319</v>
      </c>
      <c r="C885" s="132" t="s">
        <v>229</v>
      </c>
      <c r="D885" s="132" t="s">
        <v>3317</v>
      </c>
      <c r="E885" s="132" t="s">
        <v>3317</v>
      </c>
      <c r="F885" s="132" t="s">
        <v>3318</v>
      </c>
      <c r="G885" s="132" t="s">
        <v>1432</v>
      </c>
      <c r="H885" s="132" t="s">
        <v>22</v>
      </c>
      <c r="I885" s="133">
        <v>279</v>
      </c>
      <c r="J885" s="133">
        <v>432</v>
      </c>
      <c r="K885" s="132"/>
      <c r="L885" s="132" t="s">
        <v>32</v>
      </c>
      <c r="M885" s="132" t="s">
        <v>21</v>
      </c>
      <c r="N885" s="133">
        <v>45</v>
      </c>
      <c r="O885" s="132" t="s">
        <v>24</v>
      </c>
      <c r="P885" s="134">
        <v>3.7</v>
      </c>
      <c r="Q885" s="135">
        <v>192.4</v>
      </c>
      <c r="R885" s="132" t="s">
        <v>25</v>
      </c>
      <c r="S885" s="136">
        <v>42440</v>
      </c>
      <c r="T885" s="136">
        <v>41597</v>
      </c>
      <c r="U885" s="132" t="s">
        <v>201</v>
      </c>
      <c r="V885" s="132" t="s">
        <v>3846</v>
      </c>
      <c r="W885" s="137">
        <v>2</v>
      </c>
      <c r="X885" s="137">
        <v>24</v>
      </c>
      <c r="Y885" s="137">
        <v>23.4</v>
      </c>
      <c r="Z885" s="137">
        <v>1224</v>
      </c>
      <c r="AA885" s="137">
        <v>32</v>
      </c>
      <c r="AB885" s="137">
        <v>633.19999999999993</v>
      </c>
      <c r="AC885" s="138">
        <v>3.7163999999999997</v>
      </c>
      <c r="AD885" s="137">
        <v>158.29999999999998</v>
      </c>
      <c r="AE885" s="137">
        <v>1.4709000000000001</v>
      </c>
      <c r="AF885" s="137">
        <v>76.486800000000002</v>
      </c>
      <c r="AG885" s="139">
        <f>Table1[[#This Row],[Print/Copy Time from Sleep Mode (s)]]-Table1[[#This Row],[Print/Copy Time from Ready State (s)]]</f>
        <v>-0.60000000000000142</v>
      </c>
      <c r="AH8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885" s="139" t="b">
        <f>IF(Table1[[#This Row],[Recovery Time Requirement (s)]]="No Requirement",TRUE,IF(Table1[[#This Row],[Recovery Time Requirement (s)]]="Default Delay Time Missing","Unknown",Table1[[#This Row],[Recovery Time (s) (Tactive1 - Tactive0)]]&lt;=Table1[[#This Row],[Recovery Time Requirement (s)]]))</f>
        <v>1</v>
      </c>
      <c r="AJ885" s="139" t="b">
        <f>Table1[[#This Row],[Automatic Duplex Output Capable]]&lt;&gt;"Optional"</f>
        <v>1</v>
      </c>
      <c r="AK8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5" s="140" t="str">
        <f t="array" ref="AL8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5" s="140">
        <f t="array" ref="AM8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7.25</v>
      </c>
      <c r="AN885" s="140">
        <f>Table1[[#This Row],[V2.0 TEC Requirement (kWh/wk)]]*52/3</f>
        <v>125.66666666666667</v>
      </c>
      <c r="AO88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1.4209000000000001</v>
      </c>
      <c r="AP885" s="140">
        <f t="array" ref="AP8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885" s="140">
        <f>Table1[[#This Row],[Proposed V3.0 TEC Requirement (kWh/wk)]]+IF(Table1[[#This Row],[Maximum Document Size Width]]&gt;=275,A3_Weekly,0)+IF(AND(ISNUMBER(FIND("WiFi",Table1[[#This Row],[Functional Adders]])),ISERROR(FIND("Ethernet",Table1[[#This Row],[Functional Adders]]))),WiFi_Weekly,0)</f>
        <v>0.77600000000000002</v>
      </c>
      <c r="AR885" s="140" t="b">
        <f>Table1[[#This Row],[Typical Electricity Consumption (TEC) Per Proposed V3.0 Calculations (kWh/wk)]]&lt;=Table1[[#This Row],[Proposed V3.0 TEC Requirement Plus A3 and Wi-Fi Allowances (kWh/wk)]]</f>
        <v>0</v>
      </c>
      <c r="AS885" s="140" t="b">
        <f t="shared" si="15"/>
        <v>0</v>
      </c>
    </row>
    <row r="886" spans="1:45" ht="48" x14ac:dyDescent="0.2">
      <c r="A886" s="131">
        <v>2197793</v>
      </c>
      <c r="B886" s="132" t="s">
        <v>1319</v>
      </c>
      <c r="C886" s="132" t="s">
        <v>229</v>
      </c>
      <c r="D886" s="132" t="s">
        <v>3319</v>
      </c>
      <c r="E886" s="132" t="s">
        <v>3319</v>
      </c>
      <c r="F886" s="132" t="s">
        <v>3320</v>
      </c>
      <c r="G886" s="132" t="s">
        <v>1432</v>
      </c>
      <c r="H886" s="132" t="s">
        <v>22</v>
      </c>
      <c r="I886" s="133">
        <v>279</v>
      </c>
      <c r="J886" s="133">
        <v>432</v>
      </c>
      <c r="K886" s="132"/>
      <c r="L886" s="132" t="s">
        <v>32</v>
      </c>
      <c r="M886" s="132" t="s">
        <v>21</v>
      </c>
      <c r="N886" s="133">
        <v>55</v>
      </c>
      <c r="O886" s="132" t="s">
        <v>24</v>
      </c>
      <c r="P886" s="134">
        <v>4.2</v>
      </c>
      <c r="Q886" s="135">
        <v>218.4</v>
      </c>
      <c r="R886" s="132" t="s">
        <v>25</v>
      </c>
      <c r="S886" s="136">
        <v>43009</v>
      </c>
      <c r="T886" s="136">
        <v>41597</v>
      </c>
      <c r="U886" s="132" t="s">
        <v>201</v>
      </c>
      <c r="V886" s="132" t="s">
        <v>3847</v>
      </c>
      <c r="W886" s="137">
        <v>2</v>
      </c>
      <c r="X886" s="137">
        <v>19.2</v>
      </c>
      <c r="Y886" s="137">
        <v>25.2</v>
      </c>
      <c r="Z886" s="137">
        <v>21</v>
      </c>
      <c r="AA886" s="137">
        <v>32</v>
      </c>
      <c r="AB886" s="137">
        <v>724.6</v>
      </c>
      <c r="AC886" s="138">
        <v>4.1734</v>
      </c>
      <c r="AD886" s="137">
        <v>181.15</v>
      </c>
      <c r="AE886" s="137">
        <v>1.5851500000000001</v>
      </c>
      <c r="AF886" s="137">
        <v>82.427800000000005</v>
      </c>
      <c r="AG886" s="139">
        <f>Table1[[#This Row],[Print/Copy Time from Sleep Mode (s)]]-Table1[[#This Row],[Print/Copy Time from Ready State (s)]]</f>
        <v>6</v>
      </c>
      <c r="AH88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86" s="139" t="b">
        <f>IF(Table1[[#This Row],[Recovery Time Requirement (s)]]="No Requirement",TRUE,IF(Table1[[#This Row],[Recovery Time Requirement (s)]]="Default Delay Time Missing","Unknown",Table1[[#This Row],[Recovery Time (s) (Tactive1 - Tactive0)]]&lt;=Table1[[#This Row],[Recovery Time Requirement (s)]]))</f>
        <v>1</v>
      </c>
      <c r="AJ886" s="139" t="b">
        <f>Table1[[#This Row],[Automatic Duplex Output Capable]]&lt;&gt;"Optional"</f>
        <v>1</v>
      </c>
      <c r="AK88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6" s="140" t="str">
        <f t="array" ref="AL8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6" s="140">
        <f t="array" ref="AM8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886" s="140">
        <f>Table1[[#This Row],[V2.0 TEC Requirement (kWh/wk)]]*52/3</f>
        <v>160.33333333333334</v>
      </c>
      <c r="AO88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1.53515</v>
      </c>
      <c r="AP886" s="140">
        <f t="array" ref="AP8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886" s="140">
        <f>Table1[[#This Row],[Proposed V3.0 TEC Requirement (kWh/wk)]]+IF(Table1[[#This Row],[Maximum Document Size Width]]&gt;=275,A3_Weekly,0)+IF(AND(ISNUMBER(FIND("WiFi",Table1[[#This Row],[Functional Adders]])),ISERROR(FIND("Ethernet",Table1[[#This Row],[Functional Adders]]))),WiFi_Weekly,0)</f>
        <v>0.90600000000000003</v>
      </c>
      <c r="AR886" s="140" t="b">
        <f>Table1[[#This Row],[Typical Electricity Consumption (TEC) Per Proposed V3.0 Calculations (kWh/wk)]]&lt;=Table1[[#This Row],[Proposed V3.0 TEC Requirement Plus A3 and Wi-Fi Allowances (kWh/wk)]]</f>
        <v>0</v>
      </c>
      <c r="AS886" s="140" t="b">
        <f t="shared" si="15"/>
        <v>0</v>
      </c>
    </row>
    <row r="887" spans="1:45" ht="36" x14ac:dyDescent="0.2">
      <c r="A887" s="131">
        <v>2197797</v>
      </c>
      <c r="B887" s="132" t="s">
        <v>1319</v>
      </c>
      <c r="C887" s="132" t="s">
        <v>229</v>
      </c>
      <c r="D887" s="132" t="s">
        <v>3321</v>
      </c>
      <c r="E887" s="132" t="s">
        <v>3321</v>
      </c>
      <c r="F887" s="132" t="s">
        <v>3322</v>
      </c>
      <c r="G887" s="132" t="s">
        <v>1432</v>
      </c>
      <c r="H887" s="132" t="s">
        <v>22</v>
      </c>
      <c r="I887" s="133">
        <v>216</v>
      </c>
      <c r="J887" s="133">
        <v>356</v>
      </c>
      <c r="K887" s="132"/>
      <c r="L887" s="132" t="s">
        <v>32</v>
      </c>
      <c r="M887" s="132" t="s">
        <v>28</v>
      </c>
      <c r="N887" s="133">
        <v>24</v>
      </c>
      <c r="O887" s="132" t="s">
        <v>23</v>
      </c>
      <c r="P887" s="134"/>
      <c r="Q887" s="135"/>
      <c r="R887" s="132" t="s">
        <v>25</v>
      </c>
      <c r="S887" s="136">
        <v>40756</v>
      </c>
      <c r="T887" s="136">
        <v>41613</v>
      </c>
      <c r="U887" s="132" t="s">
        <v>195</v>
      </c>
      <c r="V887" s="132" t="s">
        <v>3848</v>
      </c>
      <c r="W887" s="137">
        <v>10</v>
      </c>
      <c r="X887" s="137">
        <v>7.2</v>
      </c>
      <c r="Y887" s="137">
        <v>27</v>
      </c>
      <c r="Z887" s="137">
        <v>24</v>
      </c>
      <c r="AA887" s="137">
        <v>24</v>
      </c>
      <c r="AB887" s="137">
        <v>195.59999999999997</v>
      </c>
      <c r="AC887" s="138">
        <v>1.3919999999999997</v>
      </c>
      <c r="AD887" s="137">
        <v>48.899999999999991</v>
      </c>
      <c r="AE887" s="137">
        <v>0.72599999999999998</v>
      </c>
      <c r="AF887" s="137">
        <v>37.751999999999995</v>
      </c>
      <c r="AG887" s="139">
        <f>Table1[[#This Row],[Print/Copy Time from Sleep Mode (s)]]-Table1[[#This Row],[Print/Copy Time from Ready State (s)]]</f>
        <v>19.8</v>
      </c>
      <c r="AH88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887" s="139" t="b">
        <f>IF(Table1[[#This Row],[Recovery Time Requirement (s)]]="No Requirement",TRUE,IF(Table1[[#This Row],[Recovery Time Requirement (s)]]="Default Delay Time Missing","Unknown",Table1[[#This Row],[Recovery Time (s) (Tactive1 - Tactive0)]]&lt;=Table1[[#This Row],[Recovery Time Requirement (s)]]))</f>
        <v>0</v>
      </c>
      <c r="AJ887" s="139" t="b">
        <f>Table1[[#This Row],[Automatic Duplex Output Capable]]&lt;&gt;"Optional"</f>
        <v>1</v>
      </c>
      <c r="AK88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7" s="140" t="str">
        <f t="array" ref="AL8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7" s="140">
        <f t="array" ref="AM8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1.7300000000000002</v>
      </c>
      <c r="AN887" s="140">
        <f>Table1[[#This Row],[V2.0 TEC Requirement (kWh/wk)]]*52/3</f>
        <v>29.986666666666668</v>
      </c>
      <c r="AO88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0.72599999999999998</v>
      </c>
      <c r="AP887" s="140">
        <f t="array" ref="AP8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0.31699999999999995</v>
      </c>
      <c r="AQ887" s="140">
        <f>Table1[[#This Row],[Proposed V3.0 TEC Requirement (kWh/wk)]]+IF(Table1[[#This Row],[Maximum Document Size Width]]&gt;=275,A3_Weekly,0)+IF(AND(ISNUMBER(FIND("WiFi",Table1[[#This Row],[Functional Adders]])),ISERROR(FIND("Ethernet",Table1[[#This Row],[Functional Adders]]))),WiFi_Weekly,0)</f>
        <v>0.31699999999999995</v>
      </c>
      <c r="AR887" s="140" t="b">
        <f>Table1[[#This Row],[Typical Electricity Consumption (TEC) Per Proposed V3.0 Calculations (kWh/wk)]]&lt;=Table1[[#This Row],[Proposed V3.0 TEC Requirement Plus A3 and Wi-Fi Allowances (kWh/wk)]]</f>
        <v>0</v>
      </c>
      <c r="AS887" s="140" t="b">
        <f t="shared" si="15"/>
        <v>0</v>
      </c>
    </row>
    <row r="888" spans="1:45" ht="72" x14ac:dyDescent="0.2">
      <c r="A888" s="131">
        <v>2211001</v>
      </c>
      <c r="B888" s="132" t="s">
        <v>1319</v>
      </c>
      <c r="C888" s="132" t="s">
        <v>229</v>
      </c>
      <c r="D888" s="132" t="s">
        <v>1479</v>
      </c>
      <c r="E888" s="132" t="s">
        <v>1479</v>
      </c>
      <c r="F888" s="132"/>
      <c r="G888" s="132" t="s">
        <v>1432</v>
      </c>
      <c r="H888" s="132" t="s">
        <v>22</v>
      </c>
      <c r="I888" s="133">
        <v>216</v>
      </c>
      <c r="J888" s="133">
        <v>356</v>
      </c>
      <c r="K888" s="132"/>
      <c r="L888" s="132" t="s">
        <v>32</v>
      </c>
      <c r="M888" s="132" t="s">
        <v>28</v>
      </c>
      <c r="N888" s="133">
        <v>29</v>
      </c>
      <c r="O888" s="132" t="s">
        <v>24</v>
      </c>
      <c r="P888" s="134">
        <v>1.3</v>
      </c>
      <c r="Q888" s="135">
        <v>67.599999999999994</v>
      </c>
      <c r="R888" s="132" t="s">
        <v>25</v>
      </c>
      <c r="S888" s="136">
        <v>41876</v>
      </c>
      <c r="T888" s="136">
        <v>42606</v>
      </c>
      <c r="U888" s="132" t="s">
        <v>35</v>
      </c>
      <c r="V888" s="132" t="s">
        <v>1480</v>
      </c>
      <c r="W888" s="137">
        <v>1</v>
      </c>
      <c r="X888" s="137">
        <v>10.8</v>
      </c>
      <c r="Y888" s="137">
        <v>18</v>
      </c>
      <c r="Z888" s="137">
        <v>16.8</v>
      </c>
      <c r="AA888" s="137">
        <v>29</v>
      </c>
      <c r="AB888" s="137">
        <v>212.9</v>
      </c>
      <c r="AC888" s="138">
        <v>1.3016500000000002</v>
      </c>
      <c r="AD888" s="137">
        <v>53.225000000000001</v>
      </c>
      <c r="AE888" s="137">
        <v>0.5522125</v>
      </c>
      <c r="AF888" s="137">
        <v>28.715049999999998</v>
      </c>
      <c r="AG888" s="139">
        <f>Table1[[#This Row],[Print/Copy Time from Sleep Mode (s)]]-Table1[[#This Row],[Print/Copy Time from Ready State (s)]]</f>
        <v>7.1999999999999993</v>
      </c>
      <c r="AH88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17.18</v>
      </c>
      <c r="AI888" s="139" t="b">
        <f>IF(Table1[[#This Row],[Recovery Time Requirement (s)]]="No Requirement",TRUE,IF(Table1[[#This Row],[Recovery Time Requirement (s)]]="Default Delay Time Missing","Unknown",Table1[[#This Row],[Recovery Time (s) (Tactive1 - Tactive0)]]&lt;=Table1[[#This Row],[Recovery Time Requirement (s)]]))</f>
        <v>1</v>
      </c>
      <c r="AJ888" s="139" t="b">
        <f>Table1[[#This Row],[Automatic Duplex Output Capable]]&lt;&gt;"Optional"</f>
        <v>1</v>
      </c>
      <c r="AK88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8" s="140" t="str">
        <f t="array" ref="AL8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8" s="140">
        <f t="array" ref="AM8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2.08</v>
      </c>
      <c r="AN888" s="140">
        <f>Table1[[#This Row],[V2.0 TEC Requirement (kWh/wk)]]*52/3</f>
        <v>36.053333333333335</v>
      </c>
      <c r="AO88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0.5522125</v>
      </c>
      <c r="AP888" s="140">
        <f t="array" ref="AP8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0.40699999999999992</v>
      </c>
      <c r="AQ888" s="140">
        <f>Table1[[#This Row],[Proposed V3.0 TEC Requirement (kWh/wk)]]+IF(Table1[[#This Row],[Maximum Document Size Width]]&gt;=275,A3_Weekly,0)+IF(AND(ISNUMBER(FIND("WiFi",Table1[[#This Row],[Functional Adders]])),ISERROR(FIND("Ethernet",Table1[[#This Row],[Functional Adders]]))),WiFi_Weekly,0)</f>
        <v>0.40699999999999992</v>
      </c>
      <c r="AR888" s="140" t="b">
        <f>Table1[[#This Row],[Typical Electricity Consumption (TEC) Per Proposed V3.0 Calculations (kWh/wk)]]&lt;=Table1[[#This Row],[Proposed V3.0 TEC Requirement Plus A3 and Wi-Fi Allowances (kWh/wk)]]</f>
        <v>0</v>
      </c>
      <c r="AS888" s="140" t="b">
        <f t="shared" si="15"/>
        <v>0</v>
      </c>
    </row>
    <row r="889" spans="1:45" ht="72" x14ac:dyDescent="0.2">
      <c r="A889" s="131">
        <v>2213104</v>
      </c>
      <c r="B889" s="132" t="s">
        <v>1319</v>
      </c>
      <c r="C889" s="132" t="s">
        <v>229</v>
      </c>
      <c r="D889" s="132" t="s">
        <v>1481</v>
      </c>
      <c r="E889" s="132" t="s">
        <v>1481</v>
      </c>
      <c r="F889" s="132"/>
      <c r="G889" s="132" t="s">
        <v>1432</v>
      </c>
      <c r="H889" s="132" t="s">
        <v>22</v>
      </c>
      <c r="I889" s="133">
        <v>216</v>
      </c>
      <c r="J889" s="133">
        <v>356</v>
      </c>
      <c r="K889" s="132"/>
      <c r="L889" s="132" t="s">
        <v>32</v>
      </c>
      <c r="M889" s="132" t="s">
        <v>28</v>
      </c>
      <c r="N889" s="133">
        <v>37</v>
      </c>
      <c r="O889" s="132" t="s">
        <v>24</v>
      </c>
      <c r="P889" s="134">
        <v>2.1</v>
      </c>
      <c r="Q889" s="135">
        <v>109.2</v>
      </c>
      <c r="R889" s="132" t="s">
        <v>25</v>
      </c>
      <c r="S889" s="136">
        <v>41640</v>
      </c>
      <c r="T889" s="136">
        <v>42605</v>
      </c>
      <c r="U889" s="132" t="s">
        <v>35</v>
      </c>
      <c r="V889" s="132" t="s">
        <v>1482</v>
      </c>
      <c r="W889" s="137">
        <v>1</v>
      </c>
      <c r="X889" s="137">
        <v>13.8</v>
      </c>
      <c r="Y889" s="137">
        <v>25.8</v>
      </c>
      <c r="Z889" s="137">
        <v>25.8</v>
      </c>
      <c r="AA889" s="137">
        <v>32</v>
      </c>
      <c r="AB889" s="137">
        <v>321.39999999999998</v>
      </c>
      <c r="AC889" s="138">
        <v>2.0806</v>
      </c>
      <c r="AD889" s="137">
        <v>80.349999999999994</v>
      </c>
      <c r="AE889" s="137">
        <v>0.98635000000000006</v>
      </c>
      <c r="AF889" s="137">
        <v>51.290200000000006</v>
      </c>
      <c r="AG889" s="139">
        <f>Table1[[#This Row],[Print/Copy Time from Sleep Mode (s)]]-Table1[[#This Row],[Print/Copy Time from Ready State (s)]]</f>
        <v>12</v>
      </c>
      <c r="AH88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20.54</v>
      </c>
      <c r="AI889" s="139" t="b">
        <f>IF(Table1[[#This Row],[Recovery Time Requirement (s)]]="No Requirement",TRUE,IF(Table1[[#This Row],[Recovery Time Requirement (s)]]="Default Delay Time Missing","Unknown",Table1[[#This Row],[Recovery Time (s) (Tactive1 - Tactive0)]]&lt;=Table1[[#This Row],[Recovery Time Requirement (s)]]))</f>
        <v>1</v>
      </c>
      <c r="AJ889" s="139" t="b">
        <f>Table1[[#This Row],[Automatic Duplex Output Capable]]&lt;&gt;"Optional"</f>
        <v>1</v>
      </c>
      <c r="AK88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89" s="140" t="str">
        <f t="array" ref="AL8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89" s="140">
        <f t="array" ref="AM8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2.9200000000000004</v>
      </c>
      <c r="AN889" s="140">
        <f>Table1[[#This Row],[V2.0 TEC Requirement (kWh/wk)]]*52/3</f>
        <v>50.613333333333344</v>
      </c>
      <c r="AO88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0.98635000000000006</v>
      </c>
      <c r="AP889" s="140">
        <f t="array" ref="AP8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0.55099999999999993</v>
      </c>
      <c r="AQ889" s="140">
        <f>Table1[[#This Row],[Proposed V3.0 TEC Requirement (kWh/wk)]]+IF(Table1[[#This Row],[Maximum Document Size Width]]&gt;=275,A3_Weekly,0)+IF(AND(ISNUMBER(FIND("WiFi",Table1[[#This Row],[Functional Adders]])),ISERROR(FIND("Ethernet",Table1[[#This Row],[Functional Adders]]))),WiFi_Weekly,0)</f>
        <v>0.55099999999999993</v>
      </c>
      <c r="AR889" s="140" t="b">
        <f>Table1[[#This Row],[Typical Electricity Consumption (TEC) Per Proposed V3.0 Calculations (kWh/wk)]]&lt;=Table1[[#This Row],[Proposed V3.0 TEC Requirement Plus A3 and Wi-Fi Allowances (kWh/wk)]]</f>
        <v>0</v>
      </c>
      <c r="AS889" s="140" t="b">
        <f t="shared" si="15"/>
        <v>0</v>
      </c>
    </row>
    <row r="890" spans="1:45" ht="72" x14ac:dyDescent="0.2">
      <c r="A890" s="131">
        <v>2273302</v>
      </c>
      <c r="B890" s="132" t="s">
        <v>1319</v>
      </c>
      <c r="C890" s="132" t="s">
        <v>229</v>
      </c>
      <c r="D890" s="132" t="s">
        <v>1368</v>
      </c>
      <c r="E890" s="132" t="s">
        <v>1368</v>
      </c>
      <c r="F890" s="132"/>
      <c r="G890" s="132" t="s">
        <v>1432</v>
      </c>
      <c r="H890" s="132" t="s">
        <v>22</v>
      </c>
      <c r="I890" s="133">
        <v>216</v>
      </c>
      <c r="J890" s="133">
        <v>356</v>
      </c>
      <c r="K890" s="132"/>
      <c r="L890" s="132" t="s">
        <v>32</v>
      </c>
      <c r="M890" s="132" t="s">
        <v>28</v>
      </c>
      <c r="N890" s="133">
        <v>35</v>
      </c>
      <c r="O890" s="132" t="s">
        <v>24</v>
      </c>
      <c r="P890" s="134">
        <v>1.9</v>
      </c>
      <c r="Q890" s="135">
        <v>98.8</v>
      </c>
      <c r="R890" s="132" t="s">
        <v>25</v>
      </c>
      <c r="S890" s="136">
        <v>42619</v>
      </c>
      <c r="T890" s="136">
        <v>42576</v>
      </c>
      <c r="U890" s="132" t="s">
        <v>35</v>
      </c>
      <c r="V890" s="132" t="s">
        <v>1369</v>
      </c>
      <c r="W890" s="137">
        <v>1</v>
      </c>
      <c r="X890" s="137">
        <v>12</v>
      </c>
      <c r="Y890" s="137">
        <v>19.8</v>
      </c>
      <c r="Z890" s="137">
        <v>19.8</v>
      </c>
      <c r="AA890" s="137">
        <v>32</v>
      </c>
      <c r="AB890" s="137">
        <v>331.6</v>
      </c>
      <c r="AC890" s="138">
        <v>1.9139999999999999</v>
      </c>
      <c r="AD890" s="137">
        <v>82.9</v>
      </c>
      <c r="AE890" s="137">
        <v>0.73050000000000004</v>
      </c>
      <c r="AF890" s="137">
        <v>37.986000000000004</v>
      </c>
      <c r="AG890" s="139">
        <f>Table1[[#This Row],[Print/Copy Time from Sleep Mode (s)]]-Table1[[#This Row],[Print/Copy Time from Ready State (s)]]</f>
        <v>7.8000000000000007</v>
      </c>
      <c r="AH89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19.7</v>
      </c>
      <c r="AI890" s="139" t="b">
        <f>IF(Table1[[#This Row],[Recovery Time Requirement (s)]]="No Requirement",TRUE,IF(Table1[[#This Row],[Recovery Time Requirement (s)]]="Default Delay Time Missing","Unknown",Table1[[#This Row],[Recovery Time (s) (Tactive1 - Tactive0)]]&lt;=Table1[[#This Row],[Recovery Time Requirement (s)]]))</f>
        <v>1</v>
      </c>
      <c r="AJ890" s="139" t="b">
        <f>Table1[[#This Row],[Automatic Duplex Output Capable]]&lt;&gt;"Optional"</f>
        <v>1</v>
      </c>
      <c r="AK89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0" s="140" t="str">
        <f t="array" ref="AL8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0" s="140">
        <f t="array" ref="AM8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2.7</v>
      </c>
      <c r="AN890" s="140">
        <f>Table1[[#This Row],[V2.0 TEC Requirement (kWh/wk)]]*52/3</f>
        <v>46.800000000000004</v>
      </c>
      <c r="AO89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0.73050000000000004</v>
      </c>
      <c r="AP890" s="140">
        <f t="array" ref="AP8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0.51500000000000001</v>
      </c>
      <c r="AQ890" s="140">
        <f>Table1[[#This Row],[Proposed V3.0 TEC Requirement (kWh/wk)]]+IF(Table1[[#This Row],[Maximum Document Size Width]]&gt;=275,A3_Weekly,0)+IF(AND(ISNUMBER(FIND("WiFi",Table1[[#This Row],[Functional Adders]])),ISERROR(FIND("Ethernet",Table1[[#This Row],[Functional Adders]]))),WiFi_Weekly,0)</f>
        <v>0.51500000000000001</v>
      </c>
      <c r="AR890" s="140" t="b">
        <f>Table1[[#This Row],[Typical Electricity Consumption (TEC) Per Proposed V3.0 Calculations (kWh/wk)]]&lt;=Table1[[#This Row],[Proposed V3.0 TEC Requirement Plus A3 and Wi-Fi Allowances (kWh/wk)]]</f>
        <v>0</v>
      </c>
      <c r="AS890" s="140" t="b">
        <f t="shared" si="15"/>
        <v>0</v>
      </c>
    </row>
    <row r="891" spans="1:45" ht="72" x14ac:dyDescent="0.2">
      <c r="A891" s="131">
        <v>2273210</v>
      </c>
      <c r="B891" s="132" t="s">
        <v>1319</v>
      </c>
      <c r="C891" s="132" t="s">
        <v>229</v>
      </c>
      <c r="D891" s="132" t="s">
        <v>1370</v>
      </c>
      <c r="E891" s="132" t="s">
        <v>1370</v>
      </c>
      <c r="F891" s="132"/>
      <c r="G891" s="132" t="s">
        <v>1432</v>
      </c>
      <c r="H891" s="132" t="s">
        <v>22</v>
      </c>
      <c r="I891" s="133">
        <v>216</v>
      </c>
      <c r="J891" s="133">
        <v>356</v>
      </c>
      <c r="K891" s="132"/>
      <c r="L891" s="132" t="s">
        <v>32</v>
      </c>
      <c r="M891" s="132" t="s">
        <v>28</v>
      </c>
      <c r="N891" s="133">
        <v>42</v>
      </c>
      <c r="O891" s="132" t="s">
        <v>24</v>
      </c>
      <c r="P891" s="134">
        <v>2.2000000000000002</v>
      </c>
      <c r="Q891" s="135">
        <v>114.4</v>
      </c>
      <c r="R891" s="132" t="s">
        <v>25</v>
      </c>
      <c r="S891" s="136">
        <v>42619</v>
      </c>
      <c r="T891" s="136">
        <v>42576</v>
      </c>
      <c r="U891" s="132" t="s">
        <v>35</v>
      </c>
      <c r="V891" s="132" t="s">
        <v>1371</v>
      </c>
      <c r="W891" s="137">
        <v>1</v>
      </c>
      <c r="X891" s="137">
        <v>13.2</v>
      </c>
      <c r="Y891" s="137">
        <v>19.8</v>
      </c>
      <c r="Z891" s="137">
        <v>19.8</v>
      </c>
      <c r="AA891" s="137">
        <v>32</v>
      </c>
      <c r="AB891" s="137">
        <v>378.40000000000003</v>
      </c>
      <c r="AC891" s="138">
        <v>2.1736</v>
      </c>
      <c r="AD891" s="137">
        <v>94.600000000000009</v>
      </c>
      <c r="AE891" s="137">
        <v>0.8206</v>
      </c>
      <c r="AF891" s="137">
        <v>42.671199999999999</v>
      </c>
      <c r="AG891" s="139">
        <f>Table1[[#This Row],[Print/Copy Time from Sleep Mode (s)]]-Table1[[#This Row],[Print/Copy Time from Ready State (s)]]</f>
        <v>6.6000000000000014</v>
      </c>
      <c r="AH89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22.64</v>
      </c>
      <c r="AI891" s="139" t="b">
        <f>IF(Table1[[#This Row],[Recovery Time Requirement (s)]]="No Requirement",TRUE,IF(Table1[[#This Row],[Recovery Time Requirement (s)]]="Default Delay Time Missing","Unknown",Table1[[#This Row],[Recovery Time (s) (Tactive1 - Tactive0)]]&lt;=Table1[[#This Row],[Recovery Time Requirement (s)]]))</f>
        <v>1</v>
      </c>
      <c r="AJ891" s="139" t="b">
        <f>Table1[[#This Row],[Automatic Duplex Output Capable]]&lt;&gt;"Optional"</f>
        <v>1</v>
      </c>
      <c r="AK89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1" s="140" t="str">
        <f t="array" ref="AL8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1" s="140">
        <f t="array" ref="AM8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3.47</v>
      </c>
      <c r="AN891" s="140">
        <f>Table1[[#This Row],[V2.0 TEC Requirement (kWh/wk)]]*52/3</f>
        <v>60.146666666666668</v>
      </c>
      <c r="AO89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0.8206</v>
      </c>
      <c r="AP891" s="140">
        <f t="array" ref="AP8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0.6359999999999999</v>
      </c>
      <c r="AQ891" s="140">
        <f>Table1[[#This Row],[Proposed V3.0 TEC Requirement (kWh/wk)]]+IF(Table1[[#This Row],[Maximum Document Size Width]]&gt;=275,A3_Weekly,0)+IF(AND(ISNUMBER(FIND("WiFi",Table1[[#This Row],[Functional Adders]])),ISERROR(FIND("Ethernet",Table1[[#This Row],[Functional Adders]]))),WiFi_Weekly,0)</f>
        <v>0.6359999999999999</v>
      </c>
      <c r="AR891" s="140" t="b">
        <f>Table1[[#This Row],[Typical Electricity Consumption (TEC) Per Proposed V3.0 Calculations (kWh/wk)]]&lt;=Table1[[#This Row],[Proposed V3.0 TEC Requirement Plus A3 and Wi-Fi Allowances (kWh/wk)]]</f>
        <v>0</v>
      </c>
      <c r="AS891" s="140" t="b">
        <f t="shared" si="15"/>
        <v>0</v>
      </c>
    </row>
    <row r="892" spans="1:45" ht="36" x14ac:dyDescent="0.2">
      <c r="A892" s="131">
        <v>2256243</v>
      </c>
      <c r="B892" s="132" t="s">
        <v>1319</v>
      </c>
      <c r="C892" s="132" t="s">
        <v>229</v>
      </c>
      <c r="D892" s="132" t="s">
        <v>1372</v>
      </c>
      <c r="E892" s="132" t="s">
        <v>1372</v>
      </c>
      <c r="F892" s="132" t="s">
        <v>1373</v>
      </c>
      <c r="G892" s="132" t="s">
        <v>1432</v>
      </c>
      <c r="H892" s="132" t="s">
        <v>22</v>
      </c>
      <c r="I892" s="133">
        <v>216</v>
      </c>
      <c r="J892" s="133">
        <v>356</v>
      </c>
      <c r="K892" s="132"/>
      <c r="L892" s="132" t="s">
        <v>32</v>
      </c>
      <c r="M892" s="132" t="s">
        <v>28</v>
      </c>
      <c r="N892" s="133">
        <v>47</v>
      </c>
      <c r="O892" s="132" t="s">
        <v>24</v>
      </c>
      <c r="P892" s="134">
        <v>2.802</v>
      </c>
      <c r="Q892" s="135">
        <v>145.70400000000001</v>
      </c>
      <c r="R892" s="132" t="s">
        <v>25</v>
      </c>
      <c r="S892" s="136">
        <v>42415</v>
      </c>
      <c r="T892" s="136">
        <v>42377</v>
      </c>
      <c r="U892" s="132" t="s">
        <v>195</v>
      </c>
      <c r="V892" s="132" t="s">
        <v>1374</v>
      </c>
      <c r="W892" s="137">
        <v>0</v>
      </c>
      <c r="X892" s="137">
        <v>7.2</v>
      </c>
      <c r="Y892" s="137">
        <v>22.8</v>
      </c>
      <c r="Z892" s="137">
        <v>22.2</v>
      </c>
      <c r="AA892" s="137">
        <v>32</v>
      </c>
      <c r="AB892" s="137">
        <v>462.2</v>
      </c>
      <c r="AC892" s="138">
        <v>2.7974000000000001</v>
      </c>
      <c r="AD892" s="137">
        <v>115.55</v>
      </c>
      <c r="AE892" s="137">
        <v>1.1781499999999998</v>
      </c>
      <c r="AF892" s="137">
        <v>61.263799999999989</v>
      </c>
      <c r="AG892" s="139">
        <f>Table1[[#This Row],[Print/Copy Time from Sleep Mode (s)]]-Table1[[#This Row],[Print/Copy Time from Ready State (s)]]</f>
        <v>15.600000000000001</v>
      </c>
      <c r="AH89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892" s="139" t="b">
        <f>IF(Table1[[#This Row],[Recovery Time Requirement (s)]]="No Requirement",TRUE,IF(Table1[[#This Row],[Recovery Time Requirement (s)]]="Default Delay Time Missing","Unknown",Table1[[#This Row],[Recovery Time (s) (Tactive1 - Tactive0)]]&lt;=Table1[[#This Row],[Recovery Time Requirement (s)]]))</f>
        <v>1</v>
      </c>
      <c r="AJ892" s="139" t="b">
        <f>Table1[[#This Row],[Automatic Duplex Output Capable]]&lt;&gt;"Optional"</f>
        <v>1</v>
      </c>
      <c r="AK89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2" s="140" t="str">
        <f t="array" ref="AL8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2" s="140">
        <f t="array" ref="AM8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892" s="140">
        <f>Table1[[#This Row],[V2.0 TEC Requirement (kWh/wk)]]*52/3</f>
        <v>69.679999999999993</v>
      </c>
      <c r="AO89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1.1781499999999998</v>
      </c>
      <c r="AP892" s="140">
        <f t="array" ref="AP8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892" s="140">
        <f>Table1[[#This Row],[Proposed V3.0 TEC Requirement (kWh/wk)]]+IF(Table1[[#This Row],[Maximum Document Size Width]]&gt;=275,A3_Weekly,0)+IF(AND(ISNUMBER(FIND("WiFi",Table1[[#This Row],[Functional Adders]])),ISERROR(FIND("Ethernet",Table1[[#This Row],[Functional Adders]]))),WiFi_Weekly,0)</f>
        <v>0.70099999999999996</v>
      </c>
      <c r="AR892" s="140" t="b">
        <f>Table1[[#This Row],[Typical Electricity Consumption (TEC) Per Proposed V3.0 Calculations (kWh/wk)]]&lt;=Table1[[#This Row],[Proposed V3.0 TEC Requirement Plus A3 and Wi-Fi Allowances (kWh/wk)]]</f>
        <v>0</v>
      </c>
      <c r="AS892" s="140" t="b">
        <f t="shared" si="15"/>
        <v>0</v>
      </c>
    </row>
    <row r="893" spans="1:45" ht="36" x14ac:dyDescent="0.2">
      <c r="A893" s="131">
        <v>2214526</v>
      </c>
      <c r="B893" s="132" t="s">
        <v>1319</v>
      </c>
      <c r="C893" s="132" t="s">
        <v>229</v>
      </c>
      <c r="D893" s="132" t="s">
        <v>3323</v>
      </c>
      <c r="E893" s="132" t="s">
        <v>3323</v>
      </c>
      <c r="F893" s="132"/>
      <c r="G893" s="132" t="s">
        <v>1432</v>
      </c>
      <c r="H893" s="132" t="s">
        <v>22</v>
      </c>
      <c r="I893" s="133">
        <v>216</v>
      </c>
      <c r="J893" s="133">
        <v>356</v>
      </c>
      <c r="K893" s="132"/>
      <c r="L893" s="132" t="s">
        <v>32</v>
      </c>
      <c r="M893" s="132" t="s">
        <v>28</v>
      </c>
      <c r="N893" s="133">
        <v>55</v>
      </c>
      <c r="O893" s="132" t="s">
        <v>24</v>
      </c>
      <c r="P893" s="134">
        <v>3.9</v>
      </c>
      <c r="Q893" s="135">
        <v>202.8</v>
      </c>
      <c r="R893" s="132" t="s">
        <v>25</v>
      </c>
      <c r="S893" s="136">
        <v>41926</v>
      </c>
      <c r="T893" s="136">
        <v>41823</v>
      </c>
      <c r="U893" s="132" t="s">
        <v>40</v>
      </c>
      <c r="V893" s="132" t="s">
        <v>3849</v>
      </c>
      <c r="W893" s="137">
        <v>1</v>
      </c>
      <c r="X893" s="137">
        <v>7.8</v>
      </c>
      <c r="Y893" s="137">
        <v>34.200000000000003</v>
      </c>
      <c r="Z893" s="137">
        <v>33</v>
      </c>
      <c r="AA893" s="137">
        <v>32</v>
      </c>
      <c r="AB893" s="137">
        <v>736.2</v>
      </c>
      <c r="AC893" s="138">
        <v>3.8858000000000006</v>
      </c>
      <c r="AD893" s="137">
        <v>184.05</v>
      </c>
      <c r="AE893" s="137">
        <v>1.1730499999999999</v>
      </c>
      <c r="AF893" s="137">
        <v>60.998599999999996</v>
      </c>
      <c r="AG893" s="139">
        <f>Table1[[#This Row],[Print/Copy Time from Sleep Mode (s)]]-Table1[[#This Row],[Print/Copy Time from Ready State (s)]]</f>
        <v>26.400000000000002</v>
      </c>
      <c r="AH89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93" s="139" t="b">
        <f>IF(Table1[[#This Row],[Recovery Time Requirement (s)]]="No Requirement",TRUE,IF(Table1[[#This Row],[Recovery Time Requirement (s)]]="Default Delay Time Missing","Unknown",Table1[[#This Row],[Recovery Time (s) (Tactive1 - Tactive0)]]&lt;=Table1[[#This Row],[Recovery Time Requirement (s)]]))</f>
        <v>1</v>
      </c>
      <c r="AJ893" s="139" t="b">
        <f>Table1[[#This Row],[Automatic Duplex Output Capable]]&lt;&gt;"Optional"</f>
        <v>1</v>
      </c>
      <c r="AK89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3" s="140" t="str">
        <f t="array" ref="AL8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3" s="140">
        <f t="array" ref="AM8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893" s="140">
        <f>Table1[[#This Row],[V2.0 TEC Requirement (kWh/wk)]]*52/3</f>
        <v>97.066666666666663</v>
      </c>
      <c r="AO89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1.1730499999999999</v>
      </c>
      <c r="AP893" s="140">
        <f t="array" ref="AP8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893" s="140">
        <f>Table1[[#This Row],[Proposed V3.0 TEC Requirement (kWh/wk)]]+IF(Table1[[#This Row],[Maximum Document Size Width]]&gt;=275,A3_Weekly,0)+IF(AND(ISNUMBER(FIND("WiFi",Table1[[#This Row],[Functional Adders]])),ISERROR(FIND("Ethernet",Table1[[#This Row],[Functional Adders]]))),WiFi_Weekly,0)</f>
        <v>0.80499999999999994</v>
      </c>
      <c r="AR893" s="140" t="b">
        <f>Table1[[#This Row],[Typical Electricity Consumption (TEC) Per Proposed V3.0 Calculations (kWh/wk)]]&lt;=Table1[[#This Row],[Proposed V3.0 TEC Requirement Plus A3 and Wi-Fi Allowances (kWh/wk)]]</f>
        <v>0</v>
      </c>
      <c r="AS893" s="140" t="b">
        <f t="shared" si="15"/>
        <v>0</v>
      </c>
    </row>
    <row r="894" spans="1:45" ht="36" x14ac:dyDescent="0.2">
      <c r="A894" s="131">
        <v>2199193</v>
      </c>
      <c r="B894" s="132" t="s">
        <v>1319</v>
      </c>
      <c r="C894" s="132" t="s">
        <v>229</v>
      </c>
      <c r="D894" s="132" t="s">
        <v>3324</v>
      </c>
      <c r="E894" s="132" t="s">
        <v>3324</v>
      </c>
      <c r="F894" s="132" t="s">
        <v>3325</v>
      </c>
      <c r="G894" s="132" t="s">
        <v>1432</v>
      </c>
      <c r="H894" s="132" t="s">
        <v>22</v>
      </c>
      <c r="I894" s="133">
        <v>330</v>
      </c>
      <c r="J894" s="133">
        <v>488</v>
      </c>
      <c r="K894" s="132"/>
      <c r="L894" s="132" t="s">
        <v>32</v>
      </c>
      <c r="M894" s="132" t="s">
        <v>28</v>
      </c>
      <c r="N894" s="133">
        <v>55</v>
      </c>
      <c r="O894" s="132" t="s">
        <v>24</v>
      </c>
      <c r="P894" s="134">
        <v>5.8</v>
      </c>
      <c r="Q894" s="135">
        <v>301.60000000000002</v>
      </c>
      <c r="R894" s="132" t="s">
        <v>25</v>
      </c>
      <c r="S894" s="136">
        <v>42440</v>
      </c>
      <c r="T894" s="136">
        <v>41627</v>
      </c>
      <c r="U894" s="132" t="s">
        <v>195</v>
      </c>
      <c r="V894" s="132" t="s">
        <v>3850</v>
      </c>
      <c r="W894" s="137">
        <v>0</v>
      </c>
      <c r="X894" s="137">
        <v>10.199999999999999</v>
      </c>
      <c r="Y894" s="137">
        <v>39</v>
      </c>
      <c r="Z894" s="137">
        <v>38.4</v>
      </c>
      <c r="AA894" s="137">
        <v>32</v>
      </c>
      <c r="AB894" s="137">
        <v>1021.2</v>
      </c>
      <c r="AC894" s="138">
        <v>5.7843999999999998</v>
      </c>
      <c r="AD894" s="137">
        <v>255.3</v>
      </c>
      <c r="AE894" s="137">
        <v>2.1139000000000001</v>
      </c>
      <c r="AF894" s="137">
        <v>109.92280000000001</v>
      </c>
      <c r="AG894" s="139">
        <f>Table1[[#This Row],[Print/Copy Time from Sleep Mode (s)]]-Table1[[#This Row],[Print/Copy Time from Ready State (s)]]</f>
        <v>28.8</v>
      </c>
      <c r="AH89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94" s="139" t="b">
        <f>IF(Table1[[#This Row],[Recovery Time Requirement (s)]]="No Requirement",TRUE,IF(Table1[[#This Row],[Recovery Time Requirement (s)]]="Default Delay Time Missing","Unknown",Table1[[#This Row],[Recovery Time (s) (Tactive1 - Tactive0)]]&lt;=Table1[[#This Row],[Recovery Time Requirement (s)]]))</f>
        <v>0</v>
      </c>
      <c r="AJ894" s="139" t="b">
        <f>Table1[[#This Row],[Automatic Duplex Output Capable]]&lt;&gt;"Optional"</f>
        <v>1</v>
      </c>
      <c r="AK89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4" s="140" t="str">
        <f t="array" ref="AL89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4" s="140">
        <f t="array" ref="AM89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894" s="140">
        <f>Table1[[#This Row],[V2.0 TEC Requirement (kWh/wk)]]*52/3</f>
        <v>102.26666666666665</v>
      </c>
      <c r="AO89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2.0639000000000003</v>
      </c>
      <c r="AP894" s="140">
        <f t="array" ref="AP89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894" s="140">
        <f>Table1[[#This Row],[Proposed V3.0 TEC Requirement (kWh/wk)]]+IF(Table1[[#This Row],[Maximum Document Size Width]]&gt;=275,A3_Weekly,0)+IF(AND(ISNUMBER(FIND("WiFi",Table1[[#This Row],[Functional Adders]])),ISERROR(FIND("Ethernet",Table1[[#This Row],[Functional Adders]]))),WiFi_Weekly,0)</f>
        <v>0.85499999999999998</v>
      </c>
      <c r="AR894" s="140" t="b">
        <f>Table1[[#This Row],[Typical Electricity Consumption (TEC) Per Proposed V3.0 Calculations (kWh/wk)]]&lt;=Table1[[#This Row],[Proposed V3.0 TEC Requirement Plus A3 and Wi-Fi Allowances (kWh/wk)]]</f>
        <v>0</v>
      </c>
      <c r="AS894" s="140" t="b">
        <f t="shared" si="15"/>
        <v>0</v>
      </c>
    </row>
    <row r="895" spans="1:45" ht="36" x14ac:dyDescent="0.2">
      <c r="A895" s="131">
        <v>2199194</v>
      </c>
      <c r="B895" s="132" t="s">
        <v>1319</v>
      </c>
      <c r="C895" s="132" t="s">
        <v>229</v>
      </c>
      <c r="D895" s="132" t="s">
        <v>3326</v>
      </c>
      <c r="E895" s="132" t="s">
        <v>3326</v>
      </c>
      <c r="F895" s="132" t="s">
        <v>3327</v>
      </c>
      <c r="G895" s="132" t="s">
        <v>1432</v>
      </c>
      <c r="H895" s="132" t="s">
        <v>22</v>
      </c>
      <c r="I895" s="133">
        <v>330</v>
      </c>
      <c r="J895" s="133">
        <v>488</v>
      </c>
      <c r="K895" s="132"/>
      <c r="L895" s="132" t="s">
        <v>32</v>
      </c>
      <c r="M895" s="132" t="s">
        <v>28</v>
      </c>
      <c r="N895" s="133">
        <v>75</v>
      </c>
      <c r="O895" s="132" t="s">
        <v>24</v>
      </c>
      <c r="P895" s="134">
        <v>8.1999999999999993</v>
      </c>
      <c r="Q895" s="135">
        <v>426.4</v>
      </c>
      <c r="R895" s="132" t="s">
        <v>25</v>
      </c>
      <c r="S895" s="136">
        <v>42440</v>
      </c>
      <c r="T895" s="136">
        <v>41627</v>
      </c>
      <c r="U895" s="132" t="s">
        <v>195</v>
      </c>
      <c r="V895" s="132" t="s">
        <v>3851</v>
      </c>
      <c r="W895" s="137">
        <v>0</v>
      </c>
      <c r="X895" s="137">
        <v>10.199999999999999</v>
      </c>
      <c r="Y895" s="137">
        <v>40.200000000000003</v>
      </c>
      <c r="Z895" s="137">
        <v>30</v>
      </c>
      <c r="AA895" s="137">
        <v>32</v>
      </c>
      <c r="AB895" s="137">
        <v>1505.5999999999997</v>
      </c>
      <c r="AC895" s="138">
        <v>8.219199999999999</v>
      </c>
      <c r="AD895" s="137">
        <v>376.39999999999992</v>
      </c>
      <c r="AE895" s="137">
        <v>2.7351999999999999</v>
      </c>
      <c r="AF895" s="137">
        <v>142.2304</v>
      </c>
      <c r="AG895" s="139">
        <f>Table1[[#This Row],[Print/Copy Time from Sleep Mode (s)]]-Table1[[#This Row],[Print/Copy Time from Ready State (s)]]</f>
        <v>30.000000000000004</v>
      </c>
      <c r="AH89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95" s="139" t="b">
        <f>IF(Table1[[#This Row],[Recovery Time Requirement (s)]]="No Requirement",TRUE,IF(Table1[[#This Row],[Recovery Time Requirement (s)]]="Default Delay Time Missing","Unknown",Table1[[#This Row],[Recovery Time (s) (Tactive1 - Tactive0)]]&lt;=Table1[[#This Row],[Recovery Time Requirement (s)]]))</f>
        <v>1</v>
      </c>
      <c r="AJ895" s="139" t="b">
        <f>Table1[[#This Row],[Automatic Duplex Output Capable]]&lt;&gt;"Optional"</f>
        <v>1</v>
      </c>
      <c r="AK89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5" s="140" t="str">
        <f t="array" ref="AL89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5" s="140">
        <f t="array" ref="AM89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10.9</v>
      </c>
      <c r="AN895" s="140">
        <f>Table1[[#This Row],[V2.0 TEC Requirement (kWh/wk)]]*52/3</f>
        <v>188.93333333333337</v>
      </c>
      <c r="AO89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2.6852</v>
      </c>
      <c r="AP895" s="140">
        <f t="array" ref="AP89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1.3869999999999998</v>
      </c>
      <c r="AQ895" s="140">
        <f>Table1[[#This Row],[Proposed V3.0 TEC Requirement (kWh/wk)]]+IF(Table1[[#This Row],[Maximum Document Size Width]]&gt;=275,A3_Weekly,0)+IF(AND(ISNUMBER(FIND("WiFi",Table1[[#This Row],[Functional Adders]])),ISERROR(FIND("Ethernet",Table1[[#This Row],[Functional Adders]]))),WiFi_Weekly,0)</f>
        <v>1.4369999999999998</v>
      </c>
      <c r="AR895" s="140" t="b">
        <f>Table1[[#This Row],[Typical Electricity Consumption (TEC) Per Proposed V3.0 Calculations (kWh/wk)]]&lt;=Table1[[#This Row],[Proposed V3.0 TEC Requirement Plus A3 and Wi-Fi Allowances (kWh/wk)]]</f>
        <v>0</v>
      </c>
      <c r="AS895" s="140" t="b">
        <f t="shared" si="15"/>
        <v>0</v>
      </c>
    </row>
    <row r="896" spans="1:45" ht="36" x14ac:dyDescent="0.2">
      <c r="A896" s="131">
        <v>2199195</v>
      </c>
      <c r="B896" s="132" t="s">
        <v>1319</v>
      </c>
      <c r="C896" s="132" t="s">
        <v>229</v>
      </c>
      <c r="D896" s="132" t="s">
        <v>3328</v>
      </c>
      <c r="E896" s="132" t="s">
        <v>3328</v>
      </c>
      <c r="F896" s="132" t="s">
        <v>3329</v>
      </c>
      <c r="G896" s="132" t="s">
        <v>1432</v>
      </c>
      <c r="H896" s="132" t="s">
        <v>22</v>
      </c>
      <c r="I896" s="133">
        <v>330</v>
      </c>
      <c r="J896" s="133">
        <v>488</v>
      </c>
      <c r="K896" s="132"/>
      <c r="L896" s="132" t="s">
        <v>32</v>
      </c>
      <c r="M896" s="132" t="s">
        <v>28</v>
      </c>
      <c r="N896" s="133">
        <v>90</v>
      </c>
      <c r="O896" s="132" t="s">
        <v>24</v>
      </c>
      <c r="P896" s="134">
        <v>9.6</v>
      </c>
      <c r="Q896" s="135">
        <v>499.2</v>
      </c>
      <c r="R896" s="132" t="s">
        <v>25</v>
      </c>
      <c r="S896" s="136">
        <v>42440</v>
      </c>
      <c r="T896" s="136">
        <v>41627</v>
      </c>
      <c r="U896" s="132" t="s">
        <v>195</v>
      </c>
      <c r="V896" s="132" t="s">
        <v>3852</v>
      </c>
      <c r="W896" s="137">
        <v>0</v>
      </c>
      <c r="X896" s="137">
        <v>9</v>
      </c>
      <c r="Y896" s="137">
        <v>43.2</v>
      </c>
      <c r="Z896" s="137">
        <v>34.200000000000003</v>
      </c>
      <c r="AA896" s="137">
        <v>32</v>
      </c>
      <c r="AB896" s="137">
        <v>1784.6</v>
      </c>
      <c r="AC896" s="138">
        <v>9.6142000000000003</v>
      </c>
      <c r="AD896" s="137">
        <v>446.15</v>
      </c>
      <c r="AE896" s="137">
        <v>3.0839499999999997</v>
      </c>
      <c r="AF896" s="137">
        <v>160.36539999999999</v>
      </c>
      <c r="AG896" s="139">
        <f>Table1[[#This Row],[Print/Copy Time from Sleep Mode (s)]]-Table1[[#This Row],[Print/Copy Time from Ready State (s)]]</f>
        <v>34.200000000000003</v>
      </c>
      <c r="AH89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896" s="139" t="b">
        <f>IF(Table1[[#This Row],[Recovery Time Requirement (s)]]="No Requirement",TRUE,IF(Table1[[#This Row],[Recovery Time Requirement (s)]]="Default Delay Time Missing","Unknown",Table1[[#This Row],[Recovery Time (s) (Tactive1 - Tactive0)]]&lt;=Table1[[#This Row],[Recovery Time Requirement (s)]]))</f>
        <v>0</v>
      </c>
      <c r="AJ896" s="139" t="b">
        <f>Table1[[#This Row],[Automatic Duplex Output Capable]]&lt;&gt;"Optional"</f>
        <v>1</v>
      </c>
      <c r="AK89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6" s="140" t="str">
        <f t="array" ref="AL89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6" s="140">
        <f t="array" ref="AM89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18.150000000000002</v>
      </c>
      <c r="AN896" s="140">
        <f>Table1[[#This Row],[V2.0 TEC Requirement (kWh/wk)]]*52/3</f>
        <v>314.60000000000002</v>
      </c>
      <c r="AO89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3.0339499999999999</v>
      </c>
      <c r="AP896" s="140">
        <f t="array" ref="AP89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2.3859999999999992</v>
      </c>
      <c r="AQ896" s="140">
        <f>Table1[[#This Row],[Proposed V3.0 TEC Requirement (kWh/wk)]]+IF(Table1[[#This Row],[Maximum Document Size Width]]&gt;=275,A3_Weekly,0)+IF(AND(ISNUMBER(FIND("WiFi",Table1[[#This Row],[Functional Adders]])),ISERROR(FIND("Ethernet",Table1[[#This Row],[Functional Adders]]))),WiFi_Weekly,0)</f>
        <v>2.4359999999999991</v>
      </c>
      <c r="AR896" s="140" t="b">
        <f>Table1[[#This Row],[Typical Electricity Consumption (TEC) Per Proposed V3.0 Calculations (kWh/wk)]]&lt;=Table1[[#This Row],[Proposed V3.0 TEC Requirement Plus A3 and Wi-Fi Allowances (kWh/wk)]]</f>
        <v>0</v>
      </c>
      <c r="AS896" s="140" t="b">
        <f t="shared" si="15"/>
        <v>0</v>
      </c>
    </row>
    <row r="897" spans="1:45" ht="36" x14ac:dyDescent="0.2">
      <c r="A897" s="131">
        <v>2212192</v>
      </c>
      <c r="B897" s="132" t="s">
        <v>1319</v>
      </c>
      <c r="C897" s="132" t="s">
        <v>229</v>
      </c>
      <c r="D897" s="132" t="s">
        <v>3330</v>
      </c>
      <c r="E897" s="132" t="s">
        <v>3330</v>
      </c>
      <c r="F897" s="132" t="s">
        <v>3331</v>
      </c>
      <c r="G897" s="132" t="s">
        <v>1432</v>
      </c>
      <c r="H897" s="132" t="s">
        <v>22</v>
      </c>
      <c r="I897" s="133">
        <v>297</v>
      </c>
      <c r="J897" s="133">
        <v>432</v>
      </c>
      <c r="K897" s="132"/>
      <c r="L897" s="132" t="s">
        <v>32</v>
      </c>
      <c r="M897" s="132" t="s">
        <v>28</v>
      </c>
      <c r="N897" s="133">
        <v>55</v>
      </c>
      <c r="O897" s="132" t="s">
        <v>24</v>
      </c>
      <c r="P897" s="134">
        <v>5.19</v>
      </c>
      <c r="Q897" s="135">
        <v>269.88</v>
      </c>
      <c r="R897" s="132" t="s">
        <v>25</v>
      </c>
      <c r="S897" s="136">
        <v>41827</v>
      </c>
      <c r="T897" s="136">
        <v>41788</v>
      </c>
      <c r="U897" s="132" t="s">
        <v>93</v>
      </c>
      <c r="V897" s="132" t="s">
        <v>3853</v>
      </c>
      <c r="W897" s="137">
        <v>1</v>
      </c>
      <c r="X897" s="137">
        <v>37.200000000000003</v>
      </c>
      <c r="Y897" s="137">
        <v>64.8</v>
      </c>
      <c r="Z897" s="137">
        <v>64.2</v>
      </c>
      <c r="AA897" s="137">
        <v>32</v>
      </c>
      <c r="AB897" s="137">
        <v>904.2</v>
      </c>
      <c r="AC897" s="138">
        <v>5.1993999999999998</v>
      </c>
      <c r="AD897" s="137">
        <v>226.05</v>
      </c>
      <c r="AE897" s="137">
        <v>1.9676500000000001</v>
      </c>
      <c r="AF897" s="137">
        <v>102.31780000000001</v>
      </c>
      <c r="AG897" s="139">
        <f>Table1[[#This Row],[Print/Copy Time from Sleep Mode (s)]]-Table1[[#This Row],[Print/Copy Time from Ready State (s)]]</f>
        <v>27.599999999999994</v>
      </c>
      <c r="AH89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897" s="139" t="b">
        <f>IF(Table1[[#This Row],[Recovery Time Requirement (s)]]="No Requirement",TRUE,IF(Table1[[#This Row],[Recovery Time Requirement (s)]]="Default Delay Time Missing","Unknown",Table1[[#This Row],[Recovery Time (s) (Tactive1 - Tactive0)]]&lt;=Table1[[#This Row],[Recovery Time Requirement (s)]]))</f>
        <v>1</v>
      </c>
      <c r="AJ897" s="139" t="b">
        <f>Table1[[#This Row],[Automatic Duplex Output Capable]]&lt;&gt;"Optional"</f>
        <v>1</v>
      </c>
      <c r="AK89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7" s="140" t="str">
        <f t="array" ref="AL89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7" s="140">
        <f t="array" ref="AM89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897" s="140">
        <f>Table1[[#This Row],[V2.0 TEC Requirement (kWh/wk)]]*52/3</f>
        <v>102.26666666666665</v>
      </c>
      <c r="AO89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1.9176500000000001</v>
      </c>
      <c r="AP897" s="140">
        <f t="array" ref="AP89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897" s="140">
        <f>Table1[[#This Row],[Proposed V3.0 TEC Requirement (kWh/wk)]]+IF(Table1[[#This Row],[Maximum Document Size Width]]&gt;=275,A3_Weekly,0)+IF(AND(ISNUMBER(FIND("WiFi",Table1[[#This Row],[Functional Adders]])),ISERROR(FIND("Ethernet",Table1[[#This Row],[Functional Adders]]))),WiFi_Weekly,0)</f>
        <v>0.85499999999999998</v>
      </c>
      <c r="AR897" s="140" t="b">
        <f>Table1[[#This Row],[Typical Electricity Consumption (TEC) Per Proposed V3.0 Calculations (kWh/wk)]]&lt;=Table1[[#This Row],[Proposed V3.0 TEC Requirement Plus A3 and Wi-Fi Allowances (kWh/wk)]]</f>
        <v>0</v>
      </c>
      <c r="AS897" s="140" t="b">
        <f t="shared" si="15"/>
        <v>0</v>
      </c>
    </row>
    <row r="898" spans="1:45" ht="36" x14ac:dyDescent="0.2">
      <c r="A898" s="131">
        <v>2197795</v>
      </c>
      <c r="B898" s="132" t="s">
        <v>1319</v>
      </c>
      <c r="C898" s="132" t="s">
        <v>229</v>
      </c>
      <c r="D898" s="132" t="s">
        <v>3332</v>
      </c>
      <c r="E898" s="132" t="s">
        <v>3332</v>
      </c>
      <c r="F898" s="132" t="s">
        <v>3333</v>
      </c>
      <c r="G898" s="132" t="s">
        <v>1432</v>
      </c>
      <c r="H898" s="132" t="s">
        <v>22</v>
      </c>
      <c r="I898" s="133">
        <v>216</v>
      </c>
      <c r="J898" s="133">
        <v>356</v>
      </c>
      <c r="K898" s="132"/>
      <c r="L898" s="132" t="s">
        <v>32</v>
      </c>
      <c r="M898" s="132" t="s">
        <v>21</v>
      </c>
      <c r="N898" s="133">
        <v>15</v>
      </c>
      <c r="O898" s="132" t="s">
        <v>23</v>
      </c>
      <c r="P898" s="134">
        <v>1.9</v>
      </c>
      <c r="Q898" s="135">
        <v>98.8</v>
      </c>
      <c r="R898" s="132" t="s">
        <v>25</v>
      </c>
      <c r="S898" s="136">
        <v>40827</v>
      </c>
      <c r="T898" s="136">
        <v>41613</v>
      </c>
      <c r="U898" s="132" t="s">
        <v>195</v>
      </c>
      <c r="V898" s="132" t="s">
        <v>3854</v>
      </c>
      <c r="W898" s="137">
        <v>60</v>
      </c>
      <c r="X898" s="137">
        <v>14.4</v>
      </c>
      <c r="Y898" s="137">
        <v>30</v>
      </c>
      <c r="Z898" s="137">
        <v>18</v>
      </c>
      <c r="AA898" s="137">
        <v>15</v>
      </c>
      <c r="AB898" s="137">
        <v>194.1333333333333</v>
      </c>
      <c r="AC898" s="138">
        <v>1.9177499999999998</v>
      </c>
      <c r="AD898" s="137">
        <v>48.533333333333324</v>
      </c>
      <c r="AE898" s="137">
        <v>1.2600625000000001</v>
      </c>
      <c r="AF898" s="137">
        <v>65.523250000000004</v>
      </c>
      <c r="AG898" s="139">
        <f>Table1[[#This Row],[Print/Copy Time from Sleep Mode (s)]]-Table1[[#This Row],[Print/Copy Time from Ready State (s)]]</f>
        <v>15.6</v>
      </c>
      <c r="AH898"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No Requirement</v>
      </c>
      <c r="AI898" s="139" t="b">
        <f>IF(Table1[[#This Row],[Recovery Time Requirement (s)]]="No Requirement",TRUE,IF(Table1[[#This Row],[Recovery Time Requirement (s)]]="Default Delay Time Missing","Unknown",Table1[[#This Row],[Recovery Time (s) (Tactive1 - Tactive0)]]&lt;=Table1[[#This Row],[Recovery Time Requirement (s)]]))</f>
        <v>1</v>
      </c>
      <c r="AJ898" s="139" t="b">
        <f>Table1[[#This Row],[Automatic Duplex Output Capable]]&lt;&gt;"Optional"</f>
        <v>1</v>
      </c>
      <c r="AK89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0</v>
      </c>
      <c r="AL898" s="140" t="str">
        <f t="array" ref="AL89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8" s="140">
        <f t="array" ref="AM89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v>
      </c>
      <c r="AN898" s="140">
        <f>Table1[[#This Row],[V2.0 TEC Requirement (kWh/wk)]]*52/3</f>
        <v>34.666666666666664</v>
      </c>
      <c r="AO89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1.2600625000000001</v>
      </c>
      <c r="AP898" s="140">
        <f t="array" ref="AP89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898" s="140">
        <f>Table1[[#This Row],[Proposed V3.0 TEC Requirement (kWh/wk)]]+IF(Table1[[#This Row],[Maximum Document Size Width]]&gt;=275,A3_Weekly,0)+IF(AND(ISNUMBER(FIND("WiFi",Table1[[#This Row],[Functional Adders]])),ISERROR(FIND("Ethernet",Table1[[#This Row],[Functional Adders]]))),WiFi_Weekly,0)</f>
        <v>0.254</v>
      </c>
      <c r="AR898" s="140" t="b">
        <f>Table1[[#This Row],[Typical Electricity Consumption (TEC) Per Proposed V3.0 Calculations (kWh/wk)]]&lt;=Table1[[#This Row],[Proposed V3.0 TEC Requirement Plus A3 and Wi-Fi Allowances (kWh/wk)]]</f>
        <v>0</v>
      </c>
      <c r="AS898" s="140" t="b">
        <f t="shared" ref="AS898:AS961" si="16">AND(AI898,AJ898,AK898,AR898)</f>
        <v>0</v>
      </c>
    </row>
    <row r="899" spans="1:45" ht="60" x14ac:dyDescent="0.2">
      <c r="A899" s="131">
        <v>2229550</v>
      </c>
      <c r="B899" s="132" t="s">
        <v>1319</v>
      </c>
      <c r="C899" s="132" t="s">
        <v>229</v>
      </c>
      <c r="D899" s="132" t="s">
        <v>3334</v>
      </c>
      <c r="E899" s="132" t="s">
        <v>3334</v>
      </c>
      <c r="F899" s="132"/>
      <c r="G899" s="132" t="s">
        <v>1432</v>
      </c>
      <c r="H899" s="132" t="s">
        <v>22</v>
      </c>
      <c r="I899" s="133">
        <v>216</v>
      </c>
      <c r="J899" s="133">
        <v>356</v>
      </c>
      <c r="K899" s="132"/>
      <c r="L899" s="132" t="s">
        <v>32</v>
      </c>
      <c r="M899" s="132" t="s">
        <v>21</v>
      </c>
      <c r="N899" s="133">
        <v>10</v>
      </c>
      <c r="O899" s="132" t="s">
        <v>23</v>
      </c>
      <c r="P899" s="134">
        <v>0.91700000000000004</v>
      </c>
      <c r="Q899" s="135">
        <v>47.683999999999997</v>
      </c>
      <c r="R899" s="132" t="s">
        <v>25</v>
      </c>
      <c r="S899" s="136">
        <v>42065</v>
      </c>
      <c r="T899" s="136">
        <v>41989</v>
      </c>
      <c r="U899" s="132" t="s">
        <v>3809</v>
      </c>
      <c r="V899" s="132" t="s">
        <v>3855</v>
      </c>
      <c r="W899" s="137">
        <v>6</v>
      </c>
      <c r="X899" s="137">
        <v>18</v>
      </c>
      <c r="Y899" s="137">
        <v>36</v>
      </c>
      <c r="Z899" s="137">
        <v>36</v>
      </c>
      <c r="AA899" s="137">
        <v>10</v>
      </c>
      <c r="AB899" s="137">
        <v>88.73333333333332</v>
      </c>
      <c r="AC899" s="138">
        <v>0.84796666666666665</v>
      </c>
      <c r="AD899" s="137">
        <v>22.18333333333333</v>
      </c>
      <c r="AE899" s="137">
        <v>0.53959166666666669</v>
      </c>
      <c r="AF899" s="137">
        <v>28.058766666666667</v>
      </c>
      <c r="AG899" s="139">
        <f>Table1[[#This Row],[Print/Copy Time from Sleep Mode (s)]]-Table1[[#This Row],[Print/Copy Time from Ready State (s)]]</f>
        <v>18</v>
      </c>
      <c r="AH89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9.1999999999999993</v>
      </c>
      <c r="AI899" s="139" t="b">
        <f>IF(Table1[[#This Row],[Recovery Time Requirement (s)]]="No Requirement",TRUE,IF(Table1[[#This Row],[Recovery Time Requirement (s)]]="Default Delay Time Missing","Unknown",Table1[[#This Row],[Recovery Time (s) (Tactive1 - Tactive0)]]&lt;=Table1[[#This Row],[Recovery Time Requirement (s)]]))</f>
        <v>0</v>
      </c>
      <c r="AJ899" s="139" t="b">
        <f>Table1[[#This Row],[Automatic Duplex Output Capable]]&lt;&gt;"Optional"</f>
        <v>1</v>
      </c>
      <c r="AK89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899" s="140" t="str">
        <f t="array" ref="AL89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899" s="140">
        <f t="array" ref="AM89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v>
      </c>
      <c r="AN899" s="140">
        <f>Table1[[#This Row],[V2.0 TEC Requirement (kWh/wk)]]*52/3</f>
        <v>26</v>
      </c>
      <c r="AO89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0.53959166666666669</v>
      </c>
      <c r="AP899" s="140">
        <f t="array" ref="AP89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899" s="140">
        <f>Table1[[#This Row],[Proposed V3.0 TEC Requirement (kWh/wk)]]+IF(Table1[[#This Row],[Maximum Document Size Width]]&gt;=275,A3_Weekly,0)+IF(AND(ISNUMBER(FIND("WiFi",Table1[[#This Row],[Functional Adders]])),ISERROR(FIND("Ethernet",Table1[[#This Row],[Functional Adders]]))),WiFi_Weekly,0)</f>
        <v>0.254</v>
      </c>
      <c r="AR899" s="140" t="b">
        <f>Table1[[#This Row],[Typical Electricity Consumption (TEC) Per Proposed V3.0 Calculations (kWh/wk)]]&lt;=Table1[[#This Row],[Proposed V3.0 TEC Requirement Plus A3 and Wi-Fi Allowances (kWh/wk)]]</f>
        <v>0</v>
      </c>
      <c r="AS899" s="140" t="b">
        <f t="shared" si="16"/>
        <v>0</v>
      </c>
    </row>
    <row r="900" spans="1:45" ht="60" x14ac:dyDescent="0.2">
      <c r="A900" s="131">
        <v>2229551</v>
      </c>
      <c r="B900" s="132" t="s">
        <v>1319</v>
      </c>
      <c r="C900" s="132" t="s">
        <v>229</v>
      </c>
      <c r="D900" s="132" t="s">
        <v>3335</v>
      </c>
      <c r="E900" s="132" t="s">
        <v>3335</v>
      </c>
      <c r="F900" s="132"/>
      <c r="G900" s="132" t="s">
        <v>1432</v>
      </c>
      <c r="H900" s="132" t="s">
        <v>22</v>
      </c>
      <c r="I900" s="133">
        <v>216</v>
      </c>
      <c r="J900" s="133">
        <v>356</v>
      </c>
      <c r="K900" s="132"/>
      <c r="L900" s="132" t="s">
        <v>32</v>
      </c>
      <c r="M900" s="132" t="s">
        <v>21</v>
      </c>
      <c r="N900" s="133">
        <v>18</v>
      </c>
      <c r="O900" s="132" t="s">
        <v>23</v>
      </c>
      <c r="P900" s="134">
        <v>1.2669999999999999</v>
      </c>
      <c r="Q900" s="135">
        <v>65.884</v>
      </c>
      <c r="R900" s="132" t="s">
        <v>25</v>
      </c>
      <c r="S900" s="136">
        <v>42065</v>
      </c>
      <c r="T900" s="136">
        <v>41989</v>
      </c>
      <c r="U900" s="132" t="s">
        <v>3809</v>
      </c>
      <c r="V900" s="132" t="s">
        <v>3856</v>
      </c>
      <c r="W900" s="137">
        <v>6</v>
      </c>
      <c r="X900" s="137">
        <v>13.8</v>
      </c>
      <c r="Y900" s="137">
        <v>33</v>
      </c>
      <c r="Z900" s="137">
        <v>30</v>
      </c>
      <c r="AA900" s="137">
        <v>18</v>
      </c>
      <c r="AB900" s="137">
        <v>179.46666666666667</v>
      </c>
      <c r="AC900" s="138">
        <v>1.2610833333333333</v>
      </c>
      <c r="AD900" s="137">
        <v>44.866666666666667</v>
      </c>
      <c r="AE900" s="137">
        <v>0.63027083333333334</v>
      </c>
      <c r="AF900" s="137">
        <v>32.774083333333337</v>
      </c>
      <c r="AG900" s="139">
        <f>Table1[[#This Row],[Print/Copy Time from Sleep Mode (s)]]-Table1[[#This Row],[Print/Copy Time from Ready State (s)]]</f>
        <v>19.2</v>
      </c>
      <c r="AH90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12.559999999999999</v>
      </c>
      <c r="AI900" s="139" t="b">
        <f>IF(Table1[[#This Row],[Recovery Time Requirement (s)]]="No Requirement",TRUE,IF(Table1[[#This Row],[Recovery Time Requirement (s)]]="Default Delay Time Missing","Unknown",Table1[[#This Row],[Recovery Time (s) (Tactive1 - Tactive0)]]&lt;=Table1[[#This Row],[Recovery Time Requirement (s)]]))</f>
        <v>0</v>
      </c>
      <c r="AJ900" s="139" t="b">
        <f>Table1[[#This Row],[Automatic Duplex Output Capable]]&lt;&gt;"Optional"</f>
        <v>1</v>
      </c>
      <c r="AK90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0" s="140" t="str">
        <f t="array" ref="AL90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0" s="140">
        <f t="array" ref="AM90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2.3899999999999997</v>
      </c>
      <c r="AN900" s="140">
        <f>Table1[[#This Row],[V2.0 TEC Requirement (kWh/wk)]]*52/3</f>
        <v>41.426666666666662</v>
      </c>
      <c r="AO90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0.63027083333333334</v>
      </c>
      <c r="AP900" s="140">
        <f t="array" ref="AP90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0.254</v>
      </c>
      <c r="AQ900" s="140">
        <f>Table1[[#This Row],[Proposed V3.0 TEC Requirement (kWh/wk)]]+IF(Table1[[#This Row],[Maximum Document Size Width]]&gt;=275,A3_Weekly,0)+IF(AND(ISNUMBER(FIND("WiFi",Table1[[#This Row],[Functional Adders]])),ISERROR(FIND("Ethernet",Table1[[#This Row],[Functional Adders]]))),WiFi_Weekly,0)</f>
        <v>0.254</v>
      </c>
      <c r="AR900" s="140" t="b">
        <f>Table1[[#This Row],[Typical Electricity Consumption (TEC) Per Proposed V3.0 Calculations (kWh/wk)]]&lt;=Table1[[#This Row],[Proposed V3.0 TEC Requirement Plus A3 and Wi-Fi Allowances (kWh/wk)]]</f>
        <v>0</v>
      </c>
      <c r="AS900" s="140" t="b">
        <f t="shared" si="16"/>
        <v>0</v>
      </c>
    </row>
    <row r="901" spans="1:45" ht="48" x14ac:dyDescent="0.2">
      <c r="A901" s="131">
        <v>2198415</v>
      </c>
      <c r="B901" s="132" t="s">
        <v>1319</v>
      </c>
      <c r="C901" s="132" t="s">
        <v>229</v>
      </c>
      <c r="D901" s="132" t="s">
        <v>3336</v>
      </c>
      <c r="E901" s="132" t="s">
        <v>3336</v>
      </c>
      <c r="F901" s="132" t="s">
        <v>3337</v>
      </c>
      <c r="G901" s="132" t="s">
        <v>1432</v>
      </c>
      <c r="H901" s="132" t="s">
        <v>22</v>
      </c>
      <c r="I901" s="133">
        <v>216</v>
      </c>
      <c r="J901" s="133">
        <v>356</v>
      </c>
      <c r="K901" s="132"/>
      <c r="L901" s="132" t="s">
        <v>32</v>
      </c>
      <c r="M901" s="132" t="s">
        <v>21</v>
      </c>
      <c r="N901" s="133">
        <v>24</v>
      </c>
      <c r="O901" s="132" t="s">
        <v>24</v>
      </c>
      <c r="P901" s="134">
        <v>3</v>
      </c>
      <c r="Q901" s="135">
        <v>156</v>
      </c>
      <c r="R901" s="132" t="s">
        <v>25</v>
      </c>
      <c r="S901" s="136">
        <v>41640</v>
      </c>
      <c r="T901" s="136">
        <v>41620</v>
      </c>
      <c r="U901" s="132" t="s">
        <v>195</v>
      </c>
      <c r="V901" s="132" t="s">
        <v>3857</v>
      </c>
      <c r="W901" s="137">
        <v>1</v>
      </c>
      <c r="X901" s="137">
        <v>16.2</v>
      </c>
      <c r="Y901" s="137">
        <v>22.8</v>
      </c>
      <c r="Z901" s="137">
        <v>22.2</v>
      </c>
      <c r="AA901" s="137">
        <v>24</v>
      </c>
      <c r="AB901" s="137">
        <v>262.86666666666667</v>
      </c>
      <c r="AC901" s="138">
        <v>2.9565333333333337</v>
      </c>
      <c r="AD901" s="137">
        <v>65.716666666666669</v>
      </c>
      <c r="AE901" s="137">
        <v>2.2385333333333337</v>
      </c>
      <c r="AF901" s="137">
        <v>116.40373333333335</v>
      </c>
      <c r="AG901" s="139">
        <f>Table1[[#This Row],[Print/Copy Time from Sleep Mode (s)]]-Table1[[#This Row],[Print/Copy Time from Ready State (s)]]</f>
        <v>6.6000000000000014</v>
      </c>
      <c r="AH90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15.08</v>
      </c>
      <c r="AI901" s="139" t="b">
        <f>IF(Table1[[#This Row],[Recovery Time Requirement (s)]]="No Requirement",TRUE,IF(Table1[[#This Row],[Recovery Time Requirement (s)]]="Default Delay Time Missing","Unknown",Table1[[#This Row],[Recovery Time (s) (Tactive1 - Tactive0)]]&lt;=Table1[[#This Row],[Recovery Time Requirement (s)]]))</f>
        <v>1</v>
      </c>
      <c r="AJ901" s="139" t="b">
        <f>Table1[[#This Row],[Automatic Duplex Output Capable]]&lt;&gt;"Optional"</f>
        <v>1</v>
      </c>
      <c r="AK90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1" s="140" t="str">
        <f t="array" ref="AL90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1" s="140">
        <f t="array" ref="AM90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3.17</v>
      </c>
      <c r="AN901" s="140">
        <f>Table1[[#This Row],[V2.0 TEC Requirement (kWh/wk)]]*52/3</f>
        <v>54.946666666666665</v>
      </c>
      <c r="AO90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2.2385333333333337</v>
      </c>
      <c r="AP901" s="140">
        <f t="array" ref="AP90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0.317</v>
      </c>
      <c r="AQ901" s="140">
        <f>Table1[[#This Row],[Proposed V3.0 TEC Requirement (kWh/wk)]]+IF(Table1[[#This Row],[Maximum Document Size Width]]&gt;=275,A3_Weekly,0)+IF(AND(ISNUMBER(FIND("WiFi",Table1[[#This Row],[Functional Adders]])),ISERROR(FIND("Ethernet",Table1[[#This Row],[Functional Adders]]))),WiFi_Weekly,0)</f>
        <v>0.317</v>
      </c>
      <c r="AR901" s="140" t="b">
        <f>Table1[[#This Row],[Typical Electricity Consumption (TEC) Per Proposed V3.0 Calculations (kWh/wk)]]&lt;=Table1[[#This Row],[Proposed V3.0 TEC Requirement Plus A3 and Wi-Fi Allowances (kWh/wk)]]</f>
        <v>0</v>
      </c>
      <c r="AS901" s="140" t="b">
        <f t="shared" si="16"/>
        <v>0</v>
      </c>
    </row>
    <row r="902" spans="1:45" ht="36" x14ac:dyDescent="0.2">
      <c r="A902" s="131">
        <v>2197765</v>
      </c>
      <c r="B902" s="132" t="s">
        <v>1319</v>
      </c>
      <c r="C902" s="132" t="s">
        <v>229</v>
      </c>
      <c r="D902" s="132" t="s">
        <v>3338</v>
      </c>
      <c r="E902" s="132" t="s">
        <v>3338</v>
      </c>
      <c r="F902" s="132"/>
      <c r="G902" s="132" t="s">
        <v>1432</v>
      </c>
      <c r="H902" s="132" t="s">
        <v>22</v>
      </c>
      <c r="I902" s="133">
        <v>216</v>
      </c>
      <c r="J902" s="133">
        <v>356</v>
      </c>
      <c r="K902" s="132"/>
      <c r="L902" s="132" t="s">
        <v>32</v>
      </c>
      <c r="M902" s="132" t="s">
        <v>21</v>
      </c>
      <c r="N902" s="133">
        <v>36</v>
      </c>
      <c r="O902" s="132" t="s">
        <v>24</v>
      </c>
      <c r="P902" s="134">
        <v>3.6</v>
      </c>
      <c r="Q902" s="135">
        <v>187.2</v>
      </c>
      <c r="R902" s="132" t="s">
        <v>25</v>
      </c>
      <c r="S902" s="136">
        <v>41177</v>
      </c>
      <c r="T902" s="136">
        <v>41613</v>
      </c>
      <c r="U902" s="132" t="s">
        <v>93</v>
      </c>
      <c r="V902" s="132" t="s">
        <v>3858</v>
      </c>
      <c r="W902" s="137">
        <v>5</v>
      </c>
      <c r="X902" s="137">
        <v>13.2</v>
      </c>
      <c r="Y902" s="137">
        <v>46.8</v>
      </c>
      <c r="Z902" s="137">
        <v>42</v>
      </c>
      <c r="AA902" s="137">
        <v>32</v>
      </c>
      <c r="AB902" s="137">
        <v>567.20000000000005</v>
      </c>
      <c r="AC902" s="138">
        <v>3.6040000000000001</v>
      </c>
      <c r="AD902" s="137">
        <v>141.80000000000001</v>
      </c>
      <c r="AE902" s="137">
        <v>1.657</v>
      </c>
      <c r="AF902" s="137">
        <v>86.164000000000001</v>
      </c>
      <c r="AG902" s="139">
        <f>Table1[[#This Row],[Print/Copy Time from Sleep Mode (s)]]-Table1[[#This Row],[Print/Copy Time from Ready State (s)]]</f>
        <v>33.599999999999994</v>
      </c>
      <c r="AH90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902" s="139" t="b">
        <f>IF(Table1[[#This Row],[Recovery Time Requirement (s)]]="No Requirement",TRUE,IF(Table1[[#This Row],[Recovery Time Requirement (s)]]="Default Delay Time Missing","Unknown",Table1[[#This Row],[Recovery Time (s) (Tactive1 - Tactive0)]]&lt;=Table1[[#This Row],[Recovery Time Requirement (s)]]))</f>
        <v>0</v>
      </c>
      <c r="AJ902" s="139" t="b">
        <f>Table1[[#This Row],[Automatic Duplex Output Capable]]&lt;&gt;"Optional"</f>
        <v>1</v>
      </c>
      <c r="AK90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2" s="140" t="str">
        <f t="array" ref="AL90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2" s="140">
        <f t="array" ref="AM90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5.15</v>
      </c>
      <c r="AN902" s="140">
        <f>Table1[[#This Row],[V2.0 TEC Requirement (kWh/wk)]]*52/3</f>
        <v>89.266666666666666</v>
      </c>
      <c r="AO90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1.657</v>
      </c>
      <c r="AP902" s="140">
        <f t="array" ref="AP90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902" s="140">
        <f>Table1[[#This Row],[Proposed V3.0 TEC Requirement (kWh/wk)]]+IF(Table1[[#This Row],[Maximum Document Size Width]]&gt;=275,A3_Weekly,0)+IF(AND(ISNUMBER(FIND("WiFi",Table1[[#This Row],[Functional Adders]])),ISERROR(FIND("Ethernet",Table1[[#This Row],[Functional Adders]]))),WiFi_Weekly,0)</f>
        <v>0.56899999999999995</v>
      </c>
      <c r="AR902" s="140" t="b">
        <f>Table1[[#This Row],[Typical Electricity Consumption (TEC) Per Proposed V3.0 Calculations (kWh/wk)]]&lt;=Table1[[#This Row],[Proposed V3.0 TEC Requirement Plus A3 and Wi-Fi Allowances (kWh/wk)]]</f>
        <v>0</v>
      </c>
      <c r="AS902" s="140" t="b">
        <f t="shared" si="16"/>
        <v>0</v>
      </c>
    </row>
    <row r="903" spans="1:45" ht="36" x14ac:dyDescent="0.2">
      <c r="A903" s="131">
        <v>2212696</v>
      </c>
      <c r="B903" s="132" t="s">
        <v>1319</v>
      </c>
      <c r="C903" s="132" t="s">
        <v>229</v>
      </c>
      <c r="D903" s="132" t="s">
        <v>3339</v>
      </c>
      <c r="E903" s="132" t="s">
        <v>3339</v>
      </c>
      <c r="F903" s="132"/>
      <c r="G903" s="132" t="s">
        <v>1432</v>
      </c>
      <c r="H903" s="132" t="s">
        <v>22</v>
      </c>
      <c r="I903" s="133">
        <v>216</v>
      </c>
      <c r="J903" s="133">
        <v>356</v>
      </c>
      <c r="K903" s="132"/>
      <c r="L903" s="132" t="s">
        <v>32</v>
      </c>
      <c r="M903" s="132" t="s">
        <v>21</v>
      </c>
      <c r="N903" s="133">
        <v>36</v>
      </c>
      <c r="O903" s="132" t="s">
        <v>24</v>
      </c>
      <c r="P903" s="134">
        <v>2.4630000000000001</v>
      </c>
      <c r="Q903" s="135">
        <v>128.07599999999999</v>
      </c>
      <c r="R903" s="132" t="s">
        <v>25</v>
      </c>
      <c r="S903" s="136">
        <v>41891</v>
      </c>
      <c r="T903" s="136">
        <v>41801</v>
      </c>
      <c r="U903" s="132" t="s">
        <v>93</v>
      </c>
      <c r="V903" s="132" t="s">
        <v>3859</v>
      </c>
      <c r="W903" s="137">
        <v>0</v>
      </c>
      <c r="X903" s="137">
        <v>10.199999999999999</v>
      </c>
      <c r="Y903" s="137">
        <v>25.8</v>
      </c>
      <c r="Z903" s="137">
        <v>21</v>
      </c>
      <c r="AA903" s="137">
        <v>32</v>
      </c>
      <c r="AB903" s="137">
        <v>426</v>
      </c>
      <c r="AC903" s="138">
        <v>2.4628000000000001</v>
      </c>
      <c r="AD903" s="137">
        <v>106.5</v>
      </c>
      <c r="AE903" s="137">
        <v>0.94329999999999992</v>
      </c>
      <c r="AF903" s="137">
        <v>49.051599999999993</v>
      </c>
      <c r="AG903" s="139">
        <f>Table1[[#This Row],[Print/Copy Time from Sleep Mode (s)]]-Table1[[#This Row],[Print/Copy Time from Ready State (s)]]</f>
        <v>15.600000000000001</v>
      </c>
      <c r="AH90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903" s="139" t="b">
        <f>IF(Table1[[#This Row],[Recovery Time Requirement (s)]]="No Requirement",TRUE,IF(Table1[[#This Row],[Recovery Time Requirement (s)]]="Default Delay Time Missing","Unknown",Table1[[#This Row],[Recovery Time (s) (Tactive1 - Tactive0)]]&lt;=Table1[[#This Row],[Recovery Time Requirement (s)]]))</f>
        <v>1</v>
      </c>
      <c r="AJ903" s="139" t="b">
        <f>Table1[[#This Row],[Automatic Duplex Output Capable]]&lt;&gt;"Optional"</f>
        <v>1</v>
      </c>
      <c r="AK90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3" s="140" t="str">
        <f t="array" ref="AL90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3" s="140">
        <f t="array" ref="AM90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5.15</v>
      </c>
      <c r="AN903" s="140">
        <f>Table1[[#This Row],[V2.0 TEC Requirement (kWh/wk)]]*52/3</f>
        <v>89.266666666666666</v>
      </c>
      <c r="AO90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0.94329999999999992</v>
      </c>
      <c r="AP903" s="140">
        <f t="array" ref="AP90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903" s="140">
        <f>Table1[[#This Row],[Proposed V3.0 TEC Requirement (kWh/wk)]]+IF(Table1[[#This Row],[Maximum Document Size Width]]&gt;=275,A3_Weekly,0)+IF(AND(ISNUMBER(FIND("WiFi",Table1[[#This Row],[Functional Adders]])),ISERROR(FIND("Ethernet",Table1[[#This Row],[Functional Adders]]))),WiFi_Weekly,0)</f>
        <v>0.56899999999999995</v>
      </c>
      <c r="AR903" s="140" t="b">
        <f>Table1[[#This Row],[Typical Electricity Consumption (TEC) Per Proposed V3.0 Calculations (kWh/wk)]]&lt;=Table1[[#This Row],[Proposed V3.0 TEC Requirement Plus A3 and Wi-Fi Allowances (kWh/wk)]]</f>
        <v>0</v>
      </c>
      <c r="AS903" s="140" t="b">
        <f t="shared" si="16"/>
        <v>0</v>
      </c>
    </row>
    <row r="904" spans="1:45" ht="36" x14ac:dyDescent="0.2">
      <c r="A904" s="131">
        <v>2203574</v>
      </c>
      <c r="B904" s="132" t="s">
        <v>1319</v>
      </c>
      <c r="C904" s="132" t="s">
        <v>229</v>
      </c>
      <c r="D904" s="132" t="s">
        <v>3340</v>
      </c>
      <c r="E904" s="132" t="s">
        <v>3340</v>
      </c>
      <c r="F904" s="132"/>
      <c r="G904" s="132" t="s">
        <v>1432</v>
      </c>
      <c r="H904" s="132" t="s">
        <v>22</v>
      </c>
      <c r="I904" s="133">
        <v>330</v>
      </c>
      <c r="J904" s="133">
        <v>457</v>
      </c>
      <c r="K904" s="132"/>
      <c r="L904" s="132" t="s">
        <v>32</v>
      </c>
      <c r="M904" s="132" t="s">
        <v>21</v>
      </c>
      <c r="N904" s="133">
        <v>55</v>
      </c>
      <c r="O904" s="132" t="s">
        <v>24</v>
      </c>
      <c r="P904" s="134">
        <v>5.6</v>
      </c>
      <c r="Q904" s="135">
        <v>291.2</v>
      </c>
      <c r="R904" s="132" t="s">
        <v>25</v>
      </c>
      <c r="S904" s="136">
        <v>41640</v>
      </c>
      <c r="T904" s="136">
        <v>41670</v>
      </c>
      <c r="U904" s="132" t="s">
        <v>45</v>
      </c>
      <c r="V904" s="132" t="s">
        <v>3860</v>
      </c>
      <c r="W904" s="137">
        <v>2</v>
      </c>
      <c r="X904" s="137">
        <v>10.8</v>
      </c>
      <c r="Y904" s="137">
        <v>28.2</v>
      </c>
      <c r="Z904" s="137">
        <v>24</v>
      </c>
      <c r="AA904" s="137">
        <v>32</v>
      </c>
      <c r="AB904" s="137">
        <v>816.8</v>
      </c>
      <c r="AC904" s="138">
        <v>5.6456</v>
      </c>
      <c r="AD904" s="137">
        <v>204.2</v>
      </c>
      <c r="AE904" s="137">
        <v>2.9485999999999999</v>
      </c>
      <c r="AF904" s="137">
        <v>153.3272</v>
      </c>
      <c r="AG904" s="139">
        <f>Table1[[#This Row],[Print/Copy Time from Sleep Mode (s)]]-Table1[[#This Row],[Print/Copy Time from Ready State (s)]]</f>
        <v>17.399999999999999</v>
      </c>
      <c r="AH90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04" s="139" t="b">
        <f>IF(Table1[[#This Row],[Recovery Time Requirement (s)]]="No Requirement",TRUE,IF(Table1[[#This Row],[Recovery Time Requirement (s)]]="Default Delay Time Missing","Unknown",Table1[[#This Row],[Recovery Time (s) (Tactive1 - Tactive0)]]&lt;=Table1[[#This Row],[Recovery Time Requirement (s)]]))</f>
        <v>1</v>
      </c>
      <c r="AJ904" s="139" t="b">
        <f>Table1[[#This Row],[Automatic Duplex Output Capable]]&lt;&gt;"Optional"</f>
        <v>1</v>
      </c>
      <c r="AK90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4" s="140" t="str">
        <f t="array" ref="AL90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4" s="140">
        <f t="array" ref="AM90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904" s="140">
        <f>Table1[[#This Row],[V2.0 TEC Requirement (kWh/wk)]]*52/3</f>
        <v>160.33333333333334</v>
      </c>
      <c r="AO90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2.8986000000000001</v>
      </c>
      <c r="AP904" s="140">
        <f t="array" ref="AP90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904" s="140">
        <f>Table1[[#This Row],[Proposed V3.0 TEC Requirement (kWh/wk)]]+IF(Table1[[#This Row],[Maximum Document Size Width]]&gt;=275,A3_Weekly,0)+IF(AND(ISNUMBER(FIND("WiFi",Table1[[#This Row],[Functional Adders]])),ISERROR(FIND("Ethernet",Table1[[#This Row],[Functional Adders]]))),WiFi_Weekly,0)</f>
        <v>0.90600000000000003</v>
      </c>
      <c r="AR904" s="140" t="b">
        <f>Table1[[#This Row],[Typical Electricity Consumption (TEC) Per Proposed V3.0 Calculations (kWh/wk)]]&lt;=Table1[[#This Row],[Proposed V3.0 TEC Requirement Plus A3 and Wi-Fi Allowances (kWh/wk)]]</f>
        <v>0</v>
      </c>
      <c r="AS904" s="140" t="b">
        <f t="shared" si="16"/>
        <v>0</v>
      </c>
    </row>
    <row r="905" spans="1:45" ht="60" x14ac:dyDescent="0.2">
      <c r="A905" s="131">
        <v>2186156</v>
      </c>
      <c r="B905" s="132" t="s">
        <v>1319</v>
      </c>
      <c r="C905" s="132" t="s">
        <v>229</v>
      </c>
      <c r="D905" s="132" t="s">
        <v>3341</v>
      </c>
      <c r="E905" s="132" t="s">
        <v>3341</v>
      </c>
      <c r="F905" s="132"/>
      <c r="G905" s="132" t="s">
        <v>1432</v>
      </c>
      <c r="H905" s="132" t="s">
        <v>22</v>
      </c>
      <c r="I905" s="133">
        <v>279</v>
      </c>
      <c r="J905" s="133">
        <v>432</v>
      </c>
      <c r="K905" s="132"/>
      <c r="L905" s="132" t="s">
        <v>32</v>
      </c>
      <c r="M905" s="132" t="s">
        <v>21</v>
      </c>
      <c r="N905" s="133">
        <v>75</v>
      </c>
      <c r="O905" s="132" t="s">
        <v>24</v>
      </c>
      <c r="P905" s="134">
        <v>12.5</v>
      </c>
      <c r="Q905" s="135">
        <v>650</v>
      </c>
      <c r="R905" s="132" t="s">
        <v>25</v>
      </c>
      <c r="S905" s="136">
        <v>40452</v>
      </c>
      <c r="T905" s="136">
        <v>41474</v>
      </c>
      <c r="U905" s="132" t="s">
        <v>196</v>
      </c>
      <c r="V905" s="132" t="s">
        <v>3861</v>
      </c>
      <c r="W905" s="137">
        <v>1</v>
      </c>
      <c r="X905" s="137">
        <v>37.200000000000003</v>
      </c>
      <c r="Y905" s="137">
        <v>140.4</v>
      </c>
      <c r="Z905" s="137">
        <v>6960</v>
      </c>
      <c r="AA905" s="137">
        <v>32</v>
      </c>
      <c r="AB905" s="137">
        <v>1732.2</v>
      </c>
      <c r="AC905" s="138">
        <v>12.5266</v>
      </c>
      <c r="AD905" s="137">
        <v>433.05</v>
      </c>
      <c r="AE905" s="137">
        <v>6.9368500000000006</v>
      </c>
      <c r="AF905" s="137">
        <v>360.71620000000001</v>
      </c>
      <c r="AG905" s="139">
        <f>Table1[[#This Row],[Print/Copy Time from Sleep Mode (s)]]-Table1[[#This Row],[Print/Copy Time from Ready State (s)]]</f>
        <v>103.2</v>
      </c>
      <c r="AH90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05" s="139" t="b">
        <f>IF(Table1[[#This Row],[Recovery Time Requirement (s)]]="No Requirement",TRUE,IF(Table1[[#This Row],[Recovery Time Requirement (s)]]="Default Delay Time Missing","Unknown",Table1[[#This Row],[Recovery Time (s) (Tactive1 - Tactive0)]]&lt;=Table1[[#This Row],[Recovery Time Requirement (s)]]))</f>
        <v>0</v>
      </c>
      <c r="AJ905" s="139" t="b">
        <f>Table1[[#This Row],[Automatic Duplex Output Capable]]&lt;&gt;"Optional"</f>
        <v>1</v>
      </c>
      <c r="AK90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5" s="140" t="str">
        <f t="array" ref="AL90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5" s="140">
        <f t="array" ref="AM90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905" s="140">
        <f>Table1[[#This Row],[V2.0 TEC Requirement (kWh/wk)]]*52/3</f>
        <v>273.00000000000006</v>
      </c>
      <c r="AO90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6.8868500000000008</v>
      </c>
      <c r="AP905" s="140">
        <f t="array" ref="AP90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905" s="140">
        <f>Table1[[#This Row],[Proposed V3.0 TEC Requirement (kWh/wk)]]+IF(Table1[[#This Row],[Maximum Document Size Width]]&gt;=275,A3_Weekly,0)+IF(AND(ISNUMBER(FIND("WiFi",Table1[[#This Row],[Functional Adders]])),ISERROR(FIND("Ethernet",Table1[[#This Row],[Functional Adders]]))),WiFi_Weekly,0)</f>
        <v>1.768</v>
      </c>
      <c r="AR905" s="140" t="b">
        <f>Table1[[#This Row],[Typical Electricity Consumption (TEC) Per Proposed V3.0 Calculations (kWh/wk)]]&lt;=Table1[[#This Row],[Proposed V3.0 TEC Requirement Plus A3 and Wi-Fi Allowances (kWh/wk)]]</f>
        <v>0</v>
      </c>
      <c r="AS905" s="140" t="b">
        <f t="shared" si="16"/>
        <v>0</v>
      </c>
    </row>
    <row r="906" spans="1:45" ht="36" x14ac:dyDescent="0.2">
      <c r="A906" s="131">
        <v>2212628</v>
      </c>
      <c r="B906" s="132" t="s">
        <v>1319</v>
      </c>
      <c r="C906" s="132" t="s">
        <v>229</v>
      </c>
      <c r="D906" s="132" t="s">
        <v>3342</v>
      </c>
      <c r="E906" s="132" t="s">
        <v>3342</v>
      </c>
      <c r="F906" s="132"/>
      <c r="G906" s="132" t="s">
        <v>1432</v>
      </c>
      <c r="H906" s="132" t="s">
        <v>22</v>
      </c>
      <c r="I906" s="133">
        <v>320</v>
      </c>
      <c r="J906" s="133">
        <v>483</v>
      </c>
      <c r="K906" s="132"/>
      <c r="L906" s="132" t="s">
        <v>32</v>
      </c>
      <c r="M906" s="132" t="s">
        <v>21</v>
      </c>
      <c r="N906" s="133">
        <v>70</v>
      </c>
      <c r="O906" s="132" t="s">
        <v>24</v>
      </c>
      <c r="P906" s="134">
        <v>5.6619999999999999</v>
      </c>
      <c r="Q906" s="135">
        <v>294.42399999999998</v>
      </c>
      <c r="R906" s="132" t="s">
        <v>25</v>
      </c>
      <c r="S906" s="136">
        <v>41884</v>
      </c>
      <c r="T906" s="136">
        <v>41799</v>
      </c>
      <c r="U906" s="132" t="s">
        <v>195</v>
      </c>
      <c r="V906" s="132" t="s">
        <v>3862</v>
      </c>
      <c r="W906" s="137">
        <v>0</v>
      </c>
      <c r="X906" s="137">
        <v>9</v>
      </c>
      <c r="Y906" s="137">
        <v>33</v>
      </c>
      <c r="Z906" s="137">
        <v>27</v>
      </c>
      <c r="AA906" s="137">
        <v>32</v>
      </c>
      <c r="AB906" s="137">
        <v>1055</v>
      </c>
      <c r="AC906" s="138">
        <v>5.6718000000000002</v>
      </c>
      <c r="AD906" s="137">
        <v>263.75</v>
      </c>
      <c r="AE906" s="137">
        <v>1.8085499999999999</v>
      </c>
      <c r="AF906" s="137">
        <v>94.044599999999988</v>
      </c>
      <c r="AG906" s="139">
        <f>Table1[[#This Row],[Print/Copy Time from Sleep Mode (s)]]-Table1[[#This Row],[Print/Copy Time from Ready State (s)]]</f>
        <v>24</v>
      </c>
      <c r="AH90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06" s="139" t="b">
        <f>IF(Table1[[#This Row],[Recovery Time Requirement (s)]]="No Requirement",TRUE,IF(Table1[[#This Row],[Recovery Time Requirement (s)]]="Default Delay Time Missing","Unknown",Table1[[#This Row],[Recovery Time (s) (Tactive1 - Tactive0)]]&lt;=Table1[[#This Row],[Recovery Time Requirement (s)]]))</f>
        <v>1</v>
      </c>
      <c r="AJ906" s="139" t="b">
        <f>Table1[[#This Row],[Automatic Duplex Output Capable]]&lt;&gt;"Optional"</f>
        <v>1</v>
      </c>
      <c r="AK90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6" s="140" t="str">
        <f t="array" ref="AL90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6" s="140">
        <f t="array" ref="AM90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12.25</v>
      </c>
      <c r="AN906" s="140">
        <f>Table1[[#This Row],[V2.0 TEC Requirement (kWh/wk)]]*52/3</f>
        <v>212.33333333333334</v>
      </c>
      <c r="AO90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1.7585499999999998</v>
      </c>
      <c r="AP906" s="140">
        <f t="array" ref="AP90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1.4379999999999997</v>
      </c>
      <c r="AQ906" s="140">
        <f>Table1[[#This Row],[Proposed V3.0 TEC Requirement (kWh/wk)]]+IF(Table1[[#This Row],[Maximum Document Size Width]]&gt;=275,A3_Weekly,0)+IF(AND(ISNUMBER(FIND("WiFi",Table1[[#This Row],[Functional Adders]])),ISERROR(FIND("Ethernet",Table1[[#This Row],[Functional Adders]]))),WiFi_Weekly,0)</f>
        <v>1.4879999999999998</v>
      </c>
      <c r="AR906" s="140" t="b">
        <f>Table1[[#This Row],[Typical Electricity Consumption (TEC) Per Proposed V3.0 Calculations (kWh/wk)]]&lt;=Table1[[#This Row],[Proposed V3.0 TEC Requirement Plus A3 and Wi-Fi Allowances (kWh/wk)]]</f>
        <v>0</v>
      </c>
      <c r="AS906" s="140" t="b">
        <f t="shared" si="16"/>
        <v>0</v>
      </c>
    </row>
    <row r="907" spans="1:45" ht="36" x14ac:dyDescent="0.2">
      <c r="A907" s="131">
        <v>2203573</v>
      </c>
      <c r="B907" s="132" t="s">
        <v>1319</v>
      </c>
      <c r="C907" s="132" t="s">
        <v>229</v>
      </c>
      <c r="D907" s="132" t="s">
        <v>3343</v>
      </c>
      <c r="E907" s="132" t="s">
        <v>3343</v>
      </c>
      <c r="F907" s="132"/>
      <c r="G907" s="132" t="s">
        <v>1432</v>
      </c>
      <c r="H907" s="132" t="s">
        <v>22</v>
      </c>
      <c r="I907" s="133">
        <v>330</v>
      </c>
      <c r="J907" s="133">
        <v>457</v>
      </c>
      <c r="K907" s="132"/>
      <c r="L907" s="132" t="s">
        <v>32</v>
      </c>
      <c r="M907" s="132" t="s">
        <v>21</v>
      </c>
      <c r="N907" s="133">
        <v>55</v>
      </c>
      <c r="O907" s="132" t="s">
        <v>24</v>
      </c>
      <c r="P907" s="134">
        <v>3.9</v>
      </c>
      <c r="Q907" s="135">
        <v>202.8</v>
      </c>
      <c r="R907" s="132" t="s">
        <v>25</v>
      </c>
      <c r="S907" s="136">
        <v>41640</v>
      </c>
      <c r="T907" s="136">
        <v>41670</v>
      </c>
      <c r="U907" s="132" t="s">
        <v>45</v>
      </c>
      <c r="V907" s="132" t="s">
        <v>3863</v>
      </c>
      <c r="W907" s="137">
        <v>2</v>
      </c>
      <c r="X907" s="137">
        <v>10.8</v>
      </c>
      <c r="Y907" s="137">
        <v>21</v>
      </c>
      <c r="Z907" s="137">
        <v>21</v>
      </c>
      <c r="AA907" s="137">
        <v>32</v>
      </c>
      <c r="AB907" s="137">
        <v>484.2</v>
      </c>
      <c r="AC907" s="138">
        <v>3.8801999999999999</v>
      </c>
      <c r="AD907" s="137">
        <v>121.05</v>
      </c>
      <c r="AE907" s="137">
        <v>2.40645</v>
      </c>
      <c r="AF907" s="137">
        <v>125.1354</v>
      </c>
      <c r="AG907" s="139">
        <f>Table1[[#This Row],[Print/Copy Time from Sleep Mode (s)]]-Table1[[#This Row],[Print/Copy Time from Ready State (s)]]</f>
        <v>10.199999999999999</v>
      </c>
      <c r="AH90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07" s="139" t="b">
        <f>IF(Table1[[#This Row],[Recovery Time Requirement (s)]]="No Requirement",TRUE,IF(Table1[[#This Row],[Recovery Time Requirement (s)]]="Default Delay Time Missing","Unknown",Table1[[#This Row],[Recovery Time (s) (Tactive1 - Tactive0)]]&lt;=Table1[[#This Row],[Recovery Time Requirement (s)]]))</f>
        <v>1</v>
      </c>
      <c r="AJ907" s="139" t="b">
        <f>Table1[[#This Row],[Automatic Duplex Output Capable]]&lt;&gt;"Optional"</f>
        <v>1</v>
      </c>
      <c r="AK90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7" s="140" t="str">
        <f t="array" ref="AL90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7" s="140">
        <f t="array" ref="AM90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907" s="140">
        <f>Table1[[#This Row],[V2.0 TEC Requirement (kWh/wk)]]*52/3</f>
        <v>160.33333333333334</v>
      </c>
      <c r="AO90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2.3564500000000002</v>
      </c>
      <c r="AP907" s="140">
        <f t="array" ref="AP90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907" s="140">
        <f>Table1[[#This Row],[Proposed V3.0 TEC Requirement (kWh/wk)]]+IF(Table1[[#This Row],[Maximum Document Size Width]]&gt;=275,A3_Weekly,0)+IF(AND(ISNUMBER(FIND("WiFi",Table1[[#This Row],[Functional Adders]])),ISERROR(FIND("Ethernet",Table1[[#This Row],[Functional Adders]]))),WiFi_Weekly,0)</f>
        <v>0.90600000000000003</v>
      </c>
      <c r="AR907" s="140" t="b">
        <f>Table1[[#This Row],[Typical Electricity Consumption (TEC) Per Proposed V3.0 Calculations (kWh/wk)]]&lt;=Table1[[#This Row],[Proposed V3.0 TEC Requirement Plus A3 and Wi-Fi Allowances (kWh/wk)]]</f>
        <v>0</v>
      </c>
      <c r="AS907" s="140" t="b">
        <f t="shared" si="16"/>
        <v>0</v>
      </c>
    </row>
    <row r="908" spans="1:45" ht="48" x14ac:dyDescent="0.2">
      <c r="A908" s="131">
        <v>2184695</v>
      </c>
      <c r="B908" s="132" t="s">
        <v>1319</v>
      </c>
      <c r="C908" s="132" t="s">
        <v>229</v>
      </c>
      <c r="D908" s="132" t="s">
        <v>3344</v>
      </c>
      <c r="E908" s="132" t="s">
        <v>3344</v>
      </c>
      <c r="F908" s="132"/>
      <c r="G908" s="132" t="s">
        <v>1432</v>
      </c>
      <c r="H908" s="132" t="s">
        <v>22</v>
      </c>
      <c r="I908" s="133">
        <v>279</v>
      </c>
      <c r="J908" s="133">
        <v>432</v>
      </c>
      <c r="K908" s="132"/>
      <c r="L908" s="132" t="s">
        <v>32</v>
      </c>
      <c r="M908" s="132" t="s">
        <v>21</v>
      </c>
      <c r="N908" s="133">
        <v>55</v>
      </c>
      <c r="O908" s="132" t="s">
        <v>24</v>
      </c>
      <c r="P908" s="134">
        <v>5.8</v>
      </c>
      <c r="Q908" s="135">
        <v>301.60000000000002</v>
      </c>
      <c r="R908" s="132" t="s">
        <v>25</v>
      </c>
      <c r="S908" s="136">
        <v>41306</v>
      </c>
      <c r="T908" s="136">
        <v>41456</v>
      </c>
      <c r="U908" s="132" t="s">
        <v>201</v>
      </c>
      <c r="V908" s="132" t="s">
        <v>3864</v>
      </c>
      <c r="W908" s="137">
        <v>1</v>
      </c>
      <c r="X908" s="137">
        <v>40.200000000000003</v>
      </c>
      <c r="Y908" s="137">
        <v>85.2</v>
      </c>
      <c r="Z908" s="137">
        <v>57</v>
      </c>
      <c r="AA908" s="137">
        <v>32</v>
      </c>
      <c r="AB908" s="137">
        <v>1130</v>
      </c>
      <c r="AC908" s="138">
        <v>5.7779999999999996</v>
      </c>
      <c r="AD908" s="137">
        <v>282.5</v>
      </c>
      <c r="AE908" s="137">
        <v>1.5705</v>
      </c>
      <c r="AF908" s="137">
        <v>81.665999999999997</v>
      </c>
      <c r="AG908" s="139">
        <f>Table1[[#This Row],[Print/Copy Time from Sleep Mode (s)]]-Table1[[#This Row],[Print/Copy Time from Ready State (s)]]</f>
        <v>45</v>
      </c>
      <c r="AH90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08" s="139" t="b">
        <f>IF(Table1[[#This Row],[Recovery Time Requirement (s)]]="No Requirement",TRUE,IF(Table1[[#This Row],[Recovery Time Requirement (s)]]="Default Delay Time Missing","Unknown",Table1[[#This Row],[Recovery Time (s) (Tactive1 - Tactive0)]]&lt;=Table1[[#This Row],[Recovery Time Requirement (s)]]))</f>
        <v>0</v>
      </c>
      <c r="AJ908" s="139" t="b">
        <f>Table1[[#This Row],[Automatic Duplex Output Capable]]&lt;&gt;"Optional"</f>
        <v>1</v>
      </c>
      <c r="AK90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8" s="140" t="str">
        <f t="array" ref="AL90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8" s="140">
        <f t="array" ref="AM90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9.25</v>
      </c>
      <c r="AN908" s="140">
        <f>Table1[[#This Row],[V2.0 TEC Requirement (kWh/wk)]]*52/3</f>
        <v>160.33333333333334</v>
      </c>
      <c r="AO90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1.5205</v>
      </c>
      <c r="AP908" s="140">
        <f t="array" ref="AP90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908" s="140">
        <f>Table1[[#This Row],[Proposed V3.0 TEC Requirement (kWh/wk)]]+IF(Table1[[#This Row],[Maximum Document Size Width]]&gt;=275,A3_Weekly,0)+IF(AND(ISNUMBER(FIND("WiFi",Table1[[#This Row],[Functional Adders]])),ISERROR(FIND("Ethernet",Table1[[#This Row],[Functional Adders]]))),WiFi_Weekly,0)</f>
        <v>0.90600000000000003</v>
      </c>
      <c r="AR908" s="140" t="b">
        <f>Table1[[#This Row],[Typical Electricity Consumption (TEC) Per Proposed V3.0 Calculations (kWh/wk)]]&lt;=Table1[[#This Row],[Proposed V3.0 TEC Requirement Plus A3 and Wi-Fi Allowances (kWh/wk)]]</f>
        <v>0</v>
      </c>
      <c r="AS908" s="140" t="b">
        <f t="shared" si="16"/>
        <v>0</v>
      </c>
    </row>
    <row r="909" spans="1:45" ht="48" x14ac:dyDescent="0.2">
      <c r="A909" s="131">
        <v>2184694</v>
      </c>
      <c r="B909" s="132" t="s">
        <v>1319</v>
      </c>
      <c r="C909" s="132" t="s">
        <v>229</v>
      </c>
      <c r="D909" s="132" t="s">
        <v>3345</v>
      </c>
      <c r="E909" s="132" t="s">
        <v>3345</v>
      </c>
      <c r="F909" s="132"/>
      <c r="G909" s="132" t="s">
        <v>1432</v>
      </c>
      <c r="H909" s="132" t="s">
        <v>22</v>
      </c>
      <c r="I909" s="133">
        <v>279</v>
      </c>
      <c r="J909" s="133">
        <v>432</v>
      </c>
      <c r="K909" s="132"/>
      <c r="L909" s="132" t="s">
        <v>32</v>
      </c>
      <c r="M909" s="132" t="s">
        <v>21</v>
      </c>
      <c r="N909" s="133">
        <v>65</v>
      </c>
      <c r="O909" s="132" t="s">
        <v>24</v>
      </c>
      <c r="P909" s="134">
        <v>6.6</v>
      </c>
      <c r="Q909" s="135">
        <v>343.2</v>
      </c>
      <c r="R909" s="132" t="s">
        <v>25</v>
      </c>
      <c r="S909" s="136">
        <v>41306</v>
      </c>
      <c r="T909" s="136">
        <v>41456</v>
      </c>
      <c r="U909" s="132" t="s">
        <v>201</v>
      </c>
      <c r="V909" s="132" t="s">
        <v>3865</v>
      </c>
      <c r="W909" s="137">
        <v>1</v>
      </c>
      <c r="X909" s="137">
        <v>24</v>
      </c>
      <c r="Y909" s="137">
        <v>90</v>
      </c>
      <c r="Z909" s="137">
        <v>60</v>
      </c>
      <c r="AA909" s="137">
        <v>32</v>
      </c>
      <c r="AB909" s="137">
        <v>1299</v>
      </c>
      <c r="AC909" s="138">
        <v>6.6230000000000002</v>
      </c>
      <c r="AD909" s="137">
        <v>324.75</v>
      </c>
      <c r="AE909" s="137">
        <v>1.7817499999999999</v>
      </c>
      <c r="AF909" s="137">
        <v>92.650999999999996</v>
      </c>
      <c r="AG909" s="139">
        <f>Table1[[#This Row],[Print/Copy Time from Sleep Mode (s)]]-Table1[[#This Row],[Print/Copy Time from Ready State (s)]]</f>
        <v>66</v>
      </c>
      <c r="AH90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09" s="139" t="b">
        <f>IF(Table1[[#This Row],[Recovery Time Requirement (s)]]="No Requirement",TRUE,IF(Table1[[#This Row],[Recovery Time Requirement (s)]]="Default Delay Time Missing","Unknown",Table1[[#This Row],[Recovery Time (s) (Tactive1 - Tactive0)]]&lt;=Table1[[#This Row],[Recovery Time Requirement (s)]]))</f>
        <v>0</v>
      </c>
      <c r="AJ909" s="139" t="b">
        <f>Table1[[#This Row],[Automatic Duplex Output Capable]]&lt;&gt;"Optional"</f>
        <v>1</v>
      </c>
      <c r="AK90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09" s="140" t="str">
        <f t="array" ref="AL90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09" s="140">
        <f t="array" ref="AM90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11.25</v>
      </c>
      <c r="AN909" s="140">
        <f>Table1[[#This Row],[V2.0 TEC Requirement (kWh/wk)]]*52/3</f>
        <v>195</v>
      </c>
      <c r="AO90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1.7317499999999999</v>
      </c>
      <c r="AP909" s="140">
        <f t="array" ref="AP90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1.1579999999999999</v>
      </c>
      <c r="AQ909" s="140">
        <f>Table1[[#This Row],[Proposed V3.0 TEC Requirement (kWh/wk)]]+IF(Table1[[#This Row],[Maximum Document Size Width]]&gt;=275,A3_Weekly,0)+IF(AND(ISNUMBER(FIND("WiFi",Table1[[#This Row],[Functional Adders]])),ISERROR(FIND("Ethernet",Table1[[#This Row],[Functional Adders]]))),WiFi_Weekly,0)</f>
        <v>1.208</v>
      </c>
      <c r="AR909" s="140" t="b">
        <f>Table1[[#This Row],[Typical Electricity Consumption (TEC) Per Proposed V3.0 Calculations (kWh/wk)]]&lt;=Table1[[#This Row],[Proposed V3.0 TEC Requirement Plus A3 and Wi-Fi Allowances (kWh/wk)]]</f>
        <v>0</v>
      </c>
      <c r="AS909" s="140" t="b">
        <f t="shared" si="16"/>
        <v>0</v>
      </c>
    </row>
    <row r="910" spans="1:45" ht="48" x14ac:dyDescent="0.2">
      <c r="A910" s="131">
        <v>2184696</v>
      </c>
      <c r="B910" s="132" t="s">
        <v>1319</v>
      </c>
      <c r="C910" s="132" t="s">
        <v>229</v>
      </c>
      <c r="D910" s="132" t="s">
        <v>3346</v>
      </c>
      <c r="E910" s="132" t="s">
        <v>3346</v>
      </c>
      <c r="F910" s="132"/>
      <c r="G910" s="132" t="s">
        <v>1432</v>
      </c>
      <c r="H910" s="132" t="s">
        <v>22</v>
      </c>
      <c r="I910" s="133">
        <v>279</v>
      </c>
      <c r="J910" s="133">
        <v>432</v>
      </c>
      <c r="K910" s="132"/>
      <c r="L910" s="132" t="s">
        <v>32</v>
      </c>
      <c r="M910" s="132" t="s">
        <v>21</v>
      </c>
      <c r="N910" s="133">
        <v>75</v>
      </c>
      <c r="O910" s="132" t="s">
        <v>24</v>
      </c>
      <c r="P910" s="134">
        <v>6.3</v>
      </c>
      <c r="Q910" s="135">
        <v>327.60000000000002</v>
      </c>
      <c r="R910" s="132" t="s">
        <v>25</v>
      </c>
      <c r="S910" s="136">
        <v>41456</v>
      </c>
      <c r="T910" s="136">
        <v>41456</v>
      </c>
      <c r="U910" s="132" t="s">
        <v>201</v>
      </c>
      <c r="V910" s="132" t="s">
        <v>3866</v>
      </c>
      <c r="W910" s="137">
        <v>1</v>
      </c>
      <c r="X910" s="137">
        <v>15.6</v>
      </c>
      <c r="Y910" s="137">
        <v>79.2</v>
      </c>
      <c r="Z910" s="137">
        <v>52.2</v>
      </c>
      <c r="AA910" s="137">
        <v>32</v>
      </c>
      <c r="AB910" s="137">
        <v>1234.8</v>
      </c>
      <c r="AC910" s="138">
        <v>6.3276000000000003</v>
      </c>
      <c r="AD910" s="137">
        <v>308.7</v>
      </c>
      <c r="AE910" s="137">
        <v>1.7330999999999996</v>
      </c>
      <c r="AF910" s="137">
        <v>90.121199999999988</v>
      </c>
      <c r="AG910" s="139">
        <f>Table1[[#This Row],[Print/Copy Time from Sleep Mode (s)]]-Table1[[#This Row],[Print/Copy Time from Ready State (s)]]</f>
        <v>63.6</v>
      </c>
      <c r="AH91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0" s="139" t="b">
        <f>IF(Table1[[#This Row],[Recovery Time Requirement (s)]]="No Requirement",TRUE,IF(Table1[[#This Row],[Recovery Time Requirement (s)]]="Default Delay Time Missing","Unknown",Table1[[#This Row],[Recovery Time (s) (Tactive1 - Tactive0)]]&lt;=Table1[[#This Row],[Recovery Time Requirement (s)]]))</f>
        <v>0</v>
      </c>
      <c r="AJ910" s="139" t="b">
        <f>Table1[[#This Row],[Automatic Duplex Output Capable]]&lt;&gt;"Optional"</f>
        <v>1</v>
      </c>
      <c r="AK91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0" s="140" t="str">
        <f t="array" ref="AL91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0" s="140">
        <f t="array" ref="AM91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910" s="140">
        <f>Table1[[#This Row],[V2.0 TEC Requirement (kWh/wk)]]*52/3</f>
        <v>273.00000000000006</v>
      </c>
      <c r="AO91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1.6830999999999996</v>
      </c>
      <c r="AP910" s="140">
        <f t="array" ref="AP91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910" s="140">
        <f>Table1[[#This Row],[Proposed V3.0 TEC Requirement (kWh/wk)]]+IF(Table1[[#This Row],[Maximum Document Size Width]]&gt;=275,A3_Weekly,0)+IF(AND(ISNUMBER(FIND("WiFi",Table1[[#This Row],[Functional Adders]])),ISERROR(FIND("Ethernet",Table1[[#This Row],[Functional Adders]]))),WiFi_Weekly,0)</f>
        <v>1.768</v>
      </c>
      <c r="AR910" s="140" t="b">
        <f>Table1[[#This Row],[Typical Electricity Consumption (TEC) Per Proposed V3.0 Calculations (kWh/wk)]]&lt;=Table1[[#This Row],[Proposed V3.0 TEC Requirement Plus A3 and Wi-Fi Allowances (kWh/wk)]]</f>
        <v>1</v>
      </c>
      <c r="AS910" s="140" t="b">
        <f t="shared" si="16"/>
        <v>0</v>
      </c>
    </row>
    <row r="911" spans="1:45" ht="48" x14ac:dyDescent="0.2">
      <c r="A911" s="131">
        <v>2205011</v>
      </c>
      <c r="B911" s="132" t="s">
        <v>1319</v>
      </c>
      <c r="C911" s="132" t="s">
        <v>229</v>
      </c>
      <c r="D911" s="132" t="s">
        <v>3347</v>
      </c>
      <c r="E911" s="132" t="s">
        <v>3347</v>
      </c>
      <c r="F911" s="132"/>
      <c r="G911" s="132" t="s">
        <v>1432</v>
      </c>
      <c r="H911" s="132" t="s">
        <v>22</v>
      </c>
      <c r="I911" s="133">
        <v>330</v>
      </c>
      <c r="J911" s="133">
        <v>488</v>
      </c>
      <c r="K911" s="132"/>
      <c r="L911" s="132" t="s">
        <v>32</v>
      </c>
      <c r="M911" s="132" t="s">
        <v>21</v>
      </c>
      <c r="N911" s="133">
        <v>75</v>
      </c>
      <c r="O911" s="132" t="s">
        <v>24</v>
      </c>
      <c r="P911" s="134">
        <v>14.6</v>
      </c>
      <c r="Q911" s="135">
        <v>759.2</v>
      </c>
      <c r="R911" s="132" t="s">
        <v>25</v>
      </c>
      <c r="S911" s="136">
        <v>41306</v>
      </c>
      <c r="T911" s="136">
        <v>41695</v>
      </c>
      <c r="U911" s="132" t="s">
        <v>195</v>
      </c>
      <c r="V911" s="132" t="s">
        <v>3867</v>
      </c>
      <c r="W911" s="137">
        <v>15</v>
      </c>
      <c r="X911" s="137">
        <v>9.6</v>
      </c>
      <c r="Y911" s="137">
        <v>79.8</v>
      </c>
      <c r="Z911" s="137">
        <v>12</v>
      </c>
      <c r="AA911" s="137">
        <v>32</v>
      </c>
      <c r="AB911" s="137">
        <v>2676.4</v>
      </c>
      <c r="AC911" s="138">
        <v>14.611433333333334</v>
      </c>
      <c r="AD911" s="137">
        <v>669.1</v>
      </c>
      <c r="AE911" s="137">
        <v>4.6529333333333334</v>
      </c>
      <c r="AF911" s="137">
        <v>241.95253333333335</v>
      </c>
      <c r="AG911" s="139">
        <f>Table1[[#This Row],[Print/Copy Time from Sleep Mode (s)]]-Table1[[#This Row],[Print/Copy Time from Ready State (s)]]</f>
        <v>70.2</v>
      </c>
      <c r="AH91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1" s="139" t="b">
        <f>IF(Table1[[#This Row],[Recovery Time Requirement (s)]]="No Requirement",TRUE,IF(Table1[[#This Row],[Recovery Time Requirement (s)]]="Default Delay Time Missing","Unknown",Table1[[#This Row],[Recovery Time (s) (Tactive1 - Tactive0)]]&lt;=Table1[[#This Row],[Recovery Time Requirement (s)]]))</f>
        <v>0</v>
      </c>
      <c r="AJ911" s="139" t="b">
        <f>Table1[[#This Row],[Automatic Duplex Output Capable]]&lt;&gt;"Optional"</f>
        <v>1</v>
      </c>
      <c r="AK91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1" s="140" t="str">
        <f t="array" ref="AL91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1" s="140">
        <f t="array" ref="AM91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911" s="140">
        <f>Table1[[#This Row],[V2.0 TEC Requirement (kWh/wk)]]*52/3</f>
        <v>273.00000000000006</v>
      </c>
      <c r="AO91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4.6029333333333335</v>
      </c>
      <c r="AP911" s="140">
        <f t="array" ref="AP91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911" s="140">
        <f>Table1[[#This Row],[Proposed V3.0 TEC Requirement (kWh/wk)]]+IF(Table1[[#This Row],[Maximum Document Size Width]]&gt;=275,A3_Weekly,0)+IF(AND(ISNUMBER(FIND("WiFi",Table1[[#This Row],[Functional Adders]])),ISERROR(FIND("Ethernet",Table1[[#This Row],[Functional Adders]]))),WiFi_Weekly,0)</f>
        <v>1.768</v>
      </c>
      <c r="AR911" s="140" t="b">
        <f>Table1[[#This Row],[Typical Electricity Consumption (TEC) Per Proposed V3.0 Calculations (kWh/wk)]]&lt;=Table1[[#This Row],[Proposed V3.0 TEC Requirement Plus A3 and Wi-Fi Allowances (kWh/wk)]]</f>
        <v>0</v>
      </c>
      <c r="AS911" s="140" t="b">
        <f t="shared" si="16"/>
        <v>0</v>
      </c>
    </row>
    <row r="912" spans="1:45" ht="48" x14ac:dyDescent="0.2">
      <c r="A912" s="131">
        <v>2205012</v>
      </c>
      <c r="B912" s="132" t="s">
        <v>1319</v>
      </c>
      <c r="C912" s="132" t="s">
        <v>229</v>
      </c>
      <c r="D912" s="132" t="s">
        <v>3348</v>
      </c>
      <c r="E912" s="132" t="s">
        <v>3348</v>
      </c>
      <c r="F912" s="132"/>
      <c r="G912" s="132" t="s">
        <v>1432</v>
      </c>
      <c r="H912" s="132" t="s">
        <v>22</v>
      </c>
      <c r="I912" s="133">
        <v>330</v>
      </c>
      <c r="J912" s="133">
        <v>488</v>
      </c>
      <c r="K912" s="132"/>
      <c r="L912" s="132" t="s">
        <v>32</v>
      </c>
      <c r="M912" s="132" t="s">
        <v>21</v>
      </c>
      <c r="N912" s="133">
        <v>75</v>
      </c>
      <c r="O912" s="132" t="s">
        <v>24</v>
      </c>
      <c r="P912" s="134">
        <v>14.7</v>
      </c>
      <c r="Q912" s="135">
        <v>764.4</v>
      </c>
      <c r="R912" s="132" t="s">
        <v>25</v>
      </c>
      <c r="S912" s="136">
        <v>41306</v>
      </c>
      <c r="T912" s="136">
        <v>41695</v>
      </c>
      <c r="U912" s="132" t="s">
        <v>195</v>
      </c>
      <c r="V912" s="132" t="s">
        <v>3868</v>
      </c>
      <c r="W912" s="137">
        <v>15</v>
      </c>
      <c r="X912" s="137">
        <v>9.6</v>
      </c>
      <c r="Y912" s="137">
        <v>78.599999999999994</v>
      </c>
      <c r="Z912" s="137">
        <v>16.8</v>
      </c>
      <c r="AA912" s="137">
        <v>32</v>
      </c>
      <c r="AB912" s="137">
        <v>2690.0000000000005</v>
      </c>
      <c r="AC912" s="138">
        <v>14.691650000000003</v>
      </c>
      <c r="AD912" s="137">
        <v>672.50000000000011</v>
      </c>
      <c r="AE912" s="137">
        <v>4.6821500000000009</v>
      </c>
      <c r="AF912" s="137">
        <v>243.47180000000006</v>
      </c>
      <c r="AG912" s="139">
        <f>Table1[[#This Row],[Print/Copy Time from Sleep Mode (s)]]-Table1[[#This Row],[Print/Copy Time from Ready State (s)]]</f>
        <v>69</v>
      </c>
      <c r="AH91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2" s="139" t="b">
        <f>IF(Table1[[#This Row],[Recovery Time Requirement (s)]]="No Requirement",TRUE,IF(Table1[[#This Row],[Recovery Time Requirement (s)]]="Default Delay Time Missing","Unknown",Table1[[#This Row],[Recovery Time (s) (Tactive1 - Tactive0)]]&lt;=Table1[[#This Row],[Recovery Time Requirement (s)]]))</f>
        <v>0</v>
      </c>
      <c r="AJ912" s="139" t="b">
        <f>Table1[[#This Row],[Automatic Duplex Output Capable]]&lt;&gt;"Optional"</f>
        <v>1</v>
      </c>
      <c r="AK91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2" s="140" t="str">
        <f t="array" ref="AL91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2" s="140">
        <f t="array" ref="AM91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15.750000000000004</v>
      </c>
      <c r="AN912" s="140">
        <f>Table1[[#This Row],[V2.0 TEC Requirement (kWh/wk)]]*52/3</f>
        <v>273.00000000000006</v>
      </c>
      <c r="AO91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4.6321500000000011</v>
      </c>
      <c r="AP912" s="140">
        <f t="array" ref="AP91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1.718</v>
      </c>
      <c r="AQ912" s="140">
        <f>Table1[[#This Row],[Proposed V3.0 TEC Requirement (kWh/wk)]]+IF(Table1[[#This Row],[Maximum Document Size Width]]&gt;=275,A3_Weekly,0)+IF(AND(ISNUMBER(FIND("WiFi",Table1[[#This Row],[Functional Adders]])),ISERROR(FIND("Ethernet",Table1[[#This Row],[Functional Adders]]))),WiFi_Weekly,0)</f>
        <v>1.768</v>
      </c>
      <c r="AR912" s="140" t="b">
        <f>Table1[[#This Row],[Typical Electricity Consumption (TEC) Per Proposed V3.0 Calculations (kWh/wk)]]&lt;=Table1[[#This Row],[Proposed V3.0 TEC Requirement Plus A3 and Wi-Fi Allowances (kWh/wk)]]</f>
        <v>0</v>
      </c>
      <c r="AS912" s="140" t="b">
        <f t="shared" si="16"/>
        <v>0</v>
      </c>
    </row>
    <row r="913" spans="1:45" ht="36" x14ac:dyDescent="0.2">
      <c r="A913" s="131">
        <v>2203563</v>
      </c>
      <c r="B913" s="132" t="s">
        <v>1319</v>
      </c>
      <c r="C913" s="132" t="s">
        <v>229</v>
      </c>
      <c r="D913" s="132" t="s">
        <v>3349</v>
      </c>
      <c r="E913" s="132" t="s">
        <v>3349</v>
      </c>
      <c r="F913" s="132"/>
      <c r="G913" s="132" t="s">
        <v>1432</v>
      </c>
      <c r="H913" s="132" t="s">
        <v>22</v>
      </c>
      <c r="I913" s="133">
        <v>330</v>
      </c>
      <c r="J913" s="133">
        <v>488</v>
      </c>
      <c r="K913" s="132"/>
      <c r="L913" s="132" t="s">
        <v>32</v>
      </c>
      <c r="M913" s="132" t="s">
        <v>28</v>
      </c>
      <c r="N913" s="133">
        <v>110</v>
      </c>
      <c r="O913" s="132" t="s">
        <v>24</v>
      </c>
      <c r="P913" s="134">
        <v>25.6</v>
      </c>
      <c r="Q913" s="135">
        <v>1331.2</v>
      </c>
      <c r="R913" s="132" t="s">
        <v>25</v>
      </c>
      <c r="S913" s="136">
        <v>40940</v>
      </c>
      <c r="T913" s="136">
        <v>41669</v>
      </c>
      <c r="U913" s="132" t="s">
        <v>195</v>
      </c>
      <c r="V913" s="132" t="s">
        <v>3869</v>
      </c>
      <c r="W913" s="137">
        <v>15</v>
      </c>
      <c r="X913" s="137">
        <v>84</v>
      </c>
      <c r="Y913" s="137">
        <v>225</v>
      </c>
      <c r="Z913" s="137">
        <v>4.8</v>
      </c>
      <c r="AA913" s="137">
        <v>32</v>
      </c>
      <c r="AB913" s="137">
        <v>4584.6000000000004</v>
      </c>
      <c r="AC913" s="138">
        <v>25.6187</v>
      </c>
      <c r="AD913" s="137">
        <v>1146.1500000000001</v>
      </c>
      <c r="AE913" s="137">
        <v>8.73245</v>
      </c>
      <c r="AF913" s="137">
        <v>454.0874</v>
      </c>
      <c r="AG913" s="139">
        <f>Table1[[#This Row],[Print/Copy Time from Sleep Mode (s)]]-Table1[[#This Row],[Print/Copy Time from Ready State (s)]]</f>
        <v>141</v>
      </c>
      <c r="AH91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3" s="139" t="b">
        <f>IF(Table1[[#This Row],[Recovery Time Requirement (s)]]="No Requirement",TRUE,IF(Table1[[#This Row],[Recovery Time Requirement (s)]]="Default Delay Time Missing","Unknown",Table1[[#This Row],[Recovery Time (s) (Tactive1 - Tactive0)]]&lt;=Table1[[#This Row],[Recovery Time Requirement (s)]]))</f>
        <v>0</v>
      </c>
      <c r="AJ913" s="139" t="b">
        <f>Table1[[#This Row],[Automatic Duplex Output Capable]]&lt;&gt;"Optional"</f>
        <v>1</v>
      </c>
      <c r="AK91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3" s="140" t="str">
        <f t="array" ref="AL91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3" s="140">
        <f t="array" ref="AM91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30.150000000000002</v>
      </c>
      <c r="AN913" s="140">
        <f>Table1[[#This Row],[V2.0 TEC Requirement (kWh/wk)]]*52/3</f>
        <v>522.6</v>
      </c>
      <c r="AO91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8.6824499999999993</v>
      </c>
      <c r="AP913" s="140">
        <f t="array" ref="AP91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4.1259999999999986</v>
      </c>
      <c r="AQ913" s="140">
        <f>Table1[[#This Row],[Proposed V3.0 TEC Requirement (kWh/wk)]]+IF(Table1[[#This Row],[Maximum Document Size Width]]&gt;=275,A3_Weekly,0)+IF(AND(ISNUMBER(FIND("WiFi",Table1[[#This Row],[Functional Adders]])),ISERROR(FIND("Ethernet",Table1[[#This Row],[Functional Adders]]))),WiFi_Weekly,0)</f>
        <v>4.1759999999999984</v>
      </c>
      <c r="AR913" s="140" t="b">
        <f>Table1[[#This Row],[Typical Electricity Consumption (TEC) Per Proposed V3.0 Calculations (kWh/wk)]]&lt;=Table1[[#This Row],[Proposed V3.0 TEC Requirement Plus A3 and Wi-Fi Allowances (kWh/wk)]]</f>
        <v>0</v>
      </c>
      <c r="AS913" s="140" t="b">
        <f t="shared" si="16"/>
        <v>0</v>
      </c>
    </row>
    <row r="914" spans="1:45" ht="36" x14ac:dyDescent="0.2">
      <c r="A914" s="131">
        <v>2203571</v>
      </c>
      <c r="B914" s="132" t="s">
        <v>1319</v>
      </c>
      <c r="C914" s="132" t="s">
        <v>229</v>
      </c>
      <c r="D914" s="132" t="s">
        <v>3350</v>
      </c>
      <c r="E914" s="132" t="s">
        <v>3350</v>
      </c>
      <c r="F914" s="132"/>
      <c r="G914" s="132" t="s">
        <v>29</v>
      </c>
      <c r="H914" s="132" t="s">
        <v>22</v>
      </c>
      <c r="I914" s="133">
        <v>330</v>
      </c>
      <c r="J914" s="133">
        <v>488</v>
      </c>
      <c r="K914" s="132"/>
      <c r="L914" s="132" t="s">
        <v>32</v>
      </c>
      <c r="M914" s="132" t="s">
        <v>28</v>
      </c>
      <c r="N914" s="133">
        <v>110</v>
      </c>
      <c r="O914" s="132" t="s">
        <v>24</v>
      </c>
      <c r="P914" s="134">
        <v>22.3</v>
      </c>
      <c r="Q914" s="135">
        <v>1159.5999999999999</v>
      </c>
      <c r="R914" s="132" t="s">
        <v>25</v>
      </c>
      <c r="S914" s="136">
        <v>40940</v>
      </c>
      <c r="T914" s="136">
        <v>41670</v>
      </c>
      <c r="U914" s="132" t="s">
        <v>195</v>
      </c>
      <c r="V914" s="132" t="s">
        <v>3870</v>
      </c>
      <c r="W914" s="137">
        <v>15</v>
      </c>
      <c r="X914" s="137">
        <v>9</v>
      </c>
      <c r="Y914" s="137">
        <v>190.2</v>
      </c>
      <c r="Z914" s="137">
        <v>6</v>
      </c>
      <c r="AA914" s="137">
        <v>32</v>
      </c>
      <c r="AB914" s="137">
        <v>4098.2</v>
      </c>
      <c r="AC914" s="138">
        <v>22.323566666666668</v>
      </c>
      <c r="AD914" s="137">
        <v>1024.55</v>
      </c>
      <c r="AE914" s="137">
        <v>7.0573166666666669</v>
      </c>
      <c r="AF914" s="137">
        <v>366.9804666666667</v>
      </c>
      <c r="AG914" s="139">
        <f>Table1[[#This Row],[Print/Copy Time from Sleep Mode (s)]]-Table1[[#This Row],[Print/Copy Time from Ready State (s)]]</f>
        <v>181.2</v>
      </c>
      <c r="AH91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4" s="139" t="b">
        <f>IF(Table1[[#This Row],[Recovery Time Requirement (s)]]="No Requirement",TRUE,IF(Table1[[#This Row],[Recovery Time Requirement (s)]]="Default Delay Time Missing","Unknown",Table1[[#This Row],[Recovery Time (s) (Tactive1 - Tactive0)]]&lt;=Table1[[#This Row],[Recovery Time Requirement (s)]]))</f>
        <v>0</v>
      </c>
      <c r="AJ914" s="139" t="b">
        <f>Table1[[#This Row],[Automatic Duplex Output Capable]]&lt;&gt;"Optional"</f>
        <v>1</v>
      </c>
      <c r="AK91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4" s="140" t="str">
        <f t="array" ref="AL91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14" s="140">
        <f t="array" ref="AM91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22.900000000000009</v>
      </c>
      <c r="AN914" s="140">
        <f>Table1[[#This Row],[V2.0 TEC Requirement (kWh/wk)]]*52/3</f>
        <v>396.93333333333345</v>
      </c>
      <c r="AO91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7.0073166666666671</v>
      </c>
      <c r="AP914" s="140">
        <f t="array" ref="AP91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3.472</v>
      </c>
      <c r="AQ914" s="140">
        <f>Table1[[#This Row],[Proposed V3.0 TEC Requirement (kWh/wk)]]+IF(Table1[[#This Row],[Maximum Document Size Width]]&gt;=275,A3_Weekly,0)+IF(AND(ISNUMBER(FIND("WiFi",Table1[[#This Row],[Functional Adders]])),ISERROR(FIND("Ethernet",Table1[[#This Row],[Functional Adders]]))),WiFi_Weekly,0)</f>
        <v>3.5219999999999998</v>
      </c>
      <c r="AR914" s="140" t="b">
        <f>Table1[[#This Row],[Typical Electricity Consumption (TEC) Per Proposed V3.0 Calculations (kWh/wk)]]&lt;=Table1[[#This Row],[Proposed V3.0 TEC Requirement Plus A3 and Wi-Fi Allowances (kWh/wk)]]</f>
        <v>0</v>
      </c>
      <c r="AS914" s="140" t="b">
        <f t="shared" si="16"/>
        <v>0</v>
      </c>
    </row>
    <row r="915" spans="1:45" ht="36" x14ac:dyDescent="0.2">
      <c r="A915" s="131">
        <v>2203564</v>
      </c>
      <c r="B915" s="132" t="s">
        <v>1319</v>
      </c>
      <c r="C915" s="132" t="s">
        <v>229</v>
      </c>
      <c r="D915" s="132" t="s">
        <v>3351</v>
      </c>
      <c r="E915" s="132" t="s">
        <v>3351</v>
      </c>
      <c r="F915" s="132"/>
      <c r="G915" s="132" t="s">
        <v>1432</v>
      </c>
      <c r="H915" s="132" t="s">
        <v>22</v>
      </c>
      <c r="I915" s="133">
        <v>330</v>
      </c>
      <c r="J915" s="133">
        <v>488</v>
      </c>
      <c r="K915" s="132"/>
      <c r="L915" s="132" t="s">
        <v>32</v>
      </c>
      <c r="M915" s="132" t="s">
        <v>28</v>
      </c>
      <c r="N915" s="133">
        <v>125</v>
      </c>
      <c r="O915" s="132" t="s">
        <v>24</v>
      </c>
      <c r="P915" s="134">
        <v>26.5</v>
      </c>
      <c r="Q915" s="135">
        <v>1378</v>
      </c>
      <c r="R915" s="132" t="s">
        <v>25</v>
      </c>
      <c r="S915" s="136">
        <v>40940</v>
      </c>
      <c r="T915" s="136">
        <v>41669</v>
      </c>
      <c r="U915" s="132" t="s">
        <v>195</v>
      </c>
      <c r="V915" s="132" t="s">
        <v>3871</v>
      </c>
      <c r="W915" s="137">
        <v>15</v>
      </c>
      <c r="X915" s="137">
        <v>6</v>
      </c>
      <c r="Y915" s="137">
        <v>213</v>
      </c>
      <c r="Z915" s="137">
        <v>6</v>
      </c>
      <c r="AA915" s="137">
        <v>32</v>
      </c>
      <c r="AB915" s="137">
        <v>4757</v>
      </c>
      <c r="AC915" s="138">
        <v>26.500700000000002</v>
      </c>
      <c r="AD915" s="137">
        <v>1189.25</v>
      </c>
      <c r="AE915" s="137">
        <v>8.9679500000000001</v>
      </c>
      <c r="AF915" s="137">
        <v>466.33339999999998</v>
      </c>
      <c r="AG915" s="139">
        <f>Table1[[#This Row],[Print/Copy Time from Sleep Mode (s)]]-Table1[[#This Row],[Print/Copy Time from Ready State (s)]]</f>
        <v>207</v>
      </c>
      <c r="AH91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5" s="139" t="b">
        <f>IF(Table1[[#This Row],[Recovery Time Requirement (s)]]="No Requirement",TRUE,IF(Table1[[#This Row],[Recovery Time Requirement (s)]]="Default Delay Time Missing","Unknown",Table1[[#This Row],[Recovery Time (s) (Tactive1 - Tactive0)]]&lt;=Table1[[#This Row],[Recovery Time Requirement (s)]]))</f>
        <v>0</v>
      </c>
      <c r="AJ915" s="139" t="b">
        <f>Table1[[#This Row],[Automatic Duplex Output Capable]]&lt;&gt;"Optional"</f>
        <v>1</v>
      </c>
      <c r="AK91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5" s="140" t="str">
        <f t="array" ref="AL91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5" s="140">
        <f t="array" ref="AM91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39.15</v>
      </c>
      <c r="AN915" s="140">
        <f>Table1[[#This Row],[V2.0 TEC Requirement (kWh/wk)]]*52/3</f>
        <v>678.6</v>
      </c>
      <c r="AO91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8.9179499999999994</v>
      </c>
      <c r="AP915" s="140">
        <f t="array" ref="AP91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5.431</v>
      </c>
      <c r="AQ915" s="140">
        <f>Table1[[#This Row],[Proposed V3.0 TEC Requirement (kWh/wk)]]+IF(Table1[[#This Row],[Maximum Document Size Width]]&gt;=275,A3_Weekly,0)+IF(AND(ISNUMBER(FIND("WiFi",Table1[[#This Row],[Functional Adders]])),ISERROR(FIND("Ethernet",Table1[[#This Row],[Functional Adders]]))),WiFi_Weekly,0)</f>
        <v>5.4809999999999999</v>
      </c>
      <c r="AR915" s="140" t="b">
        <f>Table1[[#This Row],[Typical Electricity Consumption (TEC) Per Proposed V3.0 Calculations (kWh/wk)]]&lt;=Table1[[#This Row],[Proposed V3.0 TEC Requirement Plus A3 and Wi-Fi Allowances (kWh/wk)]]</f>
        <v>0</v>
      </c>
      <c r="AS915" s="140" t="b">
        <f t="shared" si="16"/>
        <v>0</v>
      </c>
    </row>
    <row r="916" spans="1:45" ht="36" x14ac:dyDescent="0.2">
      <c r="A916" s="131">
        <v>2203566</v>
      </c>
      <c r="B916" s="132" t="s">
        <v>1319</v>
      </c>
      <c r="C916" s="132" t="s">
        <v>229</v>
      </c>
      <c r="D916" s="132" t="s">
        <v>3352</v>
      </c>
      <c r="E916" s="132" t="s">
        <v>3352</v>
      </c>
      <c r="F916" s="132"/>
      <c r="G916" s="132" t="s">
        <v>29</v>
      </c>
      <c r="H916" s="132" t="s">
        <v>22</v>
      </c>
      <c r="I916" s="133">
        <v>330</v>
      </c>
      <c r="J916" s="133">
        <v>488</v>
      </c>
      <c r="K916" s="132"/>
      <c r="L916" s="132" t="s">
        <v>32</v>
      </c>
      <c r="M916" s="132" t="s">
        <v>28</v>
      </c>
      <c r="N916" s="133">
        <v>125</v>
      </c>
      <c r="O916" s="132" t="s">
        <v>24</v>
      </c>
      <c r="P916" s="134">
        <v>23.7</v>
      </c>
      <c r="Q916" s="135">
        <v>1232.4000000000001</v>
      </c>
      <c r="R916" s="132" t="s">
        <v>25</v>
      </c>
      <c r="S916" s="136">
        <v>40940</v>
      </c>
      <c r="T916" s="136">
        <v>41669</v>
      </c>
      <c r="U916" s="132" t="s">
        <v>195</v>
      </c>
      <c r="V916" s="132" t="s">
        <v>3872</v>
      </c>
      <c r="W916" s="137">
        <v>15</v>
      </c>
      <c r="X916" s="137">
        <v>9.6</v>
      </c>
      <c r="Y916" s="137">
        <v>187.2</v>
      </c>
      <c r="Z916" s="137">
        <v>6</v>
      </c>
      <c r="AA916" s="137">
        <v>32</v>
      </c>
      <c r="AB916" s="137">
        <v>4371.2000000000007</v>
      </c>
      <c r="AC916" s="138">
        <v>23.701550000000008</v>
      </c>
      <c r="AD916" s="137">
        <v>1092.8000000000002</v>
      </c>
      <c r="AE916" s="137">
        <v>7.4085500000000009</v>
      </c>
      <c r="AF916" s="137">
        <v>385.24460000000005</v>
      </c>
      <c r="AG916" s="139">
        <f>Table1[[#This Row],[Print/Copy Time from Sleep Mode (s)]]-Table1[[#This Row],[Print/Copy Time from Ready State (s)]]</f>
        <v>177.6</v>
      </c>
      <c r="AH91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6" s="139" t="b">
        <f>IF(Table1[[#This Row],[Recovery Time Requirement (s)]]="No Requirement",TRUE,IF(Table1[[#This Row],[Recovery Time Requirement (s)]]="Default Delay Time Missing","Unknown",Table1[[#This Row],[Recovery Time (s) (Tactive1 - Tactive0)]]&lt;=Table1[[#This Row],[Recovery Time Requirement (s)]]))</f>
        <v>0</v>
      </c>
      <c r="AJ916" s="139" t="b">
        <f>Table1[[#This Row],[Automatic Duplex Output Capable]]&lt;&gt;"Optional"</f>
        <v>1</v>
      </c>
      <c r="AK91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6" s="140" t="str">
        <f t="array" ref="AL91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16" s="140">
        <f t="array" ref="AM91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31.150000000000002</v>
      </c>
      <c r="AN916" s="140">
        <f>Table1[[#This Row],[V2.0 TEC Requirement (kWh/wk)]]*52/3</f>
        <v>539.93333333333339</v>
      </c>
      <c r="AO91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7.358550000000001</v>
      </c>
      <c r="AP916" s="140">
        <f t="array" ref="AP91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4.2219999999999995</v>
      </c>
      <c r="AQ916" s="140">
        <f>Table1[[#This Row],[Proposed V3.0 TEC Requirement (kWh/wk)]]+IF(Table1[[#This Row],[Maximum Document Size Width]]&gt;=275,A3_Weekly,0)+IF(AND(ISNUMBER(FIND("WiFi",Table1[[#This Row],[Functional Adders]])),ISERROR(FIND("Ethernet",Table1[[#This Row],[Functional Adders]]))),WiFi_Weekly,0)</f>
        <v>4.2719999999999994</v>
      </c>
      <c r="AR916" s="140" t="b">
        <f>Table1[[#This Row],[Typical Electricity Consumption (TEC) Per Proposed V3.0 Calculations (kWh/wk)]]&lt;=Table1[[#This Row],[Proposed V3.0 TEC Requirement Plus A3 and Wi-Fi Allowances (kWh/wk)]]</f>
        <v>0</v>
      </c>
      <c r="AS916" s="140" t="b">
        <f t="shared" si="16"/>
        <v>0</v>
      </c>
    </row>
    <row r="917" spans="1:45" ht="36" x14ac:dyDescent="0.2">
      <c r="A917" s="131">
        <v>2203562</v>
      </c>
      <c r="B917" s="132" t="s">
        <v>1319</v>
      </c>
      <c r="C917" s="132" t="s">
        <v>229</v>
      </c>
      <c r="D917" s="132" t="s">
        <v>3353</v>
      </c>
      <c r="E917" s="132" t="s">
        <v>3353</v>
      </c>
      <c r="F917" s="132"/>
      <c r="G917" s="132" t="s">
        <v>1432</v>
      </c>
      <c r="H917" s="132" t="s">
        <v>22</v>
      </c>
      <c r="I917" s="133">
        <v>330</v>
      </c>
      <c r="J917" s="133">
        <v>488</v>
      </c>
      <c r="K917" s="132"/>
      <c r="L917" s="132" t="s">
        <v>32</v>
      </c>
      <c r="M917" s="132" t="s">
        <v>28</v>
      </c>
      <c r="N917" s="133">
        <v>100</v>
      </c>
      <c r="O917" s="132" t="s">
        <v>24</v>
      </c>
      <c r="P917" s="134">
        <v>19.8</v>
      </c>
      <c r="Q917" s="135">
        <v>1029.5999999999999</v>
      </c>
      <c r="R917" s="132" t="s">
        <v>25</v>
      </c>
      <c r="S917" s="136">
        <v>40940</v>
      </c>
      <c r="T917" s="136">
        <v>41669</v>
      </c>
      <c r="U917" s="132" t="s">
        <v>195</v>
      </c>
      <c r="V917" s="132" t="s">
        <v>3873</v>
      </c>
      <c r="W917" s="137">
        <v>5</v>
      </c>
      <c r="X917" s="137">
        <v>6</v>
      </c>
      <c r="Y917" s="137">
        <v>204</v>
      </c>
      <c r="Z917" s="137">
        <v>42</v>
      </c>
      <c r="AA917" s="137">
        <v>32</v>
      </c>
      <c r="AB917" s="137">
        <v>3764.2</v>
      </c>
      <c r="AC917" s="138">
        <v>19.829000000000001</v>
      </c>
      <c r="AD917" s="137">
        <v>941.05</v>
      </c>
      <c r="AE917" s="137">
        <v>5.8932500000000001</v>
      </c>
      <c r="AF917" s="137">
        <v>306.44900000000001</v>
      </c>
      <c r="AG917" s="139">
        <f>Table1[[#This Row],[Print/Copy Time from Sleep Mode (s)]]-Table1[[#This Row],[Print/Copy Time from Ready State (s)]]</f>
        <v>198</v>
      </c>
      <c r="AH91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7" s="139" t="b">
        <f>IF(Table1[[#This Row],[Recovery Time Requirement (s)]]="No Requirement",TRUE,IF(Table1[[#This Row],[Recovery Time Requirement (s)]]="Default Delay Time Missing","Unknown",Table1[[#This Row],[Recovery Time (s) (Tactive1 - Tactive0)]]&lt;=Table1[[#This Row],[Recovery Time Requirement (s)]]))</f>
        <v>0</v>
      </c>
      <c r="AJ917" s="139" t="b">
        <f>Table1[[#This Row],[Automatic Duplex Output Capable]]&lt;&gt;"Optional"</f>
        <v>1</v>
      </c>
      <c r="AK91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7" s="140" t="str">
        <f t="array" ref="AL91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7" s="140">
        <f t="array" ref="AM91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24.150000000000002</v>
      </c>
      <c r="AN917" s="140">
        <f>Table1[[#This Row],[V2.0 TEC Requirement (kWh/wk)]]*52/3</f>
        <v>418.60000000000008</v>
      </c>
      <c r="AO91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5.8432500000000003</v>
      </c>
      <c r="AP917" s="140">
        <f t="array" ref="AP91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3.2559999999999993</v>
      </c>
      <c r="AQ917" s="140">
        <f>Table1[[#This Row],[Proposed V3.0 TEC Requirement (kWh/wk)]]+IF(Table1[[#This Row],[Maximum Document Size Width]]&gt;=275,A3_Weekly,0)+IF(AND(ISNUMBER(FIND("WiFi",Table1[[#This Row],[Functional Adders]])),ISERROR(FIND("Ethernet",Table1[[#This Row],[Functional Adders]]))),WiFi_Weekly,0)</f>
        <v>3.3059999999999992</v>
      </c>
      <c r="AR917" s="140" t="b">
        <f>Table1[[#This Row],[Typical Electricity Consumption (TEC) Per Proposed V3.0 Calculations (kWh/wk)]]&lt;=Table1[[#This Row],[Proposed V3.0 TEC Requirement Plus A3 and Wi-Fi Allowances (kWh/wk)]]</f>
        <v>0</v>
      </c>
      <c r="AS917" s="140" t="b">
        <f t="shared" si="16"/>
        <v>0</v>
      </c>
    </row>
    <row r="918" spans="1:45" ht="36" x14ac:dyDescent="0.2">
      <c r="A918" s="131">
        <v>2203561</v>
      </c>
      <c r="B918" s="132" t="s">
        <v>1319</v>
      </c>
      <c r="C918" s="132" t="s">
        <v>229</v>
      </c>
      <c r="D918" s="132" t="s">
        <v>3354</v>
      </c>
      <c r="E918" s="132" t="s">
        <v>3354</v>
      </c>
      <c r="F918" s="132"/>
      <c r="G918" s="132" t="s">
        <v>1432</v>
      </c>
      <c r="H918" s="132" t="s">
        <v>22</v>
      </c>
      <c r="I918" s="133">
        <v>330</v>
      </c>
      <c r="J918" s="133">
        <v>488</v>
      </c>
      <c r="K918" s="132"/>
      <c r="L918" s="132" t="s">
        <v>32</v>
      </c>
      <c r="M918" s="132" t="s">
        <v>28</v>
      </c>
      <c r="N918" s="133">
        <v>95</v>
      </c>
      <c r="O918" s="132" t="s">
        <v>24</v>
      </c>
      <c r="P918" s="134">
        <v>19.5</v>
      </c>
      <c r="Q918" s="135">
        <v>1014</v>
      </c>
      <c r="R918" s="132" t="s">
        <v>25</v>
      </c>
      <c r="S918" s="136">
        <v>40940</v>
      </c>
      <c r="T918" s="136">
        <v>41669</v>
      </c>
      <c r="U918" s="132" t="s">
        <v>195</v>
      </c>
      <c r="V918" s="132" t="s">
        <v>3874</v>
      </c>
      <c r="W918" s="137">
        <v>5</v>
      </c>
      <c r="X918" s="137">
        <v>7.2</v>
      </c>
      <c r="Y918" s="137">
        <v>202.2</v>
      </c>
      <c r="Z918" s="137">
        <v>42</v>
      </c>
      <c r="AA918" s="137">
        <v>32</v>
      </c>
      <c r="AB918" s="137">
        <v>3698.4</v>
      </c>
      <c r="AC918" s="138">
        <v>19.501800000000003</v>
      </c>
      <c r="AD918" s="137">
        <v>924.6</v>
      </c>
      <c r="AE918" s="137">
        <v>5.8128000000000002</v>
      </c>
      <c r="AF918" s="137">
        <v>302.26560000000001</v>
      </c>
      <c r="AG918" s="139">
        <f>Table1[[#This Row],[Print/Copy Time from Sleep Mode (s)]]-Table1[[#This Row],[Print/Copy Time from Ready State (s)]]</f>
        <v>195</v>
      </c>
      <c r="AH91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18" s="139" t="b">
        <f>IF(Table1[[#This Row],[Recovery Time Requirement (s)]]="No Requirement",TRUE,IF(Table1[[#This Row],[Recovery Time Requirement (s)]]="Default Delay Time Missing","Unknown",Table1[[#This Row],[Recovery Time (s) (Tactive1 - Tactive0)]]&lt;=Table1[[#This Row],[Recovery Time Requirement (s)]]))</f>
        <v>0</v>
      </c>
      <c r="AJ918" s="139" t="b">
        <f>Table1[[#This Row],[Automatic Duplex Output Capable]]&lt;&gt;"Optional"</f>
        <v>1</v>
      </c>
      <c r="AK91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8" s="140" t="str">
        <f t="array" ref="AL91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18" s="140">
        <f t="array" ref="AM91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21.150000000000002</v>
      </c>
      <c r="AN918" s="140">
        <f>Table1[[#This Row],[V2.0 TEC Requirement (kWh/wk)]]*52/3</f>
        <v>366.60000000000008</v>
      </c>
      <c r="AO91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5.7628000000000004</v>
      </c>
      <c r="AP918" s="140">
        <f t="array" ref="AP91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2.8209999999999988</v>
      </c>
      <c r="AQ918" s="140">
        <f>Table1[[#This Row],[Proposed V3.0 TEC Requirement (kWh/wk)]]+IF(Table1[[#This Row],[Maximum Document Size Width]]&gt;=275,A3_Weekly,0)+IF(AND(ISNUMBER(FIND("WiFi",Table1[[#This Row],[Functional Adders]])),ISERROR(FIND("Ethernet",Table1[[#This Row],[Functional Adders]]))),WiFi_Weekly,0)</f>
        <v>2.8709999999999987</v>
      </c>
      <c r="AR918" s="140" t="b">
        <f>Table1[[#This Row],[Typical Electricity Consumption (TEC) Per Proposed V3.0 Calculations (kWh/wk)]]&lt;=Table1[[#This Row],[Proposed V3.0 TEC Requirement Plus A3 and Wi-Fi Allowances (kWh/wk)]]</f>
        <v>0</v>
      </c>
      <c r="AS918" s="140" t="b">
        <f t="shared" si="16"/>
        <v>0</v>
      </c>
    </row>
    <row r="919" spans="1:45" ht="72" x14ac:dyDescent="0.2">
      <c r="A919" s="131">
        <v>2200119</v>
      </c>
      <c r="B919" s="132" t="s">
        <v>2733</v>
      </c>
      <c r="C919" s="132" t="s">
        <v>2734</v>
      </c>
      <c r="D919" s="132" t="s">
        <v>3355</v>
      </c>
      <c r="E919" s="132" t="s">
        <v>3356</v>
      </c>
      <c r="F919" s="132"/>
      <c r="G919" s="132" t="s">
        <v>29</v>
      </c>
      <c r="H919" s="132" t="s">
        <v>22</v>
      </c>
      <c r="I919" s="133">
        <v>224</v>
      </c>
      <c r="J919" s="132"/>
      <c r="K919" s="132"/>
      <c r="L919" s="132" t="s">
        <v>3357</v>
      </c>
      <c r="M919" s="132" t="s">
        <v>28</v>
      </c>
      <c r="N919" s="133">
        <v>54</v>
      </c>
      <c r="O919" s="132" t="s">
        <v>23</v>
      </c>
      <c r="P919" s="134">
        <v>2.86</v>
      </c>
      <c r="Q919" s="135">
        <v>148.72</v>
      </c>
      <c r="R919" s="132" t="s">
        <v>25</v>
      </c>
      <c r="S919" s="136">
        <v>39448</v>
      </c>
      <c r="T919" s="136">
        <v>41604</v>
      </c>
      <c r="U919" s="132" t="s">
        <v>26</v>
      </c>
      <c r="V919" s="132" t="s">
        <v>3875</v>
      </c>
      <c r="W919" s="137">
        <v>0</v>
      </c>
      <c r="X919" s="137">
        <v>15</v>
      </c>
      <c r="Y919" s="137">
        <v>0</v>
      </c>
      <c r="Z919" s="137">
        <v>0</v>
      </c>
      <c r="AA919" s="137">
        <v>32</v>
      </c>
      <c r="AB919" s="137">
        <v>229.4</v>
      </c>
      <c r="AC919" s="138">
        <v>2.8621999999999996</v>
      </c>
      <c r="AD919" s="137">
        <v>57.35</v>
      </c>
      <c r="AE919" s="137">
        <v>2.40395</v>
      </c>
      <c r="AF919" s="137">
        <v>125.00540000000001</v>
      </c>
      <c r="AG919" s="139">
        <f>Table1[[#This Row],[Print/Copy Time from Sleep Mode (s)]]-Table1[[#This Row],[Print/Copy Time from Ready State (s)]]</f>
        <v>-15</v>
      </c>
      <c r="AH91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27.68</v>
      </c>
      <c r="AI919" s="139" t="b">
        <f>IF(Table1[[#This Row],[Recovery Time Requirement (s)]]="No Requirement",TRUE,IF(Table1[[#This Row],[Recovery Time Requirement (s)]]="Default Delay Time Missing","Unknown",Table1[[#This Row],[Recovery Time (s) (Tactive1 - Tactive0)]]&lt;=Table1[[#This Row],[Recovery Time Requirement (s)]]))</f>
        <v>1</v>
      </c>
      <c r="AJ919" s="139" t="b">
        <f>Table1[[#This Row],[Automatic Duplex Output Capable]]&lt;&gt;"Optional"</f>
        <v>1</v>
      </c>
      <c r="AK91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19" s="140" t="str">
        <f t="array" ref="AL91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19" s="140">
        <f t="array" ref="AM91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4.8400000000000007</v>
      </c>
      <c r="AN919" s="140">
        <f>Table1[[#This Row],[V2.0 TEC Requirement (kWh/wk)]]*52/3</f>
        <v>83.893333333333345</v>
      </c>
      <c r="AO91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2.40395</v>
      </c>
      <c r="AP919" s="140">
        <f t="array" ref="AP91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0.86799999999999988</v>
      </c>
      <c r="AQ919" s="140">
        <f>Table1[[#This Row],[Proposed V3.0 TEC Requirement (kWh/wk)]]+IF(Table1[[#This Row],[Maximum Document Size Width]]&gt;=275,A3_Weekly,0)+IF(AND(ISNUMBER(FIND("WiFi",Table1[[#This Row],[Functional Adders]])),ISERROR(FIND("Ethernet",Table1[[#This Row],[Functional Adders]]))),WiFi_Weekly,0)</f>
        <v>0.86799999999999988</v>
      </c>
      <c r="AR919" s="140" t="b">
        <f>Table1[[#This Row],[Typical Electricity Consumption (TEC) Per Proposed V3.0 Calculations (kWh/wk)]]&lt;=Table1[[#This Row],[Proposed V3.0 TEC Requirement Plus A3 and Wi-Fi Allowances (kWh/wk)]]</f>
        <v>0</v>
      </c>
      <c r="AS919" s="140" t="b">
        <f t="shared" si="16"/>
        <v>0</v>
      </c>
    </row>
    <row r="920" spans="1:45" ht="36" x14ac:dyDescent="0.2">
      <c r="A920" s="131">
        <v>2240512</v>
      </c>
      <c r="B920" s="132" t="s">
        <v>1375</v>
      </c>
      <c r="C920" s="132" t="s">
        <v>1376</v>
      </c>
      <c r="D920" s="132" t="s">
        <v>1377</v>
      </c>
      <c r="E920" s="132" t="s">
        <v>1377</v>
      </c>
      <c r="F920" s="132" t="s">
        <v>1378</v>
      </c>
      <c r="G920" s="132" t="s">
        <v>29</v>
      </c>
      <c r="H920" s="132" t="s">
        <v>22</v>
      </c>
      <c r="I920" s="133">
        <v>216</v>
      </c>
      <c r="J920" s="133">
        <v>356</v>
      </c>
      <c r="K920" s="132"/>
      <c r="L920" s="132" t="s">
        <v>32</v>
      </c>
      <c r="M920" s="132" t="s">
        <v>28</v>
      </c>
      <c r="N920" s="133">
        <v>20</v>
      </c>
      <c r="O920" s="132" t="s">
        <v>23</v>
      </c>
      <c r="P920" s="134">
        <v>1.044</v>
      </c>
      <c r="Q920" s="135">
        <v>54.287999999999997</v>
      </c>
      <c r="R920" s="132" t="s">
        <v>197</v>
      </c>
      <c r="S920" s="136">
        <v>42023</v>
      </c>
      <c r="T920" s="136">
        <v>42152</v>
      </c>
      <c r="U920" s="132" t="s">
        <v>707</v>
      </c>
      <c r="V920" s="132" t="s">
        <v>1379</v>
      </c>
      <c r="W920" s="137">
        <v>1</v>
      </c>
      <c r="X920" s="137">
        <v>13.8</v>
      </c>
      <c r="Y920" s="137">
        <v>24</v>
      </c>
      <c r="Z920" s="137">
        <v>21.6</v>
      </c>
      <c r="AA920" s="137">
        <v>20</v>
      </c>
      <c r="AB920" s="137">
        <v>130.39999999999998</v>
      </c>
      <c r="AC920" s="138">
        <v>1.0456500000000002</v>
      </c>
      <c r="AD920" s="137">
        <v>32.599999999999994</v>
      </c>
      <c r="AE920" s="137">
        <v>0.60727500000000001</v>
      </c>
      <c r="AF920" s="137">
        <v>31.578299999999999</v>
      </c>
      <c r="AG920" s="139">
        <f>Table1[[#This Row],[Print/Copy Time from Sleep Mode (s)]]-Table1[[#This Row],[Print/Copy Time from Ready State (s)]]</f>
        <v>10.199999999999999</v>
      </c>
      <c r="AH92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920" s="139" t="b">
        <f>IF(Table1[[#This Row],[Recovery Time Requirement (s)]]="No Requirement",TRUE,IF(Table1[[#This Row],[Recovery Time Requirement (s)]]="Default Delay Time Missing","Unknown",Table1[[#This Row],[Recovery Time (s) (Tactive1 - Tactive0)]]&lt;=Table1[[#This Row],[Recovery Time Requirement (s)]]))</f>
        <v>1</v>
      </c>
      <c r="AJ920" s="139" t="b">
        <f>Table1[[#This Row],[Automatic Duplex Output Capable]]&lt;&gt;"Optional"</f>
        <v>1</v>
      </c>
      <c r="AK92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0" s="140" t="str">
        <f t="array" ref="AL92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20" s="140">
        <f t="array" ref="AM92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v>
      </c>
      <c r="AN920" s="140">
        <f>Table1[[#This Row],[V2.0 TEC Requirement (kWh/wk)]]*52/3</f>
        <v>31.200000000000003</v>
      </c>
      <c r="AO92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0.50727500000000003</v>
      </c>
      <c r="AP920" s="140">
        <f t="array" ref="AP92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920" s="140">
        <f>Table1[[#This Row],[Proposed V3.0 TEC Requirement (kWh/wk)]]+IF(Table1[[#This Row],[Maximum Document Size Width]]&gt;=275,A3_Weekly,0)+IF(AND(ISNUMBER(FIND("WiFi",Table1[[#This Row],[Functional Adders]])),ISERROR(FIND("Ethernet",Table1[[#This Row],[Functional Adders]]))),WiFi_Weekly,0)</f>
        <v>0.34199999999999997</v>
      </c>
      <c r="AR920" s="140" t="b">
        <f>Table1[[#This Row],[Typical Electricity Consumption (TEC) Per Proposed V3.0 Calculations (kWh/wk)]]&lt;=Table1[[#This Row],[Proposed V3.0 TEC Requirement Plus A3 and Wi-Fi Allowances (kWh/wk)]]</f>
        <v>0</v>
      </c>
      <c r="AS920" s="140" t="b">
        <f t="shared" si="16"/>
        <v>0</v>
      </c>
    </row>
    <row r="921" spans="1:45" ht="409.5" x14ac:dyDescent="0.2">
      <c r="A921" s="131">
        <v>2255224</v>
      </c>
      <c r="B921" s="132" t="s">
        <v>1375</v>
      </c>
      <c r="C921" s="132" t="s">
        <v>1376</v>
      </c>
      <c r="D921" s="132" t="s">
        <v>1380</v>
      </c>
      <c r="E921" s="132" t="s">
        <v>1380</v>
      </c>
      <c r="F921" s="132" t="s">
        <v>1381</v>
      </c>
      <c r="G921" s="132" t="s">
        <v>1432</v>
      </c>
      <c r="H921" s="132" t="s">
        <v>22</v>
      </c>
      <c r="I921" s="133">
        <v>216</v>
      </c>
      <c r="J921" s="133">
        <v>356</v>
      </c>
      <c r="K921" s="132"/>
      <c r="L921" s="132" t="s">
        <v>32</v>
      </c>
      <c r="M921" s="132" t="s">
        <v>28</v>
      </c>
      <c r="N921" s="133">
        <v>22</v>
      </c>
      <c r="O921" s="132" t="s">
        <v>23</v>
      </c>
      <c r="P921" s="134">
        <v>1.2130000000000001</v>
      </c>
      <c r="Q921" s="135">
        <v>63.076000000000001</v>
      </c>
      <c r="R921" s="132" t="s">
        <v>25</v>
      </c>
      <c r="S921" s="136">
        <v>42005</v>
      </c>
      <c r="T921" s="136">
        <v>42355</v>
      </c>
      <c r="U921" s="132" t="s">
        <v>35</v>
      </c>
      <c r="V921" s="132" t="s">
        <v>1382</v>
      </c>
      <c r="W921" s="137">
        <v>1</v>
      </c>
      <c r="X921" s="137">
        <v>34.200000000000003</v>
      </c>
      <c r="Y921" s="137">
        <v>55.8</v>
      </c>
      <c r="Z921" s="137">
        <v>54</v>
      </c>
      <c r="AA921" s="137">
        <v>22</v>
      </c>
      <c r="AB921" s="137">
        <v>146.19999999999999</v>
      </c>
      <c r="AC921" s="138">
        <v>1.2131333333333332</v>
      </c>
      <c r="AD921" s="137">
        <v>36.549999999999997</v>
      </c>
      <c r="AE921" s="137">
        <v>0.73500833333333326</v>
      </c>
      <c r="AF921" s="137">
        <v>38.220433333333332</v>
      </c>
      <c r="AG921" s="139">
        <f>Table1[[#This Row],[Print/Copy Time from Sleep Mode (s)]]-Table1[[#This Row],[Print/Copy Time from Ready State (s)]]</f>
        <v>21.599999999999994</v>
      </c>
      <c r="AH92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921" s="139" t="b">
        <f>IF(Table1[[#This Row],[Recovery Time Requirement (s)]]="No Requirement",TRUE,IF(Table1[[#This Row],[Recovery Time Requirement (s)]]="Default Delay Time Missing","Unknown",Table1[[#This Row],[Recovery Time (s) (Tactive1 - Tactive0)]]&lt;=Table1[[#This Row],[Recovery Time Requirement (s)]]))</f>
        <v>0</v>
      </c>
      <c r="AJ921" s="139" t="b">
        <f>Table1[[#This Row],[Automatic Duplex Output Capable]]&lt;&gt;"Optional"</f>
        <v>1</v>
      </c>
      <c r="AK92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1" s="140" t="str">
        <f t="array" ref="AL92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1" s="140">
        <f t="array" ref="AM92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v>
      </c>
      <c r="AN921" s="140">
        <f>Table1[[#This Row],[V2.0 TEC Requirement (kWh/wk)]]*52/3</f>
        <v>27.560000000000002</v>
      </c>
      <c r="AO92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0.73500833333333326</v>
      </c>
      <c r="AP921" s="140">
        <f t="array" ref="AP92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921" s="140">
        <f>Table1[[#This Row],[Proposed V3.0 TEC Requirement (kWh/wk)]]+IF(Table1[[#This Row],[Maximum Document Size Width]]&gt;=275,A3_Weekly,0)+IF(AND(ISNUMBER(FIND("WiFi",Table1[[#This Row],[Functional Adders]])),ISERROR(FIND("Ethernet",Table1[[#This Row],[Functional Adders]]))),WiFi_Weekly,0)</f>
        <v>0.28099999999999997</v>
      </c>
      <c r="AR921" s="140" t="b">
        <f>Table1[[#This Row],[Typical Electricity Consumption (TEC) Per Proposed V3.0 Calculations (kWh/wk)]]&lt;=Table1[[#This Row],[Proposed V3.0 TEC Requirement Plus A3 and Wi-Fi Allowances (kWh/wk)]]</f>
        <v>0</v>
      </c>
      <c r="AS921" s="140" t="b">
        <f t="shared" si="16"/>
        <v>0</v>
      </c>
    </row>
    <row r="922" spans="1:45" ht="132" x14ac:dyDescent="0.2">
      <c r="A922" s="131">
        <v>2240496</v>
      </c>
      <c r="B922" s="132" t="s">
        <v>1375</v>
      </c>
      <c r="C922" s="132" t="s">
        <v>1376</v>
      </c>
      <c r="D922" s="132" t="s">
        <v>1483</v>
      </c>
      <c r="E922" s="132" t="s">
        <v>1483</v>
      </c>
      <c r="F922" s="132" t="s">
        <v>1484</v>
      </c>
      <c r="G922" s="132" t="s">
        <v>1432</v>
      </c>
      <c r="H922" s="132" t="s">
        <v>22</v>
      </c>
      <c r="I922" s="133">
        <v>216</v>
      </c>
      <c r="J922" s="133">
        <v>356</v>
      </c>
      <c r="K922" s="132"/>
      <c r="L922" s="132" t="s">
        <v>32</v>
      </c>
      <c r="M922" s="132" t="s">
        <v>28</v>
      </c>
      <c r="N922" s="133">
        <v>22</v>
      </c>
      <c r="O922" s="132" t="s">
        <v>23</v>
      </c>
      <c r="P922" s="134">
        <v>1.069</v>
      </c>
      <c r="Q922" s="135">
        <v>55.588000000000001</v>
      </c>
      <c r="R922" s="132" t="s">
        <v>1383</v>
      </c>
      <c r="S922" s="136">
        <v>41956</v>
      </c>
      <c r="T922" s="136">
        <v>42146</v>
      </c>
      <c r="U922" s="132" t="s">
        <v>707</v>
      </c>
      <c r="V922" s="132" t="s">
        <v>1485</v>
      </c>
      <c r="W922" s="137">
        <v>1</v>
      </c>
      <c r="X922" s="137">
        <v>7.8</v>
      </c>
      <c r="Y922" s="137">
        <v>19.8</v>
      </c>
      <c r="Z922" s="137">
        <v>19.8</v>
      </c>
      <c r="AA922" s="137">
        <v>22</v>
      </c>
      <c r="AB922" s="137">
        <v>134.46666666666667</v>
      </c>
      <c r="AC922" s="138">
        <v>1.0702666666666665</v>
      </c>
      <c r="AD922" s="137">
        <v>33.616666666666667</v>
      </c>
      <c r="AE922" s="137">
        <v>0.62376666666666669</v>
      </c>
      <c r="AF922" s="137">
        <v>32.435866666666669</v>
      </c>
      <c r="AG922" s="139">
        <f>Table1[[#This Row],[Print/Copy Time from Sleep Mode (s)]]-Table1[[#This Row],[Print/Copy Time from Ready State (s)]]</f>
        <v>12</v>
      </c>
      <c r="AH92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922" s="139" t="b">
        <f>IF(Table1[[#This Row],[Recovery Time Requirement (s)]]="No Requirement",TRUE,IF(Table1[[#This Row],[Recovery Time Requirement (s)]]="Default Delay Time Missing","Unknown",Table1[[#This Row],[Recovery Time (s) (Tactive1 - Tactive0)]]&lt;=Table1[[#This Row],[Recovery Time Requirement (s)]]))</f>
        <v>1</v>
      </c>
      <c r="AJ922" s="139" t="b">
        <f>Table1[[#This Row],[Automatic Duplex Output Capable]]&lt;&gt;"Optional"</f>
        <v>1</v>
      </c>
      <c r="AK92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2" s="140" t="str">
        <f t="array" ref="AL92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2" s="140">
        <f t="array" ref="AM92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v>
      </c>
      <c r="AN922" s="140">
        <f>Table1[[#This Row],[V2.0 TEC Requirement (kWh/wk)]]*52/3</f>
        <v>27.560000000000002</v>
      </c>
      <c r="AO92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0.52376666666666671</v>
      </c>
      <c r="AP922" s="140">
        <f t="array" ref="AP92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922" s="140">
        <f>Table1[[#This Row],[Proposed V3.0 TEC Requirement (kWh/wk)]]+IF(Table1[[#This Row],[Maximum Document Size Width]]&gt;=275,A3_Weekly,0)+IF(AND(ISNUMBER(FIND("WiFi",Table1[[#This Row],[Functional Adders]])),ISERROR(FIND("Ethernet",Table1[[#This Row],[Functional Adders]]))),WiFi_Weekly,0)</f>
        <v>0.38100000000000001</v>
      </c>
      <c r="AR922" s="140" t="b">
        <f>Table1[[#This Row],[Typical Electricity Consumption (TEC) Per Proposed V3.0 Calculations (kWh/wk)]]&lt;=Table1[[#This Row],[Proposed V3.0 TEC Requirement Plus A3 and Wi-Fi Allowances (kWh/wk)]]</f>
        <v>0</v>
      </c>
      <c r="AS922" s="140" t="b">
        <f t="shared" si="16"/>
        <v>0</v>
      </c>
    </row>
    <row r="923" spans="1:45" ht="60" x14ac:dyDescent="0.2">
      <c r="A923" s="131">
        <v>2240511</v>
      </c>
      <c r="B923" s="132" t="s">
        <v>1375</v>
      </c>
      <c r="C923" s="132" t="s">
        <v>1376</v>
      </c>
      <c r="D923" s="132" t="s">
        <v>1384</v>
      </c>
      <c r="E923" s="132" t="s">
        <v>1384</v>
      </c>
      <c r="F923" s="132" t="s">
        <v>1385</v>
      </c>
      <c r="G923" s="132" t="s">
        <v>1432</v>
      </c>
      <c r="H923" s="132" t="s">
        <v>22</v>
      </c>
      <c r="I923" s="133">
        <v>216</v>
      </c>
      <c r="J923" s="133">
        <v>356</v>
      </c>
      <c r="K923" s="132"/>
      <c r="L923" s="132" t="s">
        <v>32</v>
      </c>
      <c r="M923" s="132" t="s">
        <v>28</v>
      </c>
      <c r="N923" s="133">
        <v>22</v>
      </c>
      <c r="O923" s="132" t="s">
        <v>23</v>
      </c>
      <c r="P923" s="134">
        <v>1.1679999999999999</v>
      </c>
      <c r="Q923" s="135">
        <v>60.735999999999997</v>
      </c>
      <c r="R923" s="132" t="s">
        <v>1383</v>
      </c>
      <c r="S923" s="136">
        <v>42013</v>
      </c>
      <c r="T923" s="136">
        <v>42152</v>
      </c>
      <c r="U923" s="132" t="s">
        <v>707</v>
      </c>
      <c r="V923" s="132" t="s">
        <v>1386</v>
      </c>
      <c r="W923" s="137">
        <v>1</v>
      </c>
      <c r="X923" s="137">
        <v>28.8</v>
      </c>
      <c r="Y923" s="137">
        <v>37.799999999999997</v>
      </c>
      <c r="Z923" s="137">
        <v>37.200000000000003</v>
      </c>
      <c r="AA923" s="137">
        <v>22</v>
      </c>
      <c r="AB923" s="137">
        <v>145.73333333333335</v>
      </c>
      <c r="AC923" s="138">
        <v>1.1677</v>
      </c>
      <c r="AD923" s="137">
        <v>36.433333333333337</v>
      </c>
      <c r="AE923" s="137">
        <v>0.68513750000000007</v>
      </c>
      <c r="AF923" s="137">
        <v>35.62715</v>
      </c>
      <c r="AG923" s="139">
        <f>Table1[[#This Row],[Print/Copy Time from Sleep Mode (s)]]-Table1[[#This Row],[Print/Copy Time from Ready State (s)]]</f>
        <v>8.9999999999999964</v>
      </c>
      <c r="AH92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14.24</v>
      </c>
      <c r="AI923" s="139" t="b">
        <f>IF(Table1[[#This Row],[Recovery Time Requirement (s)]]="No Requirement",TRUE,IF(Table1[[#This Row],[Recovery Time Requirement (s)]]="Default Delay Time Missing","Unknown",Table1[[#This Row],[Recovery Time (s) (Tactive1 - Tactive0)]]&lt;=Table1[[#This Row],[Recovery Time Requirement (s)]]))</f>
        <v>1</v>
      </c>
      <c r="AJ923" s="139" t="b">
        <f>Table1[[#This Row],[Automatic Duplex Output Capable]]&lt;&gt;"Optional"</f>
        <v>1</v>
      </c>
      <c r="AK92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3" s="140" t="str">
        <f t="array" ref="AL92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3" s="140">
        <f t="array" ref="AM92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1.59</v>
      </c>
      <c r="AN923" s="140">
        <f>Table1[[#This Row],[V2.0 TEC Requirement (kWh/wk)]]*52/3</f>
        <v>27.560000000000002</v>
      </c>
      <c r="AO92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0.58513750000000009</v>
      </c>
      <c r="AP923" s="140">
        <f t="array" ref="AP92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923" s="140">
        <f>Table1[[#This Row],[Proposed V3.0 TEC Requirement (kWh/wk)]]+IF(Table1[[#This Row],[Maximum Document Size Width]]&gt;=275,A3_Weekly,0)+IF(AND(ISNUMBER(FIND("WiFi",Table1[[#This Row],[Functional Adders]])),ISERROR(FIND("Ethernet",Table1[[#This Row],[Functional Adders]]))),WiFi_Weekly,0)</f>
        <v>0.38100000000000001</v>
      </c>
      <c r="AR923" s="140" t="b">
        <f>Table1[[#This Row],[Typical Electricity Consumption (TEC) Per Proposed V3.0 Calculations (kWh/wk)]]&lt;=Table1[[#This Row],[Proposed V3.0 TEC Requirement Plus A3 and Wi-Fi Allowances (kWh/wk)]]</f>
        <v>0</v>
      </c>
      <c r="AS923" s="140" t="b">
        <f t="shared" si="16"/>
        <v>0</v>
      </c>
    </row>
    <row r="924" spans="1:45" ht="36" x14ac:dyDescent="0.2">
      <c r="A924" s="131">
        <v>2238535</v>
      </c>
      <c r="B924" s="132" t="s">
        <v>1375</v>
      </c>
      <c r="C924" s="132" t="s">
        <v>1376</v>
      </c>
      <c r="D924" s="132" t="s">
        <v>1387</v>
      </c>
      <c r="E924" s="132" t="s">
        <v>1387</v>
      </c>
      <c r="F924" s="132"/>
      <c r="G924" s="132" t="s">
        <v>1432</v>
      </c>
      <c r="H924" s="132" t="s">
        <v>22</v>
      </c>
      <c r="I924" s="133">
        <v>216</v>
      </c>
      <c r="J924" s="133">
        <v>356</v>
      </c>
      <c r="K924" s="132"/>
      <c r="L924" s="132" t="s">
        <v>32</v>
      </c>
      <c r="M924" s="132" t="s">
        <v>28</v>
      </c>
      <c r="N924" s="133">
        <v>20</v>
      </c>
      <c r="O924" s="132" t="s">
        <v>23</v>
      </c>
      <c r="P924" s="134">
        <v>1.0780000000000001</v>
      </c>
      <c r="Q924" s="135">
        <v>56.055999999999997</v>
      </c>
      <c r="R924" s="132" t="s">
        <v>25</v>
      </c>
      <c r="S924" s="136">
        <v>42005</v>
      </c>
      <c r="T924" s="136">
        <v>42128</v>
      </c>
      <c r="U924" s="132" t="s">
        <v>707</v>
      </c>
      <c r="V924" s="132" t="s">
        <v>1388</v>
      </c>
      <c r="W924" s="137">
        <v>1</v>
      </c>
      <c r="X924" s="137">
        <v>16.2</v>
      </c>
      <c r="Y924" s="137">
        <v>23.4</v>
      </c>
      <c r="Z924" s="137">
        <v>24.6</v>
      </c>
      <c r="AA924" s="137">
        <v>20</v>
      </c>
      <c r="AB924" s="137">
        <v>117.39999999999999</v>
      </c>
      <c r="AC924" s="138">
        <v>1.0776333333333332</v>
      </c>
      <c r="AD924" s="137">
        <v>29.349999999999998</v>
      </c>
      <c r="AE924" s="137">
        <v>0.70113333333333316</v>
      </c>
      <c r="AF924" s="137">
        <v>36.458933333333327</v>
      </c>
      <c r="AG924" s="139">
        <f>Table1[[#This Row],[Print/Copy Time from Sleep Mode (s)]]-Table1[[#This Row],[Print/Copy Time from Ready State (s)]]</f>
        <v>7.1999999999999993</v>
      </c>
      <c r="AH92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924" s="139" t="b">
        <f>IF(Table1[[#This Row],[Recovery Time Requirement (s)]]="No Requirement",TRUE,IF(Table1[[#This Row],[Recovery Time Requirement (s)]]="Default Delay Time Missing","Unknown",Table1[[#This Row],[Recovery Time (s) (Tactive1 - Tactive0)]]&lt;=Table1[[#This Row],[Recovery Time Requirement (s)]]))</f>
        <v>1</v>
      </c>
      <c r="AJ924" s="139" t="b">
        <f>Table1[[#This Row],[Automatic Duplex Output Capable]]&lt;&gt;"Optional"</f>
        <v>1</v>
      </c>
      <c r="AK92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4" s="140" t="str">
        <f t="array" ref="AL92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4" s="140">
        <f t="array" ref="AM92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1.4500000000000002</v>
      </c>
      <c r="AN924" s="140">
        <f>Table1[[#This Row],[V2.0 TEC Requirement (kWh/wk)]]*52/3</f>
        <v>25.133333333333336</v>
      </c>
      <c r="AO92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0.70113333333333316</v>
      </c>
      <c r="AP924" s="140">
        <f t="array" ref="AP92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924" s="140">
        <f>Table1[[#This Row],[Proposed V3.0 TEC Requirement (kWh/wk)]]+IF(Table1[[#This Row],[Maximum Document Size Width]]&gt;=275,A3_Weekly,0)+IF(AND(ISNUMBER(FIND("WiFi",Table1[[#This Row],[Functional Adders]])),ISERROR(FIND("Ethernet",Table1[[#This Row],[Functional Adders]]))),WiFi_Weekly,0)</f>
        <v>0.26300000000000001</v>
      </c>
      <c r="AR924" s="140" t="b">
        <f>Table1[[#This Row],[Typical Electricity Consumption (TEC) Per Proposed V3.0 Calculations (kWh/wk)]]&lt;=Table1[[#This Row],[Proposed V3.0 TEC Requirement Plus A3 and Wi-Fi Allowances (kWh/wk)]]</f>
        <v>0</v>
      </c>
      <c r="AS924" s="140" t="b">
        <f t="shared" si="16"/>
        <v>0</v>
      </c>
    </row>
    <row r="925" spans="1:45" ht="72" x14ac:dyDescent="0.2">
      <c r="A925" s="131">
        <v>2304211</v>
      </c>
      <c r="B925" s="132" t="s">
        <v>1375</v>
      </c>
      <c r="C925" s="132" t="s">
        <v>1376</v>
      </c>
      <c r="D925" s="132" t="s">
        <v>1387</v>
      </c>
      <c r="E925" s="132" t="s">
        <v>1387</v>
      </c>
      <c r="F925" s="132"/>
      <c r="G925" s="132" t="s">
        <v>1432</v>
      </c>
      <c r="H925" s="132" t="s">
        <v>22</v>
      </c>
      <c r="I925" s="133">
        <v>216</v>
      </c>
      <c r="J925" s="133">
        <v>356</v>
      </c>
      <c r="K925" s="132"/>
      <c r="L925" s="132" t="s">
        <v>32</v>
      </c>
      <c r="M925" s="132" t="s">
        <v>28</v>
      </c>
      <c r="N925" s="133">
        <v>20</v>
      </c>
      <c r="O925" s="132" t="s">
        <v>23</v>
      </c>
      <c r="P925" s="134">
        <v>1.0820000000000001</v>
      </c>
      <c r="Q925" s="135">
        <v>56.264000000000003</v>
      </c>
      <c r="R925" s="132" t="s">
        <v>25</v>
      </c>
      <c r="S925" s="136">
        <v>42005</v>
      </c>
      <c r="T925" s="136">
        <v>43006</v>
      </c>
      <c r="U925" s="132" t="s">
        <v>35</v>
      </c>
      <c r="V925" s="132" t="s">
        <v>1389</v>
      </c>
      <c r="W925" s="137">
        <v>1</v>
      </c>
      <c r="X925" s="137">
        <v>13.8</v>
      </c>
      <c r="Y925" s="137">
        <v>22.8</v>
      </c>
      <c r="Z925" s="137">
        <v>22.2</v>
      </c>
      <c r="AA925" s="137">
        <v>20</v>
      </c>
      <c r="AB925" s="137">
        <v>130.80000000000001</v>
      </c>
      <c r="AC925" s="138">
        <v>1.0834999999999999</v>
      </c>
      <c r="AD925" s="137">
        <v>32.700000000000003</v>
      </c>
      <c r="AE925" s="137">
        <v>0.64924999999999999</v>
      </c>
      <c r="AF925" s="137">
        <v>33.761000000000003</v>
      </c>
      <c r="AG925" s="139">
        <f>Table1[[#This Row],[Print/Copy Time from Sleep Mode (s)]]-Table1[[#This Row],[Print/Copy Time from Ready State (s)]]</f>
        <v>9</v>
      </c>
      <c r="AH92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925" s="139" t="b">
        <f>IF(Table1[[#This Row],[Recovery Time Requirement (s)]]="No Requirement",TRUE,IF(Table1[[#This Row],[Recovery Time Requirement (s)]]="Default Delay Time Missing","Unknown",Table1[[#This Row],[Recovery Time (s) (Tactive1 - Tactive0)]]&lt;=Table1[[#This Row],[Recovery Time Requirement (s)]]))</f>
        <v>1</v>
      </c>
      <c r="AJ925" s="139" t="b">
        <f>Table1[[#This Row],[Automatic Duplex Output Capable]]&lt;&gt;"Optional"</f>
        <v>1</v>
      </c>
      <c r="AK92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5" s="140" t="str">
        <f t="array" ref="AL92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5" s="140">
        <f t="array" ref="AM92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1.4500000000000002</v>
      </c>
      <c r="AN925" s="140">
        <f>Table1[[#This Row],[V2.0 TEC Requirement (kWh/wk)]]*52/3</f>
        <v>25.133333333333336</v>
      </c>
      <c r="AO92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0.64924999999999999</v>
      </c>
      <c r="AP925" s="140">
        <f t="array" ref="AP92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925" s="140">
        <f>Table1[[#This Row],[Proposed V3.0 TEC Requirement (kWh/wk)]]+IF(Table1[[#This Row],[Maximum Document Size Width]]&gt;=275,A3_Weekly,0)+IF(AND(ISNUMBER(FIND("WiFi",Table1[[#This Row],[Functional Adders]])),ISERROR(FIND("Ethernet",Table1[[#This Row],[Functional Adders]]))),WiFi_Weekly,0)</f>
        <v>0.26300000000000001</v>
      </c>
      <c r="AR925" s="140" t="b">
        <f>Table1[[#This Row],[Typical Electricity Consumption (TEC) Per Proposed V3.0 Calculations (kWh/wk)]]&lt;=Table1[[#This Row],[Proposed V3.0 TEC Requirement Plus A3 and Wi-Fi Allowances (kWh/wk)]]</f>
        <v>0</v>
      </c>
      <c r="AS925" s="140" t="b">
        <f t="shared" si="16"/>
        <v>0</v>
      </c>
    </row>
    <row r="926" spans="1:45" ht="108" x14ac:dyDescent="0.2">
      <c r="A926" s="131">
        <v>2287386</v>
      </c>
      <c r="B926" s="132" t="s">
        <v>1375</v>
      </c>
      <c r="C926" s="132" t="s">
        <v>1376</v>
      </c>
      <c r="D926" s="132" t="s">
        <v>1390</v>
      </c>
      <c r="E926" s="132" t="s">
        <v>1390</v>
      </c>
      <c r="F926" s="132" t="s">
        <v>1391</v>
      </c>
      <c r="G926" s="132" t="s">
        <v>1432</v>
      </c>
      <c r="H926" s="132" t="s">
        <v>22</v>
      </c>
      <c r="I926" s="133">
        <v>216</v>
      </c>
      <c r="J926" s="133">
        <v>356</v>
      </c>
      <c r="K926" s="132"/>
      <c r="L926" s="132" t="s">
        <v>32</v>
      </c>
      <c r="M926" s="132" t="s">
        <v>28</v>
      </c>
      <c r="N926" s="133">
        <v>30</v>
      </c>
      <c r="O926" s="132" t="s">
        <v>23</v>
      </c>
      <c r="P926" s="134">
        <v>1.2</v>
      </c>
      <c r="Q926" s="135">
        <v>62.4</v>
      </c>
      <c r="R926" s="132" t="s">
        <v>25</v>
      </c>
      <c r="S926" s="136">
        <v>42712</v>
      </c>
      <c r="T926" s="136">
        <v>42733</v>
      </c>
      <c r="U926" s="132" t="s">
        <v>35</v>
      </c>
      <c r="V926" s="132" t="s">
        <v>1392</v>
      </c>
      <c r="W926" s="137">
        <v>1</v>
      </c>
      <c r="X926" s="137">
        <v>24</v>
      </c>
      <c r="Y926" s="137">
        <v>25.8</v>
      </c>
      <c r="Z926" s="137">
        <v>25.8</v>
      </c>
      <c r="AA926" s="137">
        <v>30</v>
      </c>
      <c r="AB926" s="137">
        <v>195.46666666666667</v>
      </c>
      <c r="AC926" s="138">
        <v>1.1999</v>
      </c>
      <c r="AD926" s="137">
        <v>48.866666666666667</v>
      </c>
      <c r="AE926" s="137">
        <v>0.51471250000000002</v>
      </c>
      <c r="AF926" s="137">
        <v>26.765050000000002</v>
      </c>
      <c r="AG926" s="139">
        <f>Table1[[#This Row],[Print/Copy Time from Sleep Mode (s)]]-Table1[[#This Row],[Print/Copy Time from Ready State (s)]]</f>
        <v>1.8000000000000007</v>
      </c>
      <c r="AH92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26" s="139" t="b">
        <f>IF(Table1[[#This Row],[Recovery Time Requirement (s)]]="No Requirement",TRUE,IF(Table1[[#This Row],[Recovery Time Requirement (s)]]="Default Delay Time Missing","Unknown",Table1[[#This Row],[Recovery Time (s) (Tactive1 - Tactive0)]]&lt;=Table1[[#This Row],[Recovery Time Requirement (s)]]))</f>
        <v>1</v>
      </c>
      <c r="AJ926" s="139" t="b">
        <f>Table1[[#This Row],[Automatic Duplex Output Capable]]&lt;&gt;"Optional"</f>
        <v>1</v>
      </c>
      <c r="AK92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6" s="140" t="str">
        <f t="array" ref="AL92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6" s="140">
        <f t="array" ref="AM92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926" s="140">
        <f>Table1[[#This Row],[V2.0 TEC Requirement (kWh/wk)]]*52/3</f>
        <v>37.266666666666666</v>
      </c>
      <c r="AO92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0.51471250000000002</v>
      </c>
      <c r="AP926" s="140">
        <f t="array" ref="AP92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926" s="140">
        <f>Table1[[#This Row],[Proposed V3.0 TEC Requirement (kWh/wk)]]+IF(Table1[[#This Row],[Maximum Document Size Width]]&gt;=275,A3_Weekly,0)+IF(AND(ISNUMBER(FIND("WiFi",Table1[[#This Row],[Functional Adders]])),ISERROR(FIND("Ethernet",Table1[[#This Row],[Functional Adders]]))),WiFi_Weekly,0)</f>
        <v>0.42499999999999993</v>
      </c>
      <c r="AR926" s="140" t="b">
        <f>Table1[[#This Row],[Typical Electricity Consumption (TEC) Per Proposed V3.0 Calculations (kWh/wk)]]&lt;=Table1[[#This Row],[Proposed V3.0 TEC Requirement Plus A3 and Wi-Fi Allowances (kWh/wk)]]</f>
        <v>0</v>
      </c>
      <c r="AS926" s="140" t="b">
        <f t="shared" si="16"/>
        <v>0</v>
      </c>
    </row>
    <row r="927" spans="1:45" ht="108" x14ac:dyDescent="0.2">
      <c r="A927" s="131">
        <v>2287389</v>
      </c>
      <c r="B927" s="132" t="s">
        <v>1375</v>
      </c>
      <c r="C927" s="132" t="s">
        <v>1376</v>
      </c>
      <c r="D927" s="132" t="s">
        <v>1393</v>
      </c>
      <c r="E927" s="132" t="s">
        <v>1393</v>
      </c>
      <c r="F927" s="132" t="s">
        <v>1394</v>
      </c>
      <c r="G927" s="132" t="s">
        <v>1432</v>
      </c>
      <c r="H927" s="132" t="s">
        <v>22</v>
      </c>
      <c r="I927" s="133">
        <v>216</v>
      </c>
      <c r="J927" s="133">
        <v>356</v>
      </c>
      <c r="K927" s="132"/>
      <c r="L927" s="132" t="s">
        <v>32</v>
      </c>
      <c r="M927" s="132" t="s">
        <v>28</v>
      </c>
      <c r="N927" s="133">
        <v>30</v>
      </c>
      <c r="O927" s="132" t="s">
        <v>23</v>
      </c>
      <c r="P927" s="134">
        <v>1.5489999999999999</v>
      </c>
      <c r="Q927" s="135">
        <v>80.548000000000002</v>
      </c>
      <c r="R927" s="132" t="s">
        <v>25</v>
      </c>
      <c r="S927" s="136">
        <v>42712</v>
      </c>
      <c r="T927" s="136">
        <v>42733</v>
      </c>
      <c r="U927" s="132" t="s">
        <v>35</v>
      </c>
      <c r="V927" s="132" t="s">
        <v>1395</v>
      </c>
      <c r="W927" s="137">
        <v>1</v>
      </c>
      <c r="X927" s="137">
        <v>21</v>
      </c>
      <c r="Y927" s="137">
        <v>28.2</v>
      </c>
      <c r="Z927" s="137">
        <v>31.2</v>
      </c>
      <c r="AA927" s="137">
        <v>30</v>
      </c>
      <c r="AB927" s="137">
        <v>249.59999999999997</v>
      </c>
      <c r="AC927" s="138">
        <v>1.5487666666666664</v>
      </c>
      <c r="AD927" s="137">
        <v>62.399999999999991</v>
      </c>
      <c r="AE927" s="137">
        <v>0.67745416666666669</v>
      </c>
      <c r="AF927" s="137">
        <v>35.22761666666667</v>
      </c>
      <c r="AG927" s="139">
        <f>Table1[[#This Row],[Print/Copy Time from Sleep Mode (s)]]-Table1[[#This Row],[Print/Copy Time from Ready State (s)]]</f>
        <v>7.1999999999999993</v>
      </c>
      <c r="AH92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27" s="139" t="b">
        <f>IF(Table1[[#This Row],[Recovery Time Requirement (s)]]="No Requirement",TRUE,IF(Table1[[#This Row],[Recovery Time Requirement (s)]]="Default Delay Time Missing","Unknown",Table1[[#This Row],[Recovery Time (s) (Tactive1 - Tactive0)]]&lt;=Table1[[#This Row],[Recovery Time Requirement (s)]]))</f>
        <v>1</v>
      </c>
      <c r="AJ927" s="139" t="b">
        <f>Table1[[#This Row],[Automatic Duplex Output Capable]]&lt;&gt;"Optional"</f>
        <v>1</v>
      </c>
      <c r="AK92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7" s="140" t="str">
        <f t="array" ref="AL92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7" s="140">
        <f t="array" ref="AM92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2.15</v>
      </c>
      <c r="AN927" s="140">
        <f>Table1[[#This Row],[V2.0 TEC Requirement (kWh/wk)]]*52/3</f>
        <v>37.266666666666666</v>
      </c>
      <c r="AO92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0.67745416666666669</v>
      </c>
      <c r="AP927" s="140">
        <f t="array" ref="AP92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0.42499999999999993</v>
      </c>
      <c r="AQ927" s="140">
        <f>Table1[[#This Row],[Proposed V3.0 TEC Requirement (kWh/wk)]]+IF(Table1[[#This Row],[Maximum Document Size Width]]&gt;=275,A3_Weekly,0)+IF(AND(ISNUMBER(FIND("WiFi",Table1[[#This Row],[Functional Adders]])),ISERROR(FIND("Ethernet",Table1[[#This Row],[Functional Adders]]))),WiFi_Weekly,0)</f>
        <v>0.42499999999999993</v>
      </c>
      <c r="AR927" s="140" t="b">
        <f>Table1[[#This Row],[Typical Electricity Consumption (TEC) Per Proposed V3.0 Calculations (kWh/wk)]]&lt;=Table1[[#This Row],[Proposed V3.0 TEC Requirement Plus A3 and Wi-Fi Allowances (kWh/wk)]]</f>
        <v>0</v>
      </c>
      <c r="AS927" s="140" t="b">
        <f t="shared" si="16"/>
        <v>0</v>
      </c>
    </row>
    <row r="928" spans="1:45" ht="108" x14ac:dyDescent="0.2">
      <c r="A928" s="131">
        <v>2287388</v>
      </c>
      <c r="B928" s="132" t="s">
        <v>1375</v>
      </c>
      <c r="C928" s="132" t="s">
        <v>1376</v>
      </c>
      <c r="D928" s="132" t="s">
        <v>1396</v>
      </c>
      <c r="E928" s="132" t="s">
        <v>1396</v>
      </c>
      <c r="F928" s="132" t="s">
        <v>1397</v>
      </c>
      <c r="G928" s="132" t="s">
        <v>1432</v>
      </c>
      <c r="H928" s="132" t="s">
        <v>22</v>
      </c>
      <c r="I928" s="133">
        <v>216</v>
      </c>
      <c r="J928" s="133">
        <v>356</v>
      </c>
      <c r="K928" s="132"/>
      <c r="L928" s="132" t="s">
        <v>32</v>
      </c>
      <c r="M928" s="132" t="s">
        <v>28</v>
      </c>
      <c r="N928" s="133">
        <v>33</v>
      </c>
      <c r="O928" s="132" t="s">
        <v>23</v>
      </c>
      <c r="P928" s="134">
        <v>1.6020000000000001</v>
      </c>
      <c r="Q928" s="135">
        <v>83.304000000000002</v>
      </c>
      <c r="R928" s="132" t="s">
        <v>25</v>
      </c>
      <c r="S928" s="136">
        <v>42712</v>
      </c>
      <c r="T928" s="136">
        <v>42733</v>
      </c>
      <c r="U928" s="132" t="s">
        <v>35</v>
      </c>
      <c r="V928" s="132" t="s">
        <v>1398</v>
      </c>
      <c r="W928" s="137">
        <v>1</v>
      </c>
      <c r="X928" s="137">
        <v>10.199999999999999</v>
      </c>
      <c r="Y928" s="137">
        <v>19.8</v>
      </c>
      <c r="Z928" s="137">
        <v>18</v>
      </c>
      <c r="AA928" s="137">
        <v>32</v>
      </c>
      <c r="AB928" s="137">
        <v>276.8</v>
      </c>
      <c r="AC928" s="138">
        <v>1.6023166666666666</v>
      </c>
      <c r="AD928" s="137">
        <v>69.2</v>
      </c>
      <c r="AE928" s="137">
        <v>0.61531666666666673</v>
      </c>
      <c r="AF928" s="137">
        <v>31.99646666666667</v>
      </c>
      <c r="AG928" s="139">
        <f>Table1[[#This Row],[Print/Copy Time from Sleep Mode (s)]]-Table1[[#This Row],[Print/Copy Time from Ready State (s)]]</f>
        <v>9.6000000000000014</v>
      </c>
      <c r="AH92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18.86</v>
      </c>
      <c r="AI928" s="139" t="b">
        <f>IF(Table1[[#This Row],[Recovery Time Requirement (s)]]="No Requirement",TRUE,IF(Table1[[#This Row],[Recovery Time Requirement (s)]]="Default Delay Time Missing","Unknown",Table1[[#This Row],[Recovery Time (s) (Tactive1 - Tactive0)]]&lt;=Table1[[#This Row],[Recovery Time Requirement (s)]]))</f>
        <v>1</v>
      </c>
      <c r="AJ928" s="139" t="b">
        <f>Table1[[#This Row],[Automatic Duplex Output Capable]]&lt;&gt;"Optional"</f>
        <v>1</v>
      </c>
      <c r="AK92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8" s="140" t="str">
        <f t="array" ref="AL92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8" s="140">
        <f t="array" ref="AM92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2.48</v>
      </c>
      <c r="AN928" s="140">
        <f>Table1[[#This Row],[V2.0 TEC Requirement (kWh/wk)]]*52/3</f>
        <v>42.986666666666672</v>
      </c>
      <c r="AO92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0.61531666666666673</v>
      </c>
      <c r="AP928" s="140">
        <f t="array" ref="AP92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0.47899999999999998</v>
      </c>
      <c r="AQ928" s="140">
        <f>Table1[[#This Row],[Proposed V3.0 TEC Requirement (kWh/wk)]]+IF(Table1[[#This Row],[Maximum Document Size Width]]&gt;=275,A3_Weekly,0)+IF(AND(ISNUMBER(FIND("WiFi",Table1[[#This Row],[Functional Adders]])),ISERROR(FIND("Ethernet",Table1[[#This Row],[Functional Adders]]))),WiFi_Weekly,0)</f>
        <v>0.47899999999999998</v>
      </c>
      <c r="AR928" s="140" t="b">
        <f>Table1[[#This Row],[Typical Electricity Consumption (TEC) Per Proposed V3.0 Calculations (kWh/wk)]]&lt;=Table1[[#This Row],[Proposed V3.0 TEC Requirement Plus A3 and Wi-Fi Allowances (kWh/wk)]]</f>
        <v>0</v>
      </c>
      <c r="AS928" s="140" t="b">
        <f t="shared" si="16"/>
        <v>0</v>
      </c>
    </row>
    <row r="929" spans="1:45" ht="108" x14ac:dyDescent="0.2">
      <c r="A929" s="131">
        <v>2287391</v>
      </c>
      <c r="B929" s="132" t="s">
        <v>1375</v>
      </c>
      <c r="C929" s="132" t="s">
        <v>1376</v>
      </c>
      <c r="D929" s="132" t="s">
        <v>1399</v>
      </c>
      <c r="E929" s="132" t="s">
        <v>1399</v>
      </c>
      <c r="F929" s="132" t="s">
        <v>1400</v>
      </c>
      <c r="G929" s="132" t="s">
        <v>1432</v>
      </c>
      <c r="H929" s="132" t="s">
        <v>22</v>
      </c>
      <c r="I929" s="133">
        <v>216</v>
      </c>
      <c r="J929" s="133">
        <v>356</v>
      </c>
      <c r="K929" s="132"/>
      <c r="L929" s="132" t="s">
        <v>32</v>
      </c>
      <c r="M929" s="132" t="s">
        <v>28</v>
      </c>
      <c r="N929" s="133">
        <v>33</v>
      </c>
      <c r="O929" s="132" t="s">
        <v>23</v>
      </c>
      <c r="P929" s="134">
        <v>1.8009999999999999</v>
      </c>
      <c r="Q929" s="135">
        <v>93.652000000000001</v>
      </c>
      <c r="R929" s="132" t="s">
        <v>25</v>
      </c>
      <c r="S929" s="136">
        <v>42712</v>
      </c>
      <c r="T929" s="136">
        <v>42733</v>
      </c>
      <c r="U929" s="132" t="s">
        <v>35</v>
      </c>
      <c r="V929" s="132" t="s">
        <v>1401</v>
      </c>
      <c r="W929" s="137">
        <v>1</v>
      </c>
      <c r="X929" s="137">
        <v>10.8</v>
      </c>
      <c r="Y929" s="137">
        <v>33</v>
      </c>
      <c r="Z929" s="137">
        <v>34.200000000000003</v>
      </c>
      <c r="AA929" s="137">
        <v>32</v>
      </c>
      <c r="AB929" s="137">
        <v>301.19999999999993</v>
      </c>
      <c r="AC929" s="138">
        <v>1.8010166666666663</v>
      </c>
      <c r="AD929" s="137">
        <v>75.299999999999983</v>
      </c>
      <c r="AE929" s="137">
        <v>0.74051666666666649</v>
      </c>
      <c r="AF929" s="137">
        <v>38.50686666666666</v>
      </c>
      <c r="AG929" s="139">
        <f>Table1[[#This Row],[Print/Copy Time from Sleep Mode (s)]]-Table1[[#This Row],[Print/Copy Time from Ready State (s)]]</f>
        <v>22.2</v>
      </c>
      <c r="AH92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18.86</v>
      </c>
      <c r="AI929" s="139" t="b">
        <f>IF(Table1[[#This Row],[Recovery Time Requirement (s)]]="No Requirement",TRUE,IF(Table1[[#This Row],[Recovery Time Requirement (s)]]="Default Delay Time Missing","Unknown",Table1[[#This Row],[Recovery Time (s) (Tactive1 - Tactive0)]]&lt;=Table1[[#This Row],[Recovery Time Requirement (s)]]))</f>
        <v>0</v>
      </c>
      <c r="AJ929" s="139" t="b">
        <f>Table1[[#This Row],[Automatic Duplex Output Capable]]&lt;&gt;"Optional"</f>
        <v>1</v>
      </c>
      <c r="AK92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29" s="140" t="str">
        <f t="array" ref="AL92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29" s="140">
        <f t="array" ref="AM92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2.48</v>
      </c>
      <c r="AN929" s="140">
        <f>Table1[[#This Row],[V2.0 TEC Requirement (kWh/wk)]]*52/3</f>
        <v>42.986666666666672</v>
      </c>
      <c r="AO92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0.74051666666666649</v>
      </c>
      <c r="AP929" s="140">
        <f t="array" ref="AP92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0.47899999999999998</v>
      </c>
      <c r="AQ929" s="140">
        <f>Table1[[#This Row],[Proposed V3.0 TEC Requirement (kWh/wk)]]+IF(Table1[[#This Row],[Maximum Document Size Width]]&gt;=275,A3_Weekly,0)+IF(AND(ISNUMBER(FIND("WiFi",Table1[[#This Row],[Functional Adders]])),ISERROR(FIND("Ethernet",Table1[[#This Row],[Functional Adders]]))),WiFi_Weekly,0)</f>
        <v>0.47899999999999998</v>
      </c>
      <c r="AR929" s="140" t="b">
        <f>Table1[[#This Row],[Typical Electricity Consumption (TEC) Per Proposed V3.0 Calculations (kWh/wk)]]&lt;=Table1[[#This Row],[Proposed V3.0 TEC Requirement Plus A3 and Wi-Fi Allowances (kWh/wk)]]</f>
        <v>0</v>
      </c>
      <c r="AS929" s="140" t="b">
        <f t="shared" si="16"/>
        <v>0</v>
      </c>
    </row>
    <row r="930" spans="1:45" ht="36" x14ac:dyDescent="0.2">
      <c r="A930" s="131">
        <v>2240514</v>
      </c>
      <c r="B930" s="132" t="s">
        <v>1375</v>
      </c>
      <c r="C930" s="132" t="s">
        <v>1376</v>
      </c>
      <c r="D930" s="132" t="s">
        <v>1486</v>
      </c>
      <c r="E930" s="132" t="s">
        <v>1486</v>
      </c>
      <c r="F930" s="132" t="s">
        <v>1487</v>
      </c>
      <c r="G930" s="132" t="s">
        <v>29</v>
      </c>
      <c r="H930" s="132" t="s">
        <v>22</v>
      </c>
      <c r="I930" s="133">
        <v>216</v>
      </c>
      <c r="J930" s="133">
        <v>356</v>
      </c>
      <c r="K930" s="132"/>
      <c r="L930" s="132" t="s">
        <v>32</v>
      </c>
      <c r="M930" s="132" t="s">
        <v>28</v>
      </c>
      <c r="N930" s="133">
        <v>20</v>
      </c>
      <c r="O930" s="132" t="s">
        <v>23</v>
      </c>
      <c r="P930" s="134">
        <v>0.872</v>
      </c>
      <c r="Q930" s="135">
        <v>45.344000000000001</v>
      </c>
      <c r="R930" s="132" t="s">
        <v>197</v>
      </c>
      <c r="S930" s="136">
        <v>41893</v>
      </c>
      <c r="T930" s="136">
        <v>42152</v>
      </c>
      <c r="U930" s="132" t="s">
        <v>707</v>
      </c>
      <c r="V930" s="132" t="s">
        <v>1488</v>
      </c>
      <c r="W930" s="137">
        <v>1</v>
      </c>
      <c r="X930" s="137">
        <v>16.8</v>
      </c>
      <c r="Y930" s="137">
        <v>18</v>
      </c>
      <c r="Z930" s="137">
        <v>27</v>
      </c>
      <c r="AA930" s="137">
        <v>20</v>
      </c>
      <c r="AB930" s="137">
        <v>121.99999999999999</v>
      </c>
      <c r="AC930" s="138">
        <v>0.87209999999999988</v>
      </c>
      <c r="AD930" s="137">
        <v>30.499999999999996</v>
      </c>
      <c r="AE930" s="137">
        <v>0.44835000000000003</v>
      </c>
      <c r="AF930" s="137">
        <v>23.3142</v>
      </c>
      <c r="AG930" s="139">
        <f>Table1[[#This Row],[Print/Copy Time from Sleep Mode (s)]]-Table1[[#This Row],[Print/Copy Time from Ready State (s)]]</f>
        <v>1.1999999999999993</v>
      </c>
      <c r="AH93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13.4</v>
      </c>
      <c r="AI930" s="139" t="b">
        <f>IF(Table1[[#This Row],[Recovery Time Requirement (s)]]="No Requirement",TRUE,IF(Table1[[#This Row],[Recovery Time Requirement (s)]]="Default Delay Time Missing","Unknown",Table1[[#This Row],[Recovery Time (s) (Tactive1 - Tactive0)]]&lt;=Table1[[#This Row],[Recovery Time Requirement (s)]]))</f>
        <v>1</v>
      </c>
      <c r="AJ930" s="139" t="b">
        <f>Table1[[#This Row],[Automatic Duplex Output Capable]]&lt;&gt;"Optional"</f>
        <v>1</v>
      </c>
      <c r="AK93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0" s="140" t="str">
        <f t="array" ref="AL93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30" s="140">
        <f t="array" ref="AM93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v>
      </c>
      <c r="AN930" s="140">
        <f>Table1[[#This Row],[V2.0 TEC Requirement (kWh/wk)]]*52/3</f>
        <v>31.200000000000003</v>
      </c>
      <c r="AO93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0.34835000000000005</v>
      </c>
      <c r="AP930" s="140">
        <f t="array" ref="AP93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930" s="140">
        <f>Table1[[#This Row],[Proposed V3.0 TEC Requirement (kWh/wk)]]+IF(Table1[[#This Row],[Maximum Document Size Width]]&gt;=275,A3_Weekly,0)+IF(AND(ISNUMBER(FIND("WiFi",Table1[[#This Row],[Functional Adders]])),ISERROR(FIND("Ethernet",Table1[[#This Row],[Functional Adders]]))),WiFi_Weekly,0)</f>
        <v>0.34199999999999997</v>
      </c>
      <c r="AR930" s="140" t="b">
        <f>Table1[[#This Row],[Typical Electricity Consumption (TEC) Per Proposed V3.0 Calculations (kWh/wk)]]&lt;=Table1[[#This Row],[Proposed V3.0 TEC Requirement Plus A3 and Wi-Fi Allowances (kWh/wk)]]</f>
        <v>0</v>
      </c>
      <c r="AS930" s="140" t="b">
        <f t="shared" si="16"/>
        <v>0</v>
      </c>
    </row>
    <row r="931" spans="1:45" ht="72" x14ac:dyDescent="0.2">
      <c r="A931" s="131">
        <v>2189086</v>
      </c>
      <c r="B931" s="132" t="s">
        <v>251</v>
      </c>
      <c r="C931" s="132" t="s">
        <v>252</v>
      </c>
      <c r="D931" s="132" t="s">
        <v>3358</v>
      </c>
      <c r="E931" s="132" t="s">
        <v>3359</v>
      </c>
      <c r="F931" s="132"/>
      <c r="G931" s="132" t="s">
        <v>1432</v>
      </c>
      <c r="H931" s="132" t="s">
        <v>22</v>
      </c>
      <c r="I931" s="132" t="s">
        <v>3360</v>
      </c>
      <c r="J931" s="132" t="s">
        <v>3361</v>
      </c>
      <c r="K931" s="132"/>
      <c r="L931" s="132" t="s">
        <v>32</v>
      </c>
      <c r="M931" s="132" t="s">
        <v>21</v>
      </c>
      <c r="N931" s="133">
        <v>30</v>
      </c>
      <c r="O931" s="132" t="s">
        <v>24</v>
      </c>
      <c r="P931" s="134">
        <v>3.6219999999999999</v>
      </c>
      <c r="Q931" s="135">
        <v>188.34399999999999</v>
      </c>
      <c r="R931" s="132" t="s">
        <v>25</v>
      </c>
      <c r="S931" s="136">
        <v>41609</v>
      </c>
      <c r="T931" s="136">
        <v>41513</v>
      </c>
      <c r="U931" s="132" t="s">
        <v>26</v>
      </c>
      <c r="V931" s="132" t="s">
        <v>3876</v>
      </c>
      <c r="W931" s="137">
        <v>1</v>
      </c>
      <c r="X931" s="137">
        <v>25.2</v>
      </c>
      <c r="Y931" s="137">
        <v>19.8</v>
      </c>
      <c r="Z931" s="137">
        <v>19.8</v>
      </c>
      <c r="AA931" s="137">
        <v>30</v>
      </c>
      <c r="AB931" s="137">
        <v>428.13333333333333</v>
      </c>
      <c r="AC931" s="138">
        <v>3.628366666666667</v>
      </c>
      <c r="AD931" s="137">
        <v>107.03333333333333</v>
      </c>
      <c r="AE931" s="137">
        <v>2.343491666666667</v>
      </c>
      <c r="AF931" s="137">
        <v>121.86156666666668</v>
      </c>
      <c r="AG931" s="139">
        <f>Table1[[#This Row],[Print/Copy Time from Sleep Mode (s)]]-Table1[[#This Row],[Print/Copy Time from Ready State (s)]]</f>
        <v>-5.3999999999999986</v>
      </c>
      <c r="AH93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31" s="139" t="b">
        <f>IF(Table1[[#This Row],[Recovery Time Requirement (s)]]="No Requirement",TRUE,IF(Table1[[#This Row],[Recovery Time Requirement (s)]]="Default Delay Time Missing","Unknown",Table1[[#This Row],[Recovery Time (s) (Tactive1 - Tactive0)]]&lt;=Table1[[#This Row],[Recovery Time Requirement (s)]]))</f>
        <v>1</v>
      </c>
      <c r="AJ931" s="139" t="b">
        <f>Table1[[#This Row],[Automatic Duplex Output Capable]]&lt;&gt;"Optional"</f>
        <v>1</v>
      </c>
      <c r="AK93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1" s="140" t="str">
        <f t="array" ref="AL93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1" s="140">
        <f t="array" ref="AM93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4.25</v>
      </c>
      <c r="AN931" s="140">
        <f>Table1[[#This Row],[V2.0 TEC Requirement (kWh/wk)]]*52/3</f>
        <v>73.666666666666671</v>
      </c>
      <c r="AO931"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2.2934916666666672</v>
      </c>
      <c r="AP931" s="140">
        <f t="array" ref="AP93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931" s="140">
        <f>Table1[[#This Row],[Proposed V3.0 TEC Requirement (kWh/wk)]]+IF(Table1[[#This Row],[Maximum Document Size Width]]&gt;=275,A3_Weekly,0)+IF(AND(ISNUMBER(FIND("WiFi",Table1[[#This Row],[Functional Adders]])),ISERROR(FIND("Ethernet",Table1[[#This Row],[Functional Adders]]))),WiFi_Weekly,0)</f>
        <v>0.49299999999999999</v>
      </c>
      <c r="AR931" s="140" t="b">
        <f>Table1[[#This Row],[Typical Electricity Consumption (TEC) Per Proposed V3.0 Calculations (kWh/wk)]]&lt;=Table1[[#This Row],[Proposed V3.0 TEC Requirement Plus A3 and Wi-Fi Allowances (kWh/wk)]]</f>
        <v>0</v>
      </c>
      <c r="AS931" s="140" t="b">
        <f t="shared" si="16"/>
        <v>0</v>
      </c>
    </row>
    <row r="932" spans="1:45" ht="60" x14ac:dyDescent="0.2">
      <c r="A932" s="131">
        <v>2194993</v>
      </c>
      <c r="B932" s="132" t="s">
        <v>251</v>
      </c>
      <c r="C932" s="132" t="s">
        <v>257</v>
      </c>
      <c r="D932" s="132" t="s">
        <v>3362</v>
      </c>
      <c r="E932" s="132" t="s">
        <v>3363</v>
      </c>
      <c r="F932" s="132"/>
      <c r="G932" s="132" t="s">
        <v>1432</v>
      </c>
      <c r="H932" s="132" t="s">
        <v>22</v>
      </c>
      <c r="I932" s="133" t="s">
        <v>3364</v>
      </c>
      <c r="J932" s="133" t="s">
        <v>3365</v>
      </c>
      <c r="K932" s="132"/>
      <c r="L932" s="132" t="s">
        <v>32</v>
      </c>
      <c r="M932" s="132" t="s">
        <v>28</v>
      </c>
      <c r="N932" s="133">
        <v>21</v>
      </c>
      <c r="O932" s="132" t="s">
        <v>23</v>
      </c>
      <c r="P932" s="134">
        <v>0.48599999999999999</v>
      </c>
      <c r="Q932" s="135">
        <v>25.271999999999998</v>
      </c>
      <c r="R932" s="132" t="s">
        <v>25</v>
      </c>
      <c r="S932" s="136">
        <v>41518</v>
      </c>
      <c r="T932" s="136">
        <v>41597</v>
      </c>
      <c r="U932" s="132" t="s">
        <v>3877</v>
      </c>
      <c r="V932" s="132" t="s">
        <v>3878</v>
      </c>
      <c r="W932" s="137">
        <v>15</v>
      </c>
      <c r="X932" s="137">
        <v>9</v>
      </c>
      <c r="Y932" s="137">
        <v>10.8</v>
      </c>
      <c r="Z932" s="137">
        <v>12</v>
      </c>
      <c r="AA932" s="137">
        <v>21</v>
      </c>
      <c r="AB932" s="137">
        <v>77</v>
      </c>
      <c r="AC932" s="138">
        <v>0.48422500000000002</v>
      </c>
      <c r="AD932" s="137">
        <v>19.25</v>
      </c>
      <c r="AE932" s="137">
        <v>0.20925625</v>
      </c>
      <c r="AF932" s="137">
        <v>10.881325</v>
      </c>
      <c r="AG932" s="139">
        <f>Table1[[#This Row],[Print/Copy Time from Sleep Mode (s)]]-Table1[[#This Row],[Print/Copy Time from Ready State (s)]]</f>
        <v>1.8000000000000007</v>
      </c>
      <c r="AH93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25.71</v>
      </c>
      <c r="AI932" s="139" t="b">
        <f>IF(Table1[[#This Row],[Recovery Time Requirement (s)]]="No Requirement",TRUE,IF(Table1[[#This Row],[Recovery Time Requirement (s)]]="Default Delay Time Missing","Unknown",Table1[[#This Row],[Recovery Time (s) (Tactive1 - Tactive0)]]&lt;=Table1[[#This Row],[Recovery Time Requirement (s)]]))</f>
        <v>1</v>
      </c>
      <c r="AJ932" s="139" t="b">
        <f>Table1[[#This Row],[Automatic Duplex Output Capable]]&lt;&gt;"Optional"</f>
        <v>1</v>
      </c>
      <c r="AK93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2" s="140" t="str">
        <f t="array" ref="AL93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2" s="140">
        <f t="array" ref="AM93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1.8200000000000003</v>
      </c>
      <c r="AN932" s="140">
        <f>Table1[[#This Row],[V2.0 TEC Requirement (kWh/wk)]]*52/3</f>
        <v>31.54666666666667</v>
      </c>
      <c r="AO932"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0.15925624999999999</v>
      </c>
      <c r="AP932" s="140">
        <f t="array" ref="AP93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932" s="140">
        <f>Table1[[#This Row],[Proposed V3.0 TEC Requirement (kWh/wk)]]+IF(Table1[[#This Row],[Maximum Document Size Width]]&gt;=275,A3_Weekly,0)+IF(AND(ISNUMBER(FIND("WiFi",Table1[[#This Row],[Functional Adders]])),ISERROR(FIND("Ethernet",Table1[[#This Row],[Functional Adders]]))),WiFi_Weekly,0)</f>
        <v>0.31299999999999994</v>
      </c>
      <c r="AR932" s="140" t="b">
        <f>Table1[[#This Row],[Typical Electricity Consumption (TEC) Per Proposed V3.0 Calculations (kWh/wk)]]&lt;=Table1[[#This Row],[Proposed V3.0 TEC Requirement Plus A3 and Wi-Fi Allowances (kWh/wk)]]</f>
        <v>1</v>
      </c>
      <c r="AS932" s="140" t="b">
        <f t="shared" si="16"/>
        <v>1</v>
      </c>
    </row>
    <row r="933" spans="1:45" ht="60" x14ac:dyDescent="0.2">
      <c r="A933" s="131">
        <v>2224310</v>
      </c>
      <c r="B933" s="132" t="s">
        <v>251</v>
      </c>
      <c r="C933" s="132" t="s">
        <v>257</v>
      </c>
      <c r="D933" s="132" t="s">
        <v>3366</v>
      </c>
      <c r="E933" s="132" t="s">
        <v>3367</v>
      </c>
      <c r="F933" s="132"/>
      <c r="G933" s="132" t="s">
        <v>1432</v>
      </c>
      <c r="H933" s="132" t="s">
        <v>22</v>
      </c>
      <c r="I933" s="133" t="s">
        <v>3364</v>
      </c>
      <c r="J933" s="133" t="s">
        <v>3365</v>
      </c>
      <c r="K933" s="132"/>
      <c r="L933" s="132" t="s">
        <v>32</v>
      </c>
      <c r="M933" s="132" t="s">
        <v>28</v>
      </c>
      <c r="N933" s="133">
        <v>21</v>
      </c>
      <c r="O933" s="132" t="s">
        <v>23</v>
      </c>
      <c r="P933" s="134">
        <v>0.60699999999999998</v>
      </c>
      <c r="Q933" s="135">
        <v>31.564</v>
      </c>
      <c r="R933" s="132" t="s">
        <v>25</v>
      </c>
      <c r="S933" s="136">
        <v>41518</v>
      </c>
      <c r="T933" s="136">
        <v>41561</v>
      </c>
      <c r="U933" s="132" t="s">
        <v>3877</v>
      </c>
      <c r="V933" s="132" t="s">
        <v>3879</v>
      </c>
      <c r="W933" s="137">
        <v>15</v>
      </c>
      <c r="X933" s="137">
        <v>13.2</v>
      </c>
      <c r="Y933" s="137">
        <v>13.8</v>
      </c>
      <c r="Z933" s="137">
        <v>13.8</v>
      </c>
      <c r="AA933" s="137">
        <v>21</v>
      </c>
      <c r="AB933" s="137">
        <v>96.766666666666666</v>
      </c>
      <c r="AC933" s="138">
        <v>0.63975833333333332</v>
      </c>
      <c r="AD933" s="137">
        <v>24.191666666666666</v>
      </c>
      <c r="AE933" s="137">
        <v>0.2985395833333333</v>
      </c>
      <c r="AF933" s="137">
        <v>15.524058333333333</v>
      </c>
      <c r="AG933" s="139">
        <f>Table1[[#This Row],[Print/Copy Time from Sleep Mode (s)]]-Table1[[#This Row],[Print/Copy Time from Ready State (s)]]</f>
        <v>0.60000000000000142</v>
      </c>
      <c r="AH93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25.71</v>
      </c>
      <c r="AI933" s="139" t="b">
        <f>IF(Table1[[#This Row],[Recovery Time Requirement (s)]]="No Requirement",TRUE,IF(Table1[[#This Row],[Recovery Time Requirement (s)]]="Default Delay Time Missing","Unknown",Table1[[#This Row],[Recovery Time (s) (Tactive1 - Tactive0)]]&lt;=Table1[[#This Row],[Recovery Time Requirement (s)]]))</f>
        <v>1</v>
      </c>
      <c r="AJ933" s="139" t="b">
        <f>Table1[[#This Row],[Automatic Duplex Output Capable]]&lt;&gt;"Optional"</f>
        <v>1</v>
      </c>
      <c r="AK93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3" s="140" t="str">
        <f t="array" ref="AL93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3" s="140">
        <f t="array" ref="AM93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1.8200000000000003</v>
      </c>
      <c r="AN933" s="140">
        <f>Table1[[#This Row],[V2.0 TEC Requirement (kWh/wk)]]*52/3</f>
        <v>31.54666666666667</v>
      </c>
      <c r="AO933"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0.24853958333333331</v>
      </c>
      <c r="AP933" s="140">
        <f t="array" ref="AP93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933" s="140">
        <f>Table1[[#This Row],[Proposed V3.0 TEC Requirement (kWh/wk)]]+IF(Table1[[#This Row],[Maximum Document Size Width]]&gt;=275,A3_Weekly,0)+IF(AND(ISNUMBER(FIND("WiFi",Table1[[#This Row],[Functional Adders]])),ISERROR(FIND("Ethernet",Table1[[#This Row],[Functional Adders]]))),WiFi_Weekly,0)</f>
        <v>0.31299999999999994</v>
      </c>
      <c r="AR933" s="140" t="b">
        <f>Table1[[#This Row],[Typical Electricity Consumption (TEC) Per Proposed V3.0 Calculations (kWh/wk)]]&lt;=Table1[[#This Row],[Proposed V3.0 TEC Requirement Plus A3 and Wi-Fi Allowances (kWh/wk)]]</f>
        <v>1</v>
      </c>
      <c r="AS933" s="140" t="b">
        <f t="shared" si="16"/>
        <v>1</v>
      </c>
    </row>
    <row r="934" spans="1:45" ht="60" x14ac:dyDescent="0.2">
      <c r="A934" s="131">
        <v>2224311</v>
      </c>
      <c r="B934" s="132" t="s">
        <v>251</v>
      </c>
      <c r="C934" s="132" t="s">
        <v>257</v>
      </c>
      <c r="D934" s="132" t="s">
        <v>3368</v>
      </c>
      <c r="E934" s="132" t="s">
        <v>3369</v>
      </c>
      <c r="F934" s="132"/>
      <c r="G934" s="132" t="s">
        <v>1432</v>
      </c>
      <c r="H934" s="132" t="s">
        <v>22</v>
      </c>
      <c r="I934" s="133" t="s">
        <v>3364</v>
      </c>
      <c r="J934" s="133" t="s">
        <v>3365</v>
      </c>
      <c r="K934" s="132"/>
      <c r="L934" s="132" t="s">
        <v>32</v>
      </c>
      <c r="M934" s="132" t="s">
        <v>28</v>
      </c>
      <c r="N934" s="133">
        <v>21</v>
      </c>
      <c r="O934" s="132" t="s">
        <v>23</v>
      </c>
      <c r="P934" s="134">
        <v>0.60699999999999998</v>
      </c>
      <c r="Q934" s="135">
        <v>31.564</v>
      </c>
      <c r="R934" s="132" t="s">
        <v>25</v>
      </c>
      <c r="S934" s="136">
        <v>41518</v>
      </c>
      <c r="T934" s="136">
        <v>41561</v>
      </c>
      <c r="U934" s="132" t="s">
        <v>3877</v>
      </c>
      <c r="V934" s="132" t="s">
        <v>3880</v>
      </c>
      <c r="W934" s="137">
        <v>15</v>
      </c>
      <c r="X934" s="137">
        <v>13.2</v>
      </c>
      <c r="Y934" s="137">
        <v>13.8</v>
      </c>
      <c r="Z934" s="137">
        <v>13.8</v>
      </c>
      <c r="AA934" s="137">
        <v>21</v>
      </c>
      <c r="AB934" s="137">
        <v>96.766666666666666</v>
      </c>
      <c r="AC934" s="138">
        <v>0.63975833333333332</v>
      </c>
      <c r="AD934" s="137">
        <v>24.191666666666666</v>
      </c>
      <c r="AE934" s="137">
        <v>0.2985395833333333</v>
      </c>
      <c r="AF934" s="137">
        <v>15.524058333333333</v>
      </c>
      <c r="AG934" s="139">
        <f>Table1[[#This Row],[Print/Copy Time from Sleep Mode (s)]]-Table1[[#This Row],[Print/Copy Time from Ready State (s)]]</f>
        <v>0.60000000000000142</v>
      </c>
      <c r="AH93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25.71</v>
      </c>
      <c r="AI934" s="139" t="b">
        <f>IF(Table1[[#This Row],[Recovery Time Requirement (s)]]="No Requirement",TRUE,IF(Table1[[#This Row],[Recovery Time Requirement (s)]]="Default Delay Time Missing","Unknown",Table1[[#This Row],[Recovery Time (s) (Tactive1 - Tactive0)]]&lt;=Table1[[#This Row],[Recovery Time Requirement (s)]]))</f>
        <v>1</v>
      </c>
      <c r="AJ934" s="139" t="b">
        <f>Table1[[#This Row],[Automatic Duplex Output Capable]]&lt;&gt;"Optional"</f>
        <v>1</v>
      </c>
      <c r="AK93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4" s="140" t="str">
        <f t="array" ref="AL93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4" s="140">
        <f t="array" ref="AM93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1.8200000000000003</v>
      </c>
      <c r="AN934" s="140">
        <f>Table1[[#This Row],[V2.0 TEC Requirement (kWh/wk)]]*52/3</f>
        <v>31.54666666666667</v>
      </c>
      <c r="AO934"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0.24853958333333331</v>
      </c>
      <c r="AP934" s="140">
        <f t="array" ref="AP93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934" s="140">
        <f>Table1[[#This Row],[Proposed V3.0 TEC Requirement (kWh/wk)]]+IF(Table1[[#This Row],[Maximum Document Size Width]]&gt;=275,A3_Weekly,0)+IF(AND(ISNUMBER(FIND("WiFi",Table1[[#This Row],[Functional Adders]])),ISERROR(FIND("Ethernet",Table1[[#This Row],[Functional Adders]]))),WiFi_Weekly,0)</f>
        <v>0.31299999999999994</v>
      </c>
      <c r="AR934" s="140" t="b">
        <f>Table1[[#This Row],[Typical Electricity Consumption (TEC) Per Proposed V3.0 Calculations (kWh/wk)]]&lt;=Table1[[#This Row],[Proposed V3.0 TEC Requirement Plus A3 and Wi-Fi Allowances (kWh/wk)]]</f>
        <v>1</v>
      </c>
      <c r="AS934" s="140" t="b">
        <f t="shared" si="16"/>
        <v>1</v>
      </c>
    </row>
    <row r="935" spans="1:45" ht="60" x14ac:dyDescent="0.2">
      <c r="A935" s="131">
        <v>2224312</v>
      </c>
      <c r="B935" s="132" t="s">
        <v>251</v>
      </c>
      <c r="C935" s="132" t="s">
        <v>257</v>
      </c>
      <c r="D935" s="132" t="s">
        <v>3370</v>
      </c>
      <c r="E935" s="132" t="s">
        <v>3371</v>
      </c>
      <c r="F935" s="132"/>
      <c r="G935" s="132" t="s">
        <v>1432</v>
      </c>
      <c r="H935" s="132" t="s">
        <v>22</v>
      </c>
      <c r="I935" s="133" t="s">
        <v>3364</v>
      </c>
      <c r="J935" s="133" t="s">
        <v>3365</v>
      </c>
      <c r="K935" s="132"/>
      <c r="L935" s="132" t="s">
        <v>32</v>
      </c>
      <c r="M935" s="132" t="s">
        <v>28</v>
      </c>
      <c r="N935" s="133">
        <v>21</v>
      </c>
      <c r="O935" s="132" t="s">
        <v>23</v>
      </c>
      <c r="P935" s="134">
        <v>0.60699999999999998</v>
      </c>
      <c r="Q935" s="135">
        <v>31.564</v>
      </c>
      <c r="R935" s="132" t="s">
        <v>25</v>
      </c>
      <c r="S935" s="136">
        <v>41518</v>
      </c>
      <c r="T935" s="136">
        <v>41561</v>
      </c>
      <c r="U935" s="132" t="s">
        <v>3877</v>
      </c>
      <c r="V935" s="132" t="s">
        <v>3881</v>
      </c>
      <c r="W935" s="137">
        <v>15</v>
      </c>
      <c r="X935" s="137">
        <v>13.2</v>
      </c>
      <c r="Y935" s="137">
        <v>13.8</v>
      </c>
      <c r="Z935" s="137">
        <v>13.8</v>
      </c>
      <c r="AA935" s="137">
        <v>21</v>
      </c>
      <c r="AB935" s="137">
        <v>96.766666666666666</v>
      </c>
      <c r="AC935" s="138">
        <v>0.63975833333333332</v>
      </c>
      <c r="AD935" s="137">
        <v>24.191666666666666</v>
      </c>
      <c r="AE935" s="137">
        <v>0.2985395833333333</v>
      </c>
      <c r="AF935" s="137">
        <v>15.524058333333333</v>
      </c>
      <c r="AG935" s="139">
        <f>Table1[[#This Row],[Print/Copy Time from Sleep Mode (s)]]-Table1[[#This Row],[Print/Copy Time from Ready State (s)]]</f>
        <v>0.60000000000000142</v>
      </c>
      <c r="AH93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25.71</v>
      </c>
      <c r="AI935" s="139" t="b">
        <f>IF(Table1[[#This Row],[Recovery Time Requirement (s)]]="No Requirement",TRUE,IF(Table1[[#This Row],[Recovery Time Requirement (s)]]="Default Delay Time Missing","Unknown",Table1[[#This Row],[Recovery Time (s) (Tactive1 - Tactive0)]]&lt;=Table1[[#This Row],[Recovery Time Requirement (s)]]))</f>
        <v>1</v>
      </c>
      <c r="AJ935" s="139" t="b">
        <f>Table1[[#This Row],[Automatic Duplex Output Capable]]&lt;&gt;"Optional"</f>
        <v>1</v>
      </c>
      <c r="AK93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5" s="140" t="str">
        <f t="array" ref="AL93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5" s="140">
        <f t="array" ref="AM93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1.8200000000000003</v>
      </c>
      <c r="AN935" s="140">
        <f>Table1[[#This Row],[V2.0 TEC Requirement (kWh/wk)]]*52/3</f>
        <v>31.54666666666667</v>
      </c>
      <c r="AO935"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0.24853958333333331</v>
      </c>
      <c r="AP935" s="140">
        <f t="array" ref="AP93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935" s="140">
        <f>Table1[[#This Row],[Proposed V3.0 TEC Requirement (kWh/wk)]]+IF(Table1[[#This Row],[Maximum Document Size Width]]&gt;=275,A3_Weekly,0)+IF(AND(ISNUMBER(FIND("WiFi",Table1[[#This Row],[Functional Adders]])),ISERROR(FIND("Ethernet",Table1[[#This Row],[Functional Adders]]))),WiFi_Weekly,0)</f>
        <v>0.31299999999999994</v>
      </c>
      <c r="AR935" s="140" t="b">
        <f>Table1[[#This Row],[Typical Electricity Consumption (TEC) Per Proposed V3.0 Calculations (kWh/wk)]]&lt;=Table1[[#This Row],[Proposed V3.0 TEC Requirement Plus A3 and Wi-Fi Allowances (kWh/wk)]]</f>
        <v>1</v>
      </c>
      <c r="AS935" s="140" t="b">
        <f t="shared" si="16"/>
        <v>1</v>
      </c>
    </row>
    <row r="936" spans="1:45" ht="72" x14ac:dyDescent="0.2">
      <c r="A936" s="131">
        <v>2191117</v>
      </c>
      <c r="B936" s="132" t="s">
        <v>251</v>
      </c>
      <c r="C936" s="132" t="s">
        <v>2885</v>
      </c>
      <c r="D936" s="132" t="s">
        <v>3372</v>
      </c>
      <c r="E936" s="132" t="s">
        <v>3373</v>
      </c>
      <c r="F936" s="132"/>
      <c r="G936" s="132" t="s">
        <v>1432</v>
      </c>
      <c r="H936" s="132" t="s">
        <v>22</v>
      </c>
      <c r="I936" s="133" t="s">
        <v>3360</v>
      </c>
      <c r="J936" s="133" t="s">
        <v>3374</v>
      </c>
      <c r="K936" s="132"/>
      <c r="L936" s="132" t="s">
        <v>32</v>
      </c>
      <c r="M936" s="132" t="s">
        <v>28</v>
      </c>
      <c r="N936" s="133">
        <v>41</v>
      </c>
      <c r="O936" s="132" t="s">
        <v>24</v>
      </c>
      <c r="P936" s="134">
        <v>3.472</v>
      </c>
      <c r="Q936" s="135">
        <v>180.54400000000001</v>
      </c>
      <c r="R936" s="132" t="s">
        <v>25</v>
      </c>
      <c r="S936" s="136">
        <v>41609</v>
      </c>
      <c r="T936" s="136">
        <v>41528</v>
      </c>
      <c r="U936" s="132" t="s">
        <v>26</v>
      </c>
      <c r="V936" s="132" t="s">
        <v>3882</v>
      </c>
      <c r="W936" s="137">
        <v>5</v>
      </c>
      <c r="X936" s="137">
        <v>24</v>
      </c>
      <c r="Y936" s="137">
        <v>31.8</v>
      </c>
      <c r="Z936" s="137">
        <v>31.8</v>
      </c>
      <c r="AA936" s="137">
        <v>32</v>
      </c>
      <c r="AB936" s="137">
        <v>531.6</v>
      </c>
      <c r="AC936" s="138">
        <v>3.4771999999999998</v>
      </c>
      <c r="AD936" s="137">
        <v>132.9</v>
      </c>
      <c r="AE936" s="137">
        <v>1.6757000000000002</v>
      </c>
      <c r="AF936" s="137">
        <v>87.136400000000009</v>
      </c>
      <c r="AG936" s="139">
        <f>Table1[[#This Row],[Print/Copy Time from Sleep Mode (s)]]-Table1[[#This Row],[Print/Copy Time from Ready State (s)]]</f>
        <v>7.8000000000000007</v>
      </c>
      <c r="AH93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936" s="139" t="b">
        <f>IF(Table1[[#This Row],[Recovery Time Requirement (s)]]="No Requirement",TRUE,IF(Table1[[#This Row],[Recovery Time Requirement (s)]]="Default Delay Time Missing","Unknown",Table1[[#This Row],[Recovery Time (s) (Tactive1 - Tactive0)]]&lt;=Table1[[#This Row],[Recovery Time Requirement (s)]]))</f>
        <v>1</v>
      </c>
      <c r="AJ936" s="139" t="b">
        <f>Table1[[#This Row],[Automatic Duplex Output Capable]]&lt;&gt;"Optional"</f>
        <v>1</v>
      </c>
      <c r="AK93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6" s="140" t="str">
        <f t="array" ref="AL93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6" s="140">
        <f t="array" ref="AM93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3.6599999999999997</v>
      </c>
      <c r="AN936" s="140">
        <f>Table1[[#This Row],[V2.0 TEC Requirement (kWh/wk)]]*52/3</f>
        <v>63.44</v>
      </c>
      <c r="AO936"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1.6257000000000001</v>
      </c>
      <c r="AP936" s="140">
        <f t="array" ref="AP93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0.623</v>
      </c>
      <c r="AQ936" s="140">
        <f>Table1[[#This Row],[Proposed V3.0 TEC Requirement (kWh/wk)]]+IF(Table1[[#This Row],[Maximum Document Size Width]]&gt;=275,A3_Weekly,0)+IF(AND(ISNUMBER(FIND("WiFi",Table1[[#This Row],[Functional Adders]])),ISERROR(FIND("Ethernet",Table1[[#This Row],[Functional Adders]]))),WiFi_Weekly,0)</f>
        <v>0.67300000000000004</v>
      </c>
      <c r="AR936" s="140" t="b">
        <f>Table1[[#This Row],[Typical Electricity Consumption (TEC) Per Proposed V3.0 Calculations (kWh/wk)]]&lt;=Table1[[#This Row],[Proposed V3.0 TEC Requirement Plus A3 and Wi-Fi Allowances (kWh/wk)]]</f>
        <v>0</v>
      </c>
      <c r="AS936" s="140" t="b">
        <f t="shared" si="16"/>
        <v>0</v>
      </c>
    </row>
    <row r="937" spans="1:45" ht="60" x14ac:dyDescent="0.2">
      <c r="A937" s="131">
        <v>2191891</v>
      </c>
      <c r="B937" s="132" t="s">
        <v>251</v>
      </c>
      <c r="C937" s="132" t="s">
        <v>2885</v>
      </c>
      <c r="D937" s="132" t="s">
        <v>3375</v>
      </c>
      <c r="E937" s="132" t="s">
        <v>3376</v>
      </c>
      <c r="F937" s="132"/>
      <c r="G937" s="132" t="s">
        <v>29</v>
      </c>
      <c r="H937" s="132" t="s">
        <v>22</v>
      </c>
      <c r="I937" s="132" t="s">
        <v>3360</v>
      </c>
      <c r="J937" s="132" t="s">
        <v>3374</v>
      </c>
      <c r="K937" s="132"/>
      <c r="L937" s="132" t="s">
        <v>32</v>
      </c>
      <c r="M937" s="132" t="s">
        <v>28</v>
      </c>
      <c r="N937" s="133">
        <v>41</v>
      </c>
      <c r="O937" s="132" t="s">
        <v>24</v>
      </c>
      <c r="P937" s="134">
        <v>2.992</v>
      </c>
      <c r="Q937" s="135">
        <v>155.584</v>
      </c>
      <c r="R937" s="132" t="s">
        <v>25</v>
      </c>
      <c r="S937" s="136">
        <v>41609</v>
      </c>
      <c r="T937" s="136">
        <v>41541</v>
      </c>
      <c r="U937" s="132" t="s">
        <v>3526</v>
      </c>
      <c r="V937" s="132" t="s">
        <v>3883</v>
      </c>
      <c r="W937" s="137">
        <v>1</v>
      </c>
      <c r="X937" s="137">
        <v>19.8</v>
      </c>
      <c r="Y937" s="137">
        <v>25.2</v>
      </c>
      <c r="Z937" s="137">
        <v>24</v>
      </c>
      <c r="AA937" s="137">
        <v>32</v>
      </c>
      <c r="AB937" s="137">
        <v>475.8</v>
      </c>
      <c r="AC937" s="138">
        <v>2.9805999999999999</v>
      </c>
      <c r="AD937" s="137">
        <v>118.95</v>
      </c>
      <c r="AE937" s="137">
        <v>1.3373499999999998</v>
      </c>
      <c r="AF937" s="137">
        <v>69.542199999999994</v>
      </c>
      <c r="AG937" s="139">
        <f>Table1[[#This Row],[Print/Copy Time from Sleep Mode (s)]]-Table1[[#This Row],[Print/Copy Time from Ready State (s)]]</f>
        <v>5.3999999999999986</v>
      </c>
      <c r="AH93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22.22</v>
      </c>
      <c r="AI937" s="139" t="b">
        <f>IF(Table1[[#This Row],[Recovery Time Requirement (s)]]="No Requirement",TRUE,IF(Table1[[#This Row],[Recovery Time Requirement (s)]]="Default Delay Time Missing","Unknown",Table1[[#This Row],[Recovery Time (s) (Tactive1 - Tactive0)]]&lt;=Table1[[#This Row],[Recovery Time Requirement (s)]]))</f>
        <v>1</v>
      </c>
      <c r="AJ937" s="139" t="b">
        <f>Table1[[#This Row],[Automatic Duplex Output Capable]]&lt;&gt;"Optional"</f>
        <v>1</v>
      </c>
      <c r="AK93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7" s="140" t="str">
        <f t="array" ref="AL93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37" s="140">
        <f t="array" ref="AM93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3.0600000000000005</v>
      </c>
      <c r="AN937" s="140">
        <f>Table1[[#This Row],[V2.0 TEC Requirement (kWh/wk)]]*52/3</f>
        <v>53.040000000000013</v>
      </c>
      <c r="AO937"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1.2873499999999998</v>
      </c>
      <c r="AP937" s="140">
        <f t="array" ref="AP93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0.58199999999999985</v>
      </c>
      <c r="AQ937" s="140">
        <f>Table1[[#This Row],[Proposed V3.0 TEC Requirement (kWh/wk)]]+IF(Table1[[#This Row],[Maximum Document Size Width]]&gt;=275,A3_Weekly,0)+IF(AND(ISNUMBER(FIND("WiFi",Table1[[#This Row],[Functional Adders]])),ISERROR(FIND("Ethernet",Table1[[#This Row],[Functional Adders]]))),WiFi_Weekly,0)</f>
        <v>0.6319999999999999</v>
      </c>
      <c r="AR937" s="140" t="b">
        <f>Table1[[#This Row],[Typical Electricity Consumption (TEC) Per Proposed V3.0 Calculations (kWh/wk)]]&lt;=Table1[[#This Row],[Proposed V3.0 TEC Requirement Plus A3 and Wi-Fi Allowances (kWh/wk)]]</f>
        <v>0</v>
      </c>
      <c r="AS937" s="140" t="b">
        <f t="shared" si="16"/>
        <v>0</v>
      </c>
    </row>
    <row r="938" spans="1:45" ht="72" x14ac:dyDescent="0.2">
      <c r="A938" s="131">
        <v>2190933</v>
      </c>
      <c r="B938" s="132" t="s">
        <v>251</v>
      </c>
      <c r="C938" s="132" t="s">
        <v>2885</v>
      </c>
      <c r="D938" s="132" t="s">
        <v>3377</v>
      </c>
      <c r="E938" s="132" t="s">
        <v>3378</v>
      </c>
      <c r="F938" s="132"/>
      <c r="G938" s="132" t="s">
        <v>1432</v>
      </c>
      <c r="H938" s="132" t="s">
        <v>22</v>
      </c>
      <c r="I938" s="132" t="s">
        <v>3379</v>
      </c>
      <c r="J938" s="132" t="s">
        <v>3380</v>
      </c>
      <c r="K938" s="132"/>
      <c r="L938" s="132" t="s">
        <v>32</v>
      </c>
      <c r="M938" s="132" t="s">
        <v>21</v>
      </c>
      <c r="N938" s="133">
        <v>31</v>
      </c>
      <c r="O938" s="132" t="s">
        <v>24</v>
      </c>
      <c r="P938" s="134">
        <v>3.113</v>
      </c>
      <c r="Q938" s="135">
        <v>161.876</v>
      </c>
      <c r="R938" s="132" t="s">
        <v>25</v>
      </c>
      <c r="S938" s="136">
        <v>41609</v>
      </c>
      <c r="T938" s="136">
        <v>41528</v>
      </c>
      <c r="U938" s="132" t="s">
        <v>26</v>
      </c>
      <c r="V938" s="132" t="s">
        <v>3884</v>
      </c>
      <c r="W938" s="137">
        <v>15</v>
      </c>
      <c r="X938" s="137">
        <v>16.2</v>
      </c>
      <c r="Y938" s="137">
        <v>19.2</v>
      </c>
      <c r="Z938" s="137">
        <v>16.2</v>
      </c>
      <c r="AA938" s="137">
        <v>31</v>
      </c>
      <c r="AB938" s="137">
        <v>431.30000000000007</v>
      </c>
      <c r="AC938" s="138">
        <v>3.1142033333333337</v>
      </c>
      <c r="AD938" s="137">
        <v>107.82500000000002</v>
      </c>
      <c r="AE938" s="137">
        <v>1.7118908333333334</v>
      </c>
      <c r="AF938" s="137">
        <v>89.018323333333342</v>
      </c>
      <c r="AG938" s="139">
        <f>Table1[[#This Row],[Print/Copy Time from Sleep Mode (s)]]-Table1[[#This Row],[Print/Copy Time from Ready State (s)]]</f>
        <v>3</v>
      </c>
      <c r="AH93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30.810000000000002</v>
      </c>
      <c r="AI938" s="139" t="b">
        <f>IF(Table1[[#This Row],[Recovery Time Requirement (s)]]="No Requirement",TRUE,IF(Table1[[#This Row],[Recovery Time Requirement (s)]]="Default Delay Time Missing","Unknown",Table1[[#This Row],[Recovery Time (s) (Tactive1 - Tactive0)]]&lt;=Table1[[#This Row],[Recovery Time Requirement (s)]]))</f>
        <v>1</v>
      </c>
      <c r="AJ938" s="139" t="b">
        <f>Table1[[#This Row],[Automatic Duplex Output Capable]]&lt;&gt;"Optional"</f>
        <v>1</v>
      </c>
      <c r="AK93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8" s="140" t="str">
        <f t="array" ref="AL93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38" s="140">
        <f t="array" ref="AM93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4.45</v>
      </c>
      <c r="AN938" s="140">
        <f>Table1[[#This Row],[V2.0 TEC Requirement (kWh/wk)]]*52/3</f>
        <v>77.13333333333334</v>
      </c>
      <c r="AO938"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1.6618908333333333</v>
      </c>
      <c r="AP938" s="140">
        <f t="array" ref="AP93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0.46400000000000002</v>
      </c>
      <c r="AQ938" s="140">
        <f>Table1[[#This Row],[Proposed V3.0 TEC Requirement (kWh/wk)]]+IF(Table1[[#This Row],[Maximum Document Size Width]]&gt;=275,A3_Weekly,0)+IF(AND(ISNUMBER(FIND("WiFi",Table1[[#This Row],[Functional Adders]])),ISERROR(FIND("Ethernet",Table1[[#This Row],[Functional Adders]]))),WiFi_Weekly,0)</f>
        <v>0.51400000000000001</v>
      </c>
      <c r="AR938" s="140" t="b">
        <f>Table1[[#This Row],[Typical Electricity Consumption (TEC) Per Proposed V3.0 Calculations (kWh/wk)]]&lt;=Table1[[#This Row],[Proposed V3.0 TEC Requirement Plus A3 and Wi-Fi Allowances (kWh/wk)]]</f>
        <v>0</v>
      </c>
      <c r="AS938" s="140" t="b">
        <f t="shared" si="16"/>
        <v>0</v>
      </c>
    </row>
    <row r="939" spans="1:45" ht="72" x14ac:dyDescent="0.2">
      <c r="A939" s="131">
        <v>2257253</v>
      </c>
      <c r="B939" s="132" t="s">
        <v>914</v>
      </c>
      <c r="C939" s="132" t="s">
        <v>915</v>
      </c>
      <c r="D939" s="132" t="s">
        <v>919</v>
      </c>
      <c r="E939" s="132" t="s">
        <v>919</v>
      </c>
      <c r="F939" s="132" t="s">
        <v>920</v>
      </c>
      <c r="G939" s="132" t="s">
        <v>29</v>
      </c>
      <c r="H939" s="132" t="s">
        <v>22</v>
      </c>
      <c r="I939" s="132" t="s">
        <v>3379</v>
      </c>
      <c r="J939" s="132" t="s">
        <v>3381</v>
      </c>
      <c r="K939" s="132"/>
      <c r="L939" s="132" t="s">
        <v>32</v>
      </c>
      <c r="M939" s="132" t="s">
        <v>21</v>
      </c>
      <c r="N939" s="133">
        <v>50</v>
      </c>
      <c r="O939" s="132" t="s">
        <v>24</v>
      </c>
      <c r="P939" s="134">
        <v>2.31</v>
      </c>
      <c r="Q939" s="135">
        <v>120.12</v>
      </c>
      <c r="R939" s="132" t="s">
        <v>25</v>
      </c>
      <c r="S939" s="136">
        <v>42394</v>
      </c>
      <c r="T939" s="136">
        <v>42271</v>
      </c>
      <c r="U939" s="132" t="s">
        <v>26</v>
      </c>
      <c r="V939" s="132" t="s">
        <v>921</v>
      </c>
      <c r="W939" s="137">
        <v>1</v>
      </c>
      <c r="X939" s="137">
        <v>6.6</v>
      </c>
      <c r="Y939" s="137">
        <v>19.2</v>
      </c>
      <c r="Z939" s="137">
        <v>19.2</v>
      </c>
      <c r="AA939" s="137">
        <v>32</v>
      </c>
      <c r="AB939" s="137">
        <v>406</v>
      </c>
      <c r="AC939" s="138">
        <v>2.3118666666666665</v>
      </c>
      <c r="AD939" s="137">
        <v>101.5</v>
      </c>
      <c r="AE939" s="137">
        <v>0.85536666666666683</v>
      </c>
      <c r="AF939" s="137">
        <v>44.479066666666675</v>
      </c>
      <c r="AG939" s="139">
        <f>Table1[[#This Row],[Print/Copy Time from Sleep Mode (s)]]-Table1[[#This Row],[Print/Copy Time from Ready State (s)]]</f>
        <v>12.6</v>
      </c>
      <c r="AH93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26</v>
      </c>
      <c r="AI939" s="139" t="b">
        <f>IF(Table1[[#This Row],[Recovery Time Requirement (s)]]="No Requirement",TRUE,IF(Table1[[#This Row],[Recovery Time Requirement (s)]]="Default Delay Time Missing","Unknown",Table1[[#This Row],[Recovery Time (s) (Tactive1 - Tactive0)]]&lt;=Table1[[#This Row],[Recovery Time Requirement (s)]]))</f>
        <v>1</v>
      </c>
      <c r="AJ939" s="139" t="b">
        <f>Table1[[#This Row],[Automatic Duplex Output Capable]]&lt;&gt;"Optional"</f>
        <v>1</v>
      </c>
      <c r="AK93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39" s="140" t="str">
        <f t="array" ref="AL93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39" s="140">
        <f t="array" ref="AM93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8.15</v>
      </c>
      <c r="AN939" s="140">
        <f>Table1[[#This Row],[V2.0 TEC Requirement (kWh/wk)]]*52/3</f>
        <v>141.26666666666668</v>
      </c>
      <c r="AO939"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0.80536666666666679</v>
      </c>
      <c r="AP939" s="140">
        <f t="array" ref="AP93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939" s="140">
        <f>Table1[[#This Row],[Proposed V3.0 TEC Requirement (kWh/wk)]]+IF(Table1[[#This Row],[Maximum Document Size Width]]&gt;=275,A3_Weekly,0)+IF(AND(ISNUMBER(FIND("WiFi",Table1[[#This Row],[Functional Adders]])),ISERROR(FIND("Ethernet",Table1[[#This Row],[Functional Adders]]))),WiFi_Weekly,0)</f>
        <v>0.98299999999999998</v>
      </c>
      <c r="AR939" s="140" t="b">
        <f>Table1[[#This Row],[Typical Electricity Consumption (TEC) Per Proposed V3.0 Calculations (kWh/wk)]]&lt;=Table1[[#This Row],[Proposed V3.0 TEC Requirement Plus A3 and Wi-Fi Allowances (kWh/wk)]]</f>
        <v>1</v>
      </c>
      <c r="AS939" s="140" t="b">
        <f t="shared" si="16"/>
        <v>1</v>
      </c>
    </row>
    <row r="940" spans="1:45" ht="96" x14ac:dyDescent="0.2">
      <c r="A940" s="131">
        <v>2200158</v>
      </c>
      <c r="B940" s="132" t="s">
        <v>914</v>
      </c>
      <c r="C940" s="132" t="s">
        <v>915</v>
      </c>
      <c r="D940" s="132" t="s">
        <v>3382</v>
      </c>
      <c r="E940" s="132" t="s">
        <v>3382</v>
      </c>
      <c r="F940" s="132" t="s">
        <v>3383</v>
      </c>
      <c r="G940" s="132" t="s">
        <v>29</v>
      </c>
      <c r="H940" s="132" t="s">
        <v>22</v>
      </c>
      <c r="I940" s="132" t="s">
        <v>3379</v>
      </c>
      <c r="J940" s="132" t="s">
        <v>3380</v>
      </c>
      <c r="K940" s="132"/>
      <c r="L940" s="132" t="s">
        <v>32</v>
      </c>
      <c r="M940" s="132" t="s">
        <v>28</v>
      </c>
      <c r="N940" s="133">
        <v>40</v>
      </c>
      <c r="O940" s="132" t="s">
        <v>24</v>
      </c>
      <c r="P940" s="134">
        <v>1.8440000000000001</v>
      </c>
      <c r="Q940" s="135">
        <v>95.888000000000005</v>
      </c>
      <c r="R940" s="132" t="s">
        <v>25</v>
      </c>
      <c r="S940" s="136">
        <v>41732</v>
      </c>
      <c r="T940" s="136">
        <v>41653</v>
      </c>
      <c r="U940" s="132" t="s">
        <v>26</v>
      </c>
      <c r="V940" s="132" t="s">
        <v>3885</v>
      </c>
      <c r="W940" s="137">
        <v>30</v>
      </c>
      <c r="X940" s="137">
        <v>8.4</v>
      </c>
      <c r="Y940" s="137">
        <v>9</v>
      </c>
      <c r="Z940" s="137">
        <v>7.8</v>
      </c>
      <c r="AA940" s="137">
        <v>32</v>
      </c>
      <c r="AB940" s="137">
        <v>300.60000000000002</v>
      </c>
      <c r="AC940" s="138">
        <v>1.8464800000000001</v>
      </c>
      <c r="AD940" s="137">
        <v>75.150000000000006</v>
      </c>
      <c r="AE940" s="137">
        <v>0.79722999999999999</v>
      </c>
      <c r="AF940" s="137">
        <v>41.455959999999997</v>
      </c>
      <c r="AG940" s="139">
        <f>Table1[[#This Row],[Print/Copy Time from Sleep Mode (s)]]-Table1[[#This Row],[Print/Copy Time from Ready State (s)]]</f>
        <v>0.59999999999999964</v>
      </c>
      <c r="AH94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35.4</v>
      </c>
      <c r="AI940" s="139" t="b">
        <f>IF(Table1[[#This Row],[Recovery Time Requirement (s)]]="No Requirement",TRUE,IF(Table1[[#This Row],[Recovery Time Requirement (s)]]="Default Delay Time Missing","Unknown",Table1[[#This Row],[Recovery Time (s) (Tactive1 - Tactive0)]]&lt;=Table1[[#This Row],[Recovery Time Requirement (s)]]))</f>
        <v>1</v>
      </c>
      <c r="AJ940" s="139" t="b">
        <f>Table1[[#This Row],[Automatic Duplex Output Capable]]&lt;&gt;"Optional"</f>
        <v>1</v>
      </c>
      <c r="AK94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40" s="140" t="str">
        <f t="array" ref="AL94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0" s="140">
        <f t="array" ref="AM94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2.9000000000000004</v>
      </c>
      <c r="AN940" s="140">
        <f>Table1[[#This Row],[V2.0 TEC Requirement (kWh/wk)]]*52/3</f>
        <v>50.266666666666673</v>
      </c>
      <c r="AO940" s="140">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0.74722999999999995</v>
      </c>
      <c r="AP940" s="140">
        <f t="array" ref="AP94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940" s="140">
        <f>Table1[[#This Row],[Proposed V3.0 TEC Requirement (kWh/wk)]]+IF(Table1[[#This Row],[Maximum Document Size Width]]&gt;=275,A3_Weekly,0)+IF(AND(ISNUMBER(FIND("WiFi",Table1[[#This Row],[Functional Adders]])),ISERROR(FIND("Ethernet",Table1[[#This Row],[Functional Adders]]))),WiFi_Weekly,0)</f>
        <v>0.6150000000000001</v>
      </c>
      <c r="AR940" s="140" t="b">
        <f>Table1[[#This Row],[Typical Electricity Consumption (TEC) Per Proposed V3.0 Calculations (kWh/wk)]]&lt;=Table1[[#This Row],[Proposed V3.0 TEC Requirement Plus A3 and Wi-Fi Allowances (kWh/wk)]]</f>
        <v>0</v>
      </c>
      <c r="AS940" s="140" t="b">
        <f t="shared" si="16"/>
        <v>0</v>
      </c>
    </row>
    <row r="941" spans="1:45" ht="36" x14ac:dyDescent="0.2">
      <c r="A941" s="131"/>
      <c r="B941" s="132" t="s">
        <v>251</v>
      </c>
      <c r="C941" s="132" t="s">
        <v>306</v>
      </c>
      <c r="D941" s="132" t="s">
        <v>3384</v>
      </c>
      <c r="E941" s="132" t="s">
        <v>3385</v>
      </c>
      <c r="F941" s="132"/>
      <c r="G941" s="132" t="s">
        <v>29</v>
      </c>
      <c r="H941" s="132" t="s">
        <v>22</v>
      </c>
      <c r="I941" s="132"/>
      <c r="J941" s="132"/>
      <c r="K941" s="132"/>
      <c r="L941" s="132" t="s">
        <v>32</v>
      </c>
      <c r="M941" s="132" t="s">
        <v>28</v>
      </c>
      <c r="N941" s="133">
        <v>19</v>
      </c>
      <c r="O941" s="132" t="s">
        <v>23</v>
      </c>
      <c r="P941" s="143"/>
      <c r="Q941" s="135"/>
      <c r="R941" s="132"/>
      <c r="S941" s="136"/>
      <c r="T941" s="136"/>
      <c r="U941" s="132"/>
      <c r="V941" s="132"/>
      <c r="W941" s="144"/>
      <c r="X941" s="144"/>
      <c r="Y941" s="144"/>
      <c r="Z941" s="144"/>
      <c r="AA941" s="144">
        <v>19</v>
      </c>
      <c r="AB941" s="145" t="s">
        <v>2776</v>
      </c>
      <c r="AC941" s="145">
        <v>10000</v>
      </c>
      <c r="AD941" s="145" t="s">
        <v>2776</v>
      </c>
      <c r="AE941" s="145">
        <v>10000</v>
      </c>
      <c r="AF941" s="145">
        <v>520000</v>
      </c>
      <c r="AG941" s="139">
        <f>Table1[[#This Row],[Print/Copy Time from Sleep Mode (s)]]-Table1[[#This Row],[Print/Copy Time from Ready State (s)]]</f>
        <v>0</v>
      </c>
      <c r="AH941"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1" s="139" t="str">
        <f>IF(Table1[[#This Row],[Recovery Time Requirement (s)]]="No Requirement",TRUE,IF(Table1[[#This Row],[Recovery Time Requirement (s)]]="Default Delay Time Missing","Unknown",Table1[[#This Row],[Recovery Time (s) (Tactive1 - Tactive0)]]&lt;=Table1[[#This Row],[Recovery Time Requirement (s)]]))</f>
        <v>Unknown</v>
      </c>
      <c r="AJ941" s="139" t="b">
        <f>Table1[[#This Row],[Automatic Duplex Output Capable]]&lt;&gt;"Optional"</f>
        <v>1</v>
      </c>
      <c r="AK941"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1" s="145" t="str">
        <f t="array" ref="AL94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1" s="145">
        <f t="array" ref="AM94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1.76</v>
      </c>
      <c r="AN941" s="145">
        <f>Table1[[#This Row],[V2.0 TEC Requirement (kWh/wk)]]*52/3</f>
        <v>30.506666666666664</v>
      </c>
      <c r="AO941"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1" s="145">
        <f t="array" ref="AP94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0.24199999999999999</v>
      </c>
      <c r="AQ941" s="145">
        <f>Table1[[#This Row],[Proposed V3.0 TEC Requirement (kWh/wk)]]+IF(Table1[[#This Row],[Maximum Document Size Width]]&gt;=275,A3_Weekly,0)+IF(AND(ISNUMBER(FIND("WiFi",Table1[[#This Row],[Functional Adders]])),ISERROR(FIND("Ethernet",Table1[[#This Row],[Functional Adders]]))),WiFi_Weekly,0)</f>
        <v>0.24199999999999999</v>
      </c>
      <c r="AR941" s="145" t="b">
        <f>Table1[[#This Row],[Typical Electricity Consumption (TEC) Per Proposed V3.0 Calculations (kWh/wk)]]&lt;=Table1[[#This Row],[Proposed V3.0 TEC Requirement Plus A3 and Wi-Fi Allowances (kWh/wk)]]</f>
        <v>0</v>
      </c>
      <c r="AS941" s="145" t="b">
        <f t="shared" si="16"/>
        <v>0</v>
      </c>
    </row>
    <row r="942" spans="1:45" ht="36" x14ac:dyDescent="0.2">
      <c r="A942" s="131"/>
      <c r="B942" s="132" t="s">
        <v>251</v>
      </c>
      <c r="C942" s="132" t="s">
        <v>306</v>
      </c>
      <c r="D942" s="132" t="s">
        <v>3386</v>
      </c>
      <c r="E942" s="132" t="s">
        <v>3387</v>
      </c>
      <c r="F942" s="132"/>
      <c r="G942" s="132" t="s">
        <v>29</v>
      </c>
      <c r="H942" s="132" t="s">
        <v>22</v>
      </c>
      <c r="I942" s="132"/>
      <c r="J942" s="132"/>
      <c r="K942" s="132"/>
      <c r="L942" s="132" t="s">
        <v>32</v>
      </c>
      <c r="M942" s="132" t="s">
        <v>28</v>
      </c>
      <c r="N942" s="133">
        <v>40</v>
      </c>
      <c r="O942" s="132" t="s">
        <v>23</v>
      </c>
      <c r="P942" s="143"/>
      <c r="Q942" s="135"/>
      <c r="R942" s="132"/>
      <c r="S942" s="136"/>
      <c r="T942" s="136"/>
      <c r="U942" s="132"/>
      <c r="V942" s="132"/>
      <c r="W942" s="144"/>
      <c r="X942" s="144"/>
      <c r="Y942" s="144"/>
      <c r="Z942" s="144"/>
      <c r="AA942" s="144">
        <v>32</v>
      </c>
      <c r="AB942" s="145" t="s">
        <v>2776</v>
      </c>
      <c r="AC942" s="145">
        <v>10000</v>
      </c>
      <c r="AD942" s="145" t="s">
        <v>2776</v>
      </c>
      <c r="AE942" s="145">
        <v>10000</v>
      </c>
      <c r="AF942" s="145">
        <v>520000</v>
      </c>
      <c r="AG942" s="139">
        <f>Table1[[#This Row],[Print/Copy Time from Sleep Mode (s)]]-Table1[[#This Row],[Print/Copy Time from Ready State (s)]]</f>
        <v>0</v>
      </c>
      <c r="AH942"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2" s="139" t="str">
        <f>IF(Table1[[#This Row],[Recovery Time Requirement (s)]]="No Requirement",TRUE,IF(Table1[[#This Row],[Recovery Time Requirement (s)]]="Default Delay Time Missing","Unknown",Table1[[#This Row],[Recovery Time (s) (Tactive1 - Tactive0)]]&lt;=Table1[[#This Row],[Recovery Time Requirement (s)]]))</f>
        <v>Unknown</v>
      </c>
      <c r="AJ942" s="139" t="b">
        <f>Table1[[#This Row],[Automatic Duplex Output Capable]]&lt;&gt;"Optional"</f>
        <v>1</v>
      </c>
      <c r="AK942"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2" s="145" t="str">
        <f t="array" ref="AL94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2" s="145">
        <f t="array" ref="AM94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942" s="145">
        <f>Table1[[#This Row],[V2.0 TEC Requirement (kWh/wk)]]*52/3</f>
        <v>45.06666666666667</v>
      </c>
      <c r="AO94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2" s="145">
        <f t="array" ref="AP94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942" s="145">
        <f>Table1[[#This Row],[Proposed V3.0 TEC Requirement (kWh/wk)]]+IF(Table1[[#This Row],[Maximum Document Size Width]]&gt;=275,A3_Weekly,0)+IF(AND(ISNUMBER(FIND("WiFi",Table1[[#This Row],[Functional Adders]])),ISERROR(FIND("Ethernet",Table1[[#This Row],[Functional Adders]]))),WiFi_Weekly,0)</f>
        <v>0.56500000000000006</v>
      </c>
      <c r="AR942" s="145" t="b">
        <f>Table1[[#This Row],[Typical Electricity Consumption (TEC) Per Proposed V3.0 Calculations (kWh/wk)]]&lt;=Table1[[#This Row],[Proposed V3.0 TEC Requirement Plus A3 and Wi-Fi Allowances (kWh/wk)]]</f>
        <v>0</v>
      </c>
      <c r="AS942" s="145" t="b">
        <f t="shared" si="16"/>
        <v>0</v>
      </c>
    </row>
    <row r="943" spans="1:45" ht="36" x14ac:dyDescent="0.2">
      <c r="A943" s="131"/>
      <c r="B943" s="132" t="s">
        <v>251</v>
      </c>
      <c r="C943" s="132" t="s">
        <v>306</v>
      </c>
      <c r="D943" s="132" t="s">
        <v>3388</v>
      </c>
      <c r="E943" s="132" t="s">
        <v>3389</v>
      </c>
      <c r="F943" s="132"/>
      <c r="G943" s="132" t="s">
        <v>29</v>
      </c>
      <c r="H943" s="132" t="s">
        <v>22</v>
      </c>
      <c r="I943" s="132"/>
      <c r="J943" s="132"/>
      <c r="K943" s="132"/>
      <c r="L943" s="132" t="s">
        <v>32</v>
      </c>
      <c r="M943" s="132" t="s">
        <v>28</v>
      </c>
      <c r="N943" s="133">
        <v>30</v>
      </c>
      <c r="O943" s="132" t="s">
        <v>23</v>
      </c>
      <c r="P943" s="143"/>
      <c r="Q943" s="135"/>
      <c r="R943" s="132"/>
      <c r="S943" s="136"/>
      <c r="T943" s="136"/>
      <c r="U943" s="132"/>
      <c r="V943" s="132"/>
      <c r="W943" s="144"/>
      <c r="X943" s="144"/>
      <c r="Y943" s="144"/>
      <c r="Z943" s="144"/>
      <c r="AA943" s="144">
        <v>30</v>
      </c>
      <c r="AB943" s="145" t="s">
        <v>2776</v>
      </c>
      <c r="AC943" s="145">
        <v>10000</v>
      </c>
      <c r="AD943" s="145" t="s">
        <v>2776</v>
      </c>
      <c r="AE943" s="145">
        <v>10000</v>
      </c>
      <c r="AF943" s="145">
        <v>520000</v>
      </c>
      <c r="AG943" s="139">
        <f>Table1[[#This Row],[Print/Copy Time from Sleep Mode (s)]]-Table1[[#This Row],[Print/Copy Time from Ready State (s)]]</f>
        <v>0</v>
      </c>
      <c r="AH943"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3" s="139" t="str">
        <f>IF(Table1[[#This Row],[Recovery Time Requirement (s)]]="No Requirement",TRUE,IF(Table1[[#This Row],[Recovery Time Requirement (s)]]="Default Delay Time Missing","Unknown",Table1[[#This Row],[Recovery Time (s) (Tactive1 - Tactive0)]]&lt;=Table1[[#This Row],[Recovery Time Requirement (s)]]))</f>
        <v>Unknown</v>
      </c>
      <c r="AJ943" s="139" t="b">
        <f>Table1[[#This Row],[Automatic Duplex Output Capable]]&lt;&gt;"Optional"</f>
        <v>1</v>
      </c>
      <c r="AK943"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3" s="145" t="str">
        <f t="array" ref="AL94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3" s="145">
        <f t="array" ref="AM94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1.4999999999999998</v>
      </c>
      <c r="AN943" s="145">
        <f>Table1[[#This Row],[V2.0 TEC Requirement (kWh/wk)]]*52/3</f>
        <v>25.999999999999996</v>
      </c>
      <c r="AO943"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3" s="145">
        <f t="array" ref="AP94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0.39500000000000002</v>
      </c>
      <c r="AQ943" s="145">
        <f>Table1[[#This Row],[Proposed V3.0 TEC Requirement (kWh/wk)]]+IF(Table1[[#This Row],[Maximum Document Size Width]]&gt;=275,A3_Weekly,0)+IF(AND(ISNUMBER(FIND("WiFi",Table1[[#This Row],[Functional Adders]])),ISERROR(FIND("Ethernet",Table1[[#This Row],[Functional Adders]]))),WiFi_Weekly,0)</f>
        <v>0.39500000000000002</v>
      </c>
      <c r="AR943" s="145" t="b">
        <f>Table1[[#This Row],[Typical Electricity Consumption (TEC) Per Proposed V3.0 Calculations (kWh/wk)]]&lt;=Table1[[#This Row],[Proposed V3.0 TEC Requirement Plus A3 and Wi-Fi Allowances (kWh/wk)]]</f>
        <v>0</v>
      </c>
      <c r="AS943" s="145" t="b">
        <f t="shared" si="16"/>
        <v>0</v>
      </c>
    </row>
    <row r="944" spans="1:45" ht="36" x14ac:dyDescent="0.2">
      <c r="A944" s="131"/>
      <c r="B944" s="132" t="s">
        <v>251</v>
      </c>
      <c r="C944" s="132" t="s">
        <v>306</v>
      </c>
      <c r="D944" s="132" t="s">
        <v>3390</v>
      </c>
      <c r="E944" s="132" t="s">
        <v>3391</v>
      </c>
      <c r="F944" s="132"/>
      <c r="G944" s="132" t="s">
        <v>29</v>
      </c>
      <c r="H944" s="132" t="s">
        <v>22</v>
      </c>
      <c r="I944" s="132"/>
      <c r="J944" s="132"/>
      <c r="K944" s="132"/>
      <c r="L944" s="132" t="s">
        <v>32</v>
      </c>
      <c r="M944" s="132" t="s">
        <v>21</v>
      </c>
      <c r="N944" s="133">
        <v>28</v>
      </c>
      <c r="O944" s="132" t="s">
        <v>23</v>
      </c>
      <c r="P944" s="143"/>
      <c r="Q944" s="135"/>
      <c r="R944" s="132"/>
      <c r="S944" s="136"/>
      <c r="T944" s="136"/>
      <c r="U944" s="132"/>
      <c r="V944" s="132"/>
      <c r="W944" s="144"/>
      <c r="X944" s="144"/>
      <c r="Y944" s="144"/>
      <c r="Z944" s="144"/>
      <c r="AA944" s="144">
        <v>28</v>
      </c>
      <c r="AB944" s="145" t="s">
        <v>2776</v>
      </c>
      <c r="AC944" s="145">
        <v>10000</v>
      </c>
      <c r="AD944" s="145" t="s">
        <v>2776</v>
      </c>
      <c r="AE944" s="145">
        <v>10000</v>
      </c>
      <c r="AF944" s="145">
        <v>520000</v>
      </c>
      <c r="AG944" s="139">
        <f>Table1[[#This Row],[Print/Copy Time from Sleep Mode (s)]]-Table1[[#This Row],[Print/Copy Time from Ready State (s)]]</f>
        <v>0</v>
      </c>
      <c r="AH944"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4" s="139" t="str">
        <f>IF(Table1[[#This Row],[Recovery Time Requirement (s)]]="No Requirement",TRUE,IF(Table1[[#This Row],[Recovery Time Requirement (s)]]="Default Delay Time Missing","Unknown",Table1[[#This Row],[Recovery Time (s) (Tactive1 - Tactive0)]]&lt;=Table1[[#This Row],[Recovery Time Requirement (s)]]))</f>
        <v>Unknown</v>
      </c>
      <c r="AJ944" s="139" t="b">
        <f>Table1[[#This Row],[Automatic Duplex Output Capable]]&lt;&gt;"Optional"</f>
        <v>1</v>
      </c>
      <c r="AK944"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4" s="145" t="str">
        <f t="array" ref="AL94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4" s="145">
        <f t="array" ref="AM94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3.5500000000000003</v>
      </c>
      <c r="AN944" s="145">
        <f>Table1[[#This Row],[V2.0 TEC Requirement (kWh/wk)]]*52/3</f>
        <v>61.533333333333339</v>
      </c>
      <c r="AO944"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4" s="145">
        <f t="array" ref="AP94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0.499</v>
      </c>
      <c r="AQ944" s="145">
        <f>Table1[[#This Row],[Proposed V3.0 TEC Requirement (kWh/wk)]]+IF(Table1[[#This Row],[Maximum Document Size Width]]&gt;=275,A3_Weekly,0)+IF(AND(ISNUMBER(FIND("WiFi",Table1[[#This Row],[Functional Adders]])),ISERROR(FIND("Ethernet",Table1[[#This Row],[Functional Adders]]))),WiFi_Weekly,0)</f>
        <v>0.499</v>
      </c>
      <c r="AR944" s="145" t="b">
        <f>Table1[[#This Row],[Typical Electricity Consumption (TEC) Per Proposed V3.0 Calculations (kWh/wk)]]&lt;=Table1[[#This Row],[Proposed V3.0 TEC Requirement Plus A3 and Wi-Fi Allowances (kWh/wk)]]</f>
        <v>0</v>
      </c>
      <c r="AS944" s="145" t="b">
        <f t="shared" si="16"/>
        <v>0</v>
      </c>
    </row>
    <row r="945" spans="1:45" ht="36" x14ac:dyDescent="0.2">
      <c r="A945" s="131"/>
      <c r="B945" s="132" t="s">
        <v>251</v>
      </c>
      <c r="C945" s="132" t="s">
        <v>306</v>
      </c>
      <c r="D945" s="132" t="s">
        <v>3392</v>
      </c>
      <c r="E945" s="132" t="s">
        <v>3393</v>
      </c>
      <c r="F945" s="132"/>
      <c r="G945" s="132" t="s">
        <v>1432</v>
      </c>
      <c r="H945" s="132" t="s">
        <v>22</v>
      </c>
      <c r="I945" s="133"/>
      <c r="J945" s="133"/>
      <c r="K945" s="132"/>
      <c r="L945" s="132" t="s">
        <v>32</v>
      </c>
      <c r="M945" s="132" t="s">
        <v>28</v>
      </c>
      <c r="N945" s="133">
        <v>55</v>
      </c>
      <c r="O945" s="132" t="s">
        <v>24</v>
      </c>
      <c r="P945" s="158"/>
      <c r="Q945" s="135"/>
      <c r="R945" s="132"/>
      <c r="S945" s="136"/>
      <c r="T945" s="136"/>
      <c r="U945" s="132"/>
      <c r="V945" s="132"/>
      <c r="W945" s="160"/>
      <c r="X945" s="160"/>
      <c r="Y945" s="160"/>
      <c r="Z945" s="160"/>
      <c r="AA945" s="160">
        <v>32</v>
      </c>
      <c r="AB945" s="160" t="s">
        <v>2776</v>
      </c>
      <c r="AC945" s="161">
        <v>10000</v>
      </c>
      <c r="AD945" s="160" t="s">
        <v>2776</v>
      </c>
      <c r="AE945" s="160">
        <v>10000</v>
      </c>
      <c r="AF945" s="160">
        <v>520000</v>
      </c>
      <c r="AG945" s="139">
        <f>Table1[[#This Row],[Print/Copy Time from Sleep Mode (s)]]-Table1[[#This Row],[Print/Copy Time from Ready State (s)]]</f>
        <v>0</v>
      </c>
      <c r="AH945"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5" s="139" t="str">
        <f>IF(Table1[[#This Row],[Recovery Time Requirement (s)]]="No Requirement",TRUE,IF(Table1[[#This Row],[Recovery Time Requirement (s)]]="Default Delay Time Missing","Unknown",Table1[[#This Row],[Recovery Time (s) (Tactive1 - Tactive0)]]&lt;=Table1[[#This Row],[Recovery Time Requirement (s)]]))</f>
        <v>Unknown</v>
      </c>
      <c r="AJ945" s="139" t="b">
        <f>Table1[[#This Row],[Automatic Duplex Output Capable]]&lt;&gt;"Optional"</f>
        <v>1</v>
      </c>
      <c r="AK945"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5" s="162" t="str">
        <f t="array" ref="AL94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45" s="162">
        <f t="array" ref="AM94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5.6</v>
      </c>
      <c r="AN945" s="162">
        <f>Table1[[#This Row],[V2.0 TEC Requirement (kWh/wk)]]*52/3</f>
        <v>97.066666666666663</v>
      </c>
      <c r="AO945"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5" s="162">
        <f t="array" ref="AP94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945" s="162">
        <f>Table1[[#This Row],[Proposed V3.0 TEC Requirement (kWh/wk)]]+IF(Table1[[#This Row],[Maximum Document Size Width]]&gt;=275,A3_Weekly,0)+IF(AND(ISNUMBER(FIND("WiFi",Table1[[#This Row],[Functional Adders]])),ISERROR(FIND("Ethernet",Table1[[#This Row],[Functional Adders]]))),WiFi_Weekly,0)</f>
        <v>0.80499999999999994</v>
      </c>
      <c r="AR945" s="162" t="b">
        <f>Table1[[#This Row],[Typical Electricity Consumption (TEC) Per Proposed V3.0 Calculations (kWh/wk)]]&lt;=Table1[[#This Row],[Proposed V3.0 TEC Requirement Plus A3 and Wi-Fi Allowances (kWh/wk)]]</f>
        <v>0</v>
      </c>
      <c r="AS945" s="162" t="b">
        <f t="shared" si="16"/>
        <v>0</v>
      </c>
    </row>
    <row r="946" spans="1:45" ht="36" x14ac:dyDescent="0.2">
      <c r="A946" s="131"/>
      <c r="B946" s="132" t="s">
        <v>251</v>
      </c>
      <c r="C946" s="132" t="s">
        <v>306</v>
      </c>
      <c r="D946" s="132" t="s">
        <v>3394</v>
      </c>
      <c r="E946" s="132" t="s">
        <v>3395</v>
      </c>
      <c r="F946" s="132"/>
      <c r="G946" s="132" t="s">
        <v>1432</v>
      </c>
      <c r="H946" s="132" t="s">
        <v>22</v>
      </c>
      <c r="I946" s="133"/>
      <c r="J946" s="133"/>
      <c r="K946" s="132"/>
      <c r="L946" s="132" t="s">
        <v>32</v>
      </c>
      <c r="M946" s="132" t="s">
        <v>28</v>
      </c>
      <c r="N946" s="133">
        <v>23</v>
      </c>
      <c r="O946" s="132" t="s">
        <v>23</v>
      </c>
      <c r="P946" s="158"/>
      <c r="Q946" s="135"/>
      <c r="R946" s="132"/>
      <c r="S946" s="136"/>
      <c r="T946" s="136"/>
      <c r="U946" s="132"/>
      <c r="V946" s="132"/>
      <c r="W946" s="160"/>
      <c r="X946" s="160"/>
      <c r="Y946" s="160"/>
      <c r="Z946" s="160"/>
      <c r="AA946" s="160">
        <v>23</v>
      </c>
      <c r="AB946" s="160" t="s">
        <v>2776</v>
      </c>
      <c r="AC946" s="161">
        <v>10000</v>
      </c>
      <c r="AD946" s="160" t="s">
        <v>2776</v>
      </c>
      <c r="AE946" s="160">
        <v>10000</v>
      </c>
      <c r="AF946" s="160">
        <v>520000</v>
      </c>
      <c r="AG946" s="139">
        <f>Table1[[#This Row],[Print/Copy Time from Sleep Mode (s)]]-Table1[[#This Row],[Print/Copy Time from Ready State (s)]]</f>
        <v>0</v>
      </c>
      <c r="AH946"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6" s="139" t="str">
        <f>IF(Table1[[#This Row],[Recovery Time Requirement (s)]]="No Requirement",TRUE,IF(Table1[[#This Row],[Recovery Time Requirement (s)]]="Default Delay Time Missing","Unknown",Table1[[#This Row],[Recovery Time (s) (Tactive1 - Tactive0)]]&lt;=Table1[[#This Row],[Recovery Time Requirement (s)]]))</f>
        <v>Unknown</v>
      </c>
      <c r="AJ946" s="139" t="b">
        <f>Table1[[#This Row],[Automatic Duplex Output Capable]]&lt;&gt;"Optional"</f>
        <v>1</v>
      </c>
      <c r="AK946"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6" s="162" t="str">
        <f t="array" ref="AL94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46" s="162">
        <f t="array" ref="AM94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1.6600000000000001</v>
      </c>
      <c r="AN946" s="162">
        <f>Table1[[#This Row],[V2.0 TEC Requirement (kWh/wk)]]*52/3</f>
        <v>28.773333333333337</v>
      </c>
      <c r="AO946"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6" s="162">
        <f t="array" ref="AP94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0.29899999999999999</v>
      </c>
      <c r="AQ946" s="162">
        <f>Table1[[#This Row],[Proposed V3.0 TEC Requirement (kWh/wk)]]+IF(Table1[[#This Row],[Maximum Document Size Width]]&gt;=275,A3_Weekly,0)+IF(AND(ISNUMBER(FIND("WiFi",Table1[[#This Row],[Functional Adders]])),ISERROR(FIND("Ethernet",Table1[[#This Row],[Functional Adders]]))),WiFi_Weekly,0)</f>
        <v>0.29899999999999999</v>
      </c>
      <c r="AR946" s="162" t="b">
        <f>Table1[[#This Row],[Typical Electricity Consumption (TEC) Per Proposed V3.0 Calculations (kWh/wk)]]&lt;=Table1[[#This Row],[Proposed V3.0 TEC Requirement Plus A3 and Wi-Fi Allowances (kWh/wk)]]</f>
        <v>0</v>
      </c>
      <c r="AS946" s="162" t="b">
        <f t="shared" si="16"/>
        <v>0</v>
      </c>
    </row>
    <row r="947" spans="1:45" ht="36" x14ac:dyDescent="0.2">
      <c r="A947" s="131"/>
      <c r="B947" s="132" t="s">
        <v>251</v>
      </c>
      <c r="C947" s="132" t="s">
        <v>306</v>
      </c>
      <c r="D947" s="132" t="s">
        <v>3396</v>
      </c>
      <c r="E947" s="132" t="s">
        <v>481</v>
      </c>
      <c r="F947" s="132"/>
      <c r="G947" s="132" t="s">
        <v>1432</v>
      </c>
      <c r="H947" s="132" t="s">
        <v>22</v>
      </c>
      <c r="I947" s="132"/>
      <c r="J947" s="132"/>
      <c r="K947" s="132"/>
      <c r="L947" s="132" t="s">
        <v>68</v>
      </c>
      <c r="M947" s="132" t="s">
        <v>21</v>
      </c>
      <c r="N947" s="133">
        <v>60</v>
      </c>
      <c r="O947" s="132" t="s">
        <v>24</v>
      </c>
      <c r="P947" s="143"/>
      <c r="Q947" s="135"/>
      <c r="R947" s="132"/>
      <c r="S947" s="136"/>
      <c r="T947" s="136"/>
      <c r="U947" s="132"/>
      <c r="V947" s="132"/>
      <c r="W947" s="144"/>
      <c r="X947" s="144"/>
      <c r="Y947" s="144"/>
      <c r="Z947" s="144"/>
      <c r="AA947" s="144">
        <v>32</v>
      </c>
      <c r="AB947" s="145" t="s">
        <v>2776</v>
      </c>
      <c r="AC947" s="145">
        <v>10000</v>
      </c>
      <c r="AD947" s="145" t="s">
        <v>2776</v>
      </c>
      <c r="AE947" s="145">
        <v>10000</v>
      </c>
      <c r="AF947" s="145">
        <v>520000</v>
      </c>
      <c r="AG947" s="139">
        <f>Table1[[#This Row],[Print/Copy Time from Sleep Mode (s)]]-Table1[[#This Row],[Print/Copy Time from Ready State (s)]]</f>
        <v>0</v>
      </c>
      <c r="AH947"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7" s="139" t="str">
        <f>IF(Table1[[#This Row],[Recovery Time Requirement (s)]]="No Requirement",TRUE,IF(Table1[[#This Row],[Recovery Time Requirement (s)]]="Default Delay Time Missing","Unknown",Table1[[#This Row],[Recovery Time (s) (Tactive1 - Tactive0)]]&lt;=Table1[[#This Row],[Recovery Time Requirement (s)]]))</f>
        <v>Unknown</v>
      </c>
      <c r="AJ947" s="139" t="b">
        <f>Table1[[#This Row],[Automatic Duplex Output Capable]]&lt;&gt;"Optional"</f>
        <v>1</v>
      </c>
      <c r="AK947"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7" s="145" t="str">
        <f t="array" ref="AL94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47" s="145">
        <f t="array" ref="AM94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9.9499999999999993</v>
      </c>
      <c r="AN947" s="145">
        <f>Table1[[#This Row],[V2.0 TEC Requirement (kWh/wk)]]*52/3</f>
        <v>172.46666666666667</v>
      </c>
      <c r="AO947"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7" s="145">
        <f t="array" ref="AP94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0.92099999999999993</v>
      </c>
      <c r="AQ947" s="145">
        <f>Table1[[#This Row],[Proposed V3.0 TEC Requirement (kWh/wk)]]+IF(Table1[[#This Row],[Maximum Document Size Width]]&gt;=275,A3_Weekly,0)+IF(AND(ISNUMBER(FIND("WiFi",Table1[[#This Row],[Functional Adders]])),ISERROR(FIND("Ethernet",Table1[[#This Row],[Functional Adders]]))),WiFi_Weekly,0)</f>
        <v>0.92099999999999993</v>
      </c>
      <c r="AR947" s="145" t="b">
        <f>Table1[[#This Row],[Typical Electricity Consumption (TEC) Per Proposed V3.0 Calculations (kWh/wk)]]&lt;=Table1[[#This Row],[Proposed V3.0 TEC Requirement Plus A3 and Wi-Fi Allowances (kWh/wk)]]</f>
        <v>0</v>
      </c>
      <c r="AS947" s="145" t="b">
        <f t="shared" si="16"/>
        <v>0</v>
      </c>
    </row>
    <row r="948" spans="1:45" ht="36" x14ac:dyDescent="0.2">
      <c r="A948" s="131"/>
      <c r="B948" s="132" t="s">
        <v>251</v>
      </c>
      <c r="C948" s="132" t="s">
        <v>306</v>
      </c>
      <c r="D948" s="132" t="s">
        <v>3397</v>
      </c>
      <c r="E948" s="132" t="s">
        <v>3398</v>
      </c>
      <c r="F948" s="132"/>
      <c r="G948" s="132" t="s">
        <v>29</v>
      </c>
      <c r="H948" s="132" t="s">
        <v>22</v>
      </c>
      <c r="I948" s="132"/>
      <c r="J948" s="132"/>
      <c r="K948" s="132"/>
      <c r="L948" s="132" t="s">
        <v>32</v>
      </c>
      <c r="M948" s="132" t="s">
        <v>28</v>
      </c>
      <c r="N948" s="133">
        <v>40</v>
      </c>
      <c r="O948" s="132" t="s">
        <v>23</v>
      </c>
      <c r="P948" s="143"/>
      <c r="Q948" s="135"/>
      <c r="R948" s="132"/>
      <c r="S948" s="136"/>
      <c r="T948" s="136"/>
      <c r="U948" s="132"/>
      <c r="V948" s="132"/>
      <c r="W948" s="144"/>
      <c r="X948" s="144"/>
      <c r="Y948" s="144"/>
      <c r="Z948" s="144"/>
      <c r="AA948" s="144">
        <v>32</v>
      </c>
      <c r="AB948" s="145" t="s">
        <v>2776</v>
      </c>
      <c r="AC948" s="145">
        <v>10000</v>
      </c>
      <c r="AD948" s="145" t="s">
        <v>2776</v>
      </c>
      <c r="AE948" s="145">
        <v>10000</v>
      </c>
      <c r="AF948" s="145">
        <v>520000</v>
      </c>
      <c r="AG948" s="139">
        <f>Table1[[#This Row],[Print/Copy Time from Sleep Mode (s)]]-Table1[[#This Row],[Print/Copy Time from Ready State (s)]]</f>
        <v>0</v>
      </c>
      <c r="AH948"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8" s="139" t="str">
        <f>IF(Table1[[#This Row],[Recovery Time Requirement (s)]]="No Requirement",TRUE,IF(Table1[[#This Row],[Recovery Time Requirement (s)]]="Default Delay Time Missing","Unknown",Table1[[#This Row],[Recovery Time (s) (Tactive1 - Tactive0)]]&lt;=Table1[[#This Row],[Recovery Time Requirement (s)]]))</f>
        <v>Unknown</v>
      </c>
      <c r="AJ948" s="139" t="b">
        <f>Table1[[#This Row],[Automatic Duplex Output Capable]]&lt;&gt;"Optional"</f>
        <v>1</v>
      </c>
      <c r="AK948"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8" s="145" t="str">
        <f t="array" ref="AL94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8" s="145">
        <f t="array" ref="AM94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2.6000000000000005</v>
      </c>
      <c r="AN948" s="145">
        <f>Table1[[#This Row],[V2.0 TEC Requirement (kWh/wk)]]*52/3</f>
        <v>45.06666666666667</v>
      </c>
      <c r="AO948"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8" s="145">
        <f t="array" ref="AP94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0.56500000000000006</v>
      </c>
      <c r="AQ948" s="145">
        <f>Table1[[#This Row],[Proposed V3.0 TEC Requirement (kWh/wk)]]+IF(Table1[[#This Row],[Maximum Document Size Width]]&gt;=275,A3_Weekly,0)+IF(AND(ISNUMBER(FIND("WiFi",Table1[[#This Row],[Functional Adders]])),ISERROR(FIND("Ethernet",Table1[[#This Row],[Functional Adders]]))),WiFi_Weekly,0)</f>
        <v>0.56500000000000006</v>
      </c>
      <c r="AR948" s="145" t="b">
        <f>Table1[[#This Row],[Typical Electricity Consumption (TEC) Per Proposed V3.0 Calculations (kWh/wk)]]&lt;=Table1[[#This Row],[Proposed V3.0 TEC Requirement Plus A3 and Wi-Fi Allowances (kWh/wk)]]</f>
        <v>0</v>
      </c>
      <c r="AS948" s="145" t="b">
        <f t="shared" si="16"/>
        <v>0</v>
      </c>
    </row>
    <row r="949" spans="1:45" ht="36" x14ac:dyDescent="0.2">
      <c r="A949" s="131"/>
      <c r="B949" s="132" t="s">
        <v>251</v>
      </c>
      <c r="C949" s="132" t="s">
        <v>306</v>
      </c>
      <c r="D949" s="132" t="s">
        <v>3399</v>
      </c>
      <c r="E949" s="132" t="s">
        <v>3400</v>
      </c>
      <c r="F949" s="132"/>
      <c r="G949" s="132" t="s">
        <v>29</v>
      </c>
      <c r="H949" s="132" t="s">
        <v>22</v>
      </c>
      <c r="I949" s="132"/>
      <c r="J949" s="132"/>
      <c r="K949" s="132"/>
      <c r="L949" s="132" t="s">
        <v>32</v>
      </c>
      <c r="M949" s="132" t="s">
        <v>28</v>
      </c>
      <c r="N949" s="133">
        <v>50</v>
      </c>
      <c r="O949" s="132" t="s">
        <v>24</v>
      </c>
      <c r="P949" s="143"/>
      <c r="Q949" s="135"/>
      <c r="R949" s="132"/>
      <c r="S949" s="136"/>
      <c r="T949" s="136"/>
      <c r="U949" s="132"/>
      <c r="V949" s="132"/>
      <c r="W949" s="144"/>
      <c r="X949" s="144"/>
      <c r="Y949" s="144"/>
      <c r="Z949" s="144"/>
      <c r="AA949" s="144">
        <v>32</v>
      </c>
      <c r="AB949" s="145" t="s">
        <v>2776</v>
      </c>
      <c r="AC949" s="145">
        <v>10000</v>
      </c>
      <c r="AD949" s="145" t="s">
        <v>2776</v>
      </c>
      <c r="AE949" s="145">
        <v>10000</v>
      </c>
      <c r="AF949" s="145">
        <v>520000</v>
      </c>
      <c r="AG949" s="139">
        <f>Table1[[#This Row],[Print/Copy Time from Sleep Mode (s)]]-Table1[[#This Row],[Print/Copy Time from Ready State (s)]]</f>
        <v>0</v>
      </c>
      <c r="AH949"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49" s="139" t="str">
        <f>IF(Table1[[#This Row],[Recovery Time Requirement (s)]]="No Requirement",TRUE,IF(Table1[[#This Row],[Recovery Time Requirement (s)]]="Default Delay Time Missing","Unknown",Table1[[#This Row],[Recovery Time (s) (Tactive1 - Tactive0)]]&lt;=Table1[[#This Row],[Recovery Time Requirement (s)]]))</f>
        <v>Unknown</v>
      </c>
      <c r="AJ949" s="139" t="b">
        <f>Table1[[#This Row],[Automatic Duplex Output Capable]]&lt;&gt;"Optional"</f>
        <v>1</v>
      </c>
      <c r="AK949"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49" s="145" t="str">
        <f t="array" ref="AL94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49" s="145">
        <f t="array" ref="AM94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949" s="145">
        <f>Table1[[#This Row],[V2.0 TEC Requirement (kWh/wk)]]*52/3</f>
        <v>72.8</v>
      </c>
      <c r="AO949"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49" s="145">
        <f t="array" ref="AP94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949" s="145">
        <f>Table1[[#This Row],[Proposed V3.0 TEC Requirement (kWh/wk)]]+IF(Table1[[#This Row],[Maximum Document Size Width]]&gt;=275,A3_Weekly,0)+IF(AND(ISNUMBER(FIND("WiFi",Table1[[#This Row],[Functional Adders]])),ISERROR(FIND("Ethernet",Table1[[#This Row],[Functional Adders]]))),WiFi_Weekly,0)</f>
        <v>0.7799999999999998</v>
      </c>
      <c r="AR949" s="145" t="b">
        <f>Table1[[#This Row],[Typical Electricity Consumption (TEC) Per Proposed V3.0 Calculations (kWh/wk)]]&lt;=Table1[[#This Row],[Proposed V3.0 TEC Requirement Plus A3 and Wi-Fi Allowances (kWh/wk)]]</f>
        <v>0</v>
      </c>
      <c r="AS949" s="145" t="b">
        <f t="shared" si="16"/>
        <v>0</v>
      </c>
    </row>
    <row r="950" spans="1:45" ht="36" x14ac:dyDescent="0.2">
      <c r="A950" s="131"/>
      <c r="B950" s="132" t="s">
        <v>251</v>
      </c>
      <c r="C950" s="132" t="s">
        <v>306</v>
      </c>
      <c r="D950" s="132" t="s">
        <v>3401</v>
      </c>
      <c r="E950" s="132" t="s">
        <v>3402</v>
      </c>
      <c r="F950" s="132"/>
      <c r="G950" s="132" t="s">
        <v>1432</v>
      </c>
      <c r="H950" s="132" t="s">
        <v>22</v>
      </c>
      <c r="I950" s="132"/>
      <c r="J950" s="132"/>
      <c r="K950" s="132"/>
      <c r="L950" s="132" t="s">
        <v>32</v>
      </c>
      <c r="M950" s="132" t="s">
        <v>21</v>
      </c>
      <c r="N950" s="133">
        <v>28</v>
      </c>
      <c r="O950" s="132" t="s">
        <v>24</v>
      </c>
      <c r="P950" s="143"/>
      <c r="Q950" s="135"/>
      <c r="R950" s="132"/>
      <c r="S950" s="136"/>
      <c r="T950" s="136"/>
      <c r="U950" s="132"/>
      <c r="V950" s="132"/>
      <c r="W950" s="144"/>
      <c r="X950" s="144"/>
      <c r="Y950" s="144"/>
      <c r="Z950" s="144"/>
      <c r="AA950" s="144">
        <v>28</v>
      </c>
      <c r="AB950" s="145" t="s">
        <v>2776</v>
      </c>
      <c r="AC950" s="145">
        <v>10000</v>
      </c>
      <c r="AD950" s="145" t="s">
        <v>2776</v>
      </c>
      <c r="AE950" s="145">
        <v>10000</v>
      </c>
      <c r="AF950" s="145">
        <v>520000</v>
      </c>
      <c r="AG950" s="139">
        <f>Table1[[#This Row],[Print/Copy Time from Sleep Mode (s)]]-Table1[[#This Row],[Print/Copy Time from Ready State (s)]]</f>
        <v>0</v>
      </c>
      <c r="AH950"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0" s="139" t="str">
        <f>IF(Table1[[#This Row],[Recovery Time Requirement (s)]]="No Requirement",TRUE,IF(Table1[[#This Row],[Recovery Time Requirement (s)]]="Default Delay Time Missing","Unknown",Table1[[#This Row],[Recovery Time (s) (Tactive1 - Tactive0)]]&lt;=Table1[[#This Row],[Recovery Time Requirement (s)]]))</f>
        <v>Unknown</v>
      </c>
      <c r="AJ950" s="139" t="b">
        <f>Table1[[#This Row],[Automatic Duplex Output Capable]]&lt;&gt;"Optional"</f>
        <v>1</v>
      </c>
      <c r="AK950"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0" s="145" t="str">
        <f t="array" ref="AL95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50" s="145">
        <f t="array" ref="AM95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3.69</v>
      </c>
      <c r="AN950" s="145">
        <f>Table1[[#This Row],[V2.0 TEC Requirement (kWh/wk)]]*52/3</f>
        <v>63.96</v>
      </c>
      <c r="AO950"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0" s="145">
        <f t="array" ref="AP95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0.40100000000000008</v>
      </c>
      <c r="AQ950" s="145">
        <f>Table1[[#This Row],[Proposed V3.0 TEC Requirement (kWh/wk)]]+IF(Table1[[#This Row],[Maximum Document Size Width]]&gt;=275,A3_Weekly,0)+IF(AND(ISNUMBER(FIND("WiFi",Table1[[#This Row],[Functional Adders]])),ISERROR(FIND("Ethernet",Table1[[#This Row],[Functional Adders]]))),WiFi_Weekly,0)</f>
        <v>0.40100000000000008</v>
      </c>
      <c r="AR950" s="145" t="b">
        <f>Table1[[#This Row],[Typical Electricity Consumption (TEC) Per Proposed V3.0 Calculations (kWh/wk)]]&lt;=Table1[[#This Row],[Proposed V3.0 TEC Requirement Plus A3 and Wi-Fi Allowances (kWh/wk)]]</f>
        <v>0</v>
      </c>
      <c r="AS950" s="145" t="b">
        <f t="shared" si="16"/>
        <v>0</v>
      </c>
    </row>
    <row r="951" spans="1:45" ht="36" x14ac:dyDescent="0.2">
      <c r="A951" s="131"/>
      <c r="B951" s="132" t="s">
        <v>251</v>
      </c>
      <c r="C951" s="132" t="s">
        <v>306</v>
      </c>
      <c r="D951" s="132" t="s">
        <v>3403</v>
      </c>
      <c r="E951" s="132" t="s">
        <v>3404</v>
      </c>
      <c r="F951" s="132"/>
      <c r="G951" s="132" t="s">
        <v>29</v>
      </c>
      <c r="H951" s="132" t="s">
        <v>22</v>
      </c>
      <c r="I951" s="132"/>
      <c r="J951" s="132"/>
      <c r="K951" s="132"/>
      <c r="L951" s="132" t="s">
        <v>32</v>
      </c>
      <c r="M951" s="132" t="s">
        <v>21</v>
      </c>
      <c r="N951" s="133">
        <v>40</v>
      </c>
      <c r="O951" s="132" t="s">
        <v>24</v>
      </c>
      <c r="P951" s="143"/>
      <c r="Q951" s="135"/>
      <c r="R951" s="132"/>
      <c r="S951" s="136"/>
      <c r="T951" s="136"/>
      <c r="U951" s="132"/>
      <c r="V951" s="132"/>
      <c r="W951" s="144"/>
      <c r="X951" s="144"/>
      <c r="Y951" s="144"/>
      <c r="Z951" s="144"/>
      <c r="AA951" s="144">
        <v>32</v>
      </c>
      <c r="AB951" s="145" t="s">
        <v>2776</v>
      </c>
      <c r="AC951" s="145">
        <v>10000</v>
      </c>
      <c r="AD951" s="145" t="s">
        <v>2776</v>
      </c>
      <c r="AE951" s="145">
        <v>10000</v>
      </c>
      <c r="AF951" s="145">
        <v>520000</v>
      </c>
      <c r="AG951" s="139">
        <f>Table1[[#This Row],[Print/Copy Time from Sleep Mode (s)]]-Table1[[#This Row],[Print/Copy Time from Ready State (s)]]</f>
        <v>0</v>
      </c>
      <c r="AH951"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1" s="139" t="str">
        <f>IF(Table1[[#This Row],[Recovery Time Requirement (s)]]="No Requirement",TRUE,IF(Table1[[#This Row],[Recovery Time Requirement (s)]]="Default Delay Time Missing","Unknown",Table1[[#This Row],[Recovery Time (s) (Tactive1 - Tactive0)]]&lt;=Table1[[#This Row],[Recovery Time Requirement (s)]]))</f>
        <v>Unknown</v>
      </c>
      <c r="AJ951" s="139" t="b">
        <f>Table1[[#This Row],[Automatic Duplex Output Capable]]&lt;&gt;"Optional"</f>
        <v>1</v>
      </c>
      <c r="AK951"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1" s="145" t="str">
        <f t="array" ref="AL95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1" s="145">
        <f t="array" ref="AM95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5.85</v>
      </c>
      <c r="AN951" s="145">
        <f>Table1[[#This Row],[V2.0 TEC Requirement (kWh/wk)]]*52/3</f>
        <v>101.39999999999999</v>
      </c>
      <c r="AO951"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1" s="145">
        <f t="array" ref="AP95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0.88300000000000001</v>
      </c>
      <c r="AQ951" s="145">
        <f>Table1[[#This Row],[Proposed V3.0 TEC Requirement (kWh/wk)]]+IF(Table1[[#This Row],[Maximum Document Size Width]]&gt;=275,A3_Weekly,0)+IF(AND(ISNUMBER(FIND("WiFi",Table1[[#This Row],[Functional Adders]])),ISERROR(FIND("Ethernet",Table1[[#This Row],[Functional Adders]]))),WiFi_Weekly,0)</f>
        <v>0.88300000000000001</v>
      </c>
      <c r="AR951" s="145" t="b">
        <f>Table1[[#This Row],[Typical Electricity Consumption (TEC) Per Proposed V3.0 Calculations (kWh/wk)]]&lt;=Table1[[#This Row],[Proposed V3.0 TEC Requirement Plus A3 and Wi-Fi Allowances (kWh/wk)]]</f>
        <v>0</v>
      </c>
      <c r="AS951" s="145" t="b">
        <f t="shared" si="16"/>
        <v>0</v>
      </c>
    </row>
    <row r="952" spans="1:45" ht="36" x14ac:dyDescent="0.2">
      <c r="A952" s="131"/>
      <c r="B952" s="132" t="s">
        <v>251</v>
      </c>
      <c r="C952" s="132" t="s">
        <v>306</v>
      </c>
      <c r="D952" s="132" t="s">
        <v>3405</v>
      </c>
      <c r="E952" s="132" t="s">
        <v>3406</v>
      </c>
      <c r="F952" s="132"/>
      <c r="G952" s="132" t="s">
        <v>29</v>
      </c>
      <c r="H952" s="132" t="s">
        <v>22</v>
      </c>
      <c r="I952" s="132"/>
      <c r="J952" s="132"/>
      <c r="K952" s="132"/>
      <c r="L952" s="132" t="s">
        <v>32</v>
      </c>
      <c r="M952" s="132" t="s">
        <v>21</v>
      </c>
      <c r="N952" s="133">
        <v>35</v>
      </c>
      <c r="O952" s="132" t="s">
        <v>23</v>
      </c>
      <c r="P952" s="143"/>
      <c r="Q952" s="135"/>
      <c r="R952" s="132"/>
      <c r="S952" s="136"/>
      <c r="T952" s="136"/>
      <c r="U952" s="132"/>
      <c r="V952" s="132"/>
      <c r="W952" s="144"/>
      <c r="X952" s="144"/>
      <c r="Y952" s="144"/>
      <c r="Z952" s="144"/>
      <c r="AA952" s="144">
        <v>32</v>
      </c>
      <c r="AB952" s="145" t="s">
        <v>2776</v>
      </c>
      <c r="AC952" s="145">
        <v>10000</v>
      </c>
      <c r="AD952" s="145" t="s">
        <v>2776</v>
      </c>
      <c r="AE952" s="145">
        <v>10000</v>
      </c>
      <c r="AF952" s="145">
        <v>520000</v>
      </c>
      <c r="AG952" s="139">
        <f>Table1[[#This Row],[Print/Copy Time from Sleep Mode (s)]]-Table1[[#This Row],[Print/Copy Time from Ready State (s)]]</f>
        <v>0</v>
      </c>
      <c r="AH952"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2" s="139" t="str">
        <f>IF(Table1[[#This Row],[Recovery Time Requirement (s)]]="No Requirement",TRUE,IF(Table1[[#This Row],[Recovery Time Requirement (s)]]="Default Delay Time Missing","Unknown",Table1[[#This Row],[Recovery Time (s) (Tactive1 - Tactive0)]]&lt;=Table1[[#This Row],[Recovery Time Requirement (s)]]))</f>
        <v>Unknown</v>
      </c>
      <c r="AJ952" s="139" t="b">
        <f>Table1[[#This Row],[Automatic Duplex Output Capable]]&lt;&gt;"Optional"</f>
        <v>1</v>
      </c>
      <c r="AK952"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2" s="145" t="str">
        <f t="array" ref="AL95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2" s="145">
        <f t="array" ref="AM95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4.8499999999999996</v>
      </c>
      <c r="AN952" s="145">
        <f>Table1[[#This Row],[V2.0 TEC Requirement (kWh/wk)]]*52/3</f>
        <v>84.066666666666663</v>
      </c>
      <c r="AO95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2" s="145">
        <f t="array" ref="AP95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0.72300000000000009</v>
      </c>
      <c r="AQ952" s="145">
        <f>Table1[[#This Row],[Proposed V3.0 TEC Requirement (kWh/wk)]]+IF(Table1[[#This Row],[Maximum Document Size Width]]&gt;=275,A3_Weekly,0)+IF(AND(ISNUMBER(FIND("WiFi",Table1[[#This Row],[Functional Adders]])),ISERROR(FIND("Ethernet",Table1[[#This Row],[Functional Adders]]))),WiFi_Weekly,0)</f>
        <v>0.72300000000000009</v>
      </c>
      <c r="AR952" s="145" t="b">
        <f>Table1[[#This Row],[Typical Electricity Consumption (TEC) Per Proposed V3.0 Calculations (kWh/wk)]]&lt;=Table1[[#This Row],[Proposed V3.0 TEC Requirement Plus A3 and Wi-Fi Allowances (kWh/wk)]]</f>
        <v>0</v>
      </c>
      <c r="AS952" s="145" t="b">
        <f t="shared" si="16"/>
        <v>0</v>
      </c>
    </row>
    <row r="953" spans="1:45" ht="36" x14ac:dyDescent="0.2">
      <c r="A953" s="131"/>
      <c r="B953" s="132" t="s">
        <v>251</v>
      </c>
      <c r="C953" s="132" t="s">
        <v>306</v>
      </c>
      <c r="D953" s="132" t="s">
        <v>3407</v>
      </c>
      <c r="E953" s="132" t="s">
        <v>3408</v>
      </c>
      <c r="F953" s="132"/>
      <c r="G953" s="132" t="s">
        <v>29</v>
      </c>
      <c r="H953" s="132" t="s">
        <v>22</v>
      </c>
      <c r="I953" s="132"/>
      <c r="J953" s="132"/>
      <c r="K953" s="132"/>
      <c r="L953" s="132" t="s">
        <v>32</v>
      </c>
      <c r="M953" s="132" t="s">
        <v>21</v>
      </c>
      <c r="N953" s="133">
        <v>50</v>
      </c>
      <c r="O953" s="132" t="s">
        <v>23</v>
      </c>
      <c r="P953" s="143"/>
      <c r="Q953" s="135"/>
      <c r="R953" s="132"/>
      <c r="S953" s="136"/>
      <c r="T953" s="136"/>
      <c r="U953" s="132"/>
      <c r="V953" s="132"/>
      <c r="W953" s="144"/>
      <c r="X953" s="144"/>
      <c r="Y953" s="144"/>
      <c r="Z953" s="144"/>
      <c r="AA953" s="144">
        <v>32</v>
      </c>
      <c r="AB953" s="145" t="s">
        <v>2776</v>
      </c>
      <c r="AC953" s="145">
        <v>10000</v>
      </c>
      <c r="AD953" s="145" t="s">
        <v>2776</v>
      </c>
      <c r="AE953" s="145">
        <v>10000</v>
      </c>
      <c r="AF953" s="145">
        <v>520000</v>
      </c>
      <c r="AG953" s="139">
        <f>Table1[[#This Row],[Print/Copy Time from Sleep Mode (s)]]-Table1[[#This Row],[Print/Copy Time from Ready State (s)]]</f>
        <v>0</v>
      </c>
      <c r="AH953"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3" s="139" t="str">
        <f>IF(Table1[[#This Row],[Recovery Time Requirement (s)]]="No Requirement",TRUE,IF(Table1[[#This Row],[Recovery Time Requirement (s)]]="Default Delay Time Missing","Unknown",Table1[[#This Row],[Recovery Time (s) (Tactive1 - Tactive0)]]&lt;=Table1[[#This Row],[Recovery Time Requirement (s)]]))</f>
        <v>Unknown</v>
      </c>
      <c r="AJ953" s="139" t="b">
        <f>Table1[[#This Row],[Automatic Duplex Output Capable]]&lt;&gt;"Optional"</f>
        <v>1</v>
      </c>
      <c r="AK953"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3" s="145" t="str">
        <f t="array" ref="AL95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3" s="145">
        <f t="array" ref="AM95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7.85</v>
      </c>
      <c r="AN953" s="145">
        <f>Table1[[#This Row],[V2.0 TEC Requirement (kWh/wk)]]*52/3</f>
        <v>136.06666666666666</v>
      </c>
      <c r="AO953"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3" s="145">
        <f t="array" ref="AP95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0.93299999999999994</v>
      </c>
      <c r="AQ953" s="145">
        <f>Table1[[#This Row],[Proposed V3.0 TEC Requirement (kWh/wk)]]+IF(Table1[[#This Row],[Maximum Document Size Width]]&gt;=275,A3_Weekly,0)+IF(AND(ISNUMBER(FIND("WiFi",Table1[[#This Row],[Functional Adders]])),ISERROR(FIND("Ethernet",Table1[[#This Row],[Functional Adders]]))),WiFi_Weekly,0)</f>
        <v>0.93299999999999994</v>
      </c>
      <c r="AR953" s="145" t="b">
        <f>Table1[[#This Row],[Typical Electricity Consumption (TEC) Per Proposed V3.0 Calculations (kWh/wk)]]&lt;=Table1[[#This Row],[Proposed V3.0 TEC Requirement Plus A3 and Wi-Fi Allowances (kWh/wk)]]</f>
        <v>0</v>
      </c>
      <c r="AS953" s="145" t="b">
        <f t="shared" si="16"/>
        <v>0</v>
      </c>
    </row>
    <row r="954" spans="1:45" ht="36" x14ac:dyDescent="0.2">
      <c r="A954" s="131"/>
      <c r="B954" s="132" t="s">
        <v>251</v>
      </c>
      <c r="C954" s="132" t="s">
        <v>306</v>
      </c>
      <c r="D954" s="132" t="s">
        <v>3409</v>
      </c>
      <c r="E954" s="132" t="s">
        <v>3410</v>
      </c>
      <c r="F954" s="132"/>
      <c r="G954" s="132" t="s">
        <v>29</v>
      </c>
      <c r="H954" s="132" t="s">
        <v>22</v>
      </c>
      <c r="I954" s="132"/>
      <c r="J954" s="132"/>
      <c r="K954" s="132"/>
      <c r="L954" s="132" t="s">
        <v>32</v>
      </c>
      <c r="M954" s="132" t="s">
        <v>28</v>
      </c>
      <c r="N954" s="133">
        <v>55</v>
      </c>
      <c r="O954" s="132" t="s">
        <v>23</v>
      </c>
      <c r="P954" s="143"/>
      <c r="Q954" s="135"/>
      <c r="R954" s="132"/>
      <c r="S954" s="136"/>
      <c r="T954" s="136"/>
      <c r="U954" s="132"/>
      <c r="V954" s="132"/>
      <c r="W954" s="144"/>
      <c r="X954" s="144"/>
      <c r="Y954" s="144"/>
      <c r="Z954" s="144"/>
      <c r="AA954" s="144">
        <v>32</v>
      </c>
      <c r="AB954" s="145" t="s">
        <v>2776</v>
      </c>
      <c r="AC954" s="145">
        <v>10000</v>
      </c>
      <c r="AD954" s="145" t="s">
        <v>2776</v>
      </c>
      <c r="AE954" s="145">
        <v>10000</v>
      </c>
      <c r="AF954" s="145">
        <v>520000</v>
      </c>
      <c r="AG954" s="139">
        <f>Table1[[#This Row],[Print/Copy Time from Sleep Mode (s)]]-Table1[[#This Row],[Print/Copy Time from Ready State (s)]]</f>
        <v>0</v>
      </c>
      <c r="AH954"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4" s="139" t="str">
        <f>IF(Table1[[#This Row],[Recovery Time Requirement (s)]]="No Requirement",TRUE,IF(Table1[[#This Row],[Recovery Time Requirement (s)]]="Default Delay Time Missing","Unknown",Table1[[#This Row],[Recovery Time (s) (Tactive1 - Tactive0)]]&lt;=Table1[[#This Row],[Recovery Time Requirement (s)]]))</f>
        <v>Unknown</v>
      </c>
      <c r="AJ954" s="139" t="b">
        <f>Table1[[#This Row],[Automatic Duplex Output Capable]]&lt;&gt;"Optional"</f>
        <v>1</v>
      </c>
      <c r="AK954"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4" s="145" t="str">
        <f t="array" ref="AL95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4" s="145">
        <f t="array" ref="AM95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954" s="145">
        <f>Table1[[#This Row],[V2.0 TEC Requirement (kWh/wk)]]*52/3</f>
        <v>86.666666666666686</v>
      </c>
      <c r="AO954"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4" s="145">
        <f t="array" ref="AP95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954" s="145">
        <f>Table1[[#This Row],[Proposed V3.0 TEC Requirement (kWh/wk)]]+IF(Table1[[#This Row],[Maximum Document Size Width]]&gt;=275,A3_Weekly,0)+IF(AND(ISNUMBER(FIND("WiFi",Table1[[#This Row],[Functional Adders]])),ISERROR(FIND("Ethernet",Table1[[#This Row],[Functional Adders]]))),WiFi_Weekly,0)</f>
        <v>0.8899999999999999</v>
      </c>
      <c r="AR954" s="145" t="b">
        <f>Table1[[#This Row],[Typical Electricity Consumption (TEC) Per Proposed V3.0 Calculations (kWh/wk)]]&lt;=Table1[[#This Row],[Proposed V3.0 TEC Requirement Plus A3 and Wi-Fi Allowances (kWh/wk)]]</f>
        <v>0</v>
      </c>
      <c r="AS954" s="145" t="b">
        <f t="shared" si="16"/>
        <v>0</v>
      </c>
    </row>
    <row r="955" spans="1:45" ht="36" x14ac:dyDescent="0.2">
      <c r="A955" s="131"/>
      <c r="B955" s="132" t="s">
        <v>251</v>
      </c>
      <c r="C955" s="132" t="s">
        <v>306</v>
      </c>
      <c r="D955" s="132" t="s">
        <v>3411</v>
      </c>
      <c r="E955" s="132" t="s">
        <v>3412</v>
      </c>
      <c r="F955" s="132"/>
      <c r="G955" s="132" t="s">
        <v>29</v>
      </c>
      <c r="H955" s="132" t="s">
        <v>22</v>
      </c>
      <c r="I955" s="132"/>
      <c r="J955" s="132"/>
      <c r="K955" s="132"/>
      <c r="L955" s="132" t="s">
        <v>32</v>
      </c>
      <c r="M955" s="132" t="s">
        <v>28</v>
      </c>
      <c r="N955" s="133">
        <v>65</v>
      </c>
      <c r="O955" s="132" t="s">
        <v>23</v>
      </c>
      <c r="P955" s="143"/>
      <c r="Q955" s="135"/>
      <c r="R955" s="132"/>
      <c r="S955" s="136"/>
      <c r="T955" s="136"/>
      <c r="U955" s="132"/>
      <c r="V955" s="132"/>
      <c r="W955" s="144"/>
      <c r="X955" s="144"/>
      <c r="Y955" s="144"/>
      <c r="Z955" s="144"/>
      <c r="AA955" s="144">
        <v>32</v>
      </c>
      <c r="AB955" s="145" t="s">
        <v>2776</v>
      </c>
      <c r="AC955" s="145">
        <v>10000</v>
      </c>
      <c r="AD955" s="145" t="s">
        <v>2776</v>
      </c>
      <c r="AE955" s="145">
        <v>10000</v>
      </c>
      <c r="AF955" s="145">
        <v>520000</v>
      </c>
      <c r="AG955" s="139">
        <f>Table1[[#This Row],[Print/Copy Time from Sleep Mode (s)]]-Table1[[#This Row],[Print/Copy Time from Ready State (s)]]</f>
        <v>0</v>
      </c>
      <c r="AH955"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5" s="139" t="str">
        <f>IF(Table1[[#This Row],[Recovery Time Requirement (s)]]="No Requirement",TRUE,IF(Table1[[#This Row],[Recovery Time Requirement (s)]]="Default Delay Time Missing","Unknown",Table1[[#This Row],[Recovery Time (s) (Tactive1 - Tactive0)]]&lt;=Table1[[#This Row],[Recovery Time Requirement (s)]]))</f>
        <v>Unknown</v>
      </c>
      <c r="AJ955" s="139" t="b">
        <f>Table1[[#This Row],[Automatic Duplex Output Capable]]&lt;&gt;"Optional"</f>
        <v>1</v>
      </c>
      <c r="AK955"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5" s="145" t="str">
        <f t="array" ref="AL95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5" s="145">
        <f t="array" ref="AM95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6.6000000000000005</v>
      </c>
      <c r="AN955" s="145">
        <f>Table1[[#This Row],[V2.0 TEC Requirement (kWh/wk)]]*52/3</f>
        <v>114.40000000000002</v>
      </c>
      <c r="AO955"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5" s="145">
        <f t="array" ref="AP95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1.222</v>
      </c>
      <c r="AQ955" s="145">
        <f>Table1[[#This Row],[Proposed V3.0 TEC Requirement (kWh/wk)]]+IF(Table1[[#This Row],[Maximum Document Size Width]]&gt;=275,A3_Weekly,0)+IF(AND(ISNUMBER(FIND("WiFi",Table1[[#This Row],[Functional Adders]])),ISERROR(FIND("Ethernet",Table1[[#This Row],[Functional Adders]]))),WiFi_Weekly,0)</f>
        <v>1.222</v>
      </c>
      <c r="AR955" s="145" t="b">
        <f>Table1[[#This Row],[Typical Electricity Consumption (TEC) Per Proposed V3.0 Calculations (kWh/wk)]]&lt;=Table1[[#This Row],[Proposed V3.0 TEC Requirement Plus A3 and Wi-Fi Allowances (kWh/wk)]]</f>
        <v>0</v>
      </c>
      <c r="AS955" s="145" t="b">
        <f t="shared" si="16"/>
        <v>0</v>
      </c>
    </row>
    <row r="956" spans="1:45" ht="36" x14ac:dyDescent="0.2">
      <c r="A956" s="131"/>
      <c r="B956" s="132" t="s">
        <v>914</v>
      </c>
      <c r="C956" s="132" t="s">
        <v>915</v>
      </c>
      <c r="D956" s="132" t="s">
        <v>3413</v>
      </c>
      <c r="E956" s="132" t="s">
        <v>3413</v>
      </c>
      <c r="F956" s="132" t="s">
        <v>3414</v>
      </c>
      <c r="G956" s="146" t="s">
        <v>29</v>
      </c>
      <c r="H956" s="132" t="s">
        <v>22</v>
      </c>
      <c r="I956" s="146"/>
      <c r="J956" s="146"/>
      <c r="K956" s="146"/>
      <c r="L956" s="132" t="s">
        <v>32</v>
      </c>
      <c r="M956" s="132" t="s">
        <v>28</v>
      </c>
      <c r="N956" s="146">
        <v>35</v>
      </c>
      <c r="O956" s="146" t="s">
        <v>24</v>
      </c>
      <c r="P956" s="143"/>
      <c r="Q956" s="135"/>
      <c r="R956" s="132"/>
      <c r="S956" s="136"/>
      <c r="T956" s="136"/>
      <c r="U956" s="132"/>
      <c r="V956" s="132"/>
      <c r="W956" s="144"/>
      <c r="X956" s="144"/>
      <c r="Y956" s="144"/>
      <c r="Z956" s="144"/>
      <c r="AA956" s="144">
        <v>32</v>
      </c>
      <c r="AB956" s="145">
        <v>258.39999999999998</v>
      </c>
      <c r="AC956" s="145">
        <v>1.6560440000000001</v>
      </c>
      <c r="AD956" s="145">
        <v>64.599999999999994</v>
      </c>
      <c r="AE956" s="145">
        <v>0.77044399999999991</v>
      </c>
      <c r="AF956" s="145">
        <v>40.063087999999993</v>
      </c>
      <c r="AG956" s="139">
        <f>Table1[[#This Row],[Print/Copy Time from Sleep Mode (s)]]-Table1[[#This Row],[Print/Copy Time from Ready State (s)]]</f>
        <v>0</v>
      </c>
      <c r="AH956"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6" s="139" t="str">
        <f>IF(Table1[[#This Row],[Recovery Time Requirement (s)]]="No Requirement",TRUE,IF(Table1[[#This Row],[Recovery Time Requirement (s)]]="Default Delay Time Missing","Unknown",Table1[[#This Row],[Recovery Time (s) (Tactive1 - Tactive0)]]&lt;=Table1[[#This Row],[Recovery Time Requirement (s)]]))</f>
        <v>Unknown</v>
      </c>
      <c r="AJ956" s="139" t="b">
        <f>Table1[[#This Row],[Automatic Duplex Output Capable]]&lt;&gt;"Optional"</f>
        <v>1</v>
      </c>
      <c r="AK956"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6" s="145" t="str">
        <f t="array" ref="AL95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6" s="145">
        <f t="array" ref="AM95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2.0499999999999998</v>
      </c>
      <c r="AN956" s="145">
        <f>Table1[[#This Row],[V2.0 TEC Requirement (kWh/wk)]]*52/3</f>
        <v>35.533333333333331</v>
      </c>
      <c r="AO956"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0.77044399999999991</v>
      </c>
      <c r="AP956" s="145">
        <f t="array" ref="AP95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0.48000000000000009</v>
      </c>
      <c r="AQ956" s="145">
        <f>Table1[[#This Row],[Proposed V3.0 TEC Requirement (kWh/wk)]]+IF(Table1[[#This Row],[Maximum Document Size Width]]&gt;=275,A3_Weekly,0)+IF(AND(ISNUMBER(FIND("WiFi",Table1[[#This Row],[Functional Adders]])),ISERROR(FIND("Ethernet",Table1[[#This Row],[Functional Adders]]))),WiFi_Weekly,0)</f>
        <v>0.48000000000000009</v>
      </c>
      <c r="AR956" s="145" t="b">
        <f>Table1[[#This Row],[Typical Electricity Consumption (TEC) Per Proposed V3.0 Calculations (kWh/wk)]]&lt;=Table1[[#This Row],[Proposed V3.0 TEC Requirement Plus A3 and Wi-Fi Allowances (kWh/wk)]]</f>
        <v>0</v>
      </c>
      <c r="AS956" s="145" t="b">
        <f t="shared" si="16"/>
        <v>0</v>
      </c>
    </row>
    <row r="957" spans="1:45" ht="36" x14ac:dyDescent="0.2">
      <c r="A957" s="131"/>
      <c r="B957" s="132" t="s">
        <v>914</v>
      </c>
      <c r="C957" s="132" t="s">
        <v>915</v>
      </c>
      <c r="D957" s="132" t="s">
        <v>3415</v>
      </c>
      <c r="E957" s="132" t="s">
        <v>3415</v>
      </c>
      <c r="F957" s="132" t="s">
        <v>3416</v>
      </c>
      <c r="G957" s="132" t="s">
        <v>29</v>
      </c>
      <c r="H957" s="132" t="s">
        <v>22</v>
      </c>
      <c r="I957" s="132"/>
      <c r="J957" s="132"/>
      <c r="K957" s="132"/>
      <c r="L957" s="132" t="s">
        <v>32</v>
      </c>
      <c r="M957" s="132" t="s">
        <v>28</v>
      </c>
      <c r="N957" s="133">
        <v>50</v>
      </c>
      <c r="O957" s="132" t="s">
        <v>24</v>
      </c>
      <c r="P957" s="143"/>
      <c r="Q957" s="135"/>
      <c r="R957" s="132"/>
      <c r="S957" s="136"/>
      <c r="T957" s="136"/>
      <c r="U957" s="132"/>
      <c r="V957" s="132"/>
      <c r="W957" s="144"/>
      <c r="X957" s="144"/>
      <c r="Y957" s="144"/>
      <c r="Z957" s="144"/>
      <c r="AA957" s="144">
        <v>32</v>
      </c>
      <c r="AB957" s="145">
        <v>917.8</v>
      </c>
      <c r="AC957" s="145">
        <v>5.3078570000000003</v>
      </c>
      <c r="AD957" s="145">
        <v>229.45</v>
      </c>
      <c r="AE957" s="145">
        <v>1.9954070000000002</v>
      </c>
      <c r="AF957" s="145">
        <v>103.76116400000001</v>
      </c>
      <c r="AG957" s="139">
        <f>Table1[[#This Row],[Print/Copy Time from Sleep Mode (s)]]-Table1[[#This Row],[Print/Copy Time from Ready State (s)]]</f>
        <v>0</v>
      </c>
      <c r="AH957"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7" s="139" t="str">
        <f>IF(Table1[[#This Row],[Recovery Time Requirement (s)]]="No Requirement",TRUE,IF(Table1[[#This Row],[Recovery Time Requirement (s)]]="Default Delay Time Missing","Unknown",Table1[[#This Row],[Recovery Time (s) (Tactive1 - Tactive0)]]&lt;=Table1[[#This Row],[Recovery Time Requirement (s)]]))</f>
        <v>Unknown</v>
      </c>
      <c r="AJ957" s="139" t="b">
        <f>Table1[[#This Row],[Automatic Duplex Output Capable]]&lt;&gt;"Optional"</f>
        <v>1</v>
      </c>
      <c r="AK957"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7" s="145" t="str">
        <f t="array" ref="AL95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7" s="145">
        <f t="array" ref="AM95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4.2</v>
      </c>
      <c r="AN957" s="145">
        <f>Table1[[#This Row],[V2.0 TEC Requirement (kWh/wk)]]*52/3</f>
        <v>72.8</v>
      </c>
      <c r="AO957"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1.9954070000000002</v>
      </c>
      <c r="AP957" s="145">
        <f t="array" ref="AP95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0.7799999999999998</v>
      </c>
      <c r="AQ957" s="145">
        <f>Table1[[#This Row],[Proposed V3.0 TEC Requirement (kWh/wk)]]+IF(Table1[[#This Row],[Maximum Document Size Width]]&gt;=275,A3_Weekly,0)+IF(AND(ISNUMBER(FIND("WiFi",Table1[[#This Row],[Functional Adders]])),ISERROR(FIND("Ethernet",Table1[[#This Row],[Functional Adders]]))),WiFi_Weekly,0)</f>
        <v>0.7799999999999998</v>
      </c>
      <c r="AR957" s="145" t="b">
        <f>Table1[[#This Row],[Typical Electricity Consumption (TEC) Per Proposed V3.0 Calculations (kWh/wk)]]&lt;=Table1[[#This Row],[Proposed V3.0 TEC Requirement Plus A3 and Wi-Fi Allowances (kWh/wk)]]</f>
        <v>0</v>
      </c>
      <c r="AS957" s="145" t="b">
        <f t="shared" si="16"/>
        <v>0</v>
      </c>
    </row>
    <row r="958" spans="1:45" ht="36" x14ac:dyDescent="0.2">
      <c r="A958" s="131"/>
      <c r="B958" s="132" t="s">
        <v>914</v>
      </c>
      <c r="C958" s="132" t="s">
        <v>915</v>
      </c>
      <c r="D958" s="132" t="s">
        <v>3417</v>
      </c>
      <c r="E958" s="132" t="s">
        <v>3417</v>
      </c>
      <c r="F958" s="132" t="s">
        <v>3418</v>
      </c>
      <c r="G958" s="132" t="s">
        <v>29</v>
      </c>
      <c r="H958" s="132" t="s">
        <v>22</v>
      </c>
      <c r="I958" s="132"/>
      <c r="J958" s="132"/>
      <c r="K958" s="132"/>
      <c r="L958" s="132" t="s">
        <v>32</v>
      </c>
      <c r="M958" s="132" t="s">
        <v>28</v>
      </c>
      <c r="N958" s="133">
        <v>55</v>
      </c>
      <c r="O958" s="132" t="s">
        <v>24</v>
      </c>
      <c r="P958" s="143"/>
      <c r="Q958" s="135"/>
      <c r="R958" s="132"/>
      <c r="S958" s="136"/>
      <c r="T958" s="136"/>
      <c r="U958" s="132"/>
      <c r="V958" s="132"/>
      <c r="W958" s="144"/>
      <c r="X958" s="144"/>
      <c r="Y958" s="144"/>
      <c r="Z958" s="144"/>
      <c r="AA958" s="144">
        <v>32</v>
      </c>
      <c r="AB958" s="145">
        <v>978.86000000000013</v>
      </c>
      <c r="AC958" s="145">
        <v>5.6286250000000013</v>
      </c>
      <c r="AD958" s="145">
        <v>244.71500000000003</v>
      </c>
      <c r="AE958" s="145">
        <v>2.0884</v>
      </c>
      <c r="AF958" s="145">
        <v>108.5968</v>
      </c>
      <c r="AG958" s="139">
        <f>Table1[[#This Row],[Print/Copy Time from Sleep Mode (s)]]-Table1[[#This Row],[Print/Copy Time from Ready State (s)]]</f>
        <v>0</v>
      </c>
      <c r="AH958"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8" s="139" t="str">
        <f>IF(Table1[[#This Row],[Recovery Time Requirement (s)]]="No Requirement",TRUE,IF(Table1[[#This Row],[Recovery Time Requirement (s)]]="Default Delay Time Missing","Unknown",Table1[[#This Row],[Recovery Time (s) (Tactive1 - Tactive0)]]&lt;=Table1[[#This Row],[Recovery Time Requirement (s)]]))</f>
        <v>Unknown</v>
      </c>
      <c r="AJ958" s="139" t="b">
        <f>Table1[[#This Row],[Automatic Duplex Output Capable]]&lt;&gt;"Optional"</f>
        <v>1</v>
      </c>
      <c r="AK958"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8" s="145" t="str">
        <f t="array" ref="AL95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58" s="145">
        <f t="array" ref="AM95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5.0000000000000009</v>
      </c>
      <c r="AN958" s="145">
        <f>Table1[[#This Row],[V2.0 TEC Requirement (kWh/wk)]]*52/3</f>
        <v>86.666666666666686</v>
      </c>
      <c r="AO958"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2.0884</v>
      </c>
      <c r="AP958" s="145">
        <f t="array" ref="AP95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0.8899999999999999</v>
      </c>
      <c r="AQ958" s="145">
        <f>Table1[[#This Row],[Proposed V3.0 TEC Requirement (kWh/wk)]]+IF(Table1[[#This Row],[Maximum Document Size Width]]&gt;=275,A3_Weekly,0)+IF(AND(ISNUMBER(FIND("WiFi",Table1[[#This Row],[Functional Adders]])),ISERROR(FIND("Ethernet",Table1[[#This Row],[Functional Adders]]))),WiFi_Weekly,0)</f>
        <v>0.8899999999999999</v>
      </c>
      <c r="AR958" s="145" t="b">
        <f>Table1[[#This Row],[Typical Electricity Consumption (TEC) Per Proposed V3.0 Calculations (kWh/wk)]]&lt;=Table1[[#This Row],[Proposed V3.0 TEC Requirement Plus A3 and Wi-Fi Allowances (kWh/wk)]]</f>
        <v>0</v>
      </c>
      <c r="AS958" s="145" t="b">
        <f t="shared" si="16"/>
        <v>0</v>
      </c>
    </row>
    <row r="959" spans="1:45" ht="36" x14ac:dyDescent="0.2">
      <c r="A959" s="131"/>
      <c r="B959" s="132" t="s">
        <v>95</v>
      </c>
      <c r="C959" s="132" t="s">
        <v>95</v>
      </c>
      <c r="D959" s="132" t="s">
        <v>3419</v>
      </c>
      <c r="E959" s="132" t="s">
        <v>3420</v>
      </c>
      <c r="F959" s="132"/>
      <c r="G959" s="132" t="s">
        <v>1432</v>
      </c>
      <c r="H959" s="132" t="s">
        <v>22</v>
      </c>
      <c r="I959" s="132"/>
      <c r="J959" s="132"/>
      <c r="K959" s="132"/>
      <c r="L959" s="132" t="s">
        <v>32</v>
      </c>
      <c r="M959" s="132" t="s">
        <v>21</v>
      </c>
      <c r="N959" s="133">
        <v>100</v>
      </c>
      <c r="O959" s="132" t="s">
        <v>24</v>
      </c>
      <c r="P959" s="143"/>
      <c r="Q959" s="135"/>
      <c r="R959" s="132"/>
      <c r="S959" s="136"/>
      <c r="T959" s="136"/>
      <c r="U959" s="132"/>
      <c r="V959" s="132"/>
      <c r="W959" s="144"/>
      <c r="X959" s="144"/>
      <c r="Y959" s="144"/>
      <c r="Z959" s="144"/>
      <c r="AA959" s="144">
        <v>32</v>
      </c>
      <c r="AB959" s="145" t="s">
        <v>2776</v>
      </c>
      <c r="AC959" s="145">
        <v>10000</v>
      </c>
      <c r="AD959" s="145" t="s">
        <v>2776</v>
      </c>
      <c r="AE959" s="145">
        <v>10000</v>
      </c>
      <c r="AF959" s="145">
        <v>520000</v>
      </c>
      <c r="AG959" s="139">
        <f>Table1[[#This Row],[Print/Copy Time from Sleep Mode (s)]]-Table1[[#This Row],[Print/Copy Time from Ready State (s)]]</f>
        <v>0</v>
      </c>
      <c r="AH959"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59" s="139" t="str">
        <f>IF(Table1[[#This Row],[Recovery Time Requirement (s)]]="No Requirement",TRUE,IF(Table1[[#This Row],[Recovery Time Requirement (s)]]="Default Delay Time Missing","Unknown",Table1[[#This Row],[Recovery Time (s) (Tactive1 - Tactive0)]]&lt;=Table1[[#This Row],[Recovery Time Requirement (s)]]))</f>
        <v>Unknown</v>
      </c>
      <c r="AJ959" s="139" t="b">
        <f>Table1[[#This Row],[Automatic Duplex Output Capable]]&lt;&gt;"Optional"</f>
        <v>1</v>
      </c>
      <c r="AK959"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59" s="145" t="str">
        <f t="array" ref="AL95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59" s="145">
        <f t="array" ref="AM95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33.950000000000003</v>
      </c>
      <c r="AN959" s="145">
        <f>Table1[[#This Row],[V2.0 TEC Requirement (kWh/wk)]]*52/3</f>
        <v>588.4666666666667</v>
      </c>
      <c r="AO959"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59" s="145">
        <f t="array" ref="AP95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5.2269999999999985</v>
      </c>
      <c r="AQ959" s="145">
        <f>Table1[[#This Row],[Proposed V3.0 TEC Requirement (kWh/wk)]]+IF(Table1[[#This Row],[Maximum Document Size Width]]&gt;=275,A3_Weekly,0)+IF(AND(ISNUMBER(FIND("WiFi",Table1[[#This Row],[Functional Adders]])),ISERROR(FIND("Ethernet",Table1[[#This Row],[Functional Adders]]))),WiFi_Weekly,0)</f>
        <v>5.2269999999999985</v>
      </c>
      <c r="AR959" s="145" t="b">
        <f>Table1[[#This Row],[Typical Electricity Consumption (TEC) Per Proposed V3.0 Calculations (kWh/wk)]]&lt;=Table1[[#This Row],[Proposed V3.0 TEC Requirement Plus A3 and Wi-Fi Allowances (kWh/wk)]]</f>
        <v>0</v>
      </c>
      <c r="AS959" s="145" t="b">
        <f t="shared" si="16"/>
        <v>0</v>
      </c>
    </row>
    <row r="960" spans="1:45" ht="36" x14ac:dyDescent="0.2">
      <c r="A960" s="131"/>
      <c r="B960" s="132" t="s">
        <v>95</v>
      </c>
      <c r="C960" s="132" t="s">
        <v>95</v>
      </c>
      <c r="D960" s="132" t="s">
        <v>3421</v>
      </c>
      <c r="E960" s="132" t="s">
        <v>3422</v>
      </c>
      <c r="F960" s="132"/>
      <c r="G960" s="132" t="s">
        <v>1432</v>
      </c>
      <c r="H960" s="132" t="s">
        <v>22</v>
      </c>
      <c r="I960" s="132"/>
      <c r="J960" s="132"/>
      <c r="K960" s="132"/>
      <c r="L960" s="132" t="s">
        <v>32</v>
      </c>
      <c r="M960" s="132" t="s">
        <v>21</v>
      </c>
      <c r="N960" s="133">
        <v>80</v>
      </c>
      <c r="O960" s="132" t="s">
        <v>24</v>
      </c>
      <c r="P960" s="143"/>
      <c r="Q960" s="135"/>
      <c r="R960" s="132"/>
      <c r="S960" s="136"/>
      <c r="T960" s="136"/>
      <c r="U960" s="132"/>
      <c r="V960" s="132"/>
      <c r="W960" s="144"/>
      <c r="X960" s="144"/>
      <c r="Y960" s="144"/>
      <c r="Z960" s="144"/>
      <c r="AA960" s="144">
        <v>32</v>
      </c>
      <c r="AB960" s="145" t="s">
        <v>2776</v>
      </c>
      <c r="AC960" s="145">
        <v>10000</v>
      </c>
      <c r="AD960" s="145" t="s">
        <v>2776</v>
      </c>
      <c r="AE960" s="145">
        <v>10000</v>
      </c>
      <c r="AF960" s="145">
        <v>520000</v>
      </c>
      <c r="AG960" s="139">
        <f>Table1[[#This Row],[Print/Copy Time from Sleep Mode (s)]]-Table1[[#This Row],[Print/Copy Time from Ready State (s)]]</f>
        <v>0</v>
      </c>
      <c r="AH960"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60" s="139" t="str">
        <f>IF(Table1[[#This Row],[Recovery Time Requirement (s)]]="No Requirement",TRUE,IF(Table1[[#This Row],[Recovery Time Requirement (s)]]="Default Delay Time Missing","Unknown",Table1[[#This Row],[Recovery Time (s) (Tactive1 - Tactive0)]]&lt;=Table1[[#This Row],[Recovery Time Requirement (s)]]))</f>
        <v>Unknown</v>
      </c>
      <c r="AJ960" s="139" t="b">
        <f>Table1[[#This Row],[Automatic Duplex Output Capable]]&lt;&gt;"Optional"</f>
        <v>1</v>
      </c>
      <c r="AK960"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60" s="145" t="str">
        <f t="array" ref="AL96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0" s="145">
        <f t="array" ref="AM96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18.950000000000003</v>
      </c>
      <c r="AN960" s="145">
        <f>Table1[[#This Row],[V2.0 TEC Requirement (kWh/wk)]]*52/3</f>
        <v>328.4666666666667</v>
      </c>
      <c r="AO960"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60" s="145">
        <f t="array" ref="AP96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960" s="145">
        <f>Table1[[#This Row],[Proposed V3.0 TEC Requirement (kWh/wk)]]+IF(Table1[[#This Row],[Maximum Document Size Width]]&gt;=275,A3_Weekly,0)+IF(AND(ISNUMBER(FIND("WiFi",Table1[[#This Row],[Functional Adders]])),ISERROR(FIND("Ethernet",Table1[[#This Row],[Functional Adders]]))),WiFi_Weekly,0)</f>
        <v>1.9980000000000002</v>
      </c>
      <c r="AR960" s="145" t="b">
        <f>Table1[[#This Row],[Typical Electricity Consumption (TEC) Per Proposed V3.0 Calculations (kWh/wk)]]&lt;=Table1[[#This Row],[Proposed V3.0 TEC Requirement Plus A3 and Wi-Fi Allowances (kWh/wk)]]</f>
        <v>0</v>
      </c>
      <c r="AS960" s="145" t="b">
        <f t="shared" si="16"/>
        <v>0</v>
      </c>
    </row>
    <row r="961" spans="1:45" ht="36" x14ac:dyDescent="0.2">
      <c r="A961" s="131"/>
      <c r="B961" s="132" t="s">
        <v>95</v>
      </c>
      <c r="C961" s="132" t="s">
        <v>95</v>
      </c>
      <c r="D961" s="132" t="s">
        <v>3423</v>
      </c>
      <c r="E961" s="132" t="s">
        <v>972</v>
      </c>
      <c r="F961" s="132"/>
      <c r="G961" s="132" t="s">
        <v>29</v>
      </c>
      <c r="H961" s="132" t="s">
        <v>22</v>
      </c>
      <c r="I961" s="132"/>
      <c r="J961" s="132"/>
      <c r="K961" s="132"/>
      <c r="L961" s="132" t="s">
        <v>32</v>
      </c>
      <c r="M961" s="132" t="s">
        <v>28</v>
      </c>
      <c r="N961" s="133">
        <v>177</v>
      </c>
      <c r="O961" s="132" t="s">
        <v>24</v>
      </c>
      <c r="P961" s="143"/>
      <c r="Q961" s="135"/>
      <c r="R961" s="132"/>
      <c r="S961" s="136"/>
      <c r="T961" s="136"/>
      <c r="U961" s="132"/>
      <c r="V961" s="132"/>
      <c r="W961" s="144"/>
      <c r="X961" s="144"/>
      <c r="Y961" s="144"/>
      <c r="Z961" s="144"/>
      <c r="AA961" s="144">
        <v>32</v>
      </c>
      <c r="AB961" s="145" t="s">
        <v>2776</v>
      </c>
      <c r="AC961" s="145">
        <v>10000</v>
      </c>
      <c r="AD961" s="145" t="s">
        <v>2776</v>
      </c>
      <c r="AE961" s="145">
        <v>10000</v>
      </c>
      <c r="AF961" s="145">
        <v>520000</v>
      </c>
      <c r="AG961" s="139">
        <f>Table1[[#This Row],[Print/Copy Time from Sleep Mode (s)]]-Table1[[#This Row],[Print/Copy Time from Ready State (s)]]</f>
        <v>0</v>
      </c>
      <c r="AH961"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61" s="139" t="str">
        <f>IF(Table1[[#This Row],[Recovery Time Requirement (s)]]="No Requirement",TRUE,IF(Table1[[#This Row],[Recovery Time Requirement (s)]]="Default Delay Time Missing","Unknown",Table1[[#This Row],[Recovery Time (s) (Tactive1 - Tactive0)]]&lt;=Table1[[#This Row],[Recovery Time Requirement (s)]]))</f>
        <v>Unknown</v>
      </c>
      <c r="AJ961" s="139" t="b">
        <f>Table1[[#This Row],[Automatic Duplex Output Capable]]&lt;&gt;"Optional"</f>
        <v>1</v>
      </c>
      <c r="AK961"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61" s="145" t="str">
        <f t="array" ref="AL96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61" s="145">
        <f t="array" ref="AM96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59.45000000000001</v>
      </c>
      <c r="AN961" s="145">
        <f>Table1[[#This Row],[V2.0 TEC Requirement (kWh/wk)]]*52/3</f>
        <v>1030.4666666666669</v>
      </c>
      <c r="AO961"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61" s="145">
        <f t="array" ref="AP96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12.274999999999999</v>
      </c>
      <c r="AQ961" s="145">
        <f>Table1[[#This Row],[Proposed V3.0 TEC Requirement (kWh/wk)]]+IF(Table1[[#This Row],[Maximum Document Size Width]]&gt;=275,A3_Weekly,0)+IF(AND(ISNUMBER(FIND("WiFi",Table1[[#This Row],[Functional Adders]])),ISERROR(FIND("Ethernet",Table1[[#This Row],[Functional Adders]]))),WiFi_Weekly,0)</f>
        <v>12.274999999999999</v>
      </c>
      <c r="AR961" s="145" t="b">
        <f>Table1[[#This Row],[Typical Electricity Consumption (TEC) Per Proposed V3.0 Calculations (kWh/wk)]]&lt;=Table1[[#This Row],[Proposed V3.0 TEC Requirement Plus A3 and Wi-Fi Allowances (kWh/wk)]]</f>
        <v>0</v>
      </c>
      <c r="AS961" s="145" t="b">
        <f t="shared" si="16"/>
        <v>0</v>
      </c>
    </row>
    <row r="962" spans="1:45" ht="36" x14ac:dyDescent="0.2">
      <c r="A962" s="147"/>
      <c r="B962" s="148" t="s">
        <v>95</v>
      </c>
      <c r="C962" s="148" t="s">
        <v>95</v>
      </c>
      <c r="D962" s="148" t="s">
        <v>3424</v>
      </c>
      <c r="E962" s="148" t="s">
        <v>972</v>
      </c>
      <c r="F962" s="148"/>
      <c r="G962" s="148" t="s">
        <v>29</v>
      </c>
      <c r="H962" s="148" t="s">
        <v>22</v>
      </c>
      <c r="I962" s="148"/>
      <c r="J962" s="148"/>
      <c r="K962" s="148"/>
      <c r="L962" s="148" t="s">
        <v>32</v>
      </c>
      <c r="M962" s="132" t="s">
        <v>28</v>
      </c>
      <c r="N962" s="149">
        <v>216</v>
      </c>
      <c r="O962" s="148" t="s">
        <v>24</v>
      </c>
      <c r="P962" s="143"/>
      <c r="Q962" s="135"/>
      <c r="R962" s="148"/>
      <c r="S962" s="150"/>
      <c r="T962" s="150"/>
      <c r="U962" s="148"/>
      <c r="V962" s="148"/>
      <c r="W962" s="144"/>
      <c r="X962" s="144"/>
      <c r="Y962" s="144"/>
      <c r="Z962" s="144"/>
      <c r="AA962" s="144">
        <v>32</v>
      </c>
      <c r="AB962" s="145" t="s">
        <v>2776</v>
      </c>
      <c r="AC962" s="145">
        <v>10000</v>
      </c>
      <c r="AD962" s="145" t="s">
        <v>2776</v>
      </c>
      <c r="AE962" s="145">
        <v>10000</v>
      </c>
      <c r="AF962" s="145">
        <v>520000</v>
      </c>
      <c r="AG962" s="139">
        <f>Table1[[#This Row],[Print/Copy Time from Sleep Mode (s)]]-Table1[[#This Row],[Print/Copy Time from Ready State (s)]]</f>
        <v>0</v>
      </c>
      <c r="AH962"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62" s="139" t="str">
        <f>IF(Table1[[#This Row],[Recovery Time Requirement (s)]]="No Requirement",TRUE,IF(Table1[[#This Row],[Recovery Time Requirement (s)]]="Default Delay Time Missing","Unknown",Table1[[#This Row],[Recovery Time (s) (Tactive1 - Tactive0)]]&lt;=Table1[[#This Row],[Recovery Time Requirement (s)]]))</f>
        <v>Unknown</v>
      </c>
      <c r="AJ962" s="139" t="b">
        <f>Table1[[#This Row],[Automatic Duplex Output Capable]]&lt;&gt;"Optional"</f>
        <v>1</v>
      </c>
      <c r="AK962"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62" s="145" t="str">
        <f t="array" ref="AL96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62" s="145">
        <f t="array" ref="AM96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80.900000000000006</v>
      </c>
      <c r="AN962" s="145">
        <f>Table1[[#This Row],[V2.0 TEC Requirement (kWh/wk)]]*52/3</f>
        <v>1402.2666666666667</v>
      </c>
      <c r="AO96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62" s="145">
        <f t="array" ref="AP96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19.411999999999999</v>
      </c>
      <c r="AQ962" s="145">
        <f>Table1[[#This Row],[Proposed V3.0 TEC Requirement (kWh/wk)]]+IF(Table1[[#This Row],[Maximum Document Size Width]]&gt;=275,A3_Weekly,0)+IF(AND(ISNUMBER(FIND("WiFi",Table1[[#This Row],[Functional Adders]])),ISERROR(FIND("Ethernet",Table1[[#This Row],[Functional Adders]]))),WiFi_Weekly,0)</f>
        <v>19.411999999999999</v>
      </c>
      <c r="AR962" s="145" t="b">
        <f>Table1[[#This Row],[Typical Electricity Consumption (TEC) Per Proposed V3.0 Calculations (kWh/wk)]]&lt;=Table1[[#This Row],[Proposed V3.0 TEC Requirement Plus A3 and Wi-Fi Allowances (kWh/wk)]]</f>
        <v>0</v>
      </c>
      <c r="AS962" s="145" t="b">
        <f t="shared" ref="AS962:AS990" si="17">AND(AI962,AJ962,AK962,AR962)</f>
        <v>0</v>
      </c>
    </row>
    <row r="963" spans="1:45" ht="60" x14ac:dyDescent="0.2">
      <c r="A963" s="131">
        <v>2294011</v>
      </c>
      <c r="B963" s="132" t="s">
        <v>1319</v>
      </c>
      <c r="C963" s="132" t="s">
        <v>229</v>
      </c>
      <c r="D963" s="132" t="s">
        <v>3425</v>
      </c>
      <c r="E963" s="132" t="s">
        <v>3425</v>
      </c>
      <c r="F963" s="132"/>
      <c r="G963" s="132" t="s">
        <v>1432</v>
      </c>
      <c r="H963" s="132" t="s">
        <v>22</v>
      </c>
      <c r="I963" s="133">
        <v>297</v>
      </c>
      <c r="J963" s="133" t="s">
        <v>3361</v>
      </c>
      <c r="K963" s="132"/>
      <c r="L963" s="132" t="s">
        <v>32</v>
      </c>
      <c r="M963" s="132" t="s">
        <v>28</v>
      </c>
      <c r="N963" s="133">
        <v>49</v>
      </c>
      <c r="O963" s="132" t="s">
        <v>24</v>
      </c>
      <c r="P963" s="134">
        <v>4.843</v>
      </c>
      <c r="Q963" s="135">
        <v>251.83600000000001</v>
      </c>
      <c r="R963" s="132" t="s">
        <v>3886</v>
      </c>
      <c r="S963" s="136">
        <v>42856</v>
      </c>
      <c r="T963" s="136">
        <v>42835</v>
      </c>
      <c r="U963" s="132" t="s">
        <v>195</v>
      </c>
      <c r="V963" s="132" t="s">
        <v>3887</v>
      </c>
      <c r="W963" s="160">
        <v>1</v>
      </c>
      <c r="X963" s="160">
        <v>22.2</v>
      </c>
      <c r="Y963" s="160">
        <v>40.200000000000003</v>
      </c>
      <c r="Z963" s="160">
        <v>37.200000000000003</v>
      </c>
      <c r="AA963" s="160">
        <v>32</v>
      </c>
      <c r="AB963" s="160">
        <v>866.00000000000011</v>
      </c>
      <c r="AC963" s="161">
        <v>4.8420000000000005</v>
      </c>
      <c r="AD963" s="160">
        <v>216.50000000000003</v>
      </c>
      <c r="AE963" s="160">
        <v>1.7144999999999999</v>
      </c>
      <c r="AF963" s="160">
        <v>89.153999999999996</v>
      </c>
      <c r="AG963" s="139">
        <f>Table1[[#This Row],[Print/Copy Time from Sleep Mode (s)]]-Table1[[#This Row],[Print/Copy Time from Ready State (s)]]</f>
        <v>18.000000000000004</v>
      </c>
      <c r="AH96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25.58</v>
      </c>
      <c r="AI963" s="139" t="b">
        <f>IF(Table1[[#This Row],[Recovery Time Requirement (s)]]="No Requirement",TRUE,IF(Table1[[#This Row],[Recovery Time Requirement (s)]]="Default Delay Time Missing","Unknown",Table1[[#This Row],[Recovery Time (s) (Tactive1 - Tactive0)]]&lt;=Table1[[#This Row],[Recovery Time Requirement (s)]]))</f>
        <v>1</v>
      </c>
      <c r="AJ963" s="139" t="b">
        <f>Table1[[#This Row],[Automatic Duplex Output Capable]]&lt;&gt;"Optional"</f>
        <v>1</v>
      </c>
      <c r="AK96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3" s="162" t="str">
        <f t="array" ref="AL96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3" s="162">
        <f t="array" ref="AM96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4.54</v>
      </c>
      <c r="AN963" s="162">
        <f>Table1[[#This Row],[V2.0 TEC Requirement (kWh/wk)]]*52/3</f>
        <v>78.693333333333342</v>
      </c>
      <c r="AO963"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1.6644999999999999</v>
      </c>
      <c r="AP963" s="162">
        <f t="array" ref="AP96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0.72699999999999998</v>
      </c>
      <c r="AQ963" s="162">
        <f>Table1[[#This Row],[Proposed V3.0 TEC Requirement (kWh/wk)]]+IF(Table1[[#This Row],[Maximum Document Size Width]]&gt;=275,A3_Weekly,0)+IF(AND(ISNUMBER(FIND("WiFi",Table1[[#This Row],[Functional Adders]])),ISERROR(FIND("Ethernet",Table1[[#This Row],[Functional Adders]]))),WiFi_Weekly,0)</f>
        <v>0.77700000000000002</v>
      </c>
      <c r="AR963" s="162" t="b">
        <f>Table1[[#This Row],[Typical Electricity Consumption (TEC) Per Proposed V3.0 Calculations (kWh/wk)]]&lt;=Table1[[#This Row],[Proposed V3.0 TEC Requirement Plus A3 and Wi-Fi Allowances (kWh/wk)]]</f>
        <v>0</v>
      </c>
      <c r="AS963" s="162" t="b">
        <f t="shared" si="17"/>
        <v>0</v>
      </c>
    </row>
    <row r="964" spans="1:45" ht="60" x14ac:dyDescent="0.2">
      <c r="A964" s="131">
        <v>2294010</v>
      </c>
      <c r="B964" s="132" t="s">
        <v>1319</v>
      </c>
      <c r="C964" s="132" t="s">
        <v>229</v>
      </c>
      <c r="D964" s="132" t="s">
        <v>3427</v>
      </c>
      <c r="E964" s="132" t="s">
        <v>3427</v>
      </c>
      <c r="F964" s="132"/>
      <c r="G964" s="132" t="s">
        <v>1432</v>
      </c>
      <c r="H964" s="132" t="s">
        <v>22</v>
      </c>
      <c r="I964" s="133">
        <v>297</v>
      </c>
      <c r="J964" s="133" t="s">
        <v>3361</v>
      </c>
      <c r="K964" s="132"/>
      <c r="L964" s="132" t="s">
        <v>32</v>
      </c>
      <c r="M964" s="132" t="s">
        <v>28</v>
      </c>
      <c r="N964" s="133">
        <v>55</v>
      </c>
      <c r="O964" s="132" t="s">
        <v>24</v>
      </c>
      <c r="P964" s="134">
        <v>4.8010000000000002</v>
      </c>
      <c r="Q964" s="135">
        <v>249.65199999999999</v>
      </c>
      <c r="R964" s="132" t="s">
        <v>3886</v>
      </c>
      <c r="S964" s="136">
        <v>42856</v>
      </c>
      <c r="T964" s="136">
        <v>42835</v>
      </c>
      <c r="U964" s="132" t="s">
        <v>195</v>
      </c>
      <c r="V964" s="132" t="s">
        <v>3888</v>
      </c>
      <c r="W964" s="160">
        <v>1</v>
      </c>
      <c r="X964" s="160">
        <v>25.8</v>
      </c>
      <c r="Y964" s="160">
        <v>39</v>
      </c>
      <c r="Z964" s="160">
        <v>36</v>
      </c>
      <c r="AA964" s="160">
        <v>32</v>
      </c>
      <c r="AB964" s="160">
        <v>871.4</v>
      </c>
      <c r="AC964" s="161">
        <v>4.8049999999999997</v>
      </c>
      <c r="AD964" s="160">
        <v>217.85</v>
      </c>
      <c r="AE964" s="160">
        <v>1.64225</v>
      </c>
      <c r="AF964" s="160">
        <v>85.397000000000006</v>
      </c>
      <c r="AG964" s="139">
        <f>Table1[[#This Row],[Print/Copy Time from Sleep Mode (s)]]-Table1[[#This Row],[Print/Copy Time from Ready State (s)]]</f>
        <v>13.2</v>
      </c>
      <c r="AH96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64" s="139" t="b">
        <f>IF(Table1[[#This Row],[Recovery Time Requirement (s)]]="No Requirement",TRUE,IF(Table1[[#This Row],[Recovery Time Requirement (s)]]="Default Delay Time Missing","Unknown",Table1[[#This Row],[Recovery Time (s) (Tactive1 - Tactive0)]]&lt;=Table1[[#This Row],[Recovery Time Requirement (s)]]))</f>
        <v>1</v>
      </c>
      <c r="AJ964" s="139" t="b">
        <f>Table1[[#This Row],[Automatic Duplex Output Capable]]&lt;&gt;"Optional"</f>
        <v>1</v>
      </c>
      <c r="AK96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4" s="162" t="str">
        <f t="array" ref="AL96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4" s="162">
        <f t="array" ref="AM96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5.8999999999999995</v>
      </c>
      <c r="AN964" s="162">
        <f>Table1[[#This Row],[V2.0 TEC Requirement (kWh/wk)]]*52/3</f>
        <v>102.26666666666665</v>
      </c>
      <c r="AO964"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1.5922499999999999</v>
      </c>
      <c r="AP964" s="162">
        <f t="array" ref="AP96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0.80499999999999994</v>
      </c>
      <c r="AQ964" s="162">
        <f>Table1[[#This Row],[Proposed V3.0 TEC Requirement (kWh/wk)]]+IF(Table1[[#This Row],[Maximum Document Size Width]]&gt;=275,A3_Weekly,0)+IF(AND(ISNUMBER(FIND("WiFi",Table1[[#This Row],[Functional Adders]])),ISERROR(FIND("Ethernet",Table1[[#This Row],[Functional Adders]]))),WiFi_Weekly,0)</f>
        <v>0.85499999999999998</v>
      </c>
      <c r="AR964" s="162" t="b">
        <f>Table1[[#This Row],[Typical Electricity Consumption (TEC) Per Proposed V3.0 Calculations (kWh/wk)]]&lt;=Table1[[#This Row],[Proposed V3.0 TEC Requirement Plus A3 and Wi-Fi Allowances (kWh/wk)]]</f>
        <v>0</v>
      </c>
      <c r="AS964" s="162" t="b">
        <f t="shared" si="17"/>
        <v>0</v>
      </c>
    </row>
    <row r="965" spans="1:45" ht="60" x14ac:dyDescent="0.2">
      <c r="A965" s="131">
        <v>2294009</v>
      </c>
      <c r="B965" s="132" t="s">
        <v>1319</v>
      </c>
      <c r="C965" s="132" t="s">
        <v>229</v>
      </c>
      <c r="D965" s="132" t="s">
        <v>3428</v>
      </c>
      <c r="E965" s="132" t="s">
        <v>3428</v>
      </c>
      <c r="F965" s="132"/>
      <c r="G965" s="132" t="s">
        <v>1432</v>
      </c>
      <c r="H965" s="132" t="s">
        <v>22</v>
      </c>
      <c r="I965" s="133">
        <v>297</v>
      </c>
      <c r="J965" s="133" t="s">
        <v>3361</v>
      </c>
      <c r="K965" s="132"/>
      <c r="L965" s="132" t="s">
        <v>32</v>
      </c>
      <c r="M965" s="132" t="s">
        <v>28</v>
      </c>
      <c r="N965" s="133">
        <v>65</v>
      </c>
      <c r="O965" s="132" t="s">
        <v>24</v>
      </c>
      <c r="P965" s="134">
        <v>6.0739999999999998</v>
      </c>
      <c r="Q965" s="135">
        <v>315.84800000000001</v>
      </c>
      <c r="R965" s="132" t="s">
        <v>3886</v>
      </c>
      <c r="S965" s="136">
        <v>42856</v>
      </c>
      <c r="T965" s="136">
        <v>42835</v>
      </c>
      <c r="U965" s="132" t="s">
        <v>195</v>
      </c>
      <c r="V965" s="132" t="s">
        <v>3889</v>
      </c>
      <c r="W965" s="160">
        <v>1</v>
      </c>
      <c r="X965" s="160">
        <v>28.2</v>
      </c>
      <c r="Y965" s="160">
        <v>34.200000000000003</v>
      </c>
      <c r="Z965" s="160">
        <v>34.799999999999997</v>
      </c>
      <c r="AA965" s="160">
        <v>32</v>
      </c>
      <c r="AB965" s="160">
        <v>1123.0000000000002</v>
      </c>
      <c r="AC965" s="161">
        <v>6.075800000000001</v>
      </c>
      <c r="AD965" s="160">
        <v>280.75000000000006</v>
      </c>
      <c r="AE965" s="160">
        <v>1.9725500000000002</v>
      </c>
      <c r="AF965" s="160">
        <v>102.57260000000001</v>
      </c>
      <c r="AG965" s="139">
        <f>Table1[[#This Row],[Print/Copy Time from Sleep Mode (s)]]-Table1[[#This Row],[Print/Copy Time from Ready State (s)]]</f>
        <v>6.0000000000000036</v>
      </c>
      <c r="AH96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65" s="139" t="b">
        <f>IF(Table1[[#This Row],[Recovery Time Requirement (s)]]="No Requirement",TRUE,IF(Table1[[#This Row],[Recovery Time Requirement (s)]]="Default Delay Time Missing","Unknown",Table1[[#This Row],[Recovery Time (s) (Tactive1 - Tactive0)]]&lt;=Table1[[#This Row],[Recovery Time Requirement (s)]]))</f>
        <v>1</v>
      </c>
      <c r="AJ965" s="139" t="b">
        <f>Table1[[#This Row],[Automatic Duplex Output Capable]]&lt;&gt;"Optional"</f>
        <v>1</v>
      </c>
      <c r="AK96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5" s="162" t="str">
        <f t="array" ref="AL96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5" s="162">
        <f t="array" ref="AM96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965" s="162">
        <f>Table1[[#This Row],[V2.0 TEC Requirement (kWh/wk)]]*52/3</f>
        <v>145.6</v>
      </c>
      <c r="AO965"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1.9225500000000002</v>
      </c>
      <c r="AP965" s="162">
        <f t="array" ref="AP96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965" s="162">
        <f>Table1[[#This Row],[Proposed V3.0 TEC Requirement (kWh/wk)]]+IF(Table1[[#This Row],[Maximum Document Size Width]]&gt;=275,A3_Weekly,0)+IF(AND(ISNUMBER(FIND("WiFi",Table1[[#This Row],[Functional Adders]])),ISERROR(FIND("Ethernet",Table1[[#This Row],[Functional Adders]]))),WiFi_Weekly,0)</f>
        <v>1.077</v>
      </c>
      <c r="AR965" s="162" t="b">
        <f>Table1[[#This Row],[Typical Electricity Consumption (TEC) Per Proposed V3.0 Calculations (kWh/wk)]]&lt;=Table1[[#This Row],[Proposed V3.0 TEC Requirement Plus A3 and Wi-Fi Allowances (kWh/wk)]]</f>
        <v>0</v>
      </c>
      <c r="AS965" s="162" t="b">
        <f t="shared" si="17"/>
        <v>0</v>
      </c>
    </row>
    <row r="966" spans="1:45" ht="60" x14ac:dyDescent="0.2">
      <c r="A966" s="131">
        <v>2294008</v>
      </c>
      <c r="B966" s="132" t="s">
        <v>1319</v>
      </c>
      <c r="C966" s="132" t="s">
        <v>229</v>
      </c>
      <c r="D966" s="132" t="s">
        <v>3429</v>
      </c>
      <c r="E966" s="132" t="s">
        <v>3429</v>
      </c>
      <c r="F966" s="132"/>
      <c r="G966" s="132" t="s">
        <v>1432</v>
      </c>
      <c r="H966" s="132" t="s">
        <v>22</v>
      </c>
      <c r="I966" s="133">
        <v>297</v>
      </c>
      <c r="J966" s="133" t="s">
        <v>3361</v>
      </c>
      <c r="K966" s="132"/>
      <c r="L966" s="132" t="s">
        <v>32</v>
      </c>
      <c r="M966" s="132" t="s">
        <v>28</v>
      </c>
      <c r="N966" s="133">
        <v>87</v>
      </c>
      <c r="O966" s="132" t="s">
        <v>24</v>
      </c>
      <c r="P966" s="134">
        <v>9.3770000000000007</v>
      </c>
      <c r="Q966" s="135">
        <v>487.60399999999998</v>
      </c>
      <c r="R966" s="132" t="s">
        <v>3886</v>
      </c>
      <c r="S966" s="136">
        <v>42856</v>
      </c>
      <c r="T966" s="136">
        <v>42835</v>
      </c>
      <c r="U966" s="132" t="s">
        <v>195</v>
      </c>
      <c r="V966" s="132" t="s">
        <v>3890</v>
      </c>
      <c r="W966" s="160">
        <v>1</v>
      </c>
      <c r="X966" s="160">
        <v>25.8</v>
      </c>
      <c r="Y966" s="160">
        <v>51</v>
      </c>
      <c r="Z966" s="160">
        <v>49.8</v>
      </c>
      <c r="AA966" s="160">
        <v>32</v>
      </c>
      <c r="AB966" s="160">
        <v>1774.4</v>
      </c>
      <c r="AC966" s="161">
        <v>9.3840000000000003</v>
      </c>
      <c r="AD966" s="160">
        <v>443.6</v>
      </c>
      <c r="AE966" s="160">
        <v>2.85</v>
      </c>
      <c r="AF966" s="160">
        <v>148.20000000000002</v>
      </c>
      <c r="AG966" s="139">
        <f>Table1[[#This Row],[Print/Copy Time from Sleep Mode (s)]]-Table1[[#This Row],[Print/Copy Time from Ready State (s)]]</f>
        <v>25.2</v>
      </c>
      <c r="AH96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66" s="139" t="b">
        <f>IF(Table1[[#This Row],[Recovery Time Requirement (s)]]="No Requirement",TRUE,IF(Table1[[#This Row],[Recovery Time Requirement (s)]]="Default Delay Time Missing","Unknown",Table1[[#This Row],[Recovery Time (s) (Tactive1 - Tactive0)]]&lt;=Table1[[#This Row],[Recovery Time Requirement (s)]]))</f>
        <v>1</v>
      </c>
      <c r="AJ966" s="139" t="b">
        <f>Table1[[#This Row],[Automatic Duplex Output Capable]]&lt;&gt;"Optional"</f>
        <v>1</v>
      </c>
      <c r="AK96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6" s="162" t="str">
        <f t="array" ref="AL96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6" s="162">
        <f t="array" ref="AM96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16.349999999999998</v>
      </c>
      <c r="AN966" s="162">
        <f>Table1[[#This Row],[V2.0 TEC Requirement (kWh/wk)]]*52/3</f>
        <v>283.39999999999998</v>
      </c>
      <c r="AO966"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2.8000000000000003</v>
      </c>
      <c r="AP966" s="162">
        <f t="array" ref="AP96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2.1249999999999991</v>
      </c>
      <c r="AQ966" s="162">
        <f>Table1[[#This Row],[Proposed V3.0 TEC Requirement (kWh/wk)]]+IF(Table1[[#This Row],[Maximum Document Size Width]]&gt;=275,A3_Weekly,0)+IF(AND(ISNUMBER(FIND("WiFi",Table1[[#This Row],[Functional Adders]])),ISERROR(FIND("Ethernet",Table1[[#This Row],[Functional Adders]]))),WiFi_Weekly,0)</f>
        <v>2.1749999999999989</v>
      </c>
      <c r="AR966" s="162" t="b">
        <f>Table1[[#This Row],[Typical Electricity Consumption (TEC) Per Proposed V3.0 Calculations (kWh/wk)]]&lt;=Table1[[#This Row],[Proposed V3.0 TEC Requirement Plus A3 and Wi-Fi Allowances (kWh/wk)]]</f>
        <v>0</v>
      </c>
      <c r="AS966" s="162" t="b">
        <f t="shared" si="17"/>
        <v>0</v>
      </c>
    </row>
    <row r="967" spans="1:45" ht="60" x14ac:dyDescent="0.2">
      <c r="A967" s="131">
        <v>2294007</v>
      </c>
      <c r="B967" s="132" t="s">
        <v>1319</v>
      </c>
      <c r="C967" s="132" t="s">
        <v>229</v>
      </c>
      <c r="D967" s="132" t="s">
        <v>3430</v>
      </c>
      <c r="E967" s="132" t="s">
        <v>3430</v>
      </c>
      <c r="F967" s="132"/>
      <c r="G967" s="132" t="s">
        <v>1432</v>
      </c>
      <c r="H967" s="132" t="s">
        <v>22</v>
      </c>
      <c r="I967" s="133">
        <v>297</v>
      </c>
      <c r="J967" s="133" t="s">
        <v>3361</v>
      </c>
      <c r="K967" s="132"/>
      <c r="L967" s="132" t="s">
        <v>32</v>
      </c>
      <c r="M967" s="132" t="s">
        <v>28</v>
      </c>
      <c r="N967" s="133">
        <v>87</v>
      </c>
      <c r="O967" s="132" t="s">
        <v>24</v>
      </c>
      <c r="P967" s="134">
        <v>9.3770000000000007</v>
      </c>
      <c r="Q967" s="135">
        <v>487.60399999999998</v>
      </c>
      <c r="R967" s="132" t="s">
        <v>3886</v>
      </c>
      <c r="S967" s="136">
        <v>42856</v>
      </c>
      <c r="T967" s="136">
        <v>42835</v>
      </c>
      <c r="U967" s="132" t="s">
        <v>195</v>
      </c>
      <c r="V967" s="132" t="s">
        <v>3891</v>
      </c>
      <c r="W967" s="160">
        <v>1</v>
      </c>
      <c r="X967" s="160">
        <v>25.8</v>
      </c>
      <c r="Y967" s="160">
        <v>51</v>
      </c>
      <c r="Z967" s="160">
        <v>49.8</v>
      </c>
      <c r="AA967" s="160">
        <v>32</v>
      </c>
      <c r="AB967" s="160">
        <v>1774.4</v>
      </c>
      <c r="AC967" s="161">
        <v>9.3840000000000003</v>
      </c>
      <c r="AD967" s="160">
        <v>443.6</v>
      </c>
      <c r="AE967" s="160">
        <v>2.85</v>
      </c>
      <c r="AF967" s="160">
        <v>148.20000000000002</v>
      </c>
      <c r="AG967" s="139">
        <f>Table1[[#This Row],[Print/Copy Time from Sleep Mode (s)]]-Table1[[#This Row],[Print/Copy Time from Ready State (s)]]</f>
        <v>25.2</v>
      </c>
      <c r="AH96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67" s="139" t="b">
        <f>IF(Table1[[#This Row],[Recovery Time Requirement (s)]]="No Requirement",TRUE,IF(Table1[[#This Row],[Recovery Time Requirement (s)]]="Default Delay Time Missing","Unknown",Table1[[#This Row],[Recovery Time (s) (Tactive1 - Tactive0)]]&lt;=Table1[[#This Row],[Recovery Time Requirement (s)]]))</f>
        <v>1</v>
      </c>
      <c r="AJ967" s="139" t="b">
        <f>Table1[[#This Row],[Automatic Duplex Output Capable]]&lt;&gt;"Optional"</f>
        <v>1</v>
      </c>
      <c r="AK96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7" s="162" t="str">
        <f t="array" ref="AL96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7" s="162">
        <f t="array" ref="AM96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16.349999999999998</v>
      </c>
      <c r="AN967" s="162">
        <f>Table1[[#This Row],[V2.0 TEC Requirement (kWh/wk)]]*52/3</f>
        <v>283.39999999999998</v>
      </c>
      <c r="AO967"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2.8000000000000003</v>
      </c>
      <c r="AP967" s="162">
        <f t="array" ref="AP96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2.1249999999999991</v>
      </c>
      <c r="AQ967" s="162">
        <f>Table1[[#This Row],[Proposed V3.0 TEC Requirement (kWh/wk)]]+IF(Table1[[#This Row],[Maximum Document Size Width]]&gt;=275,A3_Weekly,0)+IF(AND(ISNUMBER(FIND("WiFi",Table1[[#This Row],[Functional Adders]])),ISERROR(FIND("Ethernet",Table1[[#This Row],[Functional Adders]]))),WiFi_Weekly,0)</f>
        <v>2.1749999999999989</v>
      </c>
      <c r="AR967" s="162" t="b">
        <f>Table1[[#This Row],[Typical Electricity Consumption (TEC) Per Proposed V3.0 Calculations (kWh/wk)]]&lt;=Table1[[#This Row],[Proposed V3.0 TEC Requirement Plus A3 and Wi-Fi Allowances (kWh/wk)]]</f>
        <v>0</v>
      </c>
      <c r="AS967" s="162" t="b">
        <f t="shared" si="17"/>
        <v>0</v>
      </c>
    </row>
    <row r="968" spans="1:45" ht="48" x14ac:dyDescent="0.2">
      <c r="A968" s="131">
        <v>2298566</v>
      </c>
      <c r="B968" s="132" t="s">
        <v>1319</v>
      </c>
      <c r="C968" s="132" t="s">
        <v>229</v>
      </c>
      <c r="D968" s="132" t="s">
        <v>3431</v>
      </c>
      <c r="E968" s="132" t="s">
        <v>3431</v>
      </c>
      <c r="F968" s="132"/>
      <c r="G968" s="132" t="s">
        <v>29</v>
      </c>
      <c r="H968" s="132" t="s">
        <v>22</v>
      </c>
      <c r="I968" s="133">
        <v>297</v>
      </c>
      <c r="J968" s="132" t="s">
        <v>3361</v>
      </c>
      <c r="K968" s="132"/>
      <c r="L968" s="132" t="s">
        <v>32</v>
      </c>
      <c r="M968" s="132" t="s">
        <v>28</v>
      </c>
      <c r="N968" s="141">
        <v>58</v>
      </c>
      <c r="O968" s="132" t="s">
        <v>24</v>
      </c>
      <c r="P968" s="134">
        <v>4.1189999999999998</v>
      </c>
      <c r="Q968" s="135">
        <v>214.18799999999999</v>
      </c>
      <c r="R968" s="132" t="s">
        <v>1347</v>
      </c>
      <c r="S968" s="136">
        <v>42887</v>
      </c>
      <c r="T968" s="136">
        <v>42912</v>
      </c>
      <c r="U968" s="132" t="s">
        <v>195</v>
      </c>
      <c r="V968" s="132" t="s">
        <v>3892</v>
      </c>
      <c r="W968" s="144">
        <v>5</v>
      </c>
      <c r="X968" s="144">
        <v>6</v>
      </c>
      <c r="Y968" s="144">
        <v>22.2</v>
      </c>
      <c r="Z968" s="144">
        <v>18</v>
      </c>
      <c r="AA968" s="144">
        <v>32</v>
      </c>
      <c r="AB968" s="145">
        <v>690.8</v>
      </c>
      <c r="AC968" s="145">
        <v>4.1196000000000002</v>
      </c>
      <c r="AD968" s="145">
        <v>172.7</v>
      </c>
      <c r="AE968" s="145">
        <v>1.6850999999999998</v>
      </c>
      <c r="AF968" s="145">
        <v>87.625199999999992</v>
      </c>
      <c r="AG968" s="139">
        <f>Table1[[#This Row],[Print/Copy Time from Sleep Mode (s)]]-Table1[[#This Row],[Print/Copy Time from Ready State (s)]]</f>
        <v>16.2</v>
      </c>
      <c r="AH96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29.36</v>
      </c>
      <c r="AI968" s="139" t="b">
        <f>IF(Table1[[#This Row],[Recovery Time Requirement (s)]]="No Requirement",TRUE,IF(Table1[[#This Row],[Recovery Time Requirement (s)]]="Default Delay Time Missing","Unknown",Table1[[#This Row],[Recovery Time (s) (Tactive1 - Tactive0)]]&lt;=Table1[[#This Row],[Recovery Time Requirement (s)]]))</f>
        <v>1</v>
      </c>
      <c r="AJ968" s="139" t="b">
        <f>Table1[[#This Row],[Automatic Duplex Output Capable]]&lt;&gt;"Optional"</f>
        <v>1</v>
      </c>
      <c r="AK96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8" s="145" t="str">
        <f t="array" ref="AL96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68" s="145">
        <f t="array" ref="AM96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5.7799999999999994</v>
      </c>
      <c r="AN968" s="145">
        <f>Table1[[#This Row],[V2.0 TEC Requirement (kWh/wk)]]*52/3</f>
        <v>100.18666666666665</v>
      </c>
      <c r="AO968"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1.6350999999999998</v>
      </c>
      <c r="AP968" s="145">
        <f t="array" ref="AP96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0.95599999999999996</v>
      </c>
      <c r="AQ968" s="145">
        <f>Table1[[#This Row],[Proposed V3.0 TEC Requirement (kWh/wk)]]+IF(Table1[[#This Row],[Maximum Document Size Width]]&gt;=275,A3_Weekly,0)+IF(AND(ISNUMBER(FIND("WiFi",Table1[[#This Row],[Functional Adders]])),ISERROR(FIND("Ethernet",Table1[[#This Row],[Functional Adders]]))),WiFi_Weekly,0)</f>
        <v>1.006</v>
      </c>
      <c r="AR968" s="145" t="b">
        <f>Table1[[#This Row],[Typical Electricity Consumption (TEC) Per Proposed V3.0 Calculations (kWh/wk)]]&lt;=Table1[[#This Row],[Proposed V3.0 TEC Requirement Plus A3 and Wi-Fi Allowances (kWh/wk)]]</f>
        <v>0</v>
      </c>
      <c r="AS968" s="145" t="b">
        <f t="shared" si="17"/>
        <v>0</v>
      </c>
    </row>
    <row r="969" spans="1:45" ht="48" x14ac:dyDescent="0.2">
      <c r="A969" s="131">
        <v>2298694</v>
      </c>
      <c r="B969" s="132" t="s">
        <v>1319</v>
      </c>
      <c r="C969" s="132" t="s">
        <v>229</v>
      </c>
      <c r="D969" s="132" t="s">
        <v>3432</v>
      </c>
      <c r="E969" s="132" t="s">
        <v>3432</v>
      </c>
      <c r="F969" s="132" t="s">
        <v>3433</v>
      </c>
      <c r="G969" s="132" t="s">
        <v>1432</v>
      </c>
      <c r="H969" s="132" t="s">
        <v>22</v>
      </c>
      <c r="I969" s="133">
        <v>297</v>
      </c>
      <c r="J969" s="133" t="s">
        <v>3361</v>
      </c>
      <c r="K969" s="132"/>
      <c r="L969" s="132" t="s">
        <v>32</v>
      </c>
      <c r="M969" s="132" t="s">
        <v>28</v>
      </c>
      <c r="N969" s="133">
        <v>65</v>
      </c>
      <c r="O969" s="132" t="s">
        <v>24</v>
      </c>
      <c r="P969" s="134">
        <v>4.3600000000000003</v>
      </c>
      <c r="Q969" s="135">
        <v>226.72</v>
      </c>
      <c r="R969" s="132" t="s">
        <v>1348</v>
      </c>
      <c r="S969" s="136">
        <v>42887</v>
      </c>
      <c r="T969" s="136">
        <v>42912</v>
      </c>
      <c r="U969" s="132" t="s">
        <v>195</v>
      </c>
      <c r="V969" s="132" t="s">
        <v>3893</v>
      </c>
      <c r="W969" s="160">
        <v>5</v>
      </c>
      <c r="X969" s="160">
        <v>6</v>
      </c>
      <c r="Y969" s="160">
        <v>22.2</v>
      </c>
      <c r="Z969" s="160">
        <v>18</v>
      </c>
      <c r="AA969" s="160">
        <v>32</v>
      </c>
      <c r="AB969" s="160">
        <v>725</v>
      </c>
      <c r="AC969" s="161">
        <v>4.3673999999999999</v>
      </c>
      <c r="AD969" s="160">
        <v>181.25</v>
      </c>
      <c r="AE969" s="160">
        <v>1.8226500000000001</v>
      </c>
      <c r="AF969" s="160">
        <v>94.777799999999999</v>
      </c>
      <c r="AG969" s="139">
        <f>Table1[[#This Row],[Print/Copy Time from Sleep Mode (s)]]-Table1[[#This Row],[Print/Copy Time from Ready State (s)]]</f>
        <v>16.2</v>
      </c>
      <c r="AH96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69" s="139" t="b">
        <f>IF(Table1[[#This Row],[Recovery Time Requirement (s)]]="No Requirement",TRUE,IF(Table1[[#This Row],[Recovery Time Requirement (s)]]="Default Delay Time Missing","Unknown",Table1[[#This Row],[Recovery Time (s) (Tactive1 - Tactive0)]]&lt;=Table1[[#This Row],[Recovery Time Requirement (s)]]))</f>
        <v>1</v>
      </c>
      <c r="AJ969" s="139" t="b">
        <f>Table1[[#This Row],[Automatic Duplex Output Capable]]&lt;&gt;"Optional"</f>
        <v>1</v>
      </c>
      <c r="AK96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69" s="162" t="str">
        <f t="array" ref="AL96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69" s="162">
        <f t="array" ref="AM96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969" s="162">
        <f>Table1[[#This Row],[V2.0 TEC Requirement (kWh/wk)]]*52/3</f>
        <v>145.6</v>
      </c>
      <c r="AO969"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1.7726500000000001</v>
      </c>
      <c r="AP969" s="162">
        <f t="array" ref="AP96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969" s="162">
        <f>Table1[[#This Row],[Proposed V3.0 TEC Requirement (kWh/wk)]]+IF(Table1[[#This Row],[Maximum Document Size Width]]&gt;=275,A3_Weekly,0)+IF(AND(ISNUMBER(FIND("WiFi",Table1[[#This Row],[Functional Adders]])),ISERROR(FIND("Ethernet",Table1[[#This Row],[Functional Adders]]))),WiFi_Weekly,0)</f>
        <v>1.077</v>
      </c>
      <c r="AR969" s="162" t="b">
        <f>Table1[[#This Row],[Typical Electricity Consumption (TEC) Per Proposed V3.0 Calculations (kWh/wk)]]&lt;=Table1[[#This Row],[Proposed V3.0 TEC Requirement Plus A3 and Wi-Fi Allowances (kWh/wk)]]</f>
        <v>0</v>
      </c>
      <c r="AS969" s="162" t="b">
        <f t="shared" si="17"/>
        <v>0</v>
      </c>
    </row>
    <row r="970" spans="1:45" ht="48" x14ac:dyDescent="0.2">
      <c r="A970" s="131">
        <v>2298567</v>
      </c>
      <c r="B970" s="132" t="s">
        <v>1319</v>
      </c>
      <c r="C970" s="132" t="s">
        <v>229</v>
      </c>
      <c r="D970" s="132" t="s">
        <v>3434</v>
      </c>
      <c r="E970" s="132" t="s">
        <v>3434</v>
      </c>
      <c r="F970" s="132"/>
      <c r="G970" s="132" t="s">
        <v>29</v>
      </c>
      <c r="H970" s="132" t="s">
        <v>22</v>
      </c>
      <c r="I970" s="133">
        <v>297</v>
      </c>
      <c r="J970" s="132" t="s">
        <v>3361</v>
      </c>
      <c r="K970" s="132"/>
      <c r="L970" s="132" t="s">
        <v>32</v>
      </c>
      <c r="M970" s="132" t="s">
        <v>28</v>
      </c>
      <c r="N970" s="141">
        <v>58</v>
      </c>
      <c r="O970" s="132" t="s">
        <v>24</v>
      </c>
      <c r="P970" s="134">
        <v>4.3529999999999998</v>
      </c>
      <c r="Q970" s="135">
        <v>226.35599999999999</v>
      </c>
      <c r="R970" s="132" t="s">
        <v>1347</v>
      </c>
      <c r="S970" s="136">
        <v>42887</v>
      </c>
      <c r="T970" s="136">
        <v>42912</v>
      </c>
      <c r="U970" s="132" t="s">
        <v>195</v>
      </c>
      <c r="V970" s="132" t="s">
        <v>3894</v>
      </c>
      <c r="W970" s="144">
        <v>5</v>
      </c>
      <c r="X970" s="144">
        <v>6</v>
      </c>
      <c r="Y970" s="144">
        <v>21</v>
      </c>
      <c r="Z970" s="144">
        <v>18</v>
      </c>
      <c r="AA970" s="144">
        <v>32</v>
      </c>
      <c r="AB970" s="145">
        <v>737</v>
      </c>
      <c r="AC970" s="145">
        <v>4.3506</v>
      </c>
      <c r="AD970" s="145">
        <v>184.25</v>
      </c>
      <c r="AE970" s="145">
        <v>1.74285</v>
      </c>
      <c r="AF970" s="145">
        <v>90.628200000000007</v>
      </c>
      <c r="AG970" s="139">
        <f>Table1[[#This Row],[Print/Copy Time from Sleep Mode (s)]]-Table1[[#This Row],[Print/Copy Time from Ready State (s)]]</f>
        <v>15</v>
      </c>
      <c r="AH97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29.36</v>
      </c>
      <c r="AI970" s="139" t="b">
        <f>IF(Table1[[#This Row],[Recovery Time Requirement (s)]]="No Requirement",TRUE,IF(Table1[[#This Row],[Recovery Time Requirement (s)]]="Default Delay Time Missing","Unknown",Table1[[#This Row],[Recovery Time (s) (Tactive1 - Tactive0)]]&lt;=Table1[[#This Row],[Recovery Time Requirement (s)]]))</f>
        <v>1</v>
      </c>
      <c r="AJ970" s="139" t="b">
        <f>Table1[[#This Row],[Automatic Duplex Output Capable]]&lt;&gt;"Optional"</f>
        <v>1</v>
      </c>
      <c r="AK97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0" s="145" t="str">
        <f t="array" ref="AL97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70" s="145">
        <f t="array" ref="AM97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5.7799999999999994</v>
      </c>
      <c r="AN970" s="145">
        <f>Table1[[#This Row],[V2.0 TEC Requirement (kWh/wk)]]*52/3</f>
        <v>100.18666666666665</v>
      </c>
      <c r="AO970"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1.69285</v>
      </c>
      <c r="AP970" s="145">
        <f t="array" ref="AP97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0.95599999999999996</v>
      </c>
      <c r="AQ970" s="145">
        <f>Table1[[#This Row],[Proposed V3.0 TEC Requirement (kWh/wk)]]+IF(Table1[[#This Row],[Maximum Document Size Width]]&gt;=275,A3_Weekly,0)+IF(AND(ISNUMBER(FIND("WiFi",Table1[[#This Row],[Functional Adders]])),ISERROR(FIND("Ethernet",Table1[[#This Row],[Functional Adders]]))),WiFi_Weekly,0)</f>
        <v>1.006</v>
      </c>
      <c r="AR970" s="145" t="b">
        <f>Table1[[#This Row],[Typical Electricity Consumption (TEC) Per Proposed V3.0 Calculations (kWh/wk)]]&lt;=Table1[[#This Row],[Proposed V3.0 TEC Requirement Plus A3 and Wi-Fi Allowances (kWh/wk)]]</f>
        <v>0</v>
      </c>
      <c r="AS970" s="145" t="b">
        <f t="shared" si="17"/>
        <v>0</v>
      </c>
    </row>
    <row r="971" spans="1:45" ht="48" x14ac:dyDescent="0.2">
      <c r="A971" s="131">
        <v>2298568</v>
      </c>
      <c r="B971" s="132" t="s">
        <v>1319</v>
      </c>
      <c r="C971" s="132" t="s">
        <v>229</v>
      </c>
      <c r="D971" s="132" t="s">
        <v>3435</v>
      </c>
      <c r="E971" s="132" t="s">
        <v>3435</v>
      </c>
      <c r="F971" s="132" t="s">
        <v>3436</v>
      </c>
      <c r="G971" s="132" t="s">
        <v>1432</v>
      </c>
      <c r="H971" s="132" t="s">
        <v>22</v>
      </c>
      <c r="I971" s="133">
        <v>297</v>
      </c>
      <c r="J971" s="133" t="s">
        <v>3361</v>
      </c>
      <c r="K971" s="132"/>
      <c r="L971" s="132" t="s">
        <v>32</v>
      </c>
      <c r="M971" s="132" t="s">
        <v>28</v>
      </c>
      <c r="N971" s="133">
        <v>65</v>
      </c>
      <c r="O971" s="132" t="s">
        <v>24</v>
      </c>
      <c r="P971" s="134">
        <v>4.0970000000000004</v>
      </c>
      <c r="Q971" s="135">
        <v>213.04400000000001</v>
      </c>
      <c r="R971" s="132" t="s">
        <v>1348</v>
      </c>
      <c r="S971" s="136">
        <v>42887</v>
      </c>
      <c r="T971" s="136">
        <v>42912</v>
      </c>
      <c r="U971" s="132" t="s">
        <v>195</v>
      </c>
      <c r="V971" s="132" t="s">
        <v>3895</v>
      </c>
      <c r="W971" s="160">
        <v>5</v>
      </c>
      <c r="X971" s="160">
        <v>7.2</v>
      </c>
      <c r="Y971" s="160">
        <v>22.2</v>
      </c>
      <c r="Z971" s="160">
        <v>18</v>
      </c>
      <c r="AA971" s="160">
        <v>32</v>
      </c>
      <c r="AB971" s="160">
        <v>762.6</v>
      </c>
      <c r="AC971" s="161">
        <v>4.0946000000000007</v>
      </c>
      <c r="AD971" s="160">
        <v>190.65</v>
      </c>
      <c r="AE971" s="160">
        <v>1.3008499999999998</v>
      </c>
      <c r="AF971" s="160">
        <v>67.644199999999998</v>
      </c>
      <c r="AG971" s="139">
        <f>Table1[[#This Row],[Print/Copy Time from Sleep Mode (s)]]-Table1[[#This Row],[Print/Copy Time from Ready State (s)]]</f>
        <v>15</v>
      </c>
      <c r="AH97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71" s="139" t="b">
        <f>IF(Table1[[#This Row],[Recovery Time Requirement (s)]]="No Requirement",TRUE,IF(Table1[[#This Row],[Recovery Time Requirement (s)]]="Default Delay Time Missing","Unknown",Table1[[#This Row],[Recovery Time (s) (Tactive1 - Tactive0)]]&lt;=Table1[[#This Row],[Recovery Time Requirement (s)]]))</f>
        <v>1</v>
      </c>
      <c r="AJ971" s="139" t="b">
        <f>Table1[[#This Row],[Automatic Duplex Output Capable]]&lt;&gt;"Optional"</f>
        <v>1</v>
      </c>
      <c r="AK97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1" s="162" t="str">
        <f t="array" ref="AL97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1" s="162">
        <f t="array" ref="AM97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8.4</v>
      </c>
      <c r="AN971" s="162">
        <f>Table1[[#This Row],[V2.0 TEC Requirement (kWh/wk)]]*52/3</f>
        <v>145.6</v>
      </c>
      <c r="AO971"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1.2508499999999998</v>
      </c>
      <c r="AP971" s="162">
        <f t="array" ref="AP97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1.0269999999999999</v>
      </c>
      <c r="AQ971" s="162">
        <f>Table1[[#This Row],[Proposed V3.0 TEC Requirement (kWh/wk)]]+IF(Table1[[#This Row],[Maximum Document Size Width]]&gt;=275,A3_Weekly,0)+IF(AND(ISNUMBER(FIND("WiFi",Table1[[#This Row],[Functional Adders]])),ISERROR(FIND("Ethernet",Table1[[#This Row],[Functional Adders]]))),WiFi_Weekly,0)</f>
        <v>1.077</v>
      </c>
      <c r="AR971" s="162" t="b">
        <f>Table1[[#This Row],[Typical Electricity Consumption (TEC) Per Proposed V3.0 Calculations (kWh/wk)]]&lt;=Table1[[#This Row],[Proposed V3.0 TEC Requirement Plus A3 and Wi-Fi Allowances (kWh/wk)]]</f>
        <v>0</v>
      </c>
      <c r="AS971" s="162" t="b">
        <f t="shared" si="17"/>
        <v>0</v>
      </c>
    </row>
    <row r="972" spans="1:45" ht="72" x14ac:dyDescent="0.2">
      <c r="A972" s="131">
        <v>2281329</v>
      </c>
      <c r="B972" s="132" t="s">
        <v>1319</v>
      </c>
      <c r="C972" s="132" t="s">
        <v>229</v>
      </c>
      <c r="D972" s="132" t="s">
        <v>1320</v>
      </c>
      <c r="E972" s="132" t="s">
        <v>1321</v>
      </c>
      <c r="F972" s="132"/>
      <c r="G972" s="132" t="s">
        <v>29</v>
      </c>
      <c r="H972" s="132" t="s">
        <v>22</v>
      </c>
      <c r="I972" s="132">
        <v>216</v>
      </c>
      <c r="J972" s="132">
        <v>356</v>
      </c>
      <c r="K972" s="132"/>
      <c r="L972" s="132" t="s">
        <v>32</v>
      </c>
      <c r="M972" s="132" t="s">
        <v>21</v>
      </c>
      <c r="N972" s="132">
        <v>30</v>
      </c>
      <c r="O972" s="132" t="s">
        <v>24</v>
      </c>
      <c r="P972" s="134">
        <v>2.3109999999999999</v>
      </c>
      <c r="Q972" s="134">
        <v>120.172</v>
      </c>
      <c r="R972" s="132" t="s">
        <v>25</v>
      </c>
      <c r="S972" s="132">
        <v>42689</v>
      </c>
      <c r="T972" s="132">
        <v>42647</v>
      </c>
      <c r="U972" s="132" t="s">
        <v>35</v>
      </c>
      <c r="V972" s="132" t="s">
        <v>1322</v>
      </c>
      <c r="W972" s="144">
        <v>5</v>
      </c>
      <c r="X972" s="144">
        <v>606</v>
      </c>
      <c r="Y972" s="144">
        <v>1272</v>
      </c>
      <c r="Z972" s="144">
        <v>1020</v>
      </c>
      <c r="AA972" s="144">
        <v>30</v>
      </c>
      <c r="AB972" s="145">
        <v>328.5333333333333</v>
      </c>
      <c r="AC972" s="145">
        <v>2.3082166666666666</v>
      </c>
      <c r="AD972" s="145">
        <v>82.133333333333326</v>
      </c>
      <c r="AE972" s="145">
        <v>1.2196541666666665</v>
      </c>
      <c r="AF972" s="145">
        <v>63.422016666666657</v>
      </c>
      <c r="AG972" s="139">
        <f>Table1[[#This Row],[Print/Copy Time from Sleep Mode (s)]]-Table1[[#This Row],[Print/Copy Time from Ready State (s)]]</f>
        <v>666</v>
      </c>
      <c r="AH97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72" s="139" t="b">
        <f>IF(Table1[[#This Row],[Recovery Time Requirement (s)]]="No Requirement",TRUE,IF(Table1[[#This Row],[Recovery Time Requirement (s)]]="Default Delay Time Missing","Unknown",Table1[[#This Row],[Recovery Time (s) (Tactive1 - Tactive0)]]&lt;=Table1[[#This Row],[Recovery Time Requirement (s)]]))</f>
        <v>0</v>
      </c>
      <c r="AJ972" s="139" t="b">
        <f>Table1[[#This Row],[Automatic Duplex Output Capable]]&lt;&gt;"Optional"</f>
        <v>1</v>
      </c>
      <c r="AK97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2" s="145" t="str">
        <f t="array" ref="AL97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72" s="145">
        <f t="array" ref="AM97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3.85</v>
      </c>
      <c r="AN972" s="145">
        <f>Table1[[#This Row],[V2.0 TEC Requirement (kWh/wk)]]*52/3</f>
        <v>66.733333333333334</v>
      </c>
      <c r="AO97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1.2196541666666665</v>
      </c>
      <c r="AP972" s="145">
        <f t="array" ref="AP97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0.56299999999999994</v>
      </c>
      <c r="AQ972" s="145">
        <f>Table1[[#This Row],[Proposed V3.0 TEC Requirement (kWh/wk)]]+IF(Table1[[#This Row],[Maximum Document Size Width]]&gt;=275,A3_Weekly,0)+IF(AND(ISNUMBER(FIND("WiFi",Table1[[#This Row],[Functional Adders]])),ISERROR(FIND("Ethernet",Table1[[#This Row],[Functional Adders]]))),WiFi_Weekly,0)</f>
        <v>0.56299999999999994</v>
      </c>
      <c r="AR972" s="145" t="b">
        <f>Table1[[#This Row],[Typical Electricity Consumption (TEC) Per Proposed V3.0 Calculations (kWh/wk)]]&lt;=Table1[[#This Row],[Proposed V3.0 TEC Requirement Plus A3 and Wi-Fi Allowances (kWh/wk)]]</f>
        <v>0</v>
      </c>
      <c r="AS972" s="145" t="b">
        <f t="shared" si="17"/>
        <v>0</v>
      </c>
    </row>
    <row r="973" spans="1:45" ht="72" x14ac:dyDescent="0.2">
      <c r="A973" s="131">
        <v>2281330</v>
      </c>
      <c r="B973" s="132" t="s">
        <v>1319</v>
      </c>
      <c r="C973" s="132" t="s">
        <v>229</v>
      </c>
      <c r="D973" s="132" t="s">
        <v>3437</v>
      </c>
      <c r="E973" s="132" t="s">
        <v>3438</v>
      </c>
      <c r="F973" s="132"/>
      <c r="G973" s="132" t="s">
        <v>1432</v>
      </c>
      <c r="H973" s="132" t="s">
        <v>22</v>
      </c>
      <c r="I973" s="132">
        <v>216</v>
      </c>
      <c r="J973" s="132">
        <v>356</v>
      </c>
      <c r="K973" s="132"/>
      <c r="L973" s="132" t="s">
        <v>32</v>
      </c>
      <c r="M973" s="132" t="s">
        <v>21</v>
      </c>
      <c r="N973" s="132">
        <v>30</v>
      </c>
      <c r="O973" s="132" t="s">
        <v>24</v>
      </c>
      <c r="P973" s="134">
        <v>2.4449999999999998</v>
      </c>
      <c r="Q973" s="134">
        <v>127.14</v>
      </c>
      <c r="R973" s="132" t="s">
        <v>25</v>
      </c>
      <c r="S973" s="132">
        <v>42689</v>
      </c>
      <c r="T973" s="132">
        <v>42647</v>
      </c>
      <c r="U973" s="132" t="s">
        <v>35</v>
      </c>
      <c r="V973" s="132" t="s">
        <v>3896</v>
      </c>
      <c r="W973" s="144">
        <v>5</v>
      </c>
      <c r="X973" s="144">
        <v>474</v>
      </c>
      <c r="Y973" s="144">
        <v>1248</v>
      </c>
      <c r="Z973" s="144">
        <v>1020</v>
      </c>
      <c r="AA973" s="144">
        <v>30</v>
      </c>
      <c r="AB973" s="145">
        <v>354.13333333333338</v>
      </c>
      <c r="AC973" s="145">
        <v>2.5014666666666669</v>
      </c>
      <c r="AD973" s="145">
        <v>88.533333333333346</v>
      </c>
      <c r="AE973" s="145">
        <v>1.3309666666666666</v>
      </c>
      <c r="AF973" s="145">
        <v>69.210266666666669</v>
      </c>
      <c r="AG973" s="139">
        <f>Table1[[#This Row],[Print/Copy Time from Sleep Mode (s)]]-Table1[[#This Row],[Print/Copy Time from Ready State (s)]]</f>
        <v>774</v>
      </c>
      <c r="AH97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17.600000000000001</v>
      </c>
      <c r="AI973" s="139" t="b">
        <f>IF(Table1[[#This Row],[Recovery Time Requirement (s)]]="No Requirement",TRUE,IF(Table1[[#This Row],[Recovery Time Requirement (s)]]="Default Delay Time Missing","Unknown",Table1[[#This Row],[Recovery Time (s) (Tactive1 - Tactive0)]]&lt;=Table1[[#This Row],[Recovery Time Requirement (s)]]))</f>
        <v>0</v>
      </c>
      <c r="AJ973" s="139" t="b">
        <f>Table1[[#This Row],[Automatic Duplex Output Capable]]&lt;&gt;"Optional"</f>
        <v>1</v>
      </c>
      <c r="AK97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3" s="145" t="str">
        <f t="array" ref="AL97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3" s="145">
        <f t="array" ref="AM97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3.95</v>
      </c>
      <c r="AN973" s="145">
        <f>Table1[[#This Row],[V2.0 TEC Requirement (kWh/wk)]]*52/3</f>
        <v>68.466666666666669</v>
      </c>
      <c r="AO973"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1.3309666666666666</v>
      </c>
      <c r="AP973" s="145">
        <f t="array" ref="AP97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0.443</v>
      </c>
      <c r="AQ973" s="145">
        <f>Table1[[#This Row],[Proposed V3.0 TEC Requirement (kWh/wk)]]+IF(Table1[[#This Row],[Maximum Document Size Width]]&gt;=275,A3_Weekly,0)+IF(AND(ISNUMBER(FIND("WiFi",Table1[[#This Row],[Functional Adders]])),ISERROR(FIND("Ethernet",Table1[[#This Row],[Functional Adders]]))),WiFi_Weekly,0)</f>
        <v>0.443</v>
      </c>
      <c r="AR973" s="145" t="b">
        <f>Table1[[#This Row],[Typical Electricity Consumption (TEC) Per Proposed V3.0 Calculations (kWh/wk)]]&lt;=Table1[[#This Row],[Proposed V3.0 TEC Requirement Plus A3 and Wi-Fi Allowances (kWh/wk)]]</f>
        <v>0</v>
      </c>
      <c r="AS973" s="145" t="b">
        <f t="shared" si="17"/>
        <v>0</v>
      </c>
    </row>
    <row r="974" spans="1:45" ht="72" x14ac:dyDescent="0.2">
      <c r="A974" s="131">
        <v>2286274</v>
      </c>
      <c r="B974" s="132" t="s">
        <v>1319</v>
      </c>
      <c r="C974" s="132" t="s">
        <v>229</v>
      </c>
      <c r="D974" s="132" t="s">
        <v>1333</v>
      </c>
      <c r="E974" s="132" t="s">
        <v>1334</v>
      </c>
      <c r="F974" s="132"/>
      <c r="G974" s="132" t="s">
        <v>29</v>
      </c>
      <c r="H974" s="132" t="s">
        <v>22</v>
      </c>
      <c r="I974" s="132">
        <v>216</v>
      </c>
      <c r="J974" s="132">
        <v>356</v>
      </c>
      <c r="K974" s="132"/>
      <c r="L974" s="132" t="s">
        <v>32</v>
      </c>
      <c r="M974" s="132" t="s">
        <v>28</v>
      </c>
      <c r="N974" s="132">
        <v>47</v>
      </c>
      <c r="O974" s="132" t="s">
        <v>23</v>
      </c>
      <c r="P974" s="134">
        <v>2.7709999999999999</v>
      </c>
      <c r="Q974" s="134">
        <v>144.09200000000001</v>
      </c>
      <c r="R974" s="132" t="s">
        <v>25</v>
      </c>
      <c r="S974" s="132">
        <v>42781</v>
      </c>
      <c r="T974" s="132">
        <v>42797</v>
      </c>
      <c r="U974" s="132" t="s">
        <v>35</v>
      </c>
      <c r="V974" s="132" t="s">
        <v>1335</v>
      </c>
      <c r="W974" s="144">
        <v>5</v>
      </c>
      <c r="X974" s="144">
        <v>324</v>
      </c>
      <c r="Y974" s="144">
        <v>1248</v>
      </c>
      <c r="Z974" s="144">
        <v>1032</v>
      </c>
      <c r="AA974" s="144">
        <v>32</v>
      </c>
      <c r="AB974" s="145">
        <v>505.6</v>
      </c>
      <c r="AC974" s="145">
        <v>2.7711999999999999</v>
      </c>
      <c r="AD974" s="145">
        <v>126.4</v>
      </c>
      <c r="AE974" s="145">
        <v>0.93220000000000003</v>
      </c>
      <c r="AF974" s="145">
        <v>48.474400000000003</v>
      </c>
      <c r="AG974" s="139">
        <f>Table1[[#This Row],[Print/Copy Time from Sleep Mode (s)]]-Table1[[#This Row],[Print/Copy Time from Ready State (s)]]</f>
        <v>924</v>
      </c>
      <c r="AH97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974" s="139" t="b">
        <f>IF(Table1[[#This Row],[Recovery Time Requirement (s)]]="No Requirement",TRUE,IF(Table1[[#This Row],[Recovery Time Requirement (s)]]="Default Delay Time Missing","Unknown",Table1[[#This Row],[Recovery Time (s) (Tactive1 - Tactive0)]]&lt;=Table1[[#This Row],[Recovery Time Requirement (s)]]))</f>
        <v>0</v>
      </c>
      <c r="AJ974" s="139" t="b">
        <f>Table1[[#This Row],[Automatic Duplex Output Capable]]&lt;&gt;"Optional"</f>
        <v>1</v>
      </c>
      <c r="AK97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4" s="145" t="str">
        <f t="array" ref="AL97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74" s="145">
        <f t="array" ref="AM97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974" s="145">
        <f>Table1[[#This Row],[V2.0 TEC Requirement (kWh/wk)]]*52/3</f>
        <v>64.48</v>
      </c>
      <c r="AO974"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0.93220000000000003</v>
      </c>
      <c r="AP974" s="145">
        <f t="array" ref="AP97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974" s="145">
        <f>Table1[[#This Row],[Proposed V3.0 TEC Requirement (kWh/wk)]]+IF(Table1[[#This Row],[Maximum Document Size Width]]&gt;=275,A3_Weekly,0)+IF(AND(ISNUMBER(FIND("WiFi",Table1[[#This Row],[Functional Adders]])),ISERROR(FIND("Ethernet",Table1[[#This Row],[Functional Adders]]))),WiFi_Weekly,0)</f>
        <v>0.71399999999999997</v>
      </c>
      <c r="AR974" s="145" t="b">
        <f>Table1[[#This Row],[Typical Electricity Consumption (TEC) Per Proposed V3.0 Calculations (kWh/wk)]]&lt;=Table1[[#This Row],[Proposed V3.0 TEC Requirement Plus A3 and Wi-Fi Allowances (kWh/wk)]]</f>
        <v>0</v>
      </c>
      <c r="AS974" s="145" t="b">
        <f t="shared" si="17"/>
        <v>0</v>
      </c>
    </row>
    <row r="975" spans="1:45" ht="72" x14ac:dyDescent="0.2">
      <c r="A975" s="131">
        <v>2286275</v>
      </c>
      <c r="B975" s="132" t="s">
        <v>1319</v>
      </c>
      <c r="C975" s="132" t="s">
        <v>229</v>
      </c>
      <c r="D975" s="132" t="s">
        <v>1333</v>
      </c>
      <c r="E975" s="132" t="s">
        <v>1336</v>
      </c>
      <c r="F975" s="132"/>
      <c r="G975" s="132" t="s">
        <v>1432</v>
      </c>
      <c r="H975" s="132" t="s">
        <v>22</v>
      </c>
      <c r="I975" s="132">
        <v>216</v>
      </c>
      <c r="J975" s="132">
        <v>356</v>
      </c>
      <c r="K975" s="132"/>
      <c r="L975" s="132" t="s">
        <v>32</v>
      </c>
      <c r="M975" s="132" t="s">
        <v>28</v>
      </c>
      <c r="N975" s="133">
        <v>47</v>
      </c>
      <c r="O975" s="132" t="s">
        <v>24</v>
      </c>
      <c r="P975" s="134">
        <v>2.85</v>
      </c>
      <c r="Q975" s="135">
        <v>148.19999999999999</v>
      </c>
      <c r="R975" s="132" t="s">
        <v>25</v>
      </c>
      <c r="S975" s="136">
        <v>42781</v>
      </c>
      <c r="T975" s="136">
        <v>42797</v>
      </c>
      <c r="U975" s="132" t="s">
        <v>35</v>
      </c>
      <c r="V975" s="132" t="s">
        <v>1337</v>
      </c>
      <c r="W975" s="160">
        <v>5</v>
      </c>
      <c r="X975" s="160">
        <v>312</v>
      </c>
      <c r="Y975" s="160">
        <v>1260</v>
      </c>
      <c r="Z975" s="160">
        <v>978</v>
      </c>
      <c r="AA975" s="160">
        <v>32</v>
      </c>
      <c r="AB975" s="160">
        <v>531.6</v>
      </c>
      <c r="AC975" s="161">
        <v>2.85</v>
      </c>
      <c r="AD975" s="160">
        <v>132.9</v>
      </c>
      <c r="AE975" s="160">
        <v>0.90149999999999997</v>
      </c>
      <c r="AF975" s="160">
        <v>46.878</v>
      </c>
      <c r="AG975" s="139">
        <f>Table1[[#This Row],[Print/Copy Time from Sleep Mode (s)]]-Table1[[#This Row],[Print/Copy Time from Ready State (s)]]</f>
        <v>948</v>
      </c>
      <c r="AH97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975" s="139" t="b">
        <f>IF(Table1[[#This Row],[Recovery Time Requirement (s)]]="No Requirement",TRUE,IF(Table1[[#This Row],[Recovery Time Requirement (s)]]="Default Delay Time Missing","Unknown",Table1[[#This Row],[Recovery Time (s) (Tactive1 - Tactive0)]]&lt;=Table1[[#This Row],[Recovery Time Requirement (s)]]))</f>
        <v>0</v>
      </c>
      <c r="AJ975" s="139" t="b">
        <f>Table1[[#This Row],[Automatic Duplex Output Capable]]&lt;&gt;"Optional"</f>
        <v>1</v>
      </c>
      <c r="AK97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5" s="162" t="str">
        <f t="array" ref="AL97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5" s="162">
        <f t="array" ref="AM97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975" s="162">
        <f>Table1[[#This Row],[V2.0 TEC Requirement (kWh/wk)]]*52/3</f>
        <v>69.679999999999993</v>
      </c>
      <c r="AO975"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0.90149999999999997</v>
      </c>
      <c r="AP975" s="162">
        <f t="array" ref="AP97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975" s="162">
        <f>Table1[[#This Row],[Proposed V3.0 TEC Requirement (kWh/wk)]]+IF(Table1[[#This Row],[Maximum Document Size Width]]&gt;=275,A3_Weekly,0)+IF(AND(ISNUMBER(FIND("WiFi",Table1[[#This Row],[Functional Adders]])),ISERROR(FIND("Ethernet",Table1[[#This Row],[Functional Adders]]))),WiFi_Weekly,0)</f>
        <v>0.70099999999999996</v>
      </c>
      <c r="AR975" s="162" t="b">
        <f>Table1[[#This Row],[Typical Electricity Consumption (TEC) Per Proposed V3.0 Calculations (kWh/wk)]]&lt;=Table1[[#This Row],[Proposed V3.0 TEC Requirement Plus A3 and Wi-Fi Allowances (kWh/wk)]]</f>
        <v>0</v>
      </c>
      <c r="AS975" s="162" t="b">
        <f t="shared" si="17"/>
        <v>0</v>
      </c>
    </row>
    <row r="976" spans="1:45" ht="72" x14ac:dyDescent="0.2">
      <c r="A976" s="131">
        <v>2289814</v>
      </c>
      <c r="B976" s="132" t="s">
        <v>1319</v>
      </c>
      <c r="C976" s="132" t="s">
        <v>229</v>
      </c>
      <c r="D976" s="132" t="s">
        <v>1333</v>
      </c>
      <c r="E976" s="132" t="s">
        <v>1338</v>
      </c>
      <c r="F976" s="132"/>
      <c r="G976" s="132" t="s">
        <v>29</v>
      </c>
      <c r="H976" s="132" t="s">
        <v>22</v>
      </c>
      <c r="I976" s="132">
        <v>216</v>
      </c>
      <c r="J976" s="132">
        <v>356</v>
      </c>
      <c r="K976" s="132"/>
      <c r="L976" s="132" t="s">
        <v>32</v>
      </c>
      <c r="M976" s="132" t="s">
        <v>21</v>
      </c>
      <c r="N976" s="132">
        <v>36</v>
      </c>
      <c r="O976" s="132" t="s">
        <v>23</v>
      </c>
      <c r="P976" s="134">
        <v>2.9590000000000001</v>
      </c>
      <c r="Q976" s="134">
        <v>153.86799999999999</v>
      </c>
      <c r="R976" s="132" t="s">
        <v>25</v>
      </c>
      <c r="S976" s="132">
        <v>42781</v>
      </c>
      <c r="T976" s="132">
        <v>42800</v>
      </c>
      <c r="U976" s="132" t="s">
        <v>35</v>
      </c>
      <c r="V976" s="132" t="s">
        <v>1339</v>
      </c>
      <c r="W976" s="144">
        <v>5</v>
      </c>
      <c r="X976" s="144">
        <v>510</v>
      </c>
      <c r="Y976" s="144">
        <v>1338</v>
      </c>
      <c r="Z976" s="144">
        <v>1056</v>
      </c>
      <c r="AA976" s="144">
        <v>32</v>
      </c>
      <c r="AB976" s="145">
        <v>553.4</v>
      </c>
      <c r="AC976" s="145">
        <v>2.9590000000000001</v>
      </c>
      <c r="AD976" s="145">
        <v>138.35</v>
      </c>
      <c r="AE976" s="145">
        <v>0.92874999999999996</v>
      </c>
      <c r="AF976" s="145">
        <v>48.295000000000002</v>
      </c>
      <c r="AG976" s="139">
        <f>Table1[[#This Row],[Print/Copy Time from Sleep Mode (s)]]-Table1[[#This Row],[Print/Copy Time from Ready State (s)]]</f>
        <v>828</v>
      </c>
      <c r="AH976"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976" s="139" t="b">
        <f>IF(Table1[[#This Row],[Recovery Time Requirement (s)]]="No Requirement",TRUE,IF(Table1[[#This Row],[Recovery Time Requirement (s)]]="Default Delay Time Missing","Unknown",Table1[[#This Row],[Recovery Time (s) (Tactive1 - Tactive0)]]&lt;=Table1[[#This Row],[Recovery Time Requirement (s)]]))</f>
        <v>0</v>
      </c>
      <c r="AJ976" s="139" t="b">
        <f>Table1[[#This Row],[Automatic Duplex Output Capable]]&lt;&gt;"Optional"</f>
        <v>1</v>
      </c>
      <c r="AK976"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6" s="145" t="str">
        <f t="array" ref="AL97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76" s="145">
        <f t="array" ref="AM97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5.0500000000000007</v>
      </c>
      <c r="AN976" s="145">
        <f>Table1[[#This Row],[V2.0 TEC Requirement (kWh/wk)]]*52/3</f>
        <v>87.533333333333346</v>
      </c>
      <c r="AO976"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0.92874999999999996</v>
      </c>
      <c r="AP976" s="145">
        <f t="array" ref="AP97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0.75500000000000012</v>
      </c>
      <c r="AQ976" s="145">
        <f>Table1[[#This Row],[Proposed V3.0 TEC Requirement (kWh/wk)]]+IF(Table1[[#This Row],[Maximum Document Size Width]]&gt;=275,A3_Weekly,0)+IF(AND(ISNUMBER(FIND("WiFi",Table1[[#This Row],[Functional Adders]])),ISERROR(FIND("Ethernet",Table1[[#This Row],[Functional Adders]]))),WiFi_Weekly,0)</f>
        <v>0.75500000000000012</v>
      </c>
      <c r="AR976" s="145" t="b">
        <f>Table1[[#This Row],[Typical Electricity Consumption (TEC) Per Proposed V3.0 Calculations (kWh/wk)]]&lt;=Table1[[#This Row],[Proposed V3.0 TEC Requirement Plus A3 and Wi-Fi Allowances (kWh/wk)]]</f>
        <v>0</v>
      </c>
      <c r="AS976" s="145" t="b">
        <f t="shared" si="17"/>
        <v>0</v>
      </c>
    </row>
    <row r="977" spans="1:45" ht="72" x14ac:dyDescent="0.2">
      <c r="A977" s="131">
        <v>2286279</v>
      </c>
      <c r="B977" s="132" t="s">
        <v>1319</v>
      </c>
      <c r="C977" s="132" t="s">
        <v>229</v>
      </c>
      <c r="D977" s="132" t="s">
        <v>1333</v>
      </c>
      <c r="E977" s="132" t="s">
        <v>3439</v>
      </c>
      <c r="F977" s="132"/>
      <c r="G977" s="132" t="s">
        <v>1432</v>
      </c>
      <c r="H977" s="132" t="s">
        <v>22</v>
      </c>
      <c r="I977" s="132">
        <v>216</v>
      </c>
      <c r="J977" s="132">
        <v>356</v>
      </c>
      <c r="K977" s="132"/>
      <c r="L977" s="132" t="s">
        <v>32</v>
      </c>
      <c r="M977" s="132" t="s">
        <v>21</v>
      </c>
      <c r="N977" s="132">
        <v>36</v>
      </c>
      <c r="O977" s="132" t="s">
        <v>24</v>
      </c>
      <c r="P977" s="134">
        <v>3.343</v>
      </c>
      <c r="Q977" s="134">
        <v>173.83600000000001</v>
      </c>
      <c r="R977" s="132" t="s">
        <v>25</v>
      </c>
      <c r="S977" s="132">
        <v>42781</v>
      </c>
      <c r="T977" s="132">
        <v>42800</v>
      </c>
      <c r="U977" s="132" t="s">
        <v>35</v>
      </c>
      <c r="V977" s="132" t="s">
        <v>3897</v>
      </c>
      <c r="W977" s="144">
        <v>5</v>
      </c>
      <c r="X977" s="144">
        <v>510</v>
      </c>
      <c r="Y977" s="144">
        <v>1320</v>
      </c>
      <c r="Z977" s="144">
        <v>1038</v>
      </c>
      <c r="AA977" s="144">
        <v>32</v>
      </c>
      <c r="AB977" s="145">
        <v>625</v>
      </c>
      <c r="AC977" s="145">
        <v>3.3426</v>
      </c>
      <c r="AD977" s="145">
        <v>156.25</v>
      </c>
      <c r="AE977" s="145">
        <v>1.0498499999999999</v>
      </c>
      <c r="AF977" s="145">
        <v>54.592199999999998</v>
      </c>
      <c r="AG977" s="139">
        <f>Table1[[#This Row],[Print/Copy Time from Sleep Mode (s)]]-Table1[[#This Row],[Print/Copy Time from Ready State (s)]]</f>
        <v>810</v>
      </c>
      <c r="AH977"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20.119999999999997</v>
      </c>
      <c r="AI977" s="139" t="b">
        <f>IF(Table1[[#This Row],[Recovery Time Requirement (s)]]="No Requirement",TRUE,IF(Table1[[#This Row],[Recovery Time Requirement (s)]]="Default Delay Time Missing","Unknown",Table1[[#This Row],[Recovery Time (s) (Tactive1 - Tactive0)]]&lt;=Table1[[#This Row],[Recovery Time Requirement (s)]]))</f>
        <v>0</v>
      </c>
      <c r="AJ977" s="139" t="b">
        <f>Table1[[#This Row],[Automatic Duplex Output Capable]]&lt;&gt;"Optional"</f>
        <v>1</v>
      </c>
      <c r="AK977"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7" s="145" t="str">
        <f t="array" ref="AL97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7" s="145">
        <f t="array" ref="AM97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5.15</v>
      </c>
      <c r="AN977" s="145">
        <f>Table1[[#This Row],[V2.0 TEC Requirement (kWh/wk)]]*52/3</f>
        <v>89.266666666666666</v>
      </c>
      <c r="AO977"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1.0498499999999999</v>
      </c>
      <c r="AP977" s="145">
        <f t="array" ref="AP97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0.56899999999999995</v>
      </c>
      <c r="AQ977" s="145">
        <f>Table1[[#This Row],[Proposed V3.0 TEC Requirement (kWh/wk)]]+IF(Table1[[#This Row],[Maximum Document Size Width]]&gt;=275,A3_Weekly,0)+IF(AND(ISNUMBER(FIND("WiFi",Table1[[#This Row],[Functional Adders]])),ISERROR(FIND("Ethernet",Table1[[#This Row],[Functional Adders]]))),WiFi_Weekly,0)</f>
        <v>0.56899999999999995</v>
      </c>
      <c r="AR977" s="145" t="b">
        <f>Table1[[#This Row],[Typical Electricity Consumption (TEC) Per Proposed V3.0 Calculations (kWh/wk)]]&lt;=Table1[[#This Row],[Proposed V3.0 TEC Requirement Plus A3 and Wi-Fi Allowances (kWh/wk)]]</f>
        <v>0</v>
      </c>
      <c r="AS977" s="145" t="b">
        <f t="shared" si="17"/>
        <v>0</v>
      </c>
    </row>
    <row r="978" spans="1:45" ht="72" x14ac:dyDescent="0.2">
      <c r="A978" s="131">
        <v>2286795</v>
      </c>
      <c r="B978" s="132" t="s">
        <v>1319</v>
      </c>
      <c r="C978" s="132" t="s">
        <v>229</v>
      </c>
      <c r="D978" s="132" t="s">
        <v>1333</v>
      </c>
      <c r="E978" s="132" t="s">
        <v>1340</v>
      </c>
      <c r="F978" s="132"/>
      <c r="G978" s="132" t="s">
        <v>29</v>
      </c>
      <c r="H978" s="132" t="s">
        <v>22</v>
      </c>
      <c r="I978" s="132">
        <v>216</v>
      </c>
      <c r="J978" s="132">
        <v>356</v>
      </c>
      <c r="K978" s="132"/>
      <c r="L978" s="132" t="s">
        <v>32</v>
      </c>
      <c r="M978" s="132" t="s">
        <v>21</v>
      </c>
      <c r="N978" s="132">
        <v>45</v>
      </c>
      <c r="O978" s="132" t="s">
        <v>23</v>
      </c>
      <c r="P978" s="134">
        <v>3.202</v>
      </c>
      <c r="Q978" s="134">
        <v>166.50399999999999</v>
      </c>
      <c r="R978" s="132" t="s">
        <v>25</v>
      </c>
      <c r="S978" s="132">
        <v>42823</v>
      </c>
      <c r="T978" s="132">
        <v>42801</v>
      </c>
      <c r="U978" s="132" t="s">
        <v>35</v>
      </c>
      <c r="V978" s="132" t="s">
        <v>1341</v>
      </c>
      <c r="W978" s="144">
        <v>5</v>
      </c>
      <c r="X978" s="144">
        <v>318</v>
      </c>
      <c r="Y978" s="144">
        <v>1194</v>
      </c>
      <c r="Z978" s="144">
        <v>972</v>
      </c>
      <c r="AA978" s="144">
        <v>32</v>
      </c>
      <c r="AB978" s="145">
        <v>607.20000000000005</v>
      </c>
      <c r="AC978" s="145">
        <v>3.2023999999999999</v>
      </c>
      <c r="AD978" s="145">
        <v>151.80000000000001</v>
      </c>
      <c r="AE978" s="145">
        <v>0.96439999999999992</v>
      </c>
      <c r="AF978" s="145">
        <v>50.148799999999994</v>
      </c>
      <c r="AG978" s="139">
        <f>Table1[[#This Row],[Print/Copy Time from Sleep Mode (s)]]-Table1[[#This Row],[Print/Copy Time from Ready State (s)]]</f>
        <v>876</v>
      </c>
      <c r="AH978"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978" s="139" t="b">
        <f>IF(Table1[[#This Row],[Recovery Time Requirement (s)]]="No Requirement",TRUE,IF(Table1[[#This Row],[Recovery Time Requirement (s)]]="Default Delay Time Missing","Unknown",Table1[[#This Row],[Recovery Time (s) (Tactive1 - Tactive0)]]&lt;=Table1[[#This Row],[Recovery Time Requirement (s)]]))</f>
        <v>0</v>
      </c>
      <c r="AJ978" s="139" t="b">
        <f>Table1[[#This Row],[Automatic Duplex Output Capable]]&lt;&gt;"Optional"</f>
        <v>1</v>
      </c>
      <c r="AK978"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8" s="145" t="str">
        <f t="array" ref="AL97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78" s="145">
        <f t="array" ref="AM97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6.85</v>
      </c>
      <c r="AN978" s="145">
        <f>Table1[[#This Row],[V2.0 TEC Requirement (kWh/wk)]]*52/3</f>
        <v>118.73333333333333</v>
      </c>
      <c r="AO978"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0.96439999999999992</v>
      </c>
      <c r="AP978" s="145">
        <f t="array" ref="AP97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0.92299999999999993</v>
      </c>
      <c r="AQ978" s="145">
        <f>Table1[[#This Row],[Proposed V3.0 TEC Requirement (kWh/wk)]]+IF(Table1[[#This Row],[Maximum Document Size Width]]&gt;=275,A3_Weekly,0)+IF(AND(ISNUMBER(FIND("WiFi",Table1[[#This Row],[Functional Adders]])),ISERROR(FIND("Ethernet",Table1[[#This Row],[Functional Adders]]))),WiFi_Weekly,0)</f>
        <v>0.92299999999999993</v>
      </c>
      <c r="AR978" s="145" t="b">
        <f>Table1[[#This Row],[Typical Electricity Consumption (TEC) Per Proposed V3.0 Calculations (kWh/wk)]]&lt;=Table1[[#This Row],[Proposed V3.0 TEC Requirement Plus A3 and Wi-Fi Allowances (kWh/wk)]]</f>
        <v>0</v>
      </c>
      <c r="AS978" s="145" t="b">
        <f t="shared" si="17"/>
        <v>0</v>
      </c>
    </row>
    <row r="979" spans="1:45" ht="72" x14ac:dyDescent="0.2">
      <c r="A979" s="131">
        <v>2286799</v>
      </c>
      <c r="B979" s="132" t="s">
        <v>1319</v>
      </c>
      <c r="C979" s="132" t="s">
        <v>229</v>
      </c>
      <c r="D979" s="132" t="s">
        <v>1333</v>
      </c>
      <c r="E979" s="132" t="s">
        <v>3440</v>
      </c>
      <c r="F979" s="132"/>
      <c r="G979" s="132" t="s">
        <v>1432</v>
      </c>
      <c r="H979" s="132" t="s">
        <v>22</v>
      </c>
      <c r="I979" s="132">
        <v>216</v>
      </c>
      <c r="J979" s="132">
        <v>356</v>
      </c>
      <c r="K979" s="132"/>
      <c r="L979" s="132" t="s">
        <v>32</v>
      </c>
      <c r="M979" s="132" t="s">
        <v>21</v>
      </c>
      <c r="N979" s="132">
        <v>45</v>
      </c>
      <c r="O979" s="132" t="s">
        <v>24</v>
      </c>
      <c r="P979" s="134">
        <v>3.45</v>
      </c>
      <c r="Q979" s="134">
        <v>179.4</v>
      </c>
      <c r="R979" s="132" t="s">
        <v>25</v>
      </c>
      <c r="S979" s="132">
        <v>42823</v>
      </c>
      <c r="T979" s="132">
        <v>42801</v>
      </c>
      <c r="U979" s="132" t="s">
        <v>35</v>
      </c>
      <c r="V979" s="132" t="s">
        <v>3898</v>
      </c>
      <c r="W979" s="144">
        <v>5</v>
      </c>
      <c r="X979" s="144">
        <v>324</v>
      </c>
      <c r="Y979" s="144">
        <v>1548</v>
      </c>
      <c r="Z979" s="144">
        <v>1332</v>
      </c>
      <c r="AA979" s="144">
        <v>32</v>
      </c>
      <c r="AB979" s="145">
        <v>654.20000000000005</v>
      </c>
      <c r="AC979" s="145">
        <v>3.4501999999999997</v>
      </c>
      <c r="AD979" s="145">
        <v>163.55000000000001</v>
      </c>
      <c r="AE979" s="145">
        <v>1.03895</v>
      </c>
      <c r="AF979" s="145">
        <v>54.025400000000005</v>
      </c>
      <c r="AG979" s="139">
        <f>Table1[[#This Row],[Print/Copy Time from Sleep Mode (s)]]-Table1[[#This Row],[Print/Copy Time from Ready State (s)]]</f>
        <v>1224</v>
      </c>
      <c r="AH979"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23.9</v>
      </c>
      <c r="AI979" s="139" t="b">
        <f>IF(Table1[[#This Row],[Recovery Time Requirement (s)]]="No Requirement",TRUE,IF(Table1[[#This Row],[Recovery Time Requirement (s)]]="Default Delay Time Missing","Unknown",Table1[[#This Row],[Recovery Time (s) (Tactive1 - Tactive0)]]&lt;=Table1[[#This Row],[Recovery Time Requirement (s)]]))</f>
        <v>0</v>
      </c>
      <c r="AJ979" s="139" t="b">
        <f>Table1[[#This Row],[Automatic Duplex Output Capable]]&lt;&gt;"Optional"</f>
        <v>1</v>
      </c>
      <c r="AK979"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79" s="145" t="str">
        <f t="array" ref="AL97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79" s="145">
        <f t="array" ref="AM97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6.95</v>
      </c>
      <c r="AN979" s="145">
        <f>Table1[[#This Row],[V2.0 TEC Requirement (kWh/wk)]]*52/3</f>
        <v>120.46666666666668</v>
      </c>
      <c r="AO979"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1.03895</v>
      </c>
      <c r="AP979" s="145">
        <f t="array" ref="AP97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0.72599999999999998</v>
      </c>
      <c r="AQ979" s="145">
        <f>Table1[[#This Row],[Proposed V3.0 TEC Requirement (kWh/wk)]]+IF(Table1[[#This Row],[Maximum Document Size Width]]&gt;=275,A3_Weekly,0)+IF(AND(ISNUMBER(FIND("WiFi",Table1[[#This Row],[Functional Adders]])),ISERROR(FIND("Ethernet",Table1[[#This Row],[Functional Adders]]))),WiFi_Weekly,0)</f>
        <v>0.72599999999999998</v>
      </c>
      <c r="AR979" s="145" t="b">
        <f>Table1[[#This Row],[Typical Electricity Consumption (TEC) Per Proposed V3.0 Calculations (kWh/wk)]]&lt;=Table1[[#This Row],[Proposed V3.0 TEC Requirement Plus A3 and Wi-Fi Allowances (kWh/wk)]]</f>
        <v>0</v>
      </c>
      <c r="AS979" s="145" t="b">
        <f t="shared" si="17"/>
        <v>0</v>
      </c>
    </row>
    <row r="980" spans="1:45" ht="72" x14ac:dyDescent="0.2">
      <c r="A980" s="131">
        <v>2286797</v>
      </c>
      <c r="B980" s="132" t="s">
        <v>1319</v>
      </c>
      <c r="C980" s="132" t="s">
        <v>229</v>
      </c>
      <c r="D980" s="132" t="s">
        <v>1333</v>
      </c>
      <c r="E980" s="132" t="s">
        <v>1342</v>
      </c>
      <c r="F980" s="132"/>
      <c r="G980" s="132" t="s">
        <v>29</v>
      </c>
      <c r="H980" s="132" t="s">
        <v>22</v>
      </c>
      <c r="I980" s="132">
        <v>216</v>
      </c>
      <c r="J980" s="132">
        <v>356</v>
      </c>
      <c r="K980" s="132"/>
      <c r="L980" s="132" t="s">
        <v>32</v>
      </c>
      <c r="M980" s="132" t="s">
        <v>21</v>
      </c>
      <c r="N980" s="132">
        <v>55</v>
      </c>
      <c r="O980" s="132" t="s">
        <v>23</v>
      </c>
      <c r="P980" s="134">
        <v>3.9950000000000001</v>
      </c>
      <c r="Q980" s="134">
        <v>207.74</v>
      </c>
      <c r="R980" s="132" t="s">
        <v>25</v>
      </c>
      <c r="S980" s="132">
        <v>42823</v>
      </c>
      <c r="T980" s="132">
        <v>42801</v>
      </c>
      <c r="U980" s="132" t="s">
        <v>35</v>
      </c>
      <c r="V980" s="132" t="s">
        <v>1343</v>
      </c>
      <c r="W980" s="144">
        <v>5</v>
      </c>
      <c r="X980" s="144">
        <v>312</v>
      </c>
      <c r="Y980" s="144">
        <v>1164</v>
      </c>
      <c r="Z980" s="144">
        <v>954</v>
      </c>
      <c r="AA980" s="144">
        <v>32</v>
      </c>
      <c r="AB980" s="145">
        <v>763.2</v>
      </c>
      <c r="AC980" s="145">
        <v>3.9951999999999996</v>
      </c>
      <c r="AD980" s="145">
        <v>190.8</v>
      </c>
      <c r="AE980" s="145">
        <v>1.1752</v>
      </c>
      <c r="AF980" s="145">
        <v>61.110399999999998</v>
      </c>
      <c r="AG980" s="139">
        <f>Table1[[#This Row],[Print/Copy Time from Sleep Mode (s)]]-Table1[[#This Row],[Print/Copy Time from Ready State (s)]]</f>
        <v>852</v>
      </c>
      <c r="AH980"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80" s="139" t="b">
        <f>IF(Table1[[#This Row],[Recovery Time Requirement (s)]]="No Requirement",TRUE,IF(Table1[[#This Row],[Recovery Time Requirement (s)]]="Default Delay Time Missing","Unknown",Table1[[#This Row],[Recovery Time (s) (Tactive1 - Tactive0)]]&lt;=Table1[[#This Row],[Recovery Time Requirement (s)]]))</f>
        <v>0</v>
      </c>
      <c r="AJ980" s="139" t="b">
        <f>Table1[[#This Row],[Automatic Duplex Output Capable]]&lt;&gt;"Optional"</f>
        <v>1</v>
      </c>
      <c r="AK980"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0" s="145" t="str">
        <f t="array" ref="AL98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80" s="145">
        <f t="array" ref="AM98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8.85</v>
      </c>
      <c r="AN980" s="145">
        <f>Table1[[#This Row],[V2.0 TEC Requirement (kWh/wk)]]*52/3</f>
        <v>153.4</v>
      </c>
      <c r="AO980"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1.1752</v>
      </c>
      <c r="AP980" s="145">
        <f t="array" ref="AP98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0.94299999999999995</v>
      </c>
      <c r="AQ980" s="145">
        <f>Table1[[#This Row],[Proposed V3.0 TEC Requirement (kWh/wk)]]+IF(Table1[[#This Row],[Maximum Document Size Width]]&gt;=275,A3_Weekly,0)+IF(AND(ISNUMBER(FIND("WiFi",Table1[[#This Row],[Functional Adders]])),ISERROR(FIND("Ethernet",Table1[[#This Row],[Functional Adders]]))),WiFi_Weekly,0)</f>
        <v>0.94299999999999995</v>
      </c>
      <c r="AR980" s="145" t="b">
        <f>Table1[[#This Row],[Typical Electricity Consumption (TEC) Per Proposed V3.0 Calculations (kWh/wk)]]&lt;=Table1[[#This Row],[Proposed V3.0 TEC Requirement Plus A3 and Wi-Fi Allowances (kWh/wk)]]</f>
        <v>0</v>
      </c>
      <c r="AS980" s="145" t="b">
        <f t="shared" si="17"/>
        <v>0</v>
      </c>
    </row>
    <row r="981" spans="1:45" ht="72" x14ac:dyDescent="0.2">
      <c r="A981" s="147">
        <v>2286801</v>
      </c>
      <c r="B981" s="148" t="s">
        <v>1319</v>
      </c>
      <c r="C981" s="148" t="s">
        <v>229</v>
      </c>
      <c r="D981" s="148" t="s">
        <v>1333</v>
      </c>
      <c r="E981" s="148" t="s">
        <v>3441</v>
      </c>
      <c r="F981" s="148"/>
      <c r="G981" s="148" t="s">
        <v>1432</v>
      </c>
      <c r="H981" s="148" t="s">
        <v>22</v>
      </c>
      <c r="I981" s="148">
        <v>216</v>
      </c>
      <c r="J981" s="148">
        <v>356</v>
      </c>
      <c r="K981" s="148"/>
      <c r="L981" s="148" t="s">
        <v>32</v>
      </c>
      <c r="M981" s="148" t="s">
        <v>21</v>
      </c>
      <c r="N981" s="148">
        <v>55</v>
      </c>
      <c r="O981" s="148" t="s">
        <v>24</v>
      </c>
      <c r="P981" s="151">
        <v>4.2779999999999996</v>
      </c>
      <c r="Q981" s="151">
        <v>222.45599999999999</v>
      </c>
      <c r="R981" s="148" t="s">
        <v>25</v>
      </c>
      <c r="S981" s="148">
        <v>42823</v>
      </c>
      <c r="T981" s="148">
        <v>42801</v>
      </c>
      <c r="U981" s="148" t="s">
        <v>35</v>
      </c>
      <c r="V981" s="148" t="s">
        <v>3899</v>
      </c>
      <c r="W981" s="144">
        <v>5</v>
      </c>
      <c r="X981" s="144">
        <v>330</v>
      </c>
      <c r="Y981" s="144">
        <v>1530</v>
      </c>
      <c r="Z981" s="144">
        <v>1272</v>
      </c>
      <c r="AA981" s="144">
        <v>32</v>
      </c>
      <c r="AB981" s="145">
        <v>811.99999999999989</v>
      </c>
      <c r="AC981" s="145">
        <v>4.2776000000000005</v>
      </c>
      <c r="AD981" s="145">
        <v>202.99999999999997</v>
      </c>
      <c r="AE981" s="145">
        <v>1.2835999999999999</v>
      </c>
      <c r="AF981" s="145">
        <v>66.747199999999992</v>
      </c>
      <c r="AG981" s="139">
        <f>Table1[[#This Row],[Print/Copy Time from Sleep Mode (s)]]-Table1[[#This Row],[Print/Copy Time from Ready State (s)]]</f>
        <v>1200</v>
      </c>
      <c r="AH981"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28.099999999999998</v>
      </c>
      <c r="AI981" s="139" t="b">
        <f>IF(Table1[[#This Row],[Recovery Time Requirement (s)]]="No Requirement",TRUE,IF(Table1[[#This Row],[Recovery Time Requirement (s)]]="Default Delay Time Missing","Unknown",Table1[[#This Row],[Recovery Time (s) (Tactive1 - Tactive0)]]&lt;=Table1[[#This Row],[Recovery Time Requirement (s)]]))</f>
        <v>0</v>
      </c>
      <c r="AJ981" s="139" t="b">
        <f>Table1[[#This Row],[Automatic Duplex Output Capable]]&lt;&gt;"Optional"</f>
        <v>1</v>
      </c>
      <c r="AK981"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1" s="145" t="str">
        <f t="array" ref="AL98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1" s="145">
        <f t="array" ref="AM98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8.9499999999999993</v>
      </c>
      <c r="AN981" s="145">
        <f>Table1[[#This Row],[V2.0 TEC Requirement (kWh/wk)]]*52/3</f>
        <v>155.13333333333333</v>
      </c>
      <c r="AO981"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1.2835999999999999</v>
      </c>
      <c r="AP981" s="145">
        <f t="array" ref="AP98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0.85599999999999998</v>
      </c>
      <c r="AQ981" s="145">
        <f>Table1[[#This Row],[Proposed V3.0 TEC Requirement (kWh/wk)]]+IF(Table1[[#This Row],[Maximum Document Size Width]]&gt;=275,A3_Weekly,0)+IF(AND(ISNUMBER(FIND("WiFi",Table1[[#This Row],[Functional Adders]])),ISERROR(FIND("Ethernet",Table1[[#This Row],[Functional Adders]]))),WiFi_Weekly,0)</f>
        <v>0.85599999999999998</v>
      </c>
      <c r="AR981" s="145" t="b">
        <f>Table1[[#This Row],[Typical Electricity Consumption (TEC) Per Proposed V3.0 Calculations (kWh/wk)]]&lt;=Table1[[#This Row],[Proposed V3.0 TEC Requirement Plus A3 and Wi-Fi Allowances (kWh/wk)]]</f>
        <v>0</v>
      </c>
      <c r="AS981" s="145" t="b">
        <f t="shared" si="17"/>
        <v>0</v>
      </c>
    </row>
    <row r="982" spans="1:45" ht="36" x14ac:dyDescent="0.2">
      <c r="A982" s="131">
        <v>2184667</v>
      </c>
      <c r="B982" s="132" t="s">
        <v>1319</v>
      </c>
      <c r="C982" s="132" t="s">
        <v>229</v>
      </c>
      <c r="D982" s="132" t="s">
        <v>3442</v>
      </c>
      <c r="E982" s="132" t="s">
        <v>3442</v>
      </c>
      <c r="F982" s="132"/>
      <c r="G982" s="132" t="s">
        <v>29</v>
      </c>
      <c r="H982" s="132" t="s">
        <v>22</v>
      </c>
      <c r="I982" s="132">
        <v>203</v>
      </c>
      <c r="J982" s="132">
        <v>356</v>
      </c>
      <c r="K982" s="132"/>
      <c r="L982" s="132" t="s">
        <v>32</v>
      </c>
      <c r="M982" s="132" t="s">
        <v>28</v>
      </c>
      <c r="N982" s="132">
        <v>47</v>
      </c>
      <c r="O982" s="132" t="s">
        <v>24</v>
      </c>
      <c r="P982" s="134">
        <v>3.2</v>
      </c>
      <c r="Q982" s="134">
        <v>166.4</v>
      </c>
      <c r="R982" s="132" t="s">
        <v>25</v>
      </c>
      <c r="S982" s="132">
        <v>41526</v>
      </c>
      <c r="T982" s="132">
        <v>41453</v>
      </c>
      <c r="U982" s="132" t="s">
        <v>195</v>
      </c>
      <c r="V982" s="132" t="s">
        <v>3900</v>
      </c>
      <c r="W982" s="144">
        <v>1</v>
      </c>
      <c r="X982" s="144">
        <v>4.2</v>
      </c>
      <c r="Y982" s="144">
        <v>18</v>
      </c>
      <c r="Z982" s="144">
        <v>13.2</v>
      </c>
      <c r="AA982" s="144">
        <v>32</v>
      </c>
      <c r="AB982" s="145">
        <v>574.79999999999995</v>
      </c>
      <c r="AC982" s="145">
        <v>3.1555999999999997</v>
      </c>
      <c r="AD982" s="145">
        <v>143.69999999999999</v>
      </c>
      <c r="AE982" s="145">
        <v>1.0660999999999998</v>
      </c>
      <c r="AF982" s="145">
        <v>55.43719999999999</v>
      </c>
      <c r="AG982" s="139">
        <f>Table1[[#This Row],[Print/Copy Time from Sleep Mode (s)]]-Table1[[#This Row],[Print/Copy Time from Ready State (s)]]</f>
        <v>13.8</v>
      </c>
      <c r="AH982"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982" s="139" t="b">
        <f>IF(Table1[[#This Row],[Recovery Time Requirement (s)]]="No Requirement",TRUE,IF(Table1[[#This Row],[Recovery Time Requirement (s)]]="Default Delay Time Missing","Unknown",Table1[[#This Row],[Recovery Time (s) (Tactive1 - Tactive0)]]&lt;=Table1[[#This Row],[Recovery Time Requirement (s)]]))</f>
        <v>1</v>
      </c>
      <c r="AJ982" s="139" t="b">
        <f>Table1[[#This Row],[Automatic Duplex Output Capable]]&lt;&gt;"Optional"</f>
        <v>1</v>
      </c>
      <c r="AK982"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2" s="145" t="str">
        <f t="array" ref="AL98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82" s="145">
        <f t="array" ref="AM98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3.7200000000000006</v>
      </c>
      <c r="AN982" s="145">
        <f>Table1[[#This Row],[V2.0 TEC Requirement (kWh/wk)]]*52/3</f>
        <v>64.48</v>
      </c>
      <c r="AO98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1.0660999999999998</v>
      </c>
      <c r="AP982" s="145">
        <f t="array" ref="AP98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0.71399999999999997</v>
      </c>
      <c r="AQ982" s="145">
        <f>Table1[[#This Row],[Proposed V3.0 TEC Requirement (kWh/wk)]]+IF(Table1[[#This Row],[Maximum Document Size Width]]&gt;=275,A3_Weekly,0)+IF(AND(ISNUMBER(FIND("WiFi",Table1[[#This Row],[Functional Adders]])),ISERROR(FIND("Ethernet",Table1[[#This Row],[Functional Adders]]))),WiFi_Weekly,0)</f>
        <v>0.71399999999999997</v>
      </c>
      <c r="AR982" s="145" t="b">
        <f>Table1[[#This Row],[Typical Electricity Consumption (TEC) Per Proposed V3.0 Calculations (kWh/wk)]]&lt;=Table1[[#This Row],[Proposed V3.0 TEC Requirement Plus A3 and Wi-Fi Allowances (kWh/wk)]]</f>
        <v>0</v>
      </c>
      <c r="AS982" s="145" t="b">
        <f t="shared" si="17"/>
        <v>0</v>
      </c>
    </row>
    <row r="983" spans="1:45" ht="36" x14ac:dyDescent="0.2">
      <c r="A983" s="131">
        <v>2280097</v>
      </c>
      <c r="B983" s="132" t="s">
        <v>1319</v>
      </c>
      <c r="C983" s="132" t="s">
        <v>229</v>
      </c>
      <c r="D983" s="132" t="s">
        <v>1364</v>
      </c>
      <c r="E983" s="132" t="s">
        <v>1364</v>
      </c>
      <c r="F983" s="132"/>
      <c r="G983" s="132" t="s">
        <v>1432</v>
      </c>
      <c r="H983" s="132" t="s">
        <v>22</v>
      </c>
      <c r="I983" s="132">
        <v>330</v>
      </c>
      <c r="J983" s="132">
        <v>660</v>
      </c>
      <c r="K983" s="132"/>
      <c r="L983" s="132" t="s">
        <v>32</v>
      </c>
      <c r="M983" s="132" t="s">
        <v>21</v>
      </c>
      <c r="N983" s="132">
        <v>80</v>
      </c>
      <c r="O983" s="132" t="s">
        <v>24</v>
      </c>
      <c r="P983" s="134">
        <v>17.449000000000002</v>
      </c>
      <c r="Q983" s="134">
        <v>907.34799999999996</v>
      </c>
      <c r="R983" s="132" t="s">
        <v>25</v>
      </c>
      <c r="S983" s="132">
        <v>42767</v>
      </c>
      <c r="T983" s="132">
        <v>42632</v>
      </c>
      <c r="U983" s="132" t="s">
        <v>93</v>
      </c>
      <c r="V983" s="132" t="s">
        <v>1365</v>
      </c>
      <c r="W983" s="144">
        <v>1</v>
      </c>
      <c r="X983" s="144">
        <v>10.8</v>
      </c>
      <c r="Y983" s="144">
        <v>229.2</v>
      </c>
      <c r="Z983" s="144">
        <v>156</v>
      </c>
      <c r="AA983" s="144">
        <v>32</v>
      </c>
      <c r="AB983" s="145">
        <v>3458.2</v>
      </c>
      <c r="AC983" s="145">
        <v>17.4574</v>
      </c>
      <c r="AD983" s="145">
        <v>864.55</v>
      </c>
      <c r="AE983" s="145">
        <v>4.5281499999999992</v>
      </c>
      <c r="AF983" s="145">
        <v>235.46379999999996</v>
      </c>
      <c r="AG983" s="139">
        <f>Table1[[#This Row],[Print/Copy Time from Sleep Mode (s)]]-Table1[[#This Row],[Print/Copy Time from Ready State (s)]]</f>
        <v>218.39999999999998</v>
      </c>
      <c r="AH983"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83" s="139" t="b">
        <f>IF(Table1[[#This Row],[Recovery Time Requirement (s)]]="No Requirement",TRUE,IF(Table1[[#This Row],[Recovery Time Requirement (s)]]="Default Delay Time Missing","Unknown",Table1[[#This Row],[Recovery Time (s) (Tactive1 - Tactive0)]]&lt;=Table1[[#This Row],[Recovery Time Requirement (s)]]))</f>
        <v>0</v>
      </c>
      <c r="AJ983" s="139" t="b">
        <f>Table1[[#This Row],[Automatic Duplex Output Capable]]&lt;&gt;"Optional"</f>
        <v>1</v>
      </c>
      <c r="AK983"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3" s="145" t="str">
        <f t="array" ref="AL98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3" s="145">
        <f t="array" ref="AM98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19.250000000000004</v>
      </c>
      <c r="AN983" s="145">
        <f>Table1[[#This Row],[V2.0 TEC Requirement (kWh/wk)]]*52/3</f>
        <v>333.66666666666674</v>
      </c>
      <c r="AO983"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4.4781499999999994</v>
      </c>
      <c r="AP983" s="145">
        <f t="array" ref="AP98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1.9980000000000002</v>
      </c>
      <c r="AQ983" s="145">
        <f>Table1[[#This Row],[Proposed V3.0 TEC Requirement (kWh/wk)]]+IF(Table1[[#This Row],[Maximum Document Size Width]]&gt;=275,A3_Weekly,0)+IF(AND(ISNUMBER(FIND("WiFi",Table1[[#This Row],[Functional Adders]])),ISERROR(FIND("Ethernet",Table1[[#This Row],[Functional Adders]]))),WiFi_Weekly,0)</f>
        <v>2.048</v>
      </c>
      <c r="AR983" s="145" t="b">
        <f>Table1[[#This Row],[Typical Electricity Consumption (TEC) Per Proposed V3.0 Calculations (kWh/wk)]]&lt;=Table1[[#This Row],[Proposed V3.0 TEC Requirement Plus A3 and Wi-Fi Allowances (kWh/wk)]]</f>
        <v>0</v>
      </c>
      <c r="AS983" s="145" t="b">
        <f t="shared" si="17"/>
        <v>0</v>
      </c>
    </row>
    <row r="984" spans="1:45" ht="48" x14ac:dyDescent="0.2">
      <c r="A984" s="131">
        <v>2280098</v>
      </c>
      <c r="B984" s="132" t="s">
        <v>1319</v>
      </c>
      <c r="C984" s="132" t="s">
        <v>229</v>
      </c>
      <c r="D984" s="132" t="s">
        <v>1366</v>
      </c>
      <c r="E984" s="132" t="s">
        <v>1366</v>
      </c>
      <c r="F984" s="132"/>
      <c r="G984" s="132" t="s">
        <v>29</v>
      </c>
      <c r="H984" s="132" t="s">
        <v>22</v>
      </c>
      <c r="I984" s="132">
        <v>300</v>
      </c>
      <c r="J984" s="132">
        <v>660</v>
      </c>
      <c r="K984" s="132"/>
      <c r="L984" s="132" t="s">
        <v>32</v>
      </c>
      <c r="M984" s="132" t="s">
        <v>21</v>
      </c>
      <c r="N984" s="132">
        <v>100</v>
      </c>
      <c r="O984" s="132" t="s">
        <v>24</v>
      </c>
      <c r="P984" s="134">
        <v>24.498000000000001</v>
      </c>
      <c r="Q984" s="134">
        <v>1273.896</v>
      </c>
      <c r="R984" s="132" t="s">
        <v>25</v>
      </c>
      <c r="S984" s="132">
        <v>42767</v>
      </c>
      <c r="T984" s="132">
        <v>42632</v>
      </c>
      <c r="U984" s="132" t="s">
        <v>93</v>
      </c>
      <c r="V984" s="132" t="s">
        <v>1367</v>
      </c>
      <c r="W984" s="144">
        <v>15</v>
      </c>
      <c r="X984" s="144">
        <v>7.8</v>
      </c>
      <c r="Y984" s="144">
        <v>210</v>
      </c>
      <c r="Z984" s="144">
        <v>63</v>
      </c>
      <c r="AA984" s="144">
        <v>32</v>
      </c>
      <c r="AB984" s="145">
        <v>4603.3999999999996</v>
      </c>
      <c r="AC984" s="145">
        <v>24.497607499999994</v>
      </c>
      <c r="AD984" s="145">
        <v>1150.8499999999999</v>
      </c>
      <c r="AE984" s="145">
        <v>7.2978575000000001</v>
      </c>
      <c r="AF984" s="145">
        <v>379.48858999999999</v>
      </c>
      <c r="AG984" s="139">
        <f>Table1[[#This Row],[Print/Copy Time from Sleep Mode (s)]]-Table1[[#This Row],[Print/Copy Time from Ready State (s)]]</f>
        <v>202.2</v>
      </c>
      <c r="AH984"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30</v>
      </c>
      <c r="AI984" s="139" t="b">
        <f>IF(Table1[[#This Row],[Recovery Time Requirement (s)]]="No Requirement",TRUE,IF(Table1[[#This Row],[Recovery Time Requirement (s)]]="Default Delay Time Missing","Unknown",Table1[[#This Row],[Recovery Time (s) (Tactive1 - Tactive0)]]&lt;=Table1[[#This Row],[Recovery Time Requirement (s)]]))</f>
        <v>0</v>
      </c>
      <c r="AJ984" s="139" t="b">
        <f>Table1[[#This Row],[Automatic Duplex Output Capable]]&lt;&gt;"Optional"</f>
        <v>1</v>
      </c>
      <c r="AK984"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4" s="145" t="str">
        <f t="array" ref="AL984">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84" s="145">
        <f t="array" ref="AM984">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30.650000000000002</v>
      </c>
      <c r="AN984" s="145">
        <f>Table1[[#This Row],[V2.0 TEC Requirement (kWh/wk)]]*52/3</f>
        <v>531.26666666666677</v>
      </c>
      <c r="AO984"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7.2478575000000003</v>
      </c>
      <c r="AP984" s="145">
        <f t="array" ref="AP984">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4.8550000000000004</v>
      </c>
      <c r="AQ984" s="145">
        <f>Table1[[#This Row],[Proposed V3.0 TEC Requirement (kWh/wk)]]+IF(Table1[[#This Row],[Maximum Document Size Width]]&gt;=275,A3_Weekly,0)+IF(AND(ISNUMBER(FIND("WiFi",Table1[[#This Row],[Functional Adders]])),ISERROR(FIND("Ethernet",Table1[[#This Row],[Functional Adders]]))),WiFi_Weekly,0)</f>
        <v>4.9050000000000002</v>
      </c>
      <c r="AR984" s="145" t="b">
        <f>Table1[[#This Row],[Typical Electricity Consumption (TEC) Per Proposed V3.0 Calculations (kWh/wk)]]&lt;=Table1[[#This Row],[Proposed V3.0 TEC Requirement Plus A3 and Wi-Fi Allowances (kWh/wk)]]</f>
        <v>0</v>
      </c>
      <c r="AS984" s="145" t="b">
        <f t="shared" si="17"/>
        <v>0</v>
      </c>
    </row>
    <row r="985" spans="1:45" ht="36" x14ac:dyDescent="0.2">
      <c r="A985" s="147">
        <v>2184668</v>
      </c>
      <c r="B985" s="148" t="s">
        <v>1319</v>
      </c>
      <c r="C985" s="148" t="s">
        <v>229</v>
      </c>
      <c r="D985" s="148" t="s">
        <v>3443</v>
      </c>
      <c r="E985" s="148" t="s">
        <v>3443</v>
      </c>
      <c r="F985" s="148"/>
      <c r="G985" s="148" t="s">
        <v>1432</v>
      </c>
      <c r="H985" s="148" t="s">
        <v>22</v>
      </c>
      <c r="I985" s="148">
        <v>203</v>
      </c>
      <c r="J985" s="148">
        <v>356</v>
      </c>
      <c r="K985" s="148"/>
      <c r="L985" s="148" t="s">
        <v>32</v>
      </c>
      <c r="M985" s="148" t="s">
        <v>28</v>
      </c>
      <c r="N985" s="149">
        <v>47</v>
      </c>
      <c r="O985" s="148" t="s">
        <v>24</v>
      </c>
      <c r="P985" s="151">
        <v>3.7</v>
      </c>
      <c r="Q985" s="159">
        <v>192.4</v>
      </c>
      <c r="R985" s="148" t="s">
        <v>25</v>
      </c>
      <c r="S985" s="150">
        <v>41526</v>
      </c>
      <c r="T985" s="150">
        <v>41453</v>
      </c>
      <c r="U985" s="148" t="s">
        <v>195</v>
      </c>
      <c r="V985" s="148" t="s">
        <v>3901</v>
      </c>
      <c r="W985" s="160">
        <v>1</v>
      </c>
      <c r="X985" s="160">
        <v>4.2</v>
      </c>
      <c r="Y985" s="160">
        <v>20.399999999999999</v>
      </c>
      <c r="Z985" s="160">
        <v>13.2</v>
      </c>
      <c r="AA985" s="160">
        <v>32</v>
      </c>
      <c r="AB985" s="160">
        <v>645.4</v>
      </c>
      <c r="AC985" s="161">
        <v>3.7006000000000001</v>
      </c>
      <c r="AD985" s="160">
        <v>161.35</v>
      </c>
      <c r="AE985" s="160">
        <v>1.3913499999999999</v>
      </c>
      <c r="AF985" s="160">
        <v>72.350199999999987</v>
      </c>
      <c r="AG985" s="139">
        <f>Table1[[#This Row],[Print/Copy Time from Sleep Mode (s)]]-Table1[[#This Row],[Print/Copy Time from Ready State (s)]]</f>
        <v>16.2</v>
      </c>
      <c r="AH985" s="139">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24.74</v>
      </c>
      <c r="AI985" s="139" t="b">
        <f>IF(Table1[[#This Row],[Recovery Time Requirement (s)]]="No Requirement",TRUE,IF(Table1[[#This Row],[Recovery Time Requirement (s)]]="Default Delay Time Missing","Unknown",Table1[[#This Row],[Recovery Time (s) (Tactive1 - Tactive0)]]&lt;=Table1[[#This Row],[Recovery Time Requirement (s)]]))</f>
        <v>1</v>
      </c>
      <c r="AJ985" s="139" t="b">
        <f>Table1[[#This Row],[Automatic Duplex Output Capable]]&lt;&gt;"Optional"</f>
        <v>1</v>
      </c>
      <c r="AK985" s="139" t="b">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1</v>
      </c>
      <c r="AL985" s="162" t="str">
        <f t="array" ref="AL985">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5" s="162">
        <f t="array" ref="AM985">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4.0199999999999996</v>
      </c>
      <c r="AN985" s="162">
        <f>Table1[[#This Row],[V2.0 TEC Requirement (kWh/wk)]]*52/3</f>
        <v>69.679999999999993</v>
      </c>
      <c r="AO985"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1.3913499999999999</v>
      </c>
      <c r="AP985" s="162">
        <f t="array" ref="AP985">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0.70099999999999996</v>
      </c>
      <c r="AQ985" s="162">
        <f>Table1[[#This Row],[Proposed V3.0 TEC Requirement (kWh/wk)]]+IF(Table1[[#This Row],[Maximum Document Size Width]]&gt;=275,A3_Weekly,0)+IF(AND(ISNUMBER(FIND("WiFi",Table1[[#This Row],[Functional Adders]])),ISERROR(FIND("Ethernet",Table1[[#This Row],[Functional Adders]]))),WiFi_Weekly,0)</f>
        <v>0.70099999999999996</v>
      </c>
      <c r="AR985" s="162" t="b">
        <f>Table1[[#This Row],[Typical Electricity Consumption (TEC) Per Proposed V3.0 Calculations (kWh/wk)]]&lt;=Table1[[#This Row],[Proposed V3.0 TEC Requirement Plus A3 and Wi-Fi Allowances (kWh/wk)]]</f>
        <v>0</v>
      </c>
      <c r="AS985" s="162" t="b">
        <f t="shared" si="17"/>
        <v>0</v>
      </c>
    </row>
    <row r="986" spans="1:45" ht="36" x14ac:dyDescent="0.2">
      <c r="A986" s="131"/>
      <c r="B986" s="132" t="s">
        <v>1319</v>
      </c>
      <c r="C986" s="132" t="s">
        <v>229</v>
      </c>
      <c r="D986" s="132" t="s">
        <v>3437</v>
      </c>
      <c r="E986" s="132" t="s">
        <v>3444</v>
      </c>
      <c r="F986" s="132"/>
      <c r="G986" s="132" t="s">
        <v>1432</v>
      </c>
      <c r="H986" s="132" t="s">
        <v>22</v>
      </c>
      <c r="I986" s="132">
        <v>216</v>
      </c>
      <c r="J986" s="132">
        <v>358</v>
      </c>
      <c r="K986" s="132"/>
      <c r="L986" s="132" t="s">
        <v>32</v>
      </c>
      <c r="M986" s="132" t="s">
        <v>28</v>
      </c>
      <c r="N986" s="133">
        <v>21</v>
      </c>
      <c r="O986" s="132" t="s">
        <v>23</v>
      </c>
      <c r="P986" s="134"/>
      <c r="Q986" s="135"/>
      <c r="R986" s="132"/>
      <c r="S986" s="136"/>
      <c r="T986" s="136"/>
      <c r="U986" s="132"/>
      <c r="V986" s="132"/>
      <c r="W986" s="160"/>
      <c r="X986" s="160"/>
      <c r="Y986" s="160"/>
      <c r="Z986" s="160"/>
      <c r="AA986" s="160">
        <v>21</v>
      </c>
      <c r="AB986" s="160" t="s">
        <v>2776</v>
      </c>
      <c r="AC986" s="161">
        <v>10000</v>
      </c>
      <c r="AD986" s="160" t="s">
        <v>2776</v>
      </c>
      <c r="AE986" s="160">
        <v>10000</v>
      </c>
      <c r="AF986" s="160">
        <v>520000</v>
      </c>
      <c r="AG986" s="139">
        <f>Table1[[#This Row],[Print/Copy Time from Sleep Mode (s)]]-Table1[[#This Row],[Print/Copy Time from Ready State (s)]]</f>
        <v>0</v>
      </c>
      <c r="AH986"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86" s="139" t="str">
        <f>IF(Table1[[#This Row],[Recovery Time Requirement (s)]]="No Requirement",TRUE,IF(Table1[[#This Row],[Recovery Time Requirement (s)]]="Default Delay Time Missing","Unknown",Table1[[#This Row],[Recovery Time (s) (Tactive1 - Tactive0)]]&lt;=Table1[[#This Row],[Recovery Time Requirement (s)]]))</f>
        <v>Unknown</v>
      </c>
      <c r="AJ986" s="139" t="b">
        <f>Table1[[#This Row],[Automatic Duplex Output Capable]]&lt;&gt;"Optional"</f>
        <v>1</v>
      </c>
      <c r="AK986"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86" s="162" t="str">
        <f t="array" ref="AL986">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6" s="162">
        <f t="array" ref="AM986">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1.5200000000000002</v>
      </c>
      <c r="AN986" s="162">
        <f>Table1[[#This Row],[V2.0 TEC Requirement (kWh/wk)]]*52/3</f>
        <v>26.346666666666668</v>
      </c>
      <c r="AO986"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86" s="162">
        <f t="array" ref="AP986">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0.26299999999999996</v>
      </c>
      <c r="AQ986" s="162">
        <f>Table1[[#This Row],[Proposed V3.0 TEC Requirement (kWh/wk)]]+IF(Table1[[#This Row],[Maximum Document Size Width]]&gt;=275,A3_Weekly,0)+IF(AND(ISNUMBER(FIND("WiFi",Table1[[#This Row],[Functional Adders]])),ISERROR(FIND("Ethernet",Table1[[#This Row],[Functional Adders]]))),WiFi_Weekly,0)</f>
        <v>0.26299999999999996</v>
      </c>
      <c r="AR986" s="162" t="b">
        <f>Table1[[#This Row],[Typical Electricity Consumption (TEC) Per Proposed V3.0 Calculations (kWh/wk)]]&lt;=Table1[[#This Row],[Proposed V3.0 TEC Requirement Plus A3 and Wi-Fi Allowances (kWh/wk)]]</f>
        <v>0</v>
      </c>
      <c r="AS986" s="162" t="b">
        <f t="shared" si="17"/>
        <v>0</v>
      </c>
    </row>
    <row r="987" spans="1:45" ht="36" x14ac:dyDescent="0.2">
      <c r="A987" s="131"/>
      <c r="B987" s="132" t="s">
        <v>1319</v>
      </c>
      <c r="C987" s="132" t="s">
        <v>229</v>
      </c>
      <c r="D987" s="132" t="s">
        <v>3437</v>
      </c>
      <c r="E987" s="132" t="s">
        <v>3445</v>
      </c>
      <c r="F987" s="132"/>
      <c r="G987" s="132" t="s">
        <v>1432</v>
      </c>
      <c r="H987" s="132" t="s">
        <v>22</v>
      </c>
      <c r="I987" s="132">
        <v>297</v>
      </c>
      <c r="J987" s="132">
        <v>432</v>
      </c>
      <c r="K987" s="132"/>
      <c r="L987" s="132" t="s">
        <v>32</v>
      </c>
      <c r="M987" s="132" t="s">
        <v>28</v>
      </c>
      <c r="N987" s="133">
        <v>18</v>
      </c>
      <c r="O987" s="132" t="s">
        <v>23</v>
      </c>
      <c r="P987" s="134"/>
      <c r="Q987" s="135"/>
      <c r="R987" s="132"/>
      <c r="S987" s="136"/>
      <c r="T987" s="136"/>
      <c r="U987" s="132"/>
      <c r="V987" s="132"/>
      <c r="W987" s="160"/>
      <c r="X987" s="160"/>
      <c r="Y987" s="160"/>
      <c r="Z987" s="160"/>
      <c r="AA987" s="160">
        <v>18</v>
      </c>
      <c r="AB987" s="160" t="s">
        <v>2776</v>
      </c>
      <c r="AC987" s="161">
        <v>10000</v>
      </c>
      <c r="AD987" s="160" t="s">
        <v>2776</v>
      </c>
      <c r="AE987" s="160">
        <v>10000</v>
      </c>
      <c r="AF987" s="160">
        <v>520000</v>
      </c>
      <c r="AG987" s="139">
        <f>Table1[[#This Row],[Print/Copy Time from Sleep Mode (s)]]-Table1[[#This Row],[Print/Copy Time from Ready State (s)]]</f>
        <v>0</v>
      </c>
      <c r="AH987"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87" s="139" t="str">
        <f>IF(Table1[[#This Row],[Recovery Time Requirement (s)]]="No Requirement",TRUE,IF(Table1[[#This Row],[Recovery Time Requirement (s)]]="Default Delay Time Missing","Unknown",Table1[[#This Row],[Recovery Time (s) (Tactive1 - Tactive0)]]&lt;=Table1[[#This Row],[Recovery Time Requirement (s)]]))</f>
        <v>Unknown</v>
      </c>
      <c r="AJ987" s="139" t="b">
        <f>Table1[[#This Row],[Automatic Duplex Output Capable]]&lt;&gt;"Optional"</f>
        <v>1</v>
      </c>
      <c r="AK987"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87" s="162" t="str">
        <f t="array" ref="AL987">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7" s="162">
        <f t="array" ref="AM987">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1.6100000000000003</v>
      </c>
      <c r="AN987" s="162">
        <f>Table1[[#This Row],[V2.0 TEC Requirement (kWh/wk)]]*52/3</f>
        <v>27.90666666666667</v>
      </c>
      <c r="AO987"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987" s="162">
        <f t="array" ref="AP987">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987" s="162">
        <f>Table1[[#This Row],[Proposed V3.0 TEC Requirement (kWh/wk)]]+IF(Table1[[#This Row],[Maximum Document Size Width]]&gt;=275,A3_Weekly,0)+IF(AND(ISNUMBER(FIND("WiFi",Table1[[#This Row],[Functional Adders]])),ISERROR(FIND("Ethernet",Table1[[#This Row],[Functional Adders]]))),WiFi_Weekly,0)</f>
        <v>0.313</v>
      </c>
      <c r="AR987" s="162" t="b">
        <f>Table1[[#This Row],[Typical Electricity Consumption (TEC) Per Proposed V3.0 Calculations (kWh/wk)]]&lt;=Table1[[#This Row],[Proposed V3.0 TEC Requirement Plus A3 and Wi-Fi Allowances (kWh/wk)]]</f>
        <v>0</v>
      </c>
      <c r="AS987" s="162" t="b">
        <f t="shared" si="17"/>
        <v>0</v>
      </c>
    </row>
    <row r="988" spans="1:45" ht="36" x14ac:dyDescent="0.2">
      <c r="A988" s="131"/>
      <c r="B988" s="132" t="s">
        <v>1319</v>
      </c>
      <c r="C988" s="132" t="s">
        <v>229</v>
      </c>
      <c r="D988" s="132" t="s">
        <v>3437</v>
      </c>
      <c r="E988" s="132" t="s">
        <v>3446</v>
      </c>
      <c r="F988" s="132"/>
      <c r="G988" s="132" t="s">
        <v>1432</v>
      </c>
      <c r="H988" s="132" t="s">
        <v>22</v>
      </c>
      <c r="I988" s="132">
        <v>297</v>
      </c>
      <c r="J988" s="132">
        <v>432</v>
      </c>
      <c r="K988" s="132"/>
      <c r="L988" s="132" t="s">
        <v>32</v>
      </c>
      <c r="M988" s="132" t="s">
        <v>28</v>
      </c>
      <c r="N988" s="133">
        <v>20</v>
      </c>
      <c r="O988" s="132" t="s">
        <v>23</v>
      </c>
      <c r="P988" s="134"/>
      <c r="Q988" s="135"/>
      <c r="R988" s="132"/>
      <c r="S988" s="136"/>
      <c r="T988" s="136"/>
      <c r="U988" s="132"/>
      <c r="V988" s="132"/>
      <c r="W988" s="160"/>
      <c r="X988" s="160"/>
      <c r="Y988" s="160"/>
      <c r="Z988" s="160"/>
      <c r="AA988" s="160">
        <v>20</v>
      </c>
      <c r="AB988" s="160" t="s">
        <v>2776</v>
      </c>
      <c r="AC988" s="161">
        <v>10000</v>
      </c>
      <c r="AD988" s="160" t="s">
        <v>2776</v>
      </c>
      <c r="AE988" s="160">
        <v>10000</v>
      </c>
      <c r="AF988" s="160">
        <v>520000</v>
      </c>
      <c r="AG988" s="139">
        <f>Table1[[#This Row],[Print/Copy Time from Sleep Mode (s)]]-Table1[[#This Row],[Print/Copy Time from Ready State (s)]]</f>
        <v>0</v>
      </c>
      <c r="AH988"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88" s="139" t="str">
        <f>IF(Table1[[#This Row],[Recovery Time Requirement (s)]]="No Requirement",TRUE,IF(Table1[[#This Row],[Recovery Time Requirement (s)]]="Default Delay Time Missing","Unknown",Table1[[#This Row],[Recovery Time (s) (Tactive1 - Tactive0)]]&lt;=Table1[[#This Row],[Recovery Time Requirement (s)]]))</f>
        <v>Unknown</v>
      </c>
      <c r="AJ988" s="139" t="b">
        <f>Table1[[#This Row],[Automatic Duplex Output Capable]]&lt;&gt;"Optional"</f>
        <v>1</v>
      </c>
      <c r="AK988"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88" s="162" t="str">
        <f t="array" ref="AL988">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8" s="162">
        <f t="array" ref="AM988">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1.7500000000000002</v>
      </c>
      <c r="AN988" s="162">
        <f>Table1[[#This Row],[V2.0 TEC Requirement (kWh/wk)]]*52/3</f>
        <v>30.333333333333339</v>
      </c>
      <c r="AO988" s="162">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988" s="162">
        <f t="array" ref="AP988">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0.26300000000000001</v>
      </c>
      <c r="AQ988" s="162">
        <f>Table1[[#This Row],[Proposed V3.0 TEC Requirement (kWh/wk)]]+IF(Table1[[#This Row],[Maximum Document Size Width]]&gt;=275,A3_Weekly,0)+IF(AND(ISNUMBER(FIND("WiFi",Table1[[#This Row],[Functional Adders]])),ISERROR(FIND("Ethernet",Table1[[#This Row],[Functional Adders]]))),WiFi_Weekly,0)</f>
        <v>0.313</v>
      </c>
      <c r="AR988" s="162" t="b">
        <f>Table1[[#This Row],[Typical Electricity Consumption (TEC) Per Proposed V3.0 Calculations (kWh/wk)]]&lt;=Table1[[#This Row],[Proposed V3.0 TEC Requirement Plus A3 and Wi-Fi Allowances (kWh/wk)]]</f>
        <v>0</v>
      </c>
      <c r="AS988" s="162" t="b">
        <f t="shared" si="17"/>
        <v>0</v>
      </c>
    </row>
    <row r="989" spans="1:45" ht="36" x14ac:dyDescent="0.2">
      <c r="A989" s="131"/>
      <c r="B989" s="132" t="s">
        <v>1319</v>
      </c>
      <c r="C989" s="132" t="s">
        <v>229</v>
      </c>
      <c r="D989" s="132" t="s">
        <v>3437</v>
      </c>
      <c r="E989" s="132" t="s">
        <v>3447</v>
      </c>
      <c r="F989" s="132"/>
      <c r="G989" s="132" t="s">
        <v>1432</v>
      </c>
      <c r="H989" s="132" t="s">
        <v>22</v>
      </c>
      <c r="I989" s="132">
        <v>297</v>
      </c>
      <c r="J989" s="132">
        <v>420</v>
      </c>
      <c r="K989" s="132"/>
      <c r="L989" s="132" t="s">
        <v>32</v>
      </c>
      <c r="M989" s="132" t="s">
        <v>28</v>
      </c>
      <c r="N989" s="133">
        <v>22</v>
      </c>
      <c r="O989" s="132" t="s">
        <v>24</v>
      </c>
      <c r="P989" s="157"/>
      <c r="Q989" s="135"/>
      <c r="R989" s="132"/>
      <c r="S989" s="136"/>
      <c r="T989" s="136"/>
      <c r="U989" s="132"/>
      <c r="V989" s="132"/>
      <c r="W989" s="144"/>
      <c r="X989" s="144"/>
      <c r="Y989" s="144"/>
      <c r="Z989" s="144"/>
      <c r="AA989" s="144">
        <v>22</v>
      </c>
      <c r="AB989" s="145" t="s">
        <v>2776</v>
      </c>
      <c r="AC989" s="145">
        <v>10000</v>
      </c>
      <c r="AD989" s="145" t="s">
        <v>2776</v>
      </c>
      <c r="AE989" s="145">
        <v>10000</v>
      </c>
      <c r="AF989" s="145">
        <v>520000</v>
      </c>
      <c r="AG989" s="139">
        <f>Table1[[#This Row],[Print/Copy Time from Sleep Mode (s)]]-Table1[[#This Row],[Print/Copy Time from Ready State (s)]]</f>
        <v>0</v>
      </c>
      <c r="AH989"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89" s="139" t="str">
        <f>IF(Table1[[#This Row],[Recovery Time Requirement (s)]]="No Requirement",TRUE,IF(Table1[[#This Row],[Recovery Time Requirement (s)]]="Default Delay Time Missing","Unknown",Table1[[#This Row],[Recovery Time (s) (Tactive1 - Tactive0)]]&lt;=Table1[[#This Row],[Recovery Time Requirement (s)]]))</f>
        <v>Unknown</v>
      </c>
      <c r="AJ989" s="139" t="b">
        <f>Table1[[#This Row],[Automatic Duplex Output Capable]]&lt;&gt;"Optional"</f>
        <v>1</v>
      </c>
      <c r="AK989"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89" s="145" t="str">
        <f t="array" ref="AL989">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89" s="145">
        <f t="array" ref="AM989">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1.8900000000000001</v>
      </c>
      <c r="AN989" s="145">
        <f>Table1[[#This Row],[V2.0 TEC Requirement (kWh/wk)]]*52/3</f>
        <v>32.76</v>
      </c>
      <c r="AO989"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989" s="145">
        <f t="array" ref="AP989">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0.28099999999999997</v>
      </c>
      <c r="AQ989" s="145">
        <f>Table1[[#This Row],[Proposed V3.0 TEC Requirement (kWh/wk)]]+IF(Table1[[#This Row],[Maximum Document Size Width]]&gt;=275,A3_Weekly,0)+IF(AND(ISNUMBER(FIND("WiFi",Table1[[#This Row],[Functional Adders]])),ISERROR(FIND("Ethernet",Table1[[#This Row],[Functional Adders]]))),WiFi_Weekly,0)</f>
        <v>0.33099999999999996</v>
      </c>
      <c r="AR989" s="145" t="b">
        <f>Table1[[#This Row],[Typical Electricity Consumption (TEC) Per Proposed V3.0 Calculations (kWh/wk)]]&lt;=Table1[[#This Row],[Proposed V3.0 TEC Requirement Plus A3 and Wi-Fi Allowances (kWh/wk)]]</f>
        <v>0</v>
      </c>
      <c r="AS989" s="145" t="b">
        <f t="shared" si="17"/>
        <v>0</v>
      </c>
    </row>
    <row r="990" spans="1:45" ht="36" x14ac:dyDescent="0.2">
      <c r="A990" s="131"/>
      <c r="B990" s="132" t="s">
        <v>1319</v>
      </c>
      <c r="C990" s="132" t="s">
        <v>229</v>
      </c>
      <c r="D990" s="132" t="s">
        <v>3437</v>
      </c>
      <c r="E990" s="132" t="s">
        <v>3448</v>
      </c>
      <c r="F990" s="132"/>
      <c r="G990" s="132" t="s">
        <v>1432</v>
      </c>
      <c r="H990" s="132" t="s">
        <v>22</v>
      </c>
      <c r="I990" s="132">
        <v>297</v>
      </c>
      <c r="J990" s="132">
        <v>420</v>
      </c>
      <c r="K990" s="132"/>
      <c r="L990" s="132" t="s">
        <v>32</v>
      </c>
      <c r="M990" s="132" t="s">
        <v>28</v>
      </c>
      <c r="N990" s="133">
        <v>24</v>
      </c>
      <c r="O990" s="132" t="s">
        <v>24</v>
      </c>
      <c r="P990" s="157"/>
      <c r="Q990" s="135"/>
      <c r="R990" s="132"/>
      <c r="S990" s="136"/>
      <c r="T990" s="136"/>
      <c r="U990" s="132"/>
      <c r="V990" s="132"/>
      <c r="W990" s="144"/>
      <c r="X990" s="144"/>
      <c r="Y990" s="144"/>
      <c r="Z990" s="144"/>
      <c r="AA990" s="144">
        <v>24</v>
      </c>
      <c r="AB990" s="145" t="s">
        <v>2776</v>
      </c>
      <c r="AC990" s="145">
        <v>10000</v>
      </c>
      <c r="AD990" s="145" t="s">
        <v>2776</v>
      </c>
      <c r="AE990" s="145">
        <v>10000</v>
      </c>
      <c r="AF990" s="145">
        <v>520000</v>
      </c>
      <c r="AG990" s="139">
        <f>Table1[[#This Row],[Print/Copy Time from Sleep Mode (s)]]-Table1[[#This Row],[Print/Copy Time from Ready State (s)]]</f>
        <v>0</v>
      </c>
      <c r="AH990"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90" s="139" t="str">
        <f>IF(Table1[[#This Row],[Recovery Time Requirement (s)]]="No Requirement",TRUE,IF(Table1[[#This Row],[Recovery Time Requirement (s)]]="Default Delay Time Missing","Unknown",Table1[[#This Row],[Recovery Time (s) (Tactive1 - Tactive0)]]&lt;=Table1[[#This Row],[Recovery Time Requirement (s)]]))</f>
        <v>Unknown</v>
      </c>
      <c r="AJ990" s="139" t="b">
        <f>Table1[[#This Row],[Automatic Duplex Output Capable]]&lt;&gt;"Optional"</f>
        <v>1</v>
      </c>
      <c r="AK990"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90" s="145" t="str">
        <f t="array" ref="AL990">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MFD</v>
      </c>
      <c r="AM990" s="145">
        <f t="array" ref="AM990">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2.0300000000000002</v>
      </c>
      <c r="AN990" s="145">
        <f>Table1[[#This Row],[V2.0 TEC Requirement (kWh/wk)]]*52/3</f>
        <v>35.186666666666675</v>
      </c>
      <c r="AO990"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9999.9500000000007</v>
      </c>
      <c r="AP990" s="145">
        <f t="array" ref="AP990">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0.31699999999999995</v>
      </c>
      <c r="AQ990" s="145">
        <f>Table1[[#This Row],[Proposed V3.0 TEC Requirement (kWh/wk)]]+IF(Table1[[#This Row],[Maximum Document Size Width]]&gt;=275,A3_Weekly,0)+IF(AND(ISNUMBER(FIND("WiFi",Table1[[#This Row],[Functional Adders]])),ISERROR(FIND("Ethernet",Table1[[#This Row],[Functional Adders]]))),WiFi_Weekly,0)</f>
        <v>0.36699999999999994</v>
      </c>
      <c r="AR990" s="145" t="b">
        <f>Table1[[#This Row],[Typical Electricity Consumption (TEC) Per Proposed V3.0 Calculations (kWh/wk)]]&lt;=Table1[[#This Row],[Proposed V3.0 TEC Requirement Plus A3 and Wi-Fi Allowances (kWh/wk)]]</f>
        <v>0</v>
      </c>
      <c r="AS990" s="145" t="b">
        <f t="shared" si="17"/>
        <v>0</v>
      </c>
    </row>
    <row r="991" spans="1:45" ht="36" x14ac:dyDescent="0.2">
      <c r="A991" s="131"/>
      <c r="B991" s="152" t="s">
        <v>1319</v>
      </c>
      <c r="C991" s="152" t="s">
        <v>229</v>
      </c>
      <c r="D991" s="152" t="s">
        <v>1320</v>
      </c>
      <c r="E991" s="152" t="s">
        <v>3449</v>
      </c>
      <c r="F991" s="133"/>
      <c r="G991" s="132" t="s">
        <v>29</v>
      </c>
      <c r="H991" s="153" t="s">
        <v>22</v>
      </c>
      <c r="I991" s="133">
        <v>216</v>
      </c>
      <c r="J991" s="133">
        <v>358</v>
      </c>
      <c r="K991" s="132"/>
      <c r="L991" s="132" t="s">
        <v>32</v>
      </c>
      <c r="M991" s="132" t="s">
        <v>28</v>
      </c>
      <c r="N991" s="133">
        <v>21</v>
      </c>
      <c r="O991" s="132" t="s">
        <v>23</v>
      </c>
      <c r="P991" s="141"/>
      <c r="Q991" s="141"/>
      <c r="R991" s="132"/>
      <c r="S991" s="132"/>
      <c r="T991" s="132"/>
      <c r="U991" s="132"/>
      <c r="V991" s="132"/>
      <c r="W991" s="144"/>
      <c r="X991" s="144"/>
      <c r="Y991" s="144"/>
      <c r="Z991" s="144"/>
      <c r="AA991" s="144">
        <v>21</v>
      </c>
      <c r="AB991" s="145" t="s">
        <v>2776</v>
      </c>
      <c r="AC991" s="145">
        <v>10000</v>
      </c>
      <c r="AD991" s="145" t="s">
        <v>2776</v>
      </c>
      <c r="AE991" s="145">
        <v>10000</v>
      </c>
      <c r="AF991" s="145">
        <v>520000</v>
      </c>
      <c r="AG991" s="139">
        <f>Table1[[#This Row],[Print/Copy Time from Sleep Mode (s)]]-Table1[[#This Row],[Print/Copy Time from Ready State (s)]]</f>
        <v>0</v>
      </c>
      <c r="AH991"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91" s="139" t="str">
        <f>IF(Table1[[#This Row],[Recovery Time Requirement (s)]]="No Requirement",TRUE,IF(Table1[[#This Row],[Recovery Time Requirement (s)]]="Default Delay Time Missing","Unknown",Table1[[#This Row],[Recovery Time (s) (Tactive1 - Tactive0)]]&lt;=Table1[[#This Row],[Recovery Time Requirement (s)]]))</f>
        <v>Unknown</v>
      </c>
      <c r="AJ991" s="139" t="b">
        <f>Table1[[#This Row],[Automatic Duplex Output Capable]]&lt;&gt;"Optional"</f>
        <v>1</v>
      </c>
      <c r="AK991"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91" s="145" t="str">
        <f t="array" ref="AL991">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91" s="145">
        <f t="array" ref="AM991">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0.96</v>
      </c>
      <c r="AN991" s="145">
        <f>Table1[[#This Row],[V2.0 TEC Requirement (kWh/wk)]]*52/3</f>
        <v>16.64</v>
      </c>
      <c r="AO991"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91" s="145">
        <f t="array" ref="AP991">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0.24200000000000005</v>
      </c>
      <c r="AQ991" s="145">
        <f>Table1[[#This Row],[Proposed V3.0 TEC Requirement (kWh/wk)]]+IF(Table1[[#This Row],[Maximum Document Size Width]]&gt;=275,A3_Weekly,0)+IF(AND(ISNUMBER(FIND("WiFi",Table1[[#This Row],[Functional Adders]])),ISERROR(FIND("Ethernet",Table1[[#This Row],[Functional Adders]]))),WiFi_Weekly,0)</f>
        <v>0.24200000000000005</v>
      </c>
      <c r="AR991" s="145" t="b">
        <f>Table1[[#This Row],[Typical Electricity Consumption (TEC) Per Proposed V3.0 Calculations (kWh/wk)]]&lt;=Table1[[#This Row],[Proposed V3.0 TEC Requirement Plus A3 and Wi-Fi Allowances (kWh/wk)]]</f>
        <v>0</v>
      </c>
      <c r="AS991" s="145" t="b">
        <f t="shared" ref="AS991:AS993" si="18">AND(AI991,AJ991,AK991,AR991)</f>
        <v>0</v>
      </c>
    </row>
    <row r="992" spans="1:45" ht="36" x14ac:dyDescent="0.2">
      <c r="A992" s="131"/>
      <c r="B992" s="152" t="s">
        <v>1319</v>
      </c>
      <c r="C992" s="152" t="s">
        <v>229</v>
      </c>
      <c r="D992" s="152" t="s">
        <v>1320</v>
      </c>
      <c r="E992" s="152" t="s">
        <v>3450</v>
      </c>
      <c r="F992" s="133"/>
      <c r="G992" s="132" t="s">
        <v>29</v>
      </c>
      <c r="H992" s="153" t="s">
        <v>22</v>
      </c>
      <c r="I992" s="133">
        <v>216</v>
      </c>
      <c r="J992" s="133">
        <v>356</v>
      </c>
      <c r="K992" s="132"/>
      <c r="L992" s="132" t="s">
        <v>32</v>
      </c>
      <c r="M992" s="132" t="s">
        <v>28</v>
      </c>
      <c r="N992" s="133">
        <v>37</v>
      </c>
      <c r="O992" s="132" t="s">
        <v>24</v>
      </c>
      <c r="P992" s="141"/>
      <c r="Q992" s="141"/>
      <c r="R992" s="132"/>
      <c r="S992" s="132"/>
      <c r="T992" s="132"/>
      <c r="U992" s="132"/>
      <c r="V992" s="132"/>
      <c r="W992" s="144"/>
      <c r="X992" s="144"/>
      <c r="Y992" s="144"/>
      <c r="Z992" s="144"/>
      <c r="AA992" s="144">
        <v>32</v>
      </c>
      <c r="AB992" s="145" t="s">
        <v>2776</v>
      </c>
      <c r="AC992" s="145">
        <v>10000</v>
      </c>
      <c r="AD992" s="145" t="s">
        <v>2776</v>
      </c>
      <c r="AE992" s="145">
        <v>10000</v>
      </c>
      <c r="AF992" s="145">
        <v>520000</v>
      </c>
      <c r="AG992" s="139">
        <f>Table1[[#This Row],[Print/Copy Time from Sleep Mode (s)]]-Table1[[#This Row],[Print/Copy Time from Ready State (s)]]</f>
        <v>0</v>
      </c>
      <c r="AH992"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92" s="139" t="str">
        <f>IF(Table1[[#This Row],[Recovery Time Requirement (s)]]="No Requirement",TRUE,IF(Table1[[#This Row],[Recovery Time Requirement (s)]]="Default Delay Time Missing","Unknown",Table1[[#This Row],[Recovery Time (s) (Tactive1 - Tactive0)]]&lt;=Table1[[#This Row],[Recovery Time Requirement (s)]]))</f>
        <v>Unknown</v>
      </c>
      <c r="AJ992" s="139" t="b">
        <f>Table1[[#This Row],[Automatic Duplex Output Capable]]&lt;&gt;"Optional"</f>
        <v>1</v>
      </c>
      <c r="AK992"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92" s="145" t="str">
        <f t="array" ref="AL992">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92" s="145">
        <f t="array" ref="AM992">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2.2700000000000005</v>
      </c>
      <c r="AN992" s="145">
        <f>Table1[[#This Row],[V2.0 TEC Requirement (kWh/wk)]]*52/3</f>
        <v>39.346666666666671</v>
      </c>
      <c r="AO992"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92" s="145">
        <f t="array" ref="AP992">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0.51400000000000001</v>
      </c>
      <c r="AQ992" s="145">
        <f>Table1[[#This Row],[Proposed V3.0 TEC Requirement (kWh/wk)]]+IF(Table1[[#This Row],[Maximum Document Size Width]]&gt;=275,A3_Weekly,0)+IF(AND(ISNUMBER(FIND("WiFi",Table1[[#This Row],[Functional Adders]])),ISERROR(FIND("Ethernet",Table1[[#This Row],[Functional Adders]]))),WiFi_Weekly,0)</f>
        <v>0.51400000000000001</v>
      </c>
      <c r="AR992" s="145" t="b">
        <f>Table1[[#This Row],[Typical Electricity Consumption (TEC) Per Proposed V3.0 Calculations (kWh/wk)]]&lt;=Table1[[#This Row],[Proposed V3.0 TEC Requirement Plus A3 and Wi-Fi Allowances (kWh/wk)]]</f>
        <v>0</v>
      </c>
      <c r="AS992" s="145" t="b">
        <f t="shared" si="18"/>
        <v>0</v>
      </c>
    </row>
    <row r="993" spans="1:45" ht="36" x14ac:dyDescent="0.2">
      <c r="A993" s="131"/>
      <c r="B993" s="152" t="s">
        <v>1319</v>
      </c>
      <c r="C993" s="152" t="s">
        <v>229</v>
      </c>
      <c r="D993" s="152" t="s">
        <v>1320</v>
      </c>
      <c r="E993" s="152" t="s">
        <v>3451</v>
      </c>
      <c r="F993" s="133"/>
      <c r="G993" s="132" t="s">
        <v>29</v>
      </c>
      <c r="H993" s="153" t="s">
        <v>22</v>
      </c>
      <c r="I993" s="133">
        <v>216</v>
      </c>
      <c r="J993" s="133">
        <v>356</v>
      </c>
      <c r="K993" s="132"/>
      <c r="L993" s="132" t="s">
        <v>32</v>
      </c>
      <c r="M993" s="132" t="s">
        <v>21</v>
      </c>
      <c r="N993" s="133">
        <v>12</v>
      </c>
      <c r="O993" s="132" t="s">
        <v>23</v>
      </c>
      <c r="P993" s="141"/>
      <c r="Q993" s="141"/>
      <c r="R993" s="132"/>
      <c r="S993" s="132"/>
      <c r="T993" s="132"/>
      <c r="U993" s="132"/>
      <c r="V993" s="132"/>
      <c r="W993" s="144"/>
      <c r="X993" s="144"/>
      <c r="Y993" s="144"/>
      <c r="Z993" s="144"/>
      <c r="AA993" s="144">
        <v>12</v>
      </c>
      <c r="AB993" s="145" t="s">
        <v>2776</v>
      </c>
      <c r="AC993" s="145">
        <v>10000</v>
      </c>
      <c r="AD993" s="145" t="s">
        <v>2776</v>
      </c>
      <c r="AE993" s="145">
        <v>10000</v>
      </c>
      <c r="AF993" s="145">
        <v>520000</v>
      </c>
      <c r="AG993" s="139">
        <f>Table1[[#This Row],[Print/Copy Time from Sleep Mode (s)]]-Table1[[#This Row],[Print/Copy Time from Ready State (s)]]</f>
        <v>0</v>
      </c>
      <c r="AH993" s="139" t="str">
        <f>IF(ISNUMBER(Table1[Default Delay Time to Sleep (minutes)]),IF(Table1[Default Delay Time to Sleep (minutes)]&lt;=INDEX($AX$3:$AX$8,MATCH(Table1[Monochrome Product Speed (ipm or mppm)],$AU$3:$AU$8,1)),MIN(0.42*Table1[Monochrome Product Speed (ipm or mppm)]+5,30),
IF(Table1[Default Delay Time to Sleep (minutes)]&lt;=INDEX($AY$3:$AY$8,MATCH(Table1[Monochrome Product Speed (ipm or mppm)],$AU$3:$AU$8,1)),MIN(0.51*Table1[Monochrome Product Speed (ipm or mppm)]+15,60),"No Requirement")),"Default Delay Time Missing")</f>
        <v>Default Delay Time Missing</v>
      </c>
      <c r="AI993" s="139" t="str">
        <f>IF(Table1[[#This Row],[Recovery Time Requirement (s)]]="No Requirement",TRUE,IF(Table1[[#This Row],[Recovery Time Requirement (s)]]="Default Delay Time Missing","Unknown",Table1[[#This Row],[Recovery Time (s) (Tactive1 - Tactive0)]]&lt;=Table1[[#This Row],[Recovery Time Requirement (s)]]))</f>
        <v>Unknown</v>
      </c>
      <c r="AJ993" s="139" t="b">
        <f>Table1[[#This Row],[Automatic Duplex Output Capable]]&lt;&gt;"Optional"</f>
        <v>1</v>
      </c>
      <c r="AK993" s="139" t="str">
        <f>IF(ISNUMBER(Table1[Default Delay Time to Sleep (minutes)]),IF(Table1[[#This Row],[Type]]="Printers",Table1[Default Delay Time to Sleep (minutes)]&lt;=INDEX($BI$4:$BI$8,MATCH(Table1[Monochrome Product Speed (ipm or mppm)],$BE$4:$BE$8,1)),Table1[Default Delay Time to Sleep (minutes)]&lt;=INDEX($BH$4:$BH$8,MATCH(Table1[Monochrome Product Speed (ipm or mppm)],$BE$4:$BE$8,1))),"Default Delay Time Missing")</f>
        <v>Default Delay Time Missing</v>
      </c>
      <c r="AL993" s="145" t="str">
        <f t="array" ref="AL993">IF(((Table1[[#This Row],[Size Format]]="Standard")*(Table1[[#This Row],[Marking Technology]]&lt;&gt;"Ink Jet (IJ)")*(Table1[[#This Row],[Marking Technology]]&lt;&gt;"Impact"))+((Table1[[#This Row],[Size Format]]="Small")*(Table1[[#This Row],[Marking Technology]]="High Performance IJ")),
     IF((Table1[[#This Row],[Type]]="Multifunction Devices (MFD)")+((Table1[[#This Row],[Type]]="Digital Duplicators")),
          "MFD",
          IF((Table1[[#This Row],[Type]]="Printers"),
               "Printer",
               "")),
     "")</f>
        <v>Printer</v>
      </c>
      <c r="AM993" s="145">
        <f t="array" ref="AM993">IF(ISNUMBER(Table1[[#This Row],[Typical Electricity Consumption (TEC) Per Proposed V3.0 Calculations (kWh/wk)]]),SMALL(IF((V2ColorCapabilityReq=Table1[[#This Row],[Color Capability]])*(V2ScanCapabilityReq=Table1[[#This Row],[MFD or Printer TEC Req?]])*(V2SegmentMin&lt;=Table1[[#This Row],[Monochrome Product Speed (ipm or mppm)]])*(V2SegmentMax&gt;=Table1[[#This Row],[Monochrome Product Speed (ipm or mppm)]]),V2Slope*Table1[[#This Row],[Monochrome Product Speed (ipm or mppm)]]+V2Intercept,""),1)+IF(Table1[[#This Row],[Maximum Document Size Width]]&gt;=275,V2_A3_Weekly,0),"")</f>
        <v>1.42</v>
      </c>
      <c r="AN993" s="145">
        <f>Table1[[#This Row],[V2.0 TEC Requirement (kWh/wk)]]*52/3</f>
        <v>24.613333333333333</v>
      </c>
      <c r="AO993" s="145">
        <f>IF(ISNUMBER(Table1[[#This Row],[Typical Electricity Consumption (TEC) Per Proposed V3.0 Calculations (kWh/wk)]]),Table1[[#This Row],[Typical Electricity Consumption (TEC) Per Proposed V3.0 Calculations (kWh/wk)]]-IF(Table1[[#This Row],[Maximum Document Size Width]]&gt;=275,A3_Weekly,0)-IF(AND(ISNUMBER(FIND("WiFi",Table1[[#This Row],[Functional Adders]])),ISERROR(FIND("Ethernet",Table1[[#This Row],[Functional Adders]]))),WiFi_Weekly,0),"")</f>
        <v>10000</v>
      </c>
      <c r="AP993" s="145">
        <f t="array" ref="AP993">IF(ISNUMBER(Table1[[#This Row],[Typical Electricity Consumption (TEC) Per Proposed V3.0 Calculations (kWh/wk)]]),SMALL(IF((ColorCapabilityReq=Table1[[#This Row],[Color Capability]])*(ScanCapabilityReq=Table1[[#This Row],[MFD or Printer TEC Req?]])*(SegmentMin&lt;=Table1[[#This Row],[Monochrome Product Speed (ipm or mppm)]])*(SegmentMax&gt;=Table1[[#This Row],[Monochrome Product Speed (ipm or mppm)]]),V3.0Slope*Table1[[#This Row],[Monochrome Product Speed (ipm or mppm)]]+V3.0Intercept,""),1),"")</f>
        <v>0.27500000000000002</v>
      </c>
      <c r="AQ993" s="145">
        <f>Table1[[#This Row],[Proposed V3.0 TEC Requirement (kWh/wk)]]+IF(Table1[[#This Row],[Maximum Document Size Width]]&gt;=275,A3_Weekly,0)+IF(AND(ISNUMBER(FIND("WiFi",Table1[[#This Row],[Functional Adders]])),ISERROR(FIND("Ethernet",Table1[[#This Row],[Functional Adders]]))),WiFi_Weekly,0)</f>
        <v>0.27500000000000002</v>
      </c>
      <c r="AR993" s="145" t="b">
        <f>Table1[[#This Row],[Typical Electricity Consumption (TEC) Per Proposed V3.0 Calculations (kWh/wk)]]&lt;=Table1[[#This Row],[Proposed V3.0 TEC Requirement Plus A3 and Wi-Fi Allowances (kWh/wk)]]</f>
        <v>0</v>
      </c>
      <c r="AS993" s="145" t="b">
        <f t="shared" si="18"/>
        <v>0</v>
      </c>
    </row>
  </sheetData>
  <pageMargins left="0.7" right="0.7" top="0.75" bottom="0.75" header="0.3" footer="0.3"/>
  <pageSetup paperSize="121" orientation="landscape" r:id="rId1"/>
  <headerFooter alignWithMargins="0"/>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N3:U252"/>
  <sheetViews>
    <sheetView zoomScale="70" zoomScaleNormal="70" workbookViewId="0">
      <selection activeCell="N16" sqref="N16"/>
    </sheetView>
  </sheetViews>
  <sheetFormatPr defaultColWidth="9.140625" defaultRowHeight="12.75" x14ac:dyDescent="0.2"/>
  <cols>
    <col min="1" max="13" width="9.140625" style="72"/>
    <col min="14" max="14" width="51.42578125" style="72" bestFit="1" customWidth="1"/>
    <col min="15" max="15" width="56" style="72" bestFit="1" customWidth="1"/>
    <col min="16" max="17" width="31.5703125" style="72" bestFit="1" customWidth="1"/>
    <col min="18" max="19" width="5.140625" style="72" bestFit="1" customWidth="1"/>
    <col min="20" max="16384" width="9.140625" style="72"/>
  </cols>
  <sheetData>
    <row r="3" spans="14:21" x14ac:dyDescent="0.2">
      <c r="N3" s="23" t="s">
        <v>6</v>
      </c>
      <c r="O3" t="s">
        <v>28</v>
      </c>
    </row>
    <row r="4" spans="14:21" x14ac:dyDescent="0.2">
      <c r="N4" s="23" t="s">
        <v>1405</v>
      </c>
      <c r="O4" t="s">
        <v>1344</v>
      </c>
    </row>
    <row r="5" spans="14:21" x14ac:dyDescent="0.2">
      <c r="N5" s="23" t="s">
        <v>17</v>
      </c>
      <c r="O5" t="s">
        <v>1404</v>
      </c>
    </row>
    <row r="7" spans="14:21" x14ac:dyDescent="0.2">
      <c r="N7"/>
      <c r="O7"/>
      <c r="P7"/>
      <c r="Q7"/>
      <c r="R7"/>
      <c r="S7"/>
      <c r="T7"/>
      <c r="U7"/>
    </row>
    <row r="8" spans="14:21" x14ac:dyDescent="0.2">
      <c r="N8" s="23" t="s">
        <v>13</v>
      </c>
      <c r="O8" s="23" t="s">
        <v>6380</v>
      </c>
      <c r="P8"/>
      <c r="Q8"/>
      <c r="R8"/>
      <c r="S8"/>
      <c r="T8"/>
      <c r="U8"/>
    </row>
    <row r="9" spans="14:21" x14ac:dyDescent="0.2">
      <c r="N9">
        <v>19</v>
      </c>
      <c r="O9">
        <v>0.16703124999999999</v>
      </c>
      <c r="P9"/>
      <c r="Q9"/>
      <c r="R9"/>
      <c r="S9"/>
      <c r="T9"/>
      <c r="U9"/>
    </row>
    <row r="10" spans="14:21" x14ac:dyDescent="0.2">
      <c r="N10">
        <v>19</v>
      </c>
      <c r="O10">
        <v>0.32684583333333328</v>
      </c>
      <c r="P10"/>
      <c r="Q10"/>
      <c r="R10"/>
      <c r="S10"/>
      <c r="T10"/>
      <c r="U10"/>
    </row>
    <row r="11" spans="14:21" x14ac:dyDescent="0.2">
      <c r="N11">
        <v>20</v>
      </c>
      <c r="O11">
        <v>0.24430000000000002</v>
      </c>
      <c r="P11"/>
      <c r="Q11"/>
      <c r="R11"/>
      <c r="S11"/>
      <c r="T11"/>
      <c r="U11"/>
    </row>
    <row r="12" spans="14:21" x14ac:dyDescent="0.2">
      <c r="N12">
        <v>20</v>
      </c>
      <c r="O12">
        <v>0.26780000000000004</v>
      </c>
      <c r="P12"/>
      <c r="Q12"/>
      <c r="R12"/>
      <c r="S12"/>
      <c r="T12"/>
      <c r="U12"/>
    </row>
    <row r="13" spans="14:21" x14ac:dyDescent="0.2">
      <c r="N13">
        <v>20</v>
      </c>
      <c r="O13">
        <v>0.64924999999999999</v>
      </c>
      <c r="P13"/>
      <c r="Q13"/>
      <c r="R13"/>
      <c r="S13"/>
      <c r="T13"/>
      <c r="U13"/>
    </row>
    <row r="14" spans="14:21" x14ac:dyDescent="0.2">
      <c r="N14">
        <v>20</v>
      </c>
      <c r="O14">
        <v>0.70113333333333316</v>
      </c>
      <c r="P14"/>
      <c r="Q14"/>
      <c r="R14"/>
      <c r="S14"/>
      <c r="T14"/>
      <c r="U14"/>
    </row>
    <row r="15" spans="14:21" x14ac:dyDescent="0.2">
      <c r="N15">
        <v>21</v>
      </c>
      <c r="O15">
        <v>0.44825416666666662</v>
      </c>
      <c r="P15"/>
      <c r="Q15"/>
      <c r="R15"/>
      <c r="S15"/>
      <c r="T15"/>
      <c r="U15"/>
    </row>
    <row r="16" spans="14:21" x14ac:dyDescent="0.2">
      <c r="N16">
        <v>21</v>
      </c>
      <c r="O16">
        <v>0.50039374999999997</v>
      </c>
      <c r="P16"/>
      <c r="Q16"/>
      <c r="R16"/>
      <c r="S16"/>
      <c r="T16"/>
      <c r="U16"/>
    </row>
    <row r="17" spans="14:21" x14ac:dyDescent="0.2">
      <c r="N17">
        <v>21</v>
      </c>
      <c r="O17">
        <v>0.53005625000000001</v>
      </c>
      <c r="P17"/>
      <c r="Q17"/>
      <c r="R17"/>
      <c r="S17"/>
      <c r="T17"/>
      <c r="U17"/>
    </row>
    <row r="18" spans="14:21" x14ac:dyDescent="0.2">
      <c r="N18">
        <v>22</v>
      </c>
      <c r="O18">
        <v>0.27867083333333337</v>
      </c>
      <c r="P18"/>
      <c r="Q18"/>
      <c r="R18"/>
      <c r="S18"/>
      <c r="T18"/>
      <c r="U18"/>
    </row>
    <row r="19" spans="14:21" x14ac:dyDescent="0.2">
      <c r="N19">
        <v>22</v>
      </c>
      <c r="O19">
        <v>0.2867291666666667</v>
      </c>
      <c r="P19"/>
      <c r="Q19"/>
      <c r="R19"/>
      <c r="S19"/>
      <c r="T19"/>
      <c r="U19"/>
    </row>
    <row r="20" spans="14:21" x14ac:dyDescent="0.2">
      <c r="N20">
        <v>22</v>
      </c>
      <c r="O20">
        <v>0.52376666666666671</v>
      </c>
      <c r="P20"/>
      <c r="Q20"/>
      <c r="R20"/>
      <c r="S20"/>
      <c r="T20"/>
      <c r="U20"/>
    </row>
    <row r="21" spans="14:21" x14ac:dyDescent="0.2">
      <c r="N21">
        <v>22</v>
      </c>
      <c r="O21">
        <v>0.58513750000000009</v>
      </c>
      <c r="P21"/>
      <c r="Q21"/>
      <c r="R21"/>
      <c r="S21"/>
      <c r="T21"/>
      <c r="U21"/>
    </row>
    <row r="22" spans="14:21" x14ac:dyDescent="0.2">
      <c r="N22">
        <v>22</v>
      </c>
      <c r="O22">
        <v>0.73500833333333326</v>
      </c>
      <c r="P22"/>
      <c r="Q22"/>
      <c r="R22"/>
      <c r="S22"/>
      <c r="T22"/>
      <c r="U22"/>
    </row>
    <row r="23" spans="14:21" x14ac:dyDescent="0.2">
      <c r="N23">
        <v>23</v>
      </c>
      <c r="O23">
        <v>0.28531250000000002</v>
      </c>
      <c r="P23"/>
      <c r="Q23"/>
      <c r="R23"/>
      <c r="S23"/>
      <c r="T23"/>
      <c r="U23"/>
    </row>
    <row r="24" spans="14:21" x14ac:dyDescent="0.2">
      <c r="N24">
        <v>23</v>
      </c>
      <c r="O24">
        <v>0.37522499999999992</v>
      </c>
      <c r="P24"/>
      <c r="Q24"/>
      <c r="R24"/>
      <c r="S24"/>
      <c r="T24"/>
      <c r="U24"/>
    </row>
    <row r="25" spans="14:21" x14ac:dyDescent="0.2">
      <c r="N25">
        <v>24</v>
      </c>
      <c r="O25">
        <v>0.32901666666666662</v>
      </c>
      <c r="P25"/>
      <c r="Q25"/>
      <c r="R25"/>
      <c r="S25"/>
      <c r="T25"/>
      <c r="U25"/>
    </row>
    <row r="26" spans="14:21" x14ac:dyDescent="0.2">
      <c r="N26">
        <v>24</v>
      </c>
      <c r="O26">
        <v>0.47204999999999991</v>
      </c>
      <c r="P26"/>
      <c r="Q26"/>
      <c r="R26"/>
      <c r="S26"/>
      <c r="T26"/>
      <c r="U26"/>
    </row>
    <row r="27" spans="14:21" x14ac:dyDescent="0.2">
      <c r="N27">
        <v>24</v>
      </c>
      <c r="O27">
        <v>0.49298333333333333</v>
      </c>
      <c r="P27"/>
      <c r="Q27"/>
      <c r="R27"/>
      <c r="S27"/>
      <c r="T27"/>
      <c r="U27"/>
    </row>
    <row r="28" spans="14:21" x14ac:dyDescent="0.2">
      <c r="N28">
        <v>25</v>
      </c>
      <c r="O28">
        <v>0.23134375000000001</v>
      </c>
      <c r="P28"/>
      <c r="Q28"/>
      <c r="R28"/>
      <c r="S28"/>
      <c r="T28"/>
      <c r="U28"/>
    </row>
    <row r="29" spans="14:21" x14ac:dyDescent="0.2">
      <c r="N29">
        <v>25</v>
      </c>
      <c r="O29">
        <v>0.26313124999999993</v>
      </c>
      <c r="P29"/>
      <c r="Q29"/>
      <c r="R29"/>
      <c r="S29"/>
      <c r="T29"/>
      <c r="U29"/>
    </row>
    <row r="30" spans="14:21" x14ac:dyDescent="0.2">
      <c r="N30">
        <v>25</v>
      </c>
      <c r="O30">
        <v>0.27811250000000004</v>
      </c>
      <c r="P30"/>
      <c r="Q30"/>
      <c r="R30"/>
      <c r="S30"/>
      <c r="T30"/>
      <c r="U30"/>
    </row>
    <row r="31" spans="14:21" x14ac:dyDescent="0.2">
      <c r="N31">
        <v>25</v>
      </c>
      <c r="O31">
        <v>0.31546874999999996</v>
      </c>
      <c r="P31"/>
      <c r="Q31"/>
      <c r="R31"/>
      <c r="S31"/>
      <c r="T31"/>
      <c r="U31"/>
    </row>
    <row r="32" spans="14:21" x14ac:dyDescent="0.2">
      <c r="N32">
        <v>25</v>
      </c>
      <c r="O32">
        <v>0.32694583333333332</v>
      </c>
      <c r="P32"/>
      <c r="Q32"/>
      <c r="R32"/>
      <c r="S32"/>
      <c r="T32"/>
      <c r="U32"/>
    </row>
    <row r="33" spans="14:21" x14ac:dyDescent="0.2">
      <c r="N33">
        <v>25</v>
      </c>
      <c r="O33">
        <v>0.45667425</v>
      </c>
      <c r="P33"/>
      <c r="Q33"/>
      <c r="R33"/>
      <c r="S33"/>
      <c r="T33"/>
      <c r="U33"/>
    </row>
    <row r="34" spans="14:21" x14ac:dyDescent="0.2">
      <c r="N34">
        <v>25</v>
      </c>
      <c r="O34">
        <v>0.48020208333333331</v>
      </c>
      <c r="P34"/>
      <c r="Q34"/>
      <c r="R34"/>
      <c r="S34"/>
      <c r="T34"/>
      <c r="U34"/>
    </row>
    <row r="35" spans="14:21" x14ac:dyDescent="0.2">
      <c r="N35">
        <v>25</v>
      </c>
      <c r="O35">
        <v>0.48591458333333343</v>
      </c>
      <c r="P35"/>
      <c r="Q35"/>
      <c r="R35"/>
      <c r="S35"/>
      <c r="T35"/>
      <c r="U35"/>
    </row>
    <row r="36" spans="14:21" x14ac:dyDescent="0.2">
      <c r="N36">
        <v>25</v>
      </c>
      <c r="O36">
        <v>0.48696291666666663</v>
      </c>
      <c r="P36"/>
      <c r="Q36"/>
      <c r="R36"/>
      <c r="S36"/>
      <c r="T36"/>
      <c r="U36"/>
    </row>
    <row r="37" spans="14:21" x14ac:dyDescent="0.2">
      <c r="N37">
        <v>25</v>
      </c>
      <c r="O37">
        <v>0.51059999999999994</v>
      </c>
      <c r="P37"/>
      <c r="Q37"/>
      <c r="R37"/>
      <c r="S37"/>
      <c r="T37"/>
      <c r="U37"/>
    </row>
    <row r="38" spans="14:21" x14ac:dyDescent="0.2">
      <c r="N38">
        <v>25</v>
      </c>
      <c r="O38">
        <v>0.78276250000000003</v>
      </c>
      <c r="P38"/>
      <c r="Q38"/>
      <c r="R38"/>
      <c r="S38"/>
      <c r="T38"/>
      <c r="U38"/>
    </row>
    <row r="39" spans="14:21" x14ac:dyDescent="0.2">
      <c r="N39">
        <v>26</v>
      </c>
      <c r="O39">
        <v>0.37063750000000001</v>
      </c>
      <c r="P39"/>
      <c r="Q39"/>
      <c r="R39"/>
      <c r="S39"/>
      <c r="T39"/>
      <c r="U39"/>
    </row>
    <row r="40" spans="14:21" x14ac:dyDescent="0.2">
      <c r="N40">
        <v>26</v>
      </c>
      <c r="O40">
        <v>0.45582499999999998</v>
      </c>
      <c r="P40"/>
      <c r="Q40"/>
      <c r="R40"/>
      <c r="S40"/>
      <c r="T40"/>
      <c r="U40"/>
    </row>
    <row r="41" spans="14:21" x14ac:dyDescent="0.2">
      <c r="N41">
        <v>26</v>
      </c>
      <c r="O41">
        <v>0.52288749999999995</v>
      </c>
      <c r="P41"/>
      <c r="Q41"/>
      <c r="R41"/>
      <c r="S41"/>
      <c r="T41"/>
      <c r="U41"/>
    </row>
    <row r="42" spans="14:21" x14ac:dyDescent="0.2">
      <c r="N42">
        <v>26</v>
      </c>
      <c r="O42">
        <v>0.64292499999999997</v>
      </c>
      <c r="P42"/>
      <c r="Q42"/>
      <c r="R42"/>
      <c r="S42"/>
      <c r="T42"/>
      <c r="U42"/>
    </row>
    <row r="43" spans="14:21" x14ac:dyDescent="0.2">
      <c r="N43">
        <v>27</v>
      </c>
      <c r="O43">
        <v>0.36864791666666663</v>
      </c>
      <c r="P43"/>
      <c r="Q43"/>
      <c r="R43"/>
      <c r="S43"/>
      <c r="T43"/>
      <c r="U43"/>
    </row>
    <row r="44" spans="14:21" x14ac:dyDescent="0.2">
      <c r="N44">
        <v>27</v>
      </c>
      <c r="O44">
        <v>0.52280208333333322</v>
      </c>
      <c r="P44"/>
      <c r="Q44"/>
      <c r="R44"/>
      <c r="S44"/>
      <c r="T44"/>
      <c r="U44"/>
    </row>
    <row r="45" spans="14:21" x14ac:dyDescent="0.2">
      <c r="N45">
        <v>28</v>
      </c>
      <c r="O45">
        <v>0.35662500000000003</v>
      </c>
      <c r="P45"/>
      <c r="Q45"/>
      <c r="R45"/>
      <c r="S45"/>
      <c r="T45"/>
      <c r="U45"/>
    </row>
    <row r="46" spans="14:21" x14ac:dyDescent="0.2">
      <c r="N46">
        <v>28</v>
      </c>
      <c r="O46">
        <v>0.39124999999999999</v>
      </c>
      <c r="P46"/>
      <c r="Q46"/>
      <c r="R46"/>
      <c r="S46"/>
      <c r="T46"/>
      <c r="U46"/>
    </row>
    <row r="47" spans="14:21" x14ac:dyDescent="0.2">
      <c r="N47">
        <v>28</v>
      </c>
      <c r="O47">
        <v>0.39953333333333335</v>
      </c>
      <c r="P47"/>
      <c r="Q47"/>
      <c r="R47"/>
      <c r="S47"/>
      <c r="T47"/>
      <c r="U47"/>
    </row>
    <row r="48" spans="14:21" x14ac:dyDescent="0.2">
      <c r="N48">
        <v>28</v>
      </c>
      <c r="O48">
        <v>0.40174166666666661</v>
      </c>
      <c r="P48"/>
      <c r="Q48"/>
      <c r="R48"/>
      <c r="S48"/>
      <c r="T48"/>
      <c r="U48"/>
    </row>
    <row r="49" spans="14:21" x14ac:dyDescent="0.2">
      <c r="N49">
        <v>28</v>
      </c>
      <c r="O49">
        <v>0.40952499999999997</v>
      </c>
      <c r="P49"/>
      <c r="Q49"/>
      <c r="R49"/>
      <c r="S49"/>
      <c r="T49"/>
      <c r="U49"/>
    </row>
    <row r="50" spans="14:21" x14ac:dyDescent="0.2">
      <c r="N50">
        <v>28</v>
      </c>
      <c r="O50">
        <v>0.52860000000000007</v>
      </c>
      <c r="P50"/>
      <c r="Q50"/>
      <c r="R50"/>
      <c r="S50"/>
      <c r="T50"/>
      <c r="U50"/>
    </row>
    <row r="51" spans="14:21" x14ac:dyDescent="0.2">
      <c r="N51">
        <v>29</v>
      </c>
      <c r="O51">
        <v>0.5522125</v>
      </c>
      <c r="P51"/>
      <c r="Q51"/>
      <c r="R51"/>
      <c r="S51"/>
      <c r="T51"/>
      <c r="U51"/>
    </row>
    <row r="52" spans="14:21" x14ac:dyDescent="0.2">
      <c r="N52">
        <v>29</v>
      </c>
      <c r="O52">
        <v>0.58714374999999996</v>
      </c>
      <c r="P52"/>
      <c r="Q52"/>
      <c r="R52"/>
      <c r="S52"/>
      <c r="T52"/>
      <c r="U52"/>
    </row>
    <row r="53" spans="14:21" x14ac:dyDescent="0.2">
      <c r="N53">
        <v>29</v>
      </c>
      <c r="O53">
        <v>0.85642499999999999</v>
      </c>
      <c r="P53"/>
      <c r="Q53"/>
      <c r="R53"/>
      <c r="S53"/>
      <c r="T53"/>
      <c r="U53"/>
    </row>
    <row r="54" spans="14:21" x14ac:dyDescent="0.2">
      <c r="N54">
        <v>30</v>
      </c>
      <c r="O54">
        <v>0.29189583333333341</v>
      </c>
      <c r="P54"/>
      <c r="Q54"/>
      <c r="R54"/>
      <c r="S54"/>
      <c r="T54"/>
      <c r="U54"/>
    </row>
    <row r="55" spans="14:21" x14ac:dyDescent="0.2">
      <c r="N55">
        <v>30</v>
      </c>
      <c r="O55">
        <v>0.32103750000000003</v>
      </c>
      <c r="P55"/>
      <c r="Q55"/>
      <c r="R55"/>
      <c r="S55"/>
      <c r="T55"/>
      <c r="U55"/>
    </row>
    <row r="56" spans="14:21" x14ac:dyDescent="0.2">
      <c r="N56">
        <v>30</v>
      </c>
      <c r="O56">
        <v>0.35895833333333338</v>
      </c>
      <c r="P56"/>
      <c r="Q56"/>
      <c r="R56"/>
      <c r="S56"/>
      <c r="T56"/>
      <c r="U56"/>
    </row>
    <row r="57" spans="14:21" x14ac:dyDescent="0.2">
      <c r="N57">
        <v>30</v>
      </c>
      <c r="O57">
        <v>0.35964583333333328</v>
      </c>
      <c r="P57"/>
      <c r="Q57"/>
      <c r="R57"/>
      <c r="S57"/>
      <c r="T57"/>
      <c r="U57"/>
    </row>
    <row r="58" spans="14:21" x14ac:dyDescent="0.2">
      <c r="N58">
        <v>30</v>
      </c>
      <c r="O58">
        <v>0.36406666666666659</v>
      </c>
      <c r="P58"/>
      <c r="Q58"/>
      <c r="R58"/>
      <c r="S58"/>
      <c r="T58"/>
      <c r="U58"/>
    </row>
    <row r="59" spans="14:21" x14ac:dyDescent="0.2">
      <c r="N59">
        <v>30</v>
      </c>
      <c r="O59">
        <v>0.37972916666666673</v>
      </c>
      <c r="P59"/>
      <c r="Q59"/>
      <c r="R59"/>
      <c r="S59"/>
      <c r="T59"/>
      <c r="U59"/>
    </row>
    <row r="60" spans="14:21" x14ac:dyDescent="0.2">
      <c r="N60">
        <v>30</v>
      </c>
      <c r="O60">
        <v>0.39131249999999995</v>
      </c>
      <c r="P60"/>
      <c r="Q60"/>
      <c r="R60"/>
      <c r="S60"/>
      <c r="T60"/>
      <c r="U60"/>
    </row>
    <row r="61" spans="14:21" x14ac:dyDescent="0.2">
      <c r="N61">
        <v>30</v>
      </c>
      <c r="O61">
        <v>0.44317083333333335</v>
      </c>
      <c r="P61"/>
      <c r="Q61"/>
      <c r="R61"/>
      <c r="S61"/>
      <c r="T61"/>
      <c r="U61"/>
    </row>
    <row r="62" spans="14:21" x14ac:dyDescent="0.2">
      <c r="N62">
        <v>30</v>
      </c>
      <c r="O62">
        <v>0.49531666666666668</v>
      </c>
      <c r="P62"/>
      <c r="Q62"/>
      <c r="R62"/>
      <c r="S62"/>
      <c r="T62"/>
      <c r="U62"/>
    </row>
    <row r="63" spans="14:21" x14ac:dyDescent="0.2">
      <c r="N63">
        <v>30</v>
      </c>
      <c r="O63">
        <v>0.51339999999999997</v>
      </c>
      <c r="P63"/>
      <c r="Q63"/>
      <c r="R63"/>
      <c r="S63"/>
      <c r="T63"/>
      <c r="U63"/>
    </row>
    <row r="64" spans="14:21" x14ac:dyDescent="0.2">
      <c r="N64">
        <v>30</v>
      </c>
      <c r="O64">
        <v>0.51471250000000002</v>
      </c>
      <c r="P64"/>
      <c r="Q64"/>
      <c r="R64"/>
      <c r="S64"/>
      <c r="T64"/>
      <c r="U64"/>
    </row>
    <row r="65" spans="14:21" x14ac:dyDescent="0.2">
      <c r="N65">
        <v>30</v>
      </c>
      <c r="O65">
        <v>0.53741250000000007</v>
      </c>
      <c r="P65"/>
      <c r="Q65"/>
      <c r="R65"/>
      <c r="S65"/>
      <c r="T65"/>
      <c r="U65"/>
    </row>
    <row r="66" spans="14:21" x14ac:dyDescent="0.2">
      <c r="N66">
        <v>30</v>
      </c>
      <c r="O66">
        <v>0.56346249999999998</v>
      </c>
      <c r="P66"/>
      <c r="Q66"/>
      <c r="R66"/>
      <c r="S66"/>
      <c r="T66"/>
      <c r="U66"/>
    </row>
    <row r="67" spans="14:21" x14ac:dyDescent="0.2">
      <c r="N67">
        <v>30</v>
      </c>
      <c r="O67">
        <v>0.60109999999999986</v>
      </c>
      <c r="P67"/>
      <c r="Q67"/>
      <c r="R67"/>
      <c r="S67"/>
      <c r="T67"/>
      <c r="U67"/>
    </row>
    <row r="68" spans="14:21" x14ac:dyDescent="0.2">
      <c r="N68">
        <v>30</v>
      </c>
      <c r="O68">
        <v>0.61326666666666663</v>
      </c>
      <c r="P68"/>
      <c r="Q68"/>
      <c r="R68"/>
      <c r="S68"/>
      <c r="T68"/>
      <c r="U68"/>
    </row>
    <row r="69" spans="14:21" x14ac:dyDescent="0.2">
      <c r="N69">
        <v>30</v>
      </c>
      <c r="O69">
        <v>0.67745416666666669</v>
      </c>
      <c r="P69"/>
      <c r="Q69"/>
      <c r="R69"/>
      <c r="S69"/>
      <c r="T69"/>
      <c r="U69"/>
    </row>
    <row r="70" spans="14:21" x14ac:dyDescent="0.2">
      <c r="N70">
        <v>30</v>
      </c>
      <c r="O70">
        <v>0.94182916666666661</v>
      </c>
      <c r="P70"/>
      <c r="Q70"/>
      <c r="R70"/>
      <c r="S70"/>
      <c r="T70"/>
      <c r="U70"/>
    </row>
    <row r="71" spans="14:21" x14ac:dyDescent="0.2">
      <c r="N71">
        <v>31</v>
      </c>
      <c r="O71">
        <v>0.42360625000000002</v>
      </c>
      <c r="P71"/>
      <c r="Q71"/>
      <c r="R71"/>
      <c r="S71"/>
      <c r="T71"/>
      <c r="U71"/>
    </row>
    <row r="72" spans="14:21" x14ac:dyDescent="0.2">
      <c r="N72">
        <v>31</v>
      </c>
      <c r="O72">
        <v>0.60075000000000001</v>
      </c>
      <c r="P72"/>
      <c r="Q72"/>
      <c r="R72"/>
      <c r="S72"/>
      <c r="T72"/>
      <c r="U72"/>
    </row>
    <row r="73" spans="14:21" x14ac:dyDescent="0.2">
      <c r="N73">
        <v>31</v>
      </c>
      <c r="O73">
        <v>0.60143958333333336</v>
      </c>
      <c r="P73"/>
      <c r="Q73"/>
      <c r="R73"/>
      <c r="S73"/>
      <c r="T73"/>
      <c r="U73"/>
    </row>
    <row r="74" spans="14:21" x14ac:dyDescent="0.2">
      <c r="N74">
        <v>32</v>
      </c>
      <c r="O74">
        <v>0.38280000000000003</v>
      </c>
      <c r="P74"/>
      <c r="Q74"/>
      <c r="R74"/>
      <c r="S74"/>
      <c r="T74"/>
      <c r="U74"/>
    </row>
    <row r="75" spans="14:21" x14ac:dyDescent="0.2">
      <c r="N75">
        <v>32</v>
      </c>
      <c r="O75">
        <v>0.41165000000000002</v>
      </c>
      <c r="P75"/>
      <c r="Q75"/>
      <c r="R75"/>
      <c r="S75"/>
      <c r="T75"/>
      <c r="U75"/>
    </row>
    <row r="76" spans="14:21" x14ac:dyDescent="0.2">
      <c r="N76">
        <v>32</v>
      </c>
      <c r="O76">
        <v>0.42499999999999993</v>
      </c>
      <c r="P76"/>
      <c r="Q76"/>
      <c r="R76"/>
      <c r="S76"/>
      <c r="T76"/>
      <c r="U76"/>
    </row>
    <row r="77" spans="14:21" x14ac:dyDescent="0.2">
      <c r="N77">
        <v>32</v>
      </c>
      <c r="O77">
        <v>0.58860000000000001</v>
      </c>
      <c r="P77"/>
      <c r="Q77"/>
      <c r="R77"/>
      <c r="S77"/>
      <c r="T77"/>
      <c r="U77"/>
    </row>
    <row r="78" spans="14:21" x14ac:dyDescent="0.2">
      <c r="N78">
        <v>33</v>
      </c>
      <c r="O78">
        <v>0.61531666666666673</v>
      </c>
      <c r="P78"/>
      <c r="Q78"/>
      <c r="R78"/>
      <c r="S78"/>
      <c r="T78"/>
      <c r="U78"/>
    </row>
    <row r="79" spans="14:21" x14ac:dyDescent="0.2">
      <c r="N79">
        <v>33</v>
      </c>
      <c r="O79">
        <v>0.74051666666666649</v>
      </c>
      <c r="P79"/>
      <c r="Q79"/>
      <c r="R79"/>
      <c r="S79"/>
      <c r="T79"/>
      <c r="U79"/>
    </row>
    <row r="80" spans="14:21" x14ac:dyDescent="0.2">
      <c r="N80">
        <v>35</v>
      </c>
      <c r="O80">
        <v>0.35325000000000006</v>
      </c>
      <c r="P80"/>
      <c r="Q80"/>
      <c r="R80"/>
      <c r="S80"/>
      <c r="T80"/>
      <c r="U80"/>
    </row>
    <row r="81" spans="14:21" x14ac:dyDescent="0.2">
      <c r="N81">
        <v>35</v>
      </c>
      <c r="O81">
        <v>0.37910000000000005</v>
      </c>
      <c r="P81"/>
      <c r="Q81"/>
      <c r="R81"/>
      <c r="S81"/>
      <c r="T81"/>
      <c r="U81"/>
    </row>
    <row r="82" spans="14:21" x14ac:dyDescent="0.2">
      <c r="N82">
        <v>35</v>
      </c>
      <c r="O82">
        <v>0.47180000000000005</v>
      </c>
      <c r="P82"/>
      <c r="Q82"/>
      <c r="R82"/>
      <c r="S82"/>
      <c r="T82"/>
      <c r="U82"/>
    </row>
    <row r="83" spans="14:21" x14ac:dyDescent="0.2">
      <c r="N83">
        <v>35</v>
      </c>
      <c r="O83">
        <v>0.47964999999999997</v>
      </c>
      <c r="P83"/>
      <c r="Q83"/>
      <c r="R83"/>
      <c r="S83"/>
      <c r="T83"/>
      <c r="U83"/>
    </row>
    <row r="84" spans="14:21" x14ac:dyDescent="0.2">
      <c r="N84">
        <v>35</v>
      </c>
      <c r="O84">
        <v>0.49245</v>
      </c>
      <c r="P84"/>
      <c r="Q84"/>
      <c r="R84"/>
      <c r="S84"/>
      <c r="T84"/>
      <c r="U84"/>
    </row>
    <row r="85" spans="14:21" x14ac:dyDescent="0.2">
      <c r="N85">
        <v>35</v>
      </c>
      <c r="O85">
        <v>0.50019999999999998</v>
      </c>
      <c r="P85"/>
      <c r="Q85"/>
      <c r="R85"/>
      <c r="S85"/>
      <c r="T85"/>
      <c r="U85"/>
    </row>
    <row r="86" spans="14:21" x14ac:dyDescent="0.2">
      <c r="N86">
        <v>35</v>
      </c>
      <c r="O86">
        <v>0.50574999999999992</v>
      </c>
      <c r="P86"/>
      <c r="Q86"/>
      <c r="R86"/>
      <c r="S86"/>
      <c r="T86"/>
      <c r="U86"/>
    </row>
    <row r="87" spans="14:21" x14ac:dyDescent="0.2">
      <c r="N87">
        <v>35</v>
      </c>
      <c r="O87">
        <v>0.51754999999999995</v>
      </c>
      <c r="P87"/>
      <c r="Q87"/>
      <c r="R87"/>
      <c r="S87"/>
      <c r="T87"/>
      <c r="U87"/>
    </row>
    <row r="88" spans="14:21" x14ac:dyDescent="0.2">
      <c r="N88">
        <v>35</v>
      </c>
      <c r="O88">
        <v>0.57039999999999991</v>
      </c>
      <c r="P88"/>
      <c r="Q88"/>
      <c r="R88"/>
      <c r="S88"/>
      <c r="T88"/>
      <c r="U88"/>
    </row>
    <row r="89" spans="14:21" x14ac:dyDescent="0.2">
      <c r="N89">
        <v>35</v>
      </c>
      <c r="O89">
        <v>0.57414999999999994</v>
      </c>
      <c r="P89"/>
      <c r="Q89"/>
      <c r="R89"/>
      <c r="S89"/>
      <c r="T89"/>
      <c r="U89"/>
    </row>
    <row r="90" spans="14:21" x14ac:dyDescent="0.2">
      <c r="N90">
        <v>35</v>
      </c>
      <c r="O90">
        <v>0.60545000000000004</v>
      </c>
      <c r="P90"/>
      <c r="Q90"/>
      <c r="R90"/>
      <c r="S90"/>
      <c r="T90"/>
      <c r="U90"/>
    </row>
    <row r="91" spans="14:21" x14ac:dyDescent="0.2">
      <c r="N91">
        <v>35</v>
      </c>
      <c r="O91">
        <v>0.62050000000000005</v>
      </c>
      <c r="P91"/>
      <c r="Q91"/>
      <c r="R91"/>
      <c r="S91"/>
      <c r="T91"/>
      <c r="U91"/>
    </row>
    <row r="92" spans="14:21" x14ac:dyDescent="0.2">
      <c r="N92">
        <v>35</v>
      </c>
      <c r="O92">
        <v>0.64981699999999998</v>
      </c>
      <c r="P92"/>
      <c r="Q92"/>
      <c r="R92"/>
      <c r="S92"/>
      <c r="T92"/>
      <c r="U92"/>
    </row>
    <row r="93" spans="14:21" x14ac:dyDescent="0.2">
      <c r="N93">
        <v>35</v>
      </c>
      <c r="O93">
        <v>0.68174999999999997</v>
      </c>
      <c r="P93"/>
      <c r="Q93"/>
      <c r="R93"/>
      <c r="S93"/>
      <c r="T93"/>
      <c r="U93"/>
    </row>
    <row r="94" spans="14:21" x14ac:dyDescent="0.2">
      <c r="N94">
        <v>35</v>
      </c>
      <c r="O94">
        <v>0.68365000000000009</v>
      </c>
      <c r="P94"/>
      <c r="Q94"/>
      <c r="R94"/>
      <c r="S94"/>
      <c r="T94"/>
      <c r="U94"/>
    </row>
    <row r="95" spans="14:21" x14ac:dyDescent="0.2">
      <c r="N95">
        <v>35</v>
      </c>
      <c r="O95">
        <v>0.73050000000000004</v>
      </c>
      <c r="P95"/>
      <c r="Q95"/>
      <c r="R95"/>
      <c r="S95"/>
      <c r="T95"/>
      <c r="U95"/>
    </row>
    <row r="96" spans="14:21" x14ac:dyDescent="0.2">
      <c r="N96">
        <v>35</v>
      </c>
      <c r="O96">
        <v>0.79254999999999987</v>
      </c>
      <c r="P96"/>
      <c r="Q96"/>
      <c r="R96"/>
      <c r="S96"/>
      <c r="T96"/>
      <c r="U96"/>
    </row>
    <row r="97" spans="14:21" x14ac:dyDescent="0.2">
      <c r="N97">
        <v>35</v>
      </c>
      <c r="O97">
        <v>1.0393499999999998</v>
      </c>
      <c r="P97"/>
      <c r="Q97"/>
      <c r="R97"/>
      <c r="S97"/>
      <c r="T97"/>
      <c r="U97"/>
    </row>
    <row r="98" spans="14:21" x14ac:dyDescent="0.2">
      <c r="N98">
        <v>36</v>
      </c>
      <c r="O98">
        <v>0.44490000000000007</v>
      </c>
      <c r="P98"/>
      <c r="Q98"/>
      <c r="R98"/>
      <c r="S98"/>
      <c r="T98"/>
      <c r="U98"/>
    </row>
    <row r="99" spans="14:21" x14ac:dyDescent="0.2">
      <c r="N99">
        <v>36</v>
      </c>
      <c r="O99">
        <v>0.44850000000000001</v>
      </c>
      <c r="P99"/>
      <c r="Q99"/>
      <c r="R99"/>
      <c r="S99"/>
      <c r="T99"/>
      <c r="U99"/>
    </row>
    <row r="100" spans="14:21" x14ac:dyDescent="0.2">
      <c r="N100">
        <v>36</v>
      </c>
      <c r="O100">
        <v>0.46775000000000005</v>
      </c>
      <c r="P100"/>
      <c r="Q100"/>
      <c r="R100"/>
      <c r="S100"/>
      <c r="T100"/>
      <c r="U100"/>
    </row>
    <row r="101" spans="14:21" x14ac:dyDescent="0.2">
      <c r="N101">
        <v>36</v>
      </c>
      <c r="O101">
        <v>0.47125</v>
      </c>
      <c r="P101"/>
      <c r="Q101"/>
      <c r="R101"/>
      <c r="S101"/>
      <c r="T101"/>
      <c r="U101"/>
    </row>
    <row r="102" spans="14:21" x14ac:dyDescent="0.2">
      <c r="N102">
        <v>37</v>
      </c>
      <c r="O102">
        <v>0.55360000000000009</v>
      </c>
      <c r="P102"/>
      <c r="Q102"/>
      <c r="R102"/>
      <c r="S102"/>
      <c r="T102"/>
      <c r="U102"/>
    </row>
    <row r="103" spans="14:21" x14ac:dyDescent="0.2">
      <c r="N103">
        <v>37</v>
      </c>
      <c r="O103">
        <v>0.64764999999999995</v>
      </c>
      <c r="P103"/>
      <c r="Q103"/>
      <c r="R103"/>
      <c r="S103"/>
      <c r="T103"/>
      <c r="U103"/>
    </row>
    <row r="104" spans="14:21" x14ac:dyDescent="0.2">
      <c r="N104">
        <v>37</v>
      </c>
      <c r="O104">
        <v>0.65160000000000007</v>
      </c>
      <c r="P104"/>
      <c r="Q104"/>
      <c r="R104"/>
      <c r="S104"/>
      <c r="T104"/>
      <c r="U104"/>
    </row>
    <row r="105" spans="14:21" x14ac:dyDescent="0.2">
      <c r="N105">
        <v>37</v>
      </c>
      <c r="O105">
        <v>0.67294999999999983</v>
      </c>
      <c r="P105"/>
      <c r="Q105"/>
      <c r="R105"/>
      <c r="S105"/>
      <c r="T105"/>
      <c r="U105"/>
    </row>
    <row r="106" spans="14:21" x14ac:dyDescent="0.2">
      <c r="N106">
        <v>37</v>
      </c>
      <c r="O106">
        <v>0.82889999999999986</v>
      </c>
      <c r="P106"/>
      <c r="Q106"/>
      <c r="R106"/>
      <c r="S106"/>
      <c r="T106"/>
      <c r="U106"/>
    </row>
    <row r="107" spans="14:21" x14ac:dyDescent="0.2">
      <c r="N107">
        <v>37</v>
      </c>
      <c r="O107">
        <v>0.87695000000000001</v>
      </c>
      <c r="P107"/>
      <c r="Q107"/>
      <c r="R107"/>
      <c r="S107"/>
      <c r="T107"/>
      <c r="U107"/>
    </row>
    <row r="108" spans="14:21" x14ac:dyDescent="0.2">
      <c r="N108">
        <v>37</v>
      </c>
      <c r="O108">
        <v>0.98635000000000006</v>
      </c>
      <c r="P108"/>
      <c r="Q108"/>
      <c r="R108"/>
      <c r="S108"/>
      <c r="T108"/>
      <c r="U108"/>
    </row>
    <row r="109" spans="14:21" x14ac:dyDescent="0.2">
      <c r="N109">
        <v>38</v>
      </c>
      <c r="O109">
        <v>0.60475000000000001</v>
      </c>
      <c r="P109"/>
      <c r="Q109"/>
      <c r="R109"/>
      <c r="S109"/>
      <c r="T109"/>
      <c r="U109"/>
    </row>
    <row r="110" spans="14:21" x14ac:dyDescent="0.2">
      <c r="N110">
        <v>38</v>
      </c>
      <c r="O110">
        <v>0.89803866666666654</v>
      </c>
      <c r="P110"/>
      <c r="Q110"/>
      <c r="R110"/>
      <c r="S110"/>
      <c r="T110"/>
      <c r="U110"/>
    </row>
    <row r="111" spans="14:21" x14ac:dyDescent="0.2">
      <c r="N111">
        <v>38</v>
      </c>
      <c r="O111">
        <v>0.99479999999999991</v>
      </c>
      <c r="P111"/>
      <c r="Q111"/>
      <c r="R111"/>
      <c r="S111"/>
      <c r="T111"/>
      <c r="U111"/>
    </row>
    <row r="112" spans="14:21" x14ac:dyDescent="0.2">
      <c r="N112">
        <v>40</v>
      </c>
      <c r="O112">
        <v>0.40275000000000005</v>
      </c>
      <c r="P112"/>
      <c r="Q112"/>
      <c r="R112"/>
      <c r="S112"/>
      <c r="T112"/>
      <c r="U112"/>
    </row>
    <row r="113" spans="14:21" x14ac:dyDescent="0.2">
      <c r="N113">
        <v>40</v>
      </c>
      <c r="O113">
        <v>0.4461500000000001</v>
      </c>
      <c r="P113"/>
      <c r="Q113"/>
      <c r="R113"/>
      <c r="S113"/>
      <c r="T113"/>
      <c r="U113"/>
    </row>
    <row r="114" spans="14:21" x14ac:dyDescent="0.2">
      <c r="N114">
        <v>40</v>
      </c>
      <c r="O114">
        <v>0.52959999999999996</v>
      </c>
      <c r="P114"/>
      <c r="Q114"/>
      <c r="R114"/>
      <c r="S114"/>
      <c r="T114"/>
      <c r="U114"/>
    </row>
    <row r="115" spans="14:21" x14ac:dyDescent="0.2">
      <c r="N115">
        <v>40</v>
      </c>
      <c r="O115">
        <v>0.53744999999999998</v>
      </c>
      <c r="P115"/>
      <c r="Q115"/>
      <c r="R115"/>
      <c r="S115"/>
      <c r="T115"/>
      <c r="U115"/>
    </row>
    <row r="116" spans="14:21" x14ac:dyDescent="0.2">
      <c r="N116">
        <v>40</v>
      </c>
      <c r="O116">
        <v>0.55359999999999987</v>
      </c>
      <c r="P116"/>
      <c r="Q116"/>
      <c r="R116"/>
      <c r="S116"/>
      <c r="T116"/>
      <c r="U116"/>
    </row>
    <row r="117" spans="14:21" x14ac:dyDescent="0.2">
      <c r="N117">
        <v>40</v>
      </c>
      <c r="O117">
        <v>0.62164999999999992</v>
      </c>
      <c r="P117"/>
      <c r="Q117"/>
      <c r="R117"/>
      <c r="S117"/>
      <c r="T117"/>
      <c r="U117"/>
    </row>
    <row r="118" spans="14:21" x14ac:dyDescent="0.2">
      <c r="N118">
        <v>40</v>
      </c>
      <c r="O118">
        <v>0.65834999999999999</v>
      </c>
      <c r="P118"/>
      <c r="Q118"/>
      <c r="R118"/>
      <c r="S118"/>
      <c r="T118"/>
      <c r="U118"/>
    </row>
    <row r="119" spans="14:21" x14ac:dyDescent="0.2">
      <c r="N119">
        <v>40</v>
      </c>
      <c r="O119">
        <v>0.75252166666666676</v>
      </c>
      <c r="P119"/>
      <c r="Q119"/>
      <c r="R119"/>
      <c r="S119"/>
      <c r="T119"/>
      <c r="U119"/>
    </row>
    <row r="120" spans="14:21" x14ac:dyDescent="0.2">
      <c r="N120">
        <v>40</v>
      </c>
      <c r="O120">
        <v>0.76594833333333334</v>
      </c>
      <c r="P120"/>
      <c r="Q120"/>
      <c r="R120"/>
      <c r="S120"/>
      <c r="T120"/>
      <c r="U120"/>
    </row>
    <row r="121" spans="14:21" x14ac:dyDescent="0.2">
      <c r="N121">
        <v>40</v>
      </c>
      <c r="O121">
        <v>0.80090000000000006</v>
      </c>
      <c r="P121"/>
      <c r="Q121"/>
      <c r="R121"/>
      <c r="S121"/>
      <c r="T121"/>
      <c r="U121"/>
    </row>
    <row r="122" spans="14:21" x14ac:dyDescent="0.2">
      <c r="N122">
        <v>40</v>
      </c>
      <c r="O122">
        <v>0.90305333333333326</v>
      </c>
      <c r="P122"/>
      <c r="Q122"/>
      <c r="R122"/>
      <c r="S122"/>
      <c r="T122"/>
      <c r="U122"/>
    </row>
    <row r="123" spans="14:21" x14ac:dyDescent="0.2">
      <c r="N123">
        <v>40</v>
      </c>
      <c r="O123">
        <v>1.0421500000000001</v>
      </c>
      <c r="P123"/>
      <c r="Q123"/>
      <c r="R123"/>
      <c r="S123"/>
      <c r="T123"/>
      <c r="U123"/>
    </row>
    <row r="124" spans="14:21" x14ac:dyDescent="0.2">
      <c r="N124">
        <v>42</v>
      </c>
      <c r="O124">
        <v>0.46505000000000002</v>
      </c>
      <c r="P124"/>
      <c r="Q124"/>
      <c r="R124"/>
      <c r="S124"/>
      <c r="T124"/>
      <c r="U124"/>
    </row>
    <row r="125" spans="14:21" x14ac:dyDescent="0.2">
      <c r="N125">
        <v>42</v>
      </c>
      <c r="O125">
        <v>0.50524999999999998</v>
      </c>
      <c r="P125"/>
      <c r="Q125"/>
      <c r="R125"/>
      <c r="S125"/>
      <c r="T125"/>
      <c r="U125"/>
    </row>
    <row r="126" spans="14:21" x14ac:dyDescent="0.2">
      <c r="N126">
        <v>42</v>
      </c>
      <c r="O126">
        <v>0.52015</v>
      </c>
      <c r="P126"/>
      <c r="Q126"/>
      <c r="R126"/>
      <c r="S126"/>
      <c r="T126"/>
      <c r="U126"/>
    </row>
    <row r="127" spans="14:21" x14ac:dyDescent="0.2">
      <c r="N127">
        <v>42</v>
      </c>
      <c r="O127">
        <v>0.52285000000000004</v>
      </c>
      <c r="P127"/>
      <c r="Q127"/>
      <c r="R127"/>
      <c r="S127"/>
      <c r="T127"/>
      <c r="U127"/>
    </row>
    <row r="128" spans="14:21" x14ac:dyDescent="0.2">
      <c r="N128">
        <v>42</v>
      </c>
      <c r="O128">
        <v>0.53520000000000001</v>
      </c>
      <c r="P128"/>
      <c r="Q128"/>
      <c r="R128"/>
      <c r="S128"/>
      <c r="T128"/>
      <c r="U128"/>
    </row>
    <row r="129" spans="14:21" x14ac:dyDescent="0.2">
      <c r="N129">
        <v>42</v>
      </c>
      <c r="O129">
        <v>0.54394999999999993</v>
      </c>
      <c r="P129"/>
      <c r="Q129"/>
      <c r="R129"/>
      <c r="S129"/>
      <c r="T129"/>
      <c r="U129"/>
    </row>
    <row r="130" spans="14:21" x14ac:dyDescent="0.2">
      <c r="N130">
        <v>42</v>
      </c>
      <c r="O130">
        <v>0.5554</v>
      </c>
      <c r="P130"/>
      <c r="Q130"/>
      <c r="R130"/>
      <c r="S130"/>
      <c r="T130"/>
      <c r="U130"/>
    </row>
    <row r="131" spans="14:21" x14ac:dyDescent="0.2">
      <c r="N131">
        <v>42</v>
      </c>
      <c r="O131">
        <v>0.57245000000000001</v>
      </c>
      <c r="P131"/>
      <c r="Q131"/>
      <c r="R131"/>
      <c r="S131"/>
      <c r="T131"/>
      <c r="U131"/>
    </row>
    <row r="132" spans="14:21" x14ac:dyDescent="0.2">
      <c r="N132">
        <v>42</v>
      </c>
      <c r="O132">
        <v>0.63185000000000002</v>
      </c>
      <c r="P132"/>
      <c r="Q132"/>
      <c r="R132"/>
      <c r="S132"/>
      <c r="T132"/>
      <c r="U132"/>
    </row>
    <row r="133" spans="14:21" x14ac:dyDescent="0.2">
      <c r="N133">
        <v>42</v>
      </c>
      <c r="O133">
        <v>0.65024999999999999</v>
      </c>
      <c r="P133"/>
      <c r="Q133"/>
      <c r="R133"/>
      <c r="S133"/>
      <c r="T133"/>
      <c r="U133"/>
    </row>
    <row r="134" spans="14:21" x14ac:dyDescent="0.2">
      <c r="N134">
        <v>42</v>
      </c>
      <c r="O134">
        <v>0.68970000000000009</v>
      </c>
      <c r="P134"/>
      <c r="Q134"/>
      <c r="R134"/>
      <c r="S134"/>
      <c r="T134"/>
      <c r="U134"/>
    </row>
    <row r="135" spans="14:21" x14ac:dyDescent="0.2">
      <c r="N135">
        <v>42</v>
      </c>
      <c r="O135">
        <v>0.8206</v>
      </c>
      <c r="P135"/>
      <c r="Q135"/>
      <c r="R135"/>
      <c r="S135"/>
      <c r="T135"/>
      <c r="U135"/>
    </row>
    <row r="136" spans="14:21" x14ac:dyDescent="0.2">
      <c r="N136">
        <v>42</v>
      </c>
      <c r="O136">
        <v>0.9467000000000001</v>
      </c>
      <c r="P136"/>
      <c r="Q136"/>
      <c r="R136"/>
      <c r="S136"/>
      <c r="T136"/>
      <c r="U136"/>
    </row>
    <row r="137" spans="14:21" x14ac:dyDescent="0.2">
      <c r="N137">
        <v>42</v>
      </c>
      <c r="O137">
        <v>0.94920000000000004</v>
      </c>
      <c r="P137"/>
      <c r="Q137"/>
      <c r="R137"/>
      <c r="S137"/>
      <c r="T137"/>
      <c r="U137"/>
    </row>
    <row r="138" spans="14:21" x14ac:dyDescent="0.2">
      <c r="N138">
        <v>42</v>
      </c>
      <c r="O138">
        <v>0.96458749999999993</v>
      </c>
      <c r="P138"/>
      <c r="Q138"/>
      <c r="R138"/>
      <c r="S138"/>
      <c r="T138"/>
      <c r="U138"/>
    </row>
    <row r="139" spans="14:21" x14ac:dyDescent="0.2">
      <c r="N139">
        <v>42</v>
      </c>
      <c r="O139">
        <v>1.6411</v>
      </c>
      <c r="P139"/>
      <c r="Q139"/>
      <c r="R139"/>
      <c r="S139"/>
      <c r="T139"/>
      <c r="U139"/>
    </row>
    <row r="140" spans="14:21" x14ac:dyDescent="0.2">
      <c r="N140">
        <v>45</v>
      </c>
      <c r="O140">
        <v>0.55727933333333324</v>
      </c>
      <c r="P140"/>
      <c r="Q140"/>
      <c r="R140"/>
      <c r="S140"/>
      <c r="T140"/>
      <c r="U140"/>
    </row>
    <row r="141" spans="14:21" x14ac:dyDescent="0.2">
      <c r="N141">
        <v>45</v>
      </c>
      <c r="O141">
        <v>0.57014999999999993</v>
      </c>
      <c r="P141"/>
      <c r="Q141"/>
      <c r="R141"/>
      <c r="S141"/>
      <c r="T141"/>
      <c r="U141"/>
    </row>
    <row r="142" spans="14:21" x14ac:dyDescent="0.2">
      <c r="N142">
        <v>45</v>
      </c>
      <c r="O142">
        <v>0.57324999999999993</v>
      </c>
      <c r="P142"/>
      <c r="Q142"/>
      <c r="R142"/>
      <c r="S142"/>
      <c r="T142"/>
      <c r="U142"/>
    </row>
    <row r="143" spans="14:21" x14ac:dyDescent="0.2">
      <c r="N143">
        <v>45</v>
      </c>
      <c r="O143">
        <v>0.57529999999999992</v>
      </c>
      <c r="P143"/>
      <c r="Q143"/>
      <c r="R143"/>
      <c r="S143"/>
      <c r="T143"/>
      <c r="U143"/>
    </row>
    <row r="144" spans="14:21" x14ac:dyDescent="0.2">
      <c r="N144">
        <v>45</v>
      </c>
      <c r="O144">
        <v>0.66174999999999995</v>
      </c>
      <c r="P144"/>
      <c r="Q144"/>
      <c r="R144"/>
      <c r="S144"/>
      <c r="T144"/>
      <c r="U144"/>
    </row>
    <row r="145" spans="14:21" x14ac:dyDescent="0.2">
      <c r="N145">
        <v>45</v>
      </c>
      <c r="O145">
        <v>0.7055499999999999</v>
      </c>
      <c r="P145"/>
      <c r="Q145"/>
      <c r="R145"/>
      <c r="S145"/>
      <c r="T145"/>
      <c r="U145"/>
    </row>
    <row r="146" spans="14:21" x14ac:dyDescent="0.2">
      <c r="N146">
        <v>45</v>
      </c>
      <c r="O146">
        <v>0.745</v>
      </c>
      <c r="P146"/>
      <c r="Q146"/>
      <c r="R146"/>
      <c r="S146"/>
      <c r="T146"/>
      <c r="U146"/>
    </row>
    <row r="147" spans="14:21" x14ac:dyDescent="0.2">
      <c r="N147">
        <v>45</v>
      </c>
      <c r="O147">
        <v>0.98035000000000005</v>
      </c>
      <c r="P147"/>
      <c r="Q147"/>
      <c r="R147"/>
      <c r="S147"/>
      <c r="T147"/>
      <c r="U147"/>
    </row>
    <row r="148" spans="14:21" x14ac:dyDescent="0.2">
      <c r="N148">
        <v>45</v>
      </c>
      <c r="O148">
        <v>1.0548999999999999</v>
      </c>
      <c r="P148"/>
      <c r="Q148"/>
      <c r="R148"/>
      <c r="S148"/>
      <c r="T148"/>
      <c r="U148"/>
    </row>
    <row r="149" spans="14:21" x14ac:dyDescent="0.2">
      <c r="N149">
        <v>45</v>
      </c>
      <c r="O149">
        <v>1.3154200000000003</v>
      </c>
      <c r="P149"/>
      <c r="Q149"/>
      <c r="R149"/>
      <c r="S149"/>
      <c r="T149"/>
      <c r="U149"/>
    </row>
    <row r="150" spans="14:21" x14ac:dyDescent="0.2">
      <c r="N150">
        <v>46</v>
      </c>
      <c r="O150">
        <v>0.67215000000000003</v>
      </c>
      <c r="P150"/>
      <c r="Q150"/>
      <c r="R150"/>
      <c r="S150"/>
      <c r="T150"/>
      <c r="U150"/>
    </row>
    <row r="151" spans="14:21" x14ac:dyDescent="0.2">
      <c r="N151">
        <v>47</v>
      </c>
      <c r="O151">
        <v>0.66928166666666666</v>
      </c>
      <c r="P151"/>
      <c r="Q151"/>
      <c r="R151"/>
      <c r="S151"/>
      <c r="T151"/>
      <c r="U151"/>
    </row>
    <row r="152" spans="14:21" x14ac:dyDescent="0.2">
      <c r="N152">
        <v>47</v>
      </c>
      <c r="O152">
        <v>0.72612500000000002</v>
      </c>
      <c r="P152"/>
      <c r="Q152"/>
      <c r="R152"/>
      <c r="S152"/>
      <c r="T152"/>
      <c r="U152"/>
    </row>
    <row r="153" spans="14:21" x14ac:dyDescent="0.2">
      <c r="N153">
        <v>47</v>
      </c>
      <c r="O153">
        <v>0.72955333333333328</v>
      </c>
      <c r="P153"/>
      <c r="Q153"/>
      <c r="R153"/>
      <c r="S153"/>
      <c r="T153"/>
      <c r="U153"/>
    </row>
    <row r="154" spans="14:21" x14ac:dyDescent="0.2">
      <c r="N154">
        <v>47</v>
      </c>
      <c r="O154">
        <v>0.74582666666666664</v>
      </c>
      <c r="P154"/>
      <c r="Q154"/>
      <c r="R154"/>
      <c r="S154"/>
      <c r="T154"/>
      <c r="U154"/>
    </row>
    <row r="155" spans="14:21" x14ac:dyDescent="0.2">
      <c r="N155">
        <v>47</v>
      </c>
      <c r="O155">
        <v>0.80370000000000008</v>
      </c>
      <c r="P155"/>
      <c r="Q155"/>
      <c r="R155"/>
      <c r="S155"/>
      <c r="T155"/>
      <c r="U155"/>
    </row>
    <row r="156" spans="14:21" x14ac:dyDescent="0.2">
      <c r="N156">
        <v>47</v>
      </c>
      <c r="O156">
        <v>0.83529999999999993</v>
      </c>
      <c r="P156"/>
      <c r="Q156"/>
      <c r="R156"/>
      <c r="S156"/>
      <c r="T156"/>
      <c r="U156"/>
    </row>
    <row r="157" spans="14:21" x14ac:dyDescent="0.2">
      <c r="N157">
        <v>47</v>
      </c>
      <c r="O157">
        <v>0.90149999999999997</v>
      </c>
      <c r="P157"/>
      <c r="Q157"/>
      <c r="R157"/>
      <c r="S157"/>
      <c r="T157"/>
      <c r="U157"/>
    </row>
    <row r="158" spans="14:21" x14ac:dyDescent="0.2">
      <c r="N158">
        <v>47</v>
      </c>
      <c r="O158">
        <v>0.90579999999999994</v>
      </c>
      <c r="P158"/>
      <c r="Q158"/>
      <c r="R158"/>
      <c r="S158"/>
      <c r="T158"/>
      <c r="U158"/>
    </row>
    <row r="159" spans="14:21" x14ac:dyDescent="0.2">
      <c r="N159">
        <v>47</v>
      </c>
      <c r="O159">
        <v>1.1781499999999998</v>
      </c>
      <c r="P159"/>
      <c r="Q159"/>
      <c r="R159"/>
      <c r="S159"/>
      <c r="T159"/>
      <c r="U159"/>
    </row>
    <row r="160" spans="14:21" x14ac:dyDescent="0.2">
      <c r="N160">
        <v>48</v>
      </c>
      <c r="O160">
        <v>0.76700000000000002</v>
      </c>
      <c r="P160"/>
      <c r="Q160"/>
      <c r="R160"/>
      <c r="S160"/>
      <c r="T160"/>
      <c r="U160"/>
    </row>
    <row r="161" spans="14:21" x14ac:dyDescent="0.2">
      <c r="N161">
        <v>49</v>
      </c>
      <c r="O161">
        <v>1.6644999999999999</v>
      </c>
      <c r="P161"/>
      <c r="Q161"/>
      <c r="R161"/>
      <c r="S161"/>
      <c r="T161"/>
      <c r="U161"/>
    </row>
    <row r="162" spans="14:21" x14ac:dyDescent="0.2">
      <c r="N162">
        <v>50</v>
      </c>
      <c r="O162">
        <v>0.55549999999999999</v>
      </c>
      <c r="P162"/>
      <c r="Q162"/>
      <c r="R162"/>
      <c r="S162"/>
      <c r="T162"/>
      <c r="U162"/>
    </row>
    <row r="163" spans="14:21" x14ac:dyDescent="0.2">
      <c r="N163">
        <v>50</v>
      </c>
      <c r="O163">
        <v>0.58514999999999995</v>
      </c>
      <c r="P163"/>
      <c r="Q163"/>
      <c r="R163"/>
      <c r="S163"/>
      <c r="T163"/>
      <c r="U163"/>
    </row>
    <row r="164" spans="14:21" x14ac:dyDescent="0.2">
      <c r="N164">
        <v>50</v>
      </c>
      <c r="O164">
        <v>0.67069999999999996</v>
      </c>
      <c r="P164"/>
      <c r="Q164"/>
      <c r="R164"/>
      <c r="S164"/>
      <c r="T164"/>
      <c r="U164"/>
    </row>
    <row r="165" spans="14:21" x14ac:dyDescent="0.2">
      <c r="N165">
        <v>50</v>
      </c>
      <c r="O165">
        <v>0.73774999999999991</v>
      </c>
      <c r="P165"/>
      <c r="Q165"/>
      <c r="R165"/>
      <c r="S165"/>
      <c r="T165"/>
      <c r="U165"/>
    </row>
    <row r="166" spans="14:21" x14ac:dyDescent="0.2">
      <c r="N166">
        <v>50</v>
      </c>
      <c r="O166">
        <v>0.74904999999999999</v>
      </c>
      <c r="P166"/>
      <c r="Q166"/>
      <c r="R166"/>
      <c r="S166"/>
      <c r="T166"/>
      <c r="U166"/>
    </row>
    <row r="167" spans="14:21" x14ac:dyDescent="0.2">
      <c r="N167">
        <v>50</v>
      </c>
      <c r="O167">
        <v>0.7781499999999999</v>
      </c>
      <c r="P167"/>
      <c r="Q167"/>
      <c r="R167"/>
      <c r="S167"/>
      <c r="T167"/>
      <c r="U167"/>
    </row>
    <row r="168" spans="14:21" x14ac:dyDescent="0.2">
      <c r="N168">
        <v>50</v>
      </c>
      <c r="O168">
        <v>0.78959999999999997</v>
      </c>
      <c r="P168"/>
      <c r="Q168"/>
      <c r="R168"/>
      <c r="S168"/>
      <c r="T168"/>
      <c r="U168"/>
    </row>
    <row r="169" spans="14:21" x14ac:dyDescent="0.2">
      <c r="N169">
        <v>51</v>
      </c>
      <c r="O169">
        <v>0.66179999999999994</v>
      </c>
      <c r="P169"/>
      <c r="Q169"/>
      <c r="R169"/>
      <c r="S169"/>
      <c r="T169"/>
      <c r="U169"/>
    </row>
    <row r="170" spans="14:21" x14ac:dyDescent="0.2">
      <c r="N170">
        <v>52</v>
      </c>
      <c r="O170">
        <v>0.83230000000000015</v>
      </c>
      <c r="P170"/>
      <c r="Q170"/>
      <c r="R170"/>
      <c r="S170"/>
      <c r="T170"/>
      <c r="U170"/>
    </row>
    <row r="171" spans="14:21" x14ac:dyDescent="0.2">
      <c r="N171">
        <v>52</v>
      </c>
      <c r="O171">
        <v>0.83479999999999976</v>
      </c>
      <c r="P171"/>
      <c r="Q171"/>
      <c r="R171"/>
      <c r="S171"/>
      <c r="T171"/>
      <c r="U171"/>
    </row>
    <row r="172" spans="14:21" x14ac:dyDescent="0.2">
      <c r="N172">
        <v>52</v>
      </c>
      <c r="O172">
        <v>1.1845999999999999</v>
      </c>
      <c r="P172"/>
      <c r="Q172"/>
      <c r="R172"/>
      <c r="S172"/>
      <c r="T172"/>
      <c r="U172"/>
    </row>
    <row r="173" spans="14:21" x14ac:dyDescent="0.2">
      <c r="N173">
        <v>55</v>
      </c>
      <c r="O173">
        <v>0.63563416666666672</v>
      </c>
      <c r="P173"/>
      <c r="Q173"/>
      <c r="R173"/>
      <c r="S173"/>
      <c r="T173"/>
      <c r="U173"/>
    </row>
    <row r="174" spans="14:21" x14ac:dyDescent="0.2">
      <c r="N174">
        <v>55</v>
      </c>
      <c r="O174">
        <v>0.75714999999999977</v>
      </c>
      <c r="P174"/>
      <c r="Q174"/>
      <c r="R174"/>
      <c r="S174"/>
      <c r="T174"/>
      <c r="U174"/>
    </row>
    <row r="175" spans="14:21" x14ac:dyDescent="0.2">
      <c r="N175">
        <v>55</v>
      </c>
      <c r="O175">
        <v>0.83779999999999966</v>
      </c>
      <c r="P175"/>
      <c r="Q175"/>
      <c r="R175"/>
      <c r="S175"/>
      <c r="T175"/>
      <c r="U175"/>
    </row>
    <row r="176" spans="14:21" x14ac:dyDescent="0.2">
      <c r="N176">
        <v>55</v>
      </c>
      <c r="O176">
        <v>0.90174999999999983</v>
      </c>
      <c r="P176"/>
      <c r="Q176"/>
      <c r="R176"/>
      <c r="S176"/>
      <c r="T176"/>
      <c r="U176"/>
    </row>
    <row r="177" spans="14:21" x14ac:dyDescent="0.2">
      <c r="N177">
        <v>55</v>
      </c>
      <c r="O177">
        <v>1.1104000000000001</v>
      </c>
      <c r="P177"/>
      <c r="Q177"/>
      <c r="R177"/>
      <c r="S177"/>
      <c r="T177"/>
      <c r="U177"/>
    </row>
    <row r="178" spans="14:21" x14ac:dyDescent="0.2">
      <c r="N178">
        <v>55</v>
      </c>
      <c r="O178">
        <v>1.1730499999999999</v>
      </c>
      <c r="P178"/>
      <c r="Q178"/>
      <c r="R178"/>
      <c r="S178"/>
      <c r="T178"/>
      <c r="U178"/>
    </row>
    <row r="179" spans="14:21" x14ac:dyDescent="0.2">
      <c r="N179">
        <v>55</v>
      </c>
      <c r="O179">
        <v>1.23075</v>
      </c>
      <c r="P179"/>
      <c r="Q179"/>
      <c r="R179"/>
      <c r="S179"/>
      <c r="T179"/>
      <c r="U179"/>
    </row>
    <row r="180" spans="14:21" x14ac:dyDescent="0.2">
      <c r="N180">
        <v>55</v>
      </c>
      <c r="O180">
        <v>1.2436500000000001</v>
      </c>
      <c r="P180"/>
      <c r="Q180"/>
      <c r="R180"/>
      <c r="S180"/>
      <c r="T180"/>
      <c r="U180"/>
    </row>
    <row r="181" spans="14:21" x14ac:dyDescent="0.2">
      <c r="N181">
        <v>55</v>
      </c>
      <c r="O181">
        <v>1.3438499999999995</v>
      </c>
      <c r="P181"/>
      <c r="Q181"/>
      <c r="R181"/>
      <c r="S181"/>
      <c r="T181"/>
      <c r="U181"/>
    </row>
    <row r="182" spans="14:21" x14ac:dyDescent="0.2">
      <c r="N182">
        <v>55</v>
      </c>
      <c r="O182">
        <v>1.4574199999999999</v>
      </c>
      <c r="P182"/>
      <c r="Q182"/>
      <c r="R182"/>
      <c r="S182"/>
      <c r="T182"/>
      <c r="U182"/>
    </row>
    <row r="183" spans="14:21" x14ac:dyDescent="0.2">
      <c r="N183">
        <v>55</v>
      </c>
      <c r="O183">
        <v>1.5922499999999999</v>
      </c>
      <c r="P183"/>
      <c r="Q183"/>
      <c r="R183"/>
      <c r="S183"/>
      <c r="T183"/>
      <c r="U183"/>
    </row>
    <row r="184" spans="14:21" x14ac:dyDescent="0.2">
      <c r="N184">
        <v>55</v>
      </c>
      <c r="O184">
        <v>1.9176500000000001</v>
      </c>
      <c r="P184"/>
      <c r="Q184"/>
      <c r="R184"/>
      <c r="S184"/>
      <c r="T184"/>
      <c r="U184"/>
    </row>
    <row r="185" spans="14:21" x14ac:dyDescent="0.2">
      <c r="N185">
        <v>55</v>
      </c>
      <c r="O185">
        <v>2.0639000000000003</v>
      </c>
      <c r="P185"/>
      <c r="Q185"/>
      <c r="R185"/>
      <c r="S185"/>
      <c r="T185"/>
      <c r="U185"/>
    </row>
    <row r="186" spans="14:21" x14ac:dyDescent="0.2">
      <c r="N186">
        <v>57</v>
      </c>
      <c r="O186">
        <v>0.87354999999999972</v>
      </c>
      <c r="P186"/>
      <c r="Q186"/>
      <c r="R186"/>
      <c r="S186"/>
      <c r="T186"/>
      <c r="U186"/>
    </row>
    <row r="187" spans="14:21" x14ac:dyDescent="0.2">
      <c r="N187">
        <v>58</v>
      </c>
      <c r="O187">
        <v>0.78600000000000003</v>
      </c>
      <c r="P187"/>
      <c r="Q187"/>
      <c r="R187"/>
      <c r="S187"/>
      <c r="T187"/>
      <c r="U187"/>
    </row>
    <row r="188" spans="14:21" x14ac:dyDescent="0.2">
      <c r="N188">
        <v>60</v>
      </c>
      <c r="O188">
        <v>0.67549999999999999</v>
      </c>
      <c r="P188"/>
      <c r="Q188"/>
      <c r="R188"/>
      <c r="S188"/>
      <c r="T188"/>
      <c r="U188"/>
    </row>
    <row r="189" spans="14:21" x14ac:dyDescent="0.2">
      <c r="N189">
        <v>60</v>
      </c>
      <c r="O189">
        <v>0.70564999999999989</v>
      </c>
      <c r="P189"/>
      <c r="Q189"/>
      <c r="R189"/>
      <c r="S189"/>
      <c r="T189"/>
      <c r="U189"/>
    </row>
    <row r="190" spans="14:21" x14ac:dyDescent="0.2">
      <c r="N190">
        <v>60</v>
      </c>
      <c r="O190">
        <v>0.81390000000000007</v>
      </c>
      <c r="P190"/>
      <c r="Q190"/>
      <c r="R190"/>
      <c r="S190"/>
      <c r="T190"/>
      <c r="U190"/>
    </row>
    <row r="191" spans="14:21" x14ac:dyDescent="0.2">
      <c r="N191">
        <v>60</v>
      </c>
      <c r="O191">
        <v>0.90839999999999999</v>
      </c>
      <c r="P191"/>
      <c r="Q191"/>
      <c r="R191"/>
      <c r="S191"/>
      <c r="T191"/>
      <c r="U191"/>
    </row>
    <row r="192" spans="14:21" x14ac:dyDescent="0.2">
      <c r="N192">
        <v>60</v>
      </c>
      <c r="O192">
        <v>0.92559999999999998</v>
      </c>
      <c r="P192"/>
      <c r="Q192"/>
      <c r="R192"/>
      <c r="S192"/>
      <c r="T192"/>
      <c r="U192"/>
    </row>
    <row r="193" spans="14:21" x14ac:dyDescent="0.2">
      <c r="N193">
        <v>62</v>
      </c>
      <c r="O193">
        <v>0.9170499999999997</v>
      </c>
      <c r="P193"/>
      <c r="Q193"/>
      <c r="R193"/>
      <c r="S193"/>
      <c r="T193"/>
      <c r="U193"/>
    </row>
    <row r="194" spans="14:21" x14ac:dyDescent="0.2">
      <c r="N194">
        <v>62</v>
      </c>
      <c r="O194">
        <v>1.0405499999999999</v>
      </c>
      <c r="P194"/>
      <c r="Q194"/>
      <c r="R194"/>
      <c r="S194"/>
      <c r="T194"/>
      <c r="U194"/>
    </row>
    <row r="195" spans="14:21" x14ac:dyDescent="0.2">
      <c r="N195">
        <v>62</v>
      </c>
      <c r="O195">
        <v>1.3460999999999999</v>
      </c>
      <c r="P195"/>
      <c r="Q195"/>
      <c r="R195"/>
      <c r="S195"/>
      <c r="T195"/>
      <c r="U195"/>
    </row>
    <row r="196" spans="14:21" x14ac:dyDescent="0.2">
      <c r="N196">
        <v>65</v>
      </c>
      <c r="O196">
        <v>0.76061316666666667</v>
      </c>
      <c r="P196"/>
      <c r="Q196"/>
      <c r="R196"/>
      <c r="S196"/>
      <c r="T196"/>
      <c r="U196"/>
    </row>
    <row r="197" spans="14:21" x14ac:dyDescent="0.2">
      <c r="N197">
        <v>65</v>
      </c>
      <c r="O197">
        <v>0.87595000000000001</v>
      </c>
      <c r="P197"/>
      <c r="Q197"/>
      <c r="R197"/>
      <c r="S197"/>
      <c r="T197"/>
      <c r="U197"/>
    </row>
    <row r="198" spans="14:21" x14ac:dyDescent="0.2">
      <c r="N198">
        <v>65</v>
      </c>
      <c r="O198">
        <v>0.97389999999999999</v>
      </c>
      <c r="P198"/>
      <c r="Q198"/>
      <c r="R198"/>
      <c r="S198"/>
      <c r="T198"/>
      <c r="U198"/>
    </row>
    <row r="199" spans="14:21" x14ac:dyDescent="0.2">
      <c r="N199">
        <v>65</v>
      </c>
      <c r="O199">
        <v>0.98804999999999987</v>
      </c>
      <c r="P199"/>
      <c r="Q199"/>
      <c r="R199"/>
      <c r="S199"/>
      <c r="T199"/>
      <c r="U199"/>
    </row>
    <row r="200" spans="14:21" x14ac:dyDescent="0.2">
      <c r="N200">
        <v>65</v>
      </c>
      <c r="O200">
        <v>1.2508499999999998</v>
      </c>
      <c r="P200"/>
      <c r="Q200"/>
      <c r="R200"/>
      <c r="S200"/>
      <c r="T200"/>
      <c r="U200"/>
    </row>
    <row r="201" spans="14:21" x14ac:dyDescent="0.2">
      <c r="N201">
        <v>65</v>
      </c>
      <c r="O201">
        <v>1.2515999999999998</v>
      </c>
      <c r="P201"/>
      <c r="Q201"/>
      <c r="R201"/>
      <c r="S201"/>
      <c r="T201"/>
      <c r="U201"/>
    </row>
    <row r="202" spans="14:21" x14ac:dyDescent="0.2">
      <c r="N202">
        <v>65</v>
      </c>
      <c r="O202">
        <v>1.2686499999999998</v>
      </c>
      <c r="P202"/>
      <c r="Q202"/>
      <c r="R202"/>
      <c r="S202"/>
      <c r="T202"/>
      <c r="U202"/>
    </row>
    <row r="203" spans="14:21" x14ac:dyDescent="0.2">
      <c r="N203">
        <v>65</v>
      </c>
      <c r="O203">
        <v>1.4858499999999994</v>
      </c>
      <c r="P203"/>
      <c r="Q203"/>
      <c r="R203"/>
      <c r="S203"/>
      <c r="T203"/>
      <c r="U203"/>
    </row>
    <row r="204" spans="14:21" x14ac:dyDescent="0.2">
      <c r="N204">
        <v>65</v>
      </c>
      <c r="O204">
        <v>1.6176699999999999</v>
      </c>
      <c r="P204"/>
      <c r="Q204"/>
      <c r="R204"/>
      <c r="S204"/>
      <c r="T204"/>
      <c r="U204"/>
    </row>
    <row r="205" spans="14:21" x14ac:dyDescent="0.2">
      <c r="N205">
        <v>65</v>
      </c>
      <c r="O205">
        <v>1.667</v>
      </c>
      <c r="P205"/>
      <c r="Q205"/>
      <c r="R205"/>
      <c r="S205"/>
      <c r="T205"/>
      <c r="U205"/>
    </row>
    <row r="206" spans="14:21" x14ac:dyDescent="0.2">
      <c r="N206">
        <v>65</v>
      </c>
      <c r="O206">
        <v>1.7726500000000001</v>
      </c>
      <c r="P206"/>
      <c r="Q206"/>
      <c r="R206"/>
      <c r="S206"/>
      <c r="T206"/>
      <c r="U206"/>
    </row>
    <row r="207" spans="14:21" x14ac:dyDescent="0.2">
      <c r="N207">
        <v>65</v>
      </c>
      <c r="O207">
        <v>1.9225500000000002</v>
      </c>
      <c r="P207"/>
      <c r="Q207"/>
      <c r="R207"/>
      <c r="S207"/>
      <c r="T207"/>
      <c r="U207"/>
    </row>
    <row r="208" spans="14:21" x14ac:dyDescent="0.2">
      <c r="N208">
        <v>70</v>
      </c>
      <c r="O208">
        <v>1.2314000000000001</v>
      </c>
      <c r="P208"/>
      <c r="Q208"/>
      <c r="R208"/>
      <c r="S208"/>
      <c r="T208"/>
      <c r="U208"/>
    </row>
    <row r="209" spans="14:21" x14ac:dyDescent="0.2">
      <c r="N209">
        <v>75</v>
      </c>
      <c r="O209">
        <v>0.9168398333333333</v>
      </c>
      <c r="P209"/>
      <c r="Q209"/>
      <c r="R209"/>
      <c r="S209"/>
      <c r="T209"/>
      <c r="U209"/>
    </row>
    <row r="210" spans="14:21" x14ac:dyDescent="0.2">
      <c r="N210">
        <v>75</v>
      </c>
      <c r="O210">
        <v>1.1793</v>
      </c>
      <c r="P210"/>
      <c r="Q210"/>
      <c r="R210"/>
      <c r="S210"/>
      <c r="T210"/>
      <c r="U210"/>
    </row>
    <row r="211" spans="14:21" x14ac:dyDescent="0.2">
      <c r="N211">
        <v>75</v>
      </c>
      <c r="O211">
        <v>1.3956500000000001</v>
      </c>
      <c r="P211"/>
      <c r="Q211"/>
      <c r="R211"/>
      <c r="S211"/>
      <c r="T211"/>
      <c r="U211"/>
    </row>
    <row r="212" spans="14:21" x14ac:dyDescent="0.2">
      <c r="N212">
        <v>75</v>
      </c>
      <c r="O212">
        <v>1.4190999999999998</v>
      </c>
      <c r="P212"/>
      <c r="Q212"/>
      <c r="R212"/>
      <c r="S212"/>
      <c r="T212"/>
      <c r="U212"/>
    </row>
    <row r="213" spans="14:21" x14ac:dyDescent="0.2">
      <c r="N213">
        <v>75</v>
      </c>
      <c r="O213">
        <v>1.6270999999999998</v>
      </c>
      <c r="P213"/>
      <c r="Q213"/>
      <c r="R213"/>
      <c r="S213"/>
      <c r="T213"/>
      <c r="U213"/>
    </row>
    <row r="214" spans="14:21" x14ac:dyDescent="0.2">
      <c r="N214">
        <v>75</v>
      </c>
      <c r="O214">
        <v>2.6852</v>
      </c>
      <c r="P214"/>
      <c r="Q214"/>
      <c r="R214"/>
      <c r="S214"/>
      <c r="T214"/>
      <c r="U214"/>
    </row>
    <row r="215" spans="14:21" x14ac:dyDescent="0.2">
      <c r="N215">
        <v>80</v>
      </c>
      <c r="O215">
        <v>1.4814000000000005</v>
      </c>
      <c r="P215"/>
      <c r="Q215"/>
      <c r="R215"/>
      <c r="S215"/>
      <c r="T215"/>
      <c r="U215"/>
    </row>
    <row r="216" spans="14:21" x14ac:dyDescent="0.2">
      <c r="N216">
        <v>80</v>
      </c>
      <c r="O216">
        <v>1.6609499999999997</v>
      </c>
      <c r="P216"/>
      <c r="Q216"/>
      <c r="R216"/>
      <c r="S216"/>
      <c r="T216"/>
      <c r="U216"/>
    </row>
    <row r="217" spans="14:21" x14ac:dyDescent="0.2">
      <c r="N217">
        <v>80</v>
      </c>
      <c r="O217">
        <v>2.1929999999999996</v>
      </c>
      <c r="P217"/>
      <c r="Q217"/>
      <c r="R217"/>
      <c r="S217"/>
      <c r="T217"/>
      <c r="U217"/>
    </row>
    <row r="218" spans="14:21" x14ac:dyDescent="0.2">
      <c r="N218">
        <v>85</v>
      </c>
      <c r="O218">
        <v>1.464</v>
      </c>
      <c r="P218"/>
      <c r="Q218"/>
      <c r="R218"/>
      <c r="S218"/>
      <c r="T218"/>
      <c r="U218"/>
    </row>
    <row r="219" spans="14:21" x14ac:dyDescent="0.2">
      <c r="N219">
        <v>85</v>
      </c>
      <c r="O219">
        <v>2.2900999999999998</v>
      </c>
      <c r="P219"/>
      <c r="Q219"/>
      <c r="R219"/>
      <c r="S219"/>
      <c r="T219"/>
      <c r="U219"/>
    </row>
    <row r="220" spans="14:21" x14ac:dyDescent="0.2">
      <c r="N220">
        <v>87</v>
      </c>
      <c r="O220">
        <v>2.8000000000000003</v>
      </c>
      <c r="P220"/>
      <c r="Q220"/>
      <c r="R220"/>
      <c r="S220"/>
      <c r="T220"/>
      <c r="U220"/>
    </row>
    <row r="221" spans="14:21" x14ac:dyDescent="0.2">
      <c r="N221">
        <v>90</v>
      </c>
      <c r="O221">
        <v>1.84945</v>
      </c>
      <c r="P221"/>
      <c r="Q221"/>
      <c r="R221"/>
      <c r="S221"/>
      <c r="T221"/>
      <c r="U221"/>
    </row>
    <row r="222" spans="14:21" x14ac:dyDescent="0.2">
      <c r="N222">
        <v>90</v>
      </c>
      <c r="O222">
        <v>3.0339499999999999</v>
      </c>
      <c r="P222"/>
      <c r="Q222"/>
      <c r="R222"/>
      <c r="S222"/>
      <c r="T222"/>
      <c r="U222"/>
    </row>
    <row r="223" spans="14:21" x14ac:dyDescent="0.2">
      <c r="N223">
        <v>90</v>
      </c>
      <c r="O223">
        <v>3.1483000000000003</v>
      </c>
      <c r="P223"/>
      <c r="Q223"/>
      <c r="R223"/>
      <c r="S223"/>
      <c r="T223"/>
      <c r="U223"/>
    </row>
    <row r="224" spans="14:21" x14ac:dyDescent="0.2">
      <c r="N224">
        <v>90</v>
      </c>
      <c r="O224">
        <v>9999.9500000000007</v>
      </c>
      <c r="P224"/>
      <c r="Q224"/>
      <c r="R224"/>
      <c r="S224"/>
      <c r="T224"/>
      <c r="U224"/>
    </row>
    <row r="225" spans="14:21" x14ac:dyDescent="0.2">
      <c r="N225">
        <v>95</v>
      </c>
      <c r="O225">
        <v>2.1717</v>
      </c>
      <c r="P225"/>
      <c r="Q225"/>
      <c r="R225"/>
      <c r="S225"/>
      <c r="T225"/>
      <c r="U225"/>
    </row>
    <row r="226" spans="14:21" x14ac:dyDescent="0.2">
      <c r="N226">
        <v>95</v>
      </c>
      <c r="O226">
        <v>2.4856000000000003</v>
      </c>
      <c r="P226"/>
      <c r="Q226"/>
      <c r="R226"/>
      <c r="S226"/>
      <c r="T226"/>
      <c r="U226"/>
    </row>
    <row r="227" spans="14:21" x14ac:dyDescent="0.2">
      <c r="N227">
        <v>95</v>
      </c>
      <c r="O227">
        <v>3.1084000000000014</v>
      </c>
      <c r="P227"/>
      <c r="Q227"/>
      <c r="R227"/>
      <c r="S227"/>
      <c r="T227"/>
      <c r="U227"/>
    </row>
    <row r="228" spans="14:21" x14ac:dyDescent="0.2">
      <c r="N228">
        <v>96</v>
      </c>
      <c r="O228">
        <v>3.1012</v>
      </c>
      <c r="P228"/>
      <c r="Q228"/>
      <c r="R228"/>
      <c r="S228"/>
      <c r="T228"/>
      <c r="U228"/>
    </row>
    <row r="229" spans="14:21" x14ac:dyDescent="0.2">
      <c r="N229">
        <v>100</v>
      </c>
      <c r="O229">
        <v>3.533599999999999</v>
      </c>
      <c r="P229"/>
      <c r="Q229"/>
      <c r="R229"/>
      <c r="S229"/>
      <c r="T229"/>
      <c r="U229"/>
    </row>
    <row r="230" spans="14:21" x14ac:dyDescent="0.2">
      <c r="N230">
        <v>105</v>
      </c>
      <c r="O230">
        <v>2.6511</v>
      </c>
      <c r="P230"/>
      <c r="Q230"/>
      <c r="R230"/>
      <c r="S230"/>
      <c r="T230"/>
      <c r="U230"/>
    </row>
    <row r="231" spans="14:21" x14ac:dyDescent="0.2">
      <c r="N231">
        <v>105</v>
      </c>
      <c r="O231">
        <v>3.8508000000000004</v>
      </c>
      <c r="P231"/>
      <c r="Q231"/>
      <c r="R231"/>
      <c r="S231"/>
      <c r="T231"/>
      <c r="U231"/>
    </row>
    <row r="232" spans="14:21" x14ac:dyDescent="0.2">
      <c r="N232">
        <v>110</v>
      </c>
      <c r="O232">
        <v>3.5903999999999998</v>
      </c>
      <c r="P232"/>
      <c r="Q232"/>
      <c r="R232"/>
      <c r="S232"/>
      <c r="T232"/>
      <c r="U232"/>
    </row>
    <row r="233" spans="14:21" x14ac:dyDescent="0.2">
      <c r="N233">
        <v>111</v>
      </c>
      <c r="O233">
        <v>3.6169499999999997</v>
      </c>
      <c r="P233"/>
      <c r="Q233"/>
      <c r="R233"/>
      <c r="S233"/>
      <c r="T233"/>
      <c r="U233"/>
    </row>
    <row r="234" spans="14:21" x14ac:dyDescent="0.2">
      <c r="N234">
        <v>115</v>
      </c>
      <c r="O234">
        <v>6.9883914999999996</v>
      </c>
      <c r="P234"/>
      <c r="Q234"/>
      <c r="R234"/>
      <c r="S234"/>
      <c r="T234"/>
      <c r="U234"/>
    </row>
    <row r="235" spans="14:21" x14ac:dyDescent="0.2">
      <c r="N235">
        <v>120</v>
      </c>
      <c r="O235">
        <v>4.3687500000000004</v>
      </c>
      <c r="P235"/>
      <c r="Q235"/>
      <c r="R235"/>
      <c r="S235"/>
      <c r="T235"/>
      <c r="U235"/>
    </row>
    <row r="236" spans="14:21" x14ac:dyDescent="0.2">
      <c r="N236">
        <v>120</v>
      </c>
      <c r="O236">
        <v>4.578850000000001</v>
      </c>
      <c r="P236"/>
      <c r="Q236"/>
      <c r="R236"/>
      <c r="S236"/>
      <c r="T236"/>
      <c r="U236"/>
    </row>
    <row r="237" spans="14:21" x14ac:dyDescent="0.2">
      <c r="N237">
        <v>130</v>
      </c>
      <c r="O237">
        <v>0.49020000000000002</v>
      </c>
      <c r="P237"/>
      <c r="Q237"/>
      <c r="R237"/>
      <c r="S237"/>
      <c r="T237"/>
      <c r="U237"/>
    </row>
    <row r="238" spans="14:21" x14ac:dyDescent="0.2">
      <c r="N238">
        <v>130</v>
      </c>
      <c r="O238">
        <v>1.0044</v>
      </c>
      <c r="P238"/>
      <c r="Q238"/>
      <c r="R238"/>
      <c r="S238"/>
      <c r="T238"/>
      <c r="U238"/>
    </row>
    <row r="239" spans="14:21" x14ac:dyDescent="0.2">
      <c r="N239">
        <v>130</v>
      </c>
      <c r="O239">
        <v>1.5610499999999998</v>
      </c>
      <c r="P239"/>
      <c r="Q239"/>
      <c r="R239"/>
      <c r="S239"/>
      <c r="T239"/>
      <c r="U239"/>
    </row>
    <row r="240" spans="14:21" x14ac:dyDescent="0.2">
      <c r="N240">
        <v>130</v>
      </c>
      <c r="O240">
        <v>1.5962000000000001</v>
      </c>
      <c r="P240"/>
      <c r="Q240"/>
      <c r="R240"/>
      <c r="S240"/>
      <c r="T240"/>
      <c r="U240"/>
    </row>
    <row r="241" spans="14:21" x14ac:dyDescent="0.2">
      <c r="N241">
        <v>130</v>
      </c>
      <c r="O241">
        <v>1.792</v>
      </c>
      <c r="P241"/>
      <c r="Q241"/>
      <c r="R241"/>
      <c r="S241"/>
      <c r="T241"/>
      <c r="U241"/>
    </row>
    <row r="242" spans="14:21" x14ac:dyDescent="0.2">
      <c r="N242">
        <v>130</v>
      </c>
      <c r="O242">
        <v>7.1870984999999994</v>
      </c>
      <c r="P242"/>
      <c r="Q242"/>
      <c r="R242"/>
      <c r="S242"/>
      <c r="T242"/>
      <c r="U242"/>
    </row>
    <row r="243" spans="14:21" x14ac:dyDescent="0.2">
      <c r="N243">
        <v>135</v>
      </c>
      <c r="O243">
        <v>4.5253999999999994</v>
      </c>
      <c r="P243"/>
      <c r="Q243"/>
      <c r="R243"/>
      <c r="S243"/>
      <c r="T243"/>
      <c r="U243"/>
    </row>
    <row r="244" spans="14:21" x14ac:dyDescent="0.2">
      <c r="N244">
        <v>136</v>
      </c>
      <c r="O244">
        <v>4.4667000000000003</v>
      </c>
      <c r="P244"/>
      <c r="Q244"/>
      <c r="R244"/>
      <c r="S244"/>
      <c r="T244"/>
      <c r="U244"/>
    </row>
    <row r="245" spans="14:21" x14ac:dyDescent="0.2">
      <c r="N245">
        <v>136</v>
      </c>
      <c r="O245">
        <v>5.5578500000000002</v>
      </c>
      <c r="P245"/>
      <c r="Q245"/>
      <c r="R245"/>
      <c r="S245"/>
      <c r="T245"/>
      <c r="U245"/>
    </row>
    <row r="246" spans="14:21" x14ac:dyDescent="0.2">
      <c r="N246">
        <v>140</v>
      </c>
      <c r="O246">
        <v>7.5935133333333322</v>
      </c>
      <c r="P246"/>
      <c r="Q246"/>
      <c r="R246"/>
      <c r="S246"/>
      <c r="T246"/>
      <c r="U246"/>
    </row>
    <row r="247" spans="14:21" x14ac:dyDescent="0.2">
      <c r="N247">
        <v>150</v>
      </c>
      <c r="O247">
        <v>0.87819999999999998</v>
      </c>
      <c r="P247"/>
      <c r="Q247"/>
      <c r="R247"/>
      <c r="S247"/>
      <c r="T247"/>
      <c r="U247"/>
    </row>
    <row r="248" spans="14:21" x14ac:dyDescent="0.2">
      <c r="N248">
        <v>185</v>
      </c>
      <c r="O248">
        <v>1.1860999999999999</v>
      </c>
      <c r="P248"/>
      <c r="Q248"/>
      <c r="R248"/>
      <c r="S248"/>
      <c r="T248"/>
      <c r="U248"/>
    </row>
    <row r="249" spans="14:21" x14ac:dyDescent="0.2">
      <c r="N249">
        <v>190</v>
      </c>
      <c r="O249">
        <v>1.3767499999999999</v>
      </c>
      <c r="P249"/>
      <c r="Q249"/>
      <c r="R249"/>
      <c r="S249"/>
      <c r="T249"/>
      <c r="U249"/>
    </row>
    <row r="250" spans="14:21" x14ac:dyDescent="0.2">
      <c r="N250"/>
      <c r="O250"/>
      <c r="P250"/>
      <c r="Q250"/>
      <c r="R250"/>
      <c r="S250"/>
      <c r="T250"/>
      <c r="U250"/>
    </row>
    <row r="251" spans="14:21" x14ac:dyDescent="0.2">
      <c r="N251"/>
      <c r="O251"/>
      <c r="P251"/>
      <c r="Q251"/>
      <c r="R251"/>
      <c r="S251"/>
      <c r="T251"/>
      <c r="U251"/>
    </row>
    <row r="252" spans="14:21" x14ac:dyDescent="0.2">
      <c r="N252"/>
      <c r="O252"/>
      <c r="P252"/>
      <c r="Q252"/>
      <c r="R252"/>
      <c r="S252"/>
      <c r="T252"/>
      <c r="U252"/>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N3:O233"/>
  <sheetViews>
    <sheetView zoomScale="85" zoomScaleNormal="85" workbookViewId="0">
      <selection activeCell="N14" sqref="N14"/>
    </sheetView>
  </sheetViews>
  <sheetFormatPr defaultRowHeight="12.75" x14ac:dyDescent="0.2"/>
  <cols>
    <col min="14" max="14" width="41.42578125" bestFit="1" customWidth="1"/>
    <col min="15" max="15" width="48" bestFit="1" customWidth="1"/>
    <col min="16" max="17" width="31.5703125" bestFit="1" customWidth="1"/>
    <col min="18" max="19" width="5.42578125" bestFit="1" customWidth="1"/>
  </cols>
  <sheetData>
    <row r="3" spans="14:15" x14ac:dyDescent="0.2">
      <c r="N3" s="23" t="s">
        <v>6</v>
      </c>
      <c r="O3" t="s">
        <v>21</v>
      </c>
    </row>
    <row r="4" spans="14:15" x14ac:dyDescent="0.2">
      <c r="N4" s="23" t="s">
        <v>1405</v>
      </c>
      <c r="O4" t="s">
        <v>1344</v>
      </c>
    </row>
    <row r="5" spans="14:15" x14ac:dyDescent="0.2">
      <c r="N5" s="23" t="s">
        <v>17</v>
      </c>
      <c r="O5" t="s">
        <v>1404</v>
      </c>
    </row>
    <row r="8" spans="14:15" x14ac:dyDescent="0.2">
      <c r="N8" s="23" t="s">
        <v>13</v>
      </c>
      <c r="O8" s="23" t="s">
        <v>6380</v>
      </c>
    </row>
    <row r="9" spans="14:15" x14ac:dyDescent="0.2">
      <c r="N9">
        <v>10</v>
      </c>
      <c r="O9">
        <v>0.53959166666666669</v>
      </c>
    </row>
    <row r="10" spans="14:15" x14ac:dyDescent="0.2">
      <c r="N10">
        <v>15</v>
      </c>
      <c r="O10">
        <v>9.4610416666666669E-2</v>
      </c>
    </row>
    <row r="11" spans="14:15" x14ac:dyDescent="0.2">
      <c r="N11">
        <v>17</v>
      </c>
      <c r="O11">
        <v>0.23529375</v>
      </c>
    </row>
    <row r="12" spans="14:15" x14ac:dyDescent="0.2">
      <c r="N12">
        <v>18</v>
      </c>
      <c r="O12">
        <v>0.25771249999999996</v>
      </c>
    </row>
    <row r="13" spans="14:15" x14ac:dyDescent="0.2">
      <c r="N13">
        <v>18</v>
      </c>
      <c r="O13">
        <v>0.63027083333333334</v>
      </c>
    </row>
    <row r="14" spans="14:15" x14ac:dyDescent="0.2">
      <c r="N14">
        <v>19</v>
      </c>
      <c r="O14">
        <v>0.23535833333333331</v>
      </c>
    </row>
    <row r="15" spans="14:15" x14ac:dyDescent="0.2">
      <c r="N15">
        <v>19</v>
      </c>
      <c r="O15">
        <v>0.4070583333333333</v>
      </c>
    </row>
    <row r="16" spans="14:15" x14ac:dyDescent="0.2">
      <c r="N16">
        <v>19</v>
      </c>
      <c r="O16">
        <v>0.53928066666666674</v>
      </c>
    </row>
    <row r="17" spans="14:15" x14ac:dyDescent="0.2">
      <c r="N17">
        <v>19</v>
      </c>
      <c r="O17">
        <v>0.64807916666666676</v>
      </c>
    </row>
    <row r="18" spans="14:15" x14ac:dyDescent="0.2">
      <c r="N18">
        <v>20</v>
      </c>
      <c r="O18">
        <v>0.19237500000000002</v>
      </c>
    </row>
    <row r="19" spans="14:15" x14ac:dyDescent="0.2">
      <c r="N19">
        <v>20</v>
      </c>
      <c r="O19">
        <v>0.23139999999999999</v>
      </c>
    </row>
    <row r="20" spans="14:15" x14ac:dyDescent="0.2">
      <c r="N20">
        <v>20</v>
      </c>
      <c r="O20">
        <v>0.24162500000000003</v>
      </c>
    </row>
    <row r="21" spans="14:15" x14ac:dyDescent="0.2">
      <c r="N21">
        <v>20</v>
      </c>
      <c r="O21">
        <v>0.29607499999999998</v>
      </c>
    </row>
    <row r="22" spans="14:15" x14ac:dyDescent="0.2">
      <c r="N22">
        <v>20</v>
      </c>
      <c r="O22">
        <v>0.51327499999999993</v>
      </c>
    </row>
    <row r="23" spans="14:15" x14ac:dyDescent="0.2">
      <c r="N23">
        <v>20</v>
      </c>
      <c r="O23">
        <v>1.0624499999999999</v>
      </c>
    </row>
    <row r="24" spans="14:15" x14ac:dyDescent="0.2">
      <c r="N24">
        <v>21</v>
      </c>
      <c r="O24">
        <v>0.52886875</v>
      </c>
    </row>
    <row r="25" spans="14:15" x14ac:dyDescent="0.2">
      <c r="N25">
        <v>21</v>
      </c>
      <c r="O25">
        <v>0.69692916666666682</v>
      </c>
    </row>
    <row r="26" spans="14:15" x14ac:dyDescent="0.2">
      <c r="N26">
        <v>22</v>
      </c>
      <c r="O26">
        <v>0.2671458333333333</v>
      </c>
    </row>
    <row r="27" spans="14:15" x14ac:dyDescent="0.2">
      <c r="N27">
        <v>22</v>
      </c>
      <c r="O27">
        <v>0.30231666666666662</v>
      </c>
    </row>
    <row r="28" spans="14:15" x14ac:dyDescent="0.2">
      <c r="N28">
        <v>22</v>
      </c>
      <c r="O28">
        <v>0.33576666666666666</v>
      </c>
    </row>
    <row r="29" spans="14:15" x14ac:dyDescent="0.2">
      <c r="N29">
        <v>22</v>
      </c>
      <c r="O29">
        <v>0.41635000000000005</v>
      </c>
    </row>
    <row r="30" spans="14:15" x14ac:dyDescent="0.2">
      <c r="N30">
        <v>22</v>
      </c>
      <c r="O30">
        <v>0.44968333333333327</v>
      </c>
    </row>
    <row r="31" spans="14:15" x14ac:dyDescent="0.2">
      <c r="N31">
        <v>22</v>
      </c>
      <c r="O31">
        <v>0.47400033333333341</v>
      </c>
    </row>
    <row r="32" spans="14:15" x14ac:dyDescent="0.2">
      <c r="N32">
        <v>22</v>
      </c>
      <c r="O32">
        <v>0.47437916666666663</v>
      </c>
    </row>
    <row r="33" spans="14:15" x14ac:dyDescent="0.2">
      <c r="N33">
        <v>24</v>
      </c>
      <c r="O33">
        <v>0.33333333333333331</v>
      </c>
    </row>
    <row r="34" spans="14:15" x14ac:dyDescent="0.2">
      <c r="N34">
        <v>24</v>
      </c>
      <c r="O34">
        <v>2.2385333333333337</v>
      </c>
    </row>
    <row r="35" spans="14:15" x14ac:dyDescent="0.2">
      <c r="N35">
        <v>25</v>
      </c>
      <c r="O35">
        <v>0.24001041666666667</v>
      </c>
    </row>
    <row r="36" spans="14:15" x14ac:dyDescent="0.2">
      <c r="N36">
        <v>25</v>
      </c>
      <c r="O36">
        <v>0.26042708333333331</v>
      </c>
    </row>
    <row r="37" spans="14:15" x14ac:dyDescent="0.2">
      <c r="N37">
        <v>25</v>
      </c>
      <c r="O37">
        <v>0.27531666666666671</v>
      </c>
    </row>
    <row r="38" spans="14:15" x14ac:dyDescent="0.2">
      <c r="N38">
        <v>25</v>
      </c>
      <c r="O38">
        <v>0.30105208333333333</v>
      </c>
    </row>
    <row r="39" spans="14:15" x14ac:dyDescent="0.2">
      <c r="N39">
        <v>25</v>
      </c>
      <c r="O39">
        <v>0.30315416666666672</v>
      </c>
    </row>
    <row r="40" spans="14:15" x14ac:dyDescent="0.2">
      <c r="N40">
        <v>25</v>
      </c>
      <c r="O40">
        <v>0.31990416666666666</v>
      </c>
    </row>
    <row r="41" spans="14:15" x14ac:dyDescent="0.2">
      <c r="N41">
        <v>25</v>
      </c>
      <c r="O41">
        <v>0.33348333333333324</v>
      </c>
    </row>
    <row r="42" spans="14:15" x14ac:dyDescent="0.2">
      <c r="N42">
        <v>25</v>
      </c>
      <c r="O42">
        <v>0.33704375000000003</v>
      </c>
    </row>
    <row r="43" spans="14:15" x14ac:dyDescent="0.2">
      <c r="N43">
        <v>25</v>
      </c>
      <c r="O43">
        <v>0.49470208333333338</v>
      </c>
    </row>
    <row r="44" spans="14:15" x14ac:dyDescent="0.2">
      <c r="N44">
        <v>25</v>
      </c>
      <c r="O44">
        <v>0.53326074999999984</v>
      </c>
    </row>
    <row r="45" spans="14:15" x14ac:dyDescent="0.2">
      <c r="N45">
        <v>25</v>
      </c>
      <c r="O45">
        <v>0.61941041666666652</v>
      </c>
    </row>
    <row r="46" spans="14:15" x14ac:dyDescent="0.2">
      <c r="N46">
        <v>25</v>
      </c>
      <c r="O46">
        <v>0.63025691666666661</v>
      </c>
    </row>
    <row r="47" spans="14:15" x14ac:dyDescent="0.2">
      <c r="N47">
        <v>25</v>
      </c>
      <c r="O47">
        <v>0.63695833333333329</v>
      </c>
    </row>
    <row r="48" spans="14:15" x14ac:dyDescent="0.2">
      <c r="N48">
        <v>25</v>
      </c>
      <c r="O48">
        <v>0.66223958333333321</v>
      </c>
    </row>
    <row r="49" spans="14:15" x14ac:dyDescent="0.2">
      <c r="N49">
        <v>25</v>
      </c>
      <c r="O49">
        <v>0.68924583333333311</v>
      </c>
    </row>
    <row r="50" spans="14:15" x14ac:dyDescent="0.2">
      <c r="N50">
        <v>25</v>
      </c>
      <c r="O50">
        <v>1.1754500000000001</v>
      </c>
    </row>
    <row r="51" spans="14:15" x14ac:dyDescent="0.2">
      <c r="N51">
        <v>26</v>
      </c>
      <c r="O51">
        <v>0.31013750000000001</v>
      </c>
    </row>
    <row r="52" spans="14:15" x14ac:dyDescent="0.2">
      <c r="N52">
        <v>26</v>
      </c>
      <c r="O52">
        <v>0.43064999999999998</v>
      </c>
    </row>
    <row r="53" spans="14:15" x14ac:dyDescent="0.2">
      <c r="N53">
        <v>27</v>
      </c>
      <c r="O53">
        <v>0.35969166666666674</v>
      </c>
    </row>
    <row r="54" spans="14:15" x14ac:dyDescent="0.2">
      <c r="N54">
        <v>27</v>
      </c>
      <c r="O54">
        <v>0.70803958333333317</v>
      </c>
    </row>
    <row r="55" spans="14:15" x14ac:dyDescent="0.2">
      <c r="N55">
        <v>28</v>
      </c>
      <c r="O55">
        <v>0.3385333333333333</v>
      </c>
    </row>
    <row r="56" spans="14:15" x14ac:dyDescent="0.2">
      <c r="N56">
        <v>28</v>
      </c>
      <c r="O56">
        <v>0.34205000000000002</v>
      </c>
    </row>
    <row r="57" spans="14:15" x14ac:dyDescent="0.2">
      <c r="N57">
        <v>28</v>
      </c>
      <c r="O57">
        <v>0.34870833333333334</v>
      </c>
    </row>
    <row r="58" spans="14:15" x14ac:dyDescent="0.2">
      <c r="N58">
        <v>28</v>
      </c>
      <c r="O58">
        <v>0.48175466666666666</v>
      </c>
    </row>
    <row r="59" spans="14:15" x14ac:dyDescent="0.2">
      <c r="N59">
        <v>28</v>
      </c>
      <c r="O59">
        <v>0.51401666666666657</v>
      </c>
    </row>
    <row r="60" spans="14:15" x14ac:dyDescent="0.2">
      <c r="N60">
        <v>28</v>
      </c>
      <c r="O60">
        <v>0.55902499999999988</v>
      </c>
    </row>
    <row r="61" spans="14:15" x14ac:dyDescent="0.2">
      <c r="N61">
        <v>28</v>
      </c>
      <c r="O61">
        <v>0.68660866666666653</v>
      </c>
    </row>
    <row r="62" spans="14:15" x14ac:dyDescent="0.2">
      <c r="N62">
        <v>28</v>
      </c>
      <c r="O62">
        <v>0.98806100000000008</v>
      </c>
    </row>
    <row r="63" spans="14:15" x14ac:dyDescent="0.2">
      <c r="N63">
        <v>28</v>
      </c>
      <c r="O63">
        <v>1.0192330000000001</v>
      </c>
    </row>
    <row r="64" spans="14:15" x14ac:dyDescent="0.2">
      <c r="N64">
        <v>28</v>
      </c>
      <c r="O64">
        <v>1.0203163333333332</v>
      </c>
    </row>
    <row r="65" spans="14:15" x14ac:dyDescent="0.2">
      <c r="N65">
        <v>28</v>
      </c>
      <c r="O65">
        <v>2.3569083333333336</v>
      </c>
    </row>
    <row r="66" spans="14:15" x14ac:dyDescent="0.2">
      <c r="N66">
        <v>30</v>
      </c>
      <c r="O66">
        <v>0.3193125</v>
      </c>
    </row>
    <row r="67" spans="14:15" x14ac:dyDescent="0.2">
      <c r="N67">
        <v>30</v>
      </c>
      <c r="O67">
        <v>0.34298333333333336</v>
      </c>
    </row>
    <row r="68" spans="14:15" x14ac:dyDescent="0.2">
      <c r="N68">
        <v>30</v>
      </c>
      <c r="O68">
        <v>0.37759166666666671</v>
      </c>
    </row>
    <row r="69" spans="14:15" x14ac:dyDescent="0.2">
      <c r="N69">
        <v>30</v>
      </c>
      <c r="O69">
        <v>0.40567500000000001</v>
      </c>
    </row>
    <row r="70" spans="14:15" x14ac:dyDescent="0.2">
      <c r="N70">
        <v>30</v>
      </c>
      <c r="O70">
        <v>0.40897916666666673</v>
      </c>
    </row>
    <row r="71" spans="14:15" x14ac:dyDescent="0.2">
      <c r="N71">
        <v>30</v>
      </c>
      <c r="O71">
        <v>0.45999166666666663</v>
      </c>
    </row>
    <row r="72" spans="14:15" x14ac:dyDescent="0.2">
      <c r="N72">
        <v>30</v>
      </c>
      <c r="O72">
        <v>0.46909583333333343</v>
      </c>
    </row>
    <row r="73" spans="14:15" x14ac:dyDescent="0.2">
      <c r="N73">
        <v>30</v>
      </c>
      <c r="O73">
        <v>0.48123333333333346</v>
      </c>
    </row>
    <row r="74" spans="14:15" x14ac:dyDescent="0.2">
      <c r="N74">
        <v>30</v>
      </c>
      <c r="O74">
        <v>0.4824</v>
      </c>
    </row>
    <row r="75" spans="14:15" x14ac:dyDescent="0.2">
      <c r="N75">
        <v>30</v>
      </c>
      <c r="O75">
        <v>0.49673333333333353</v>
      </c>
    </row>
    <row r="76" spans="14:15" x14ac:dyDescent="0.2">
      <c r="N76">
        <v>30</v>
      </c>
      <c r="O76">
        <v>0.49748333333333344</v>
      </c>
    </row>
    <row r="77" spans="14:15" x14ac:dyDescent="0.2">
      <c r="N77">
        <v>30</v>
      </c>
      <c r="O77">
        <v>0.60629583333333326</v>
      </c>
    </row>
    <row r="78" spans="14:15" x14ac:dyDescent="0.2">
      <c r="N78">
        <v>30</v>
      </c>
      <c r="O78">
        <v>0.63656666666666661</v>
      </c>
    </row>
    <row r="79" spans="14:15" x14ac:dyDescent="0.2">
      <c r="N79">
        <v>30</v>
      </c>
      <c r="O79">
        <v>0.65059583333333348</v>
      </c>
    </row>
    <row r="80" spans="14:15" x14ac:dyDescent="0.2">
      <c r="N80">
        <v>30</v>
      </c>
      <c r="O80">
        <v>0.65291699999999997</v>
      </c>
    </row>
    <row r="81" spans="14:15" x14ac:dyDescent="0.2">
      <c r="N81">
        <v>30</v>
      </c>
      <c r="O81">
        <v>0.7307958333333332</v>
      </c>
    </row>
    <row r="82" spans="14:15" x14ac:dyDescent="0.2">
      <c r="N82">
        <v>30</v>
      </c>
      <c r="O82">
        <v>0.91274999999999995</v>
      </c>
    </row>
    <row r="83" spans="14:15" x14ac:dyDescent="0.2">
      <c r="N83">
        <v>30</v>
      </c>
      <c r="O83">
        <v>0.9341166666666666</v>
      </c>
    </row>
    <row r="84" spans="14:15" x14ac:dyDescent="0.2">
      <c r="N84">
        <v>30</v>
      </c>
      <c r="O84">
        <v>1.0602708333333333</v>
      </c>
    </row>
    <row r="85" spans="14:15" x14ac:dyDescent="0.2">
      <c r="N85">
        <v>30</v>
      </c>
      <c r="O85">
        <v>1.0702249999999998</v>
      </c>
    </row>
    <row r="86" spans="14:15" x14ac:dyDescent="0.2">
      <c r="N86">
        <v>31</v>
      </c>
      <c r="O86">
        <v>0.40252499999999997</v>
      </c>
    </row>
    <row r="87" spans="14:15" x14ac:dyDescent="0.2">
      <c r="N87">
        <v>31</v>
      </c>
      <c r="O87">
        <v>0.51722500000000005</v>
      </c>
    </row>
    <row r="88" spans="14:15" x14ac:dyDescent="0.2">
      <c r="N88">
        <v>31</v>
      </c>
      <c r="O88">
        <v>0.61090083333333323</v>
      </c>
    </row>
    <row r="89" spans="14:15" x14ac:dyDescent="0.2">
      <c r="N89">
        <v>31</v>
      </c>
      <c r="O89">
        <v>0.63423216666666671</v>
      </c>
    </row>
    <row r="90" spans="14:15" x14ac:dyDescent="0.2">
      <c r="N90">
        <v>32</v>
      </c>
      <c r="O90">
        <v>0.45014999999999999</v>
      </c>
    </row>
    <row r="91" spans="14:15" x14ac:dyDescent="0.2">
      <c r="N91">
        <v>32</v>
      </c>
      <c r="O91">
        <v>0.45785000000000003</v>
      </c>
    </row>
    <row r="92" spans="14:15" x14ac:dyDescent="0.2">
      <c r="N92">
        <v>32</v>
      </c>
      <c r="O92">
        <v>0.62235000000000007</v>
      </c>
    </row>
    <row r="93" spans="14:15" x14ac:dyDescent="0.2">
      <c r="N93">
        <v>32</v>
      </c>
      <c r="O93">
        <v>0.7107</v>
      </c>
    </row>
    <row r="94" spans="14:15" x14ac:dyDescent="0.2">
      <c r="N94">
        <v>32</v>
      </c>
      <c r="O94">
        <v>0.77145000000000008</v>
      </c>
    </row>
    <row r="95" spans="14:15" x14ac:dyDescent="0.2">
      <c r="N95">
        <v>32</v>
      </c>
      <c r="O95">
        <v>0.83979999999999999</v>
      </c>
    </row>
    <row r="96" spans="14:15" x14ac:dyDescent="0.2">
      <c r="N96">
        <v>33</v>
      </c>
      <c r="O96">
        <v>0.62894999999999979</v>
      </c>
    </row>
    <row r="97" spans="14:15" x14ac:dyDescent="0.2">
      <c r="N97">
        <v>33</v>
      </c>
      <c r="O97">
        <v>0.85339999999999994</v>
      </c>
    </row>
    <row r="98" spans="14:15" x14ac:dyDescent="0.2">
      <c r="N98">
        <v>35</v>
      </c>
      <c r="O98">
        <v>0.38564999999999999</v>
      </c>
    </row>
    <row r="99" spans="14:15" x14ac:dyDescent="0.2">
      <c r="N99">
        <v>35</v>
      </c>
      <c r="O99">
        <v>0.43205000000000005</v>
      </c>
    </row>
    <row r="100" spans="14:15" x14ac:dyDescent="0.2">
      <c r="N100">
        <v>35</v>
      </c>
      <c r="O100">
        <v>0.43399999999999994</v>
      </c>
    </row>
    <row r="101" spans="14:15" x14ac:dyDescent="0.2">
      <c r="N101">
        <v>35</v>
      </c>
      <c r="O101">
        <v>0.50390000000000001</v>
      </c>
    </row>
    <row r="102" spans="14:15" x14ac:dyDescent="0.2">
      <c r="N102">
        <v>35</v>
      </c>
      <c r="O102">
        <v>0.54039999999999988</v>
      </c>
    </row>
    <row r="103" spans="14:15" x14ac:dyDescent="0.2">
      <c r="N103">
        <v>35</v>
      </c>
      <c r="O103">
        <v>0.56189999999999996</v>
      </c>
    </row>
    <row r="104" spans="14:15" x14ac:dyDescent="0.2">
      <c r="N104">
        <v>35</v>
      </c>
      <c r="O104">
        <v>0.58260000000000001</v>
      </c>
    </row>
    <row r="105" spans="14:15" x14ac:dyDescent="0.2">
      <c r="N105">
        <v>35</v>
      </c>
      <c r="O105">
        <v>0.70714999999999995</v>
      </c>
    </row>
    <row r="106" spans="14:15" x14ac:dyDescent="0.2">
      <c r="N106">
        <v>35</v>
      </c>
      <c r="O106">
        <v>0.90373333333333328</v>
      </c>
    </row>
    <row r="107" spans="14:15" x14ac:dyDescent="0.2">
      <c r="N107">
        <v>35</v>
      </c>
      <c r="O107">
        <v>0.95924999999999994</v>
      </c>
    </row>
    <row r="108" spans="14:15" x14ac:dyDescent="0.2">
      <c r="N108">
        <v>35</v>
      </c>
      <c r="O108">
        <v>0.97549999999999981</v>
      </c>
    </row>
    <row r="109" spans="14:15" x14ac:dyDescent="0.2">
      <c r="N109">
        <v>35</v>
      </c>
      <c r="O109">
        <v>1.1384999999999998</v>
      </c>
    </row>
    <row r="110" spans="14:15" x14ac:dyDescent="0.2">
      <c r="N110">
        <v>35</v>
      </c>
      <c r="O110">
        <v>1.1385999999999998</v>
      </c>
    </row>
    <row r="111" spans="14:15" x14ac:dyDescent="0.2">
      <c r="N111">
        <v>36</v>
      </c>
      <c r="O111">
        <v>0.42494999999999999</v>
      </c>
    </row>
    <row r="112" spans="14:15" x14ac:dyDescent="0.2">
      <c r="N112">
        <v>36</v>
      </c>
      <c r="O112">
        <v>0.47904999999999992</v>
      </c>
    </row>
    <row r="113" spans="14:15" x14ac:dyDescent="0.2">
      <c r="N113">
        <v>36</v>
      </c>
      <c r="O113">
        <v>0.62675000000000003</v>
      </c>
    </row>
    <row r="114" spans="14:15" x14ac:dyDescent="0.2">
      <c r="N114">
        <v>36</v>
      </c>
      <c r="O114">
        <v>0.62985000000000002</v>
      </c>
    </row>
    <row r="115" spans="14:15" x14ac:dyDescent="0.2">
      <c r="N115">
        <v>36</v>
      </c>
      <c r="O115">
        <v>0.94329999999999992</v>
      </c>
    </row>
    <row r="116" spans="14:15" x14ac:dyDescent="0.2">
      <c r="N116">
        <v>37</v>
      </c>
      <c r="O116">
        <v>0.50005000000000011</v>
      </c>
    </row>
    <row r="117" spans="14:15" x14ac:dyDescent="0.2">
      <c r="N117">
        <v>37</v>
      </c>
      <c r="O117">
        <v>0.69784999999999997</v>
      </c>
    </row>
    <row r="118" spans="14:15" x14ac:dyDescent="0.2">
      <c r="N118">
        <v>37</v>
      </c>
      <c r="O118">
        <v>0.83820000000000006</v>
      </c>
    </row>
    <row r="119" spans="14:15" x14ac:dyDescent="0.2">
      <c r="N119">
        <v>37</v>
      </c>
      <c r="O119">
        <v>1.0863500000000001</v>
      </c>
    </row>
    <row r="120" spans="14:15" x14ac:dyDescent="0.2">
      <c r="N120">
        <v>40</v>
      </c>
      <c r="O120">
        <v>0.51604333333333341</v>
      </c>
    </row>
    <row r="121" spans="14:15" x14ac:dyDescent="0.2">
      <c r="N121">
        <v>40</v>
      </c>
      <c r="O121">
        <v>0.53254999999999986</v>
      </c>
    </row>
    <row r="122" spans="14:15" x14ac:dyDescent="0.2">
      <c r="N122">
        <v>40</v>
      </c>
      <c r="O122">
        <v>0.56920000000000004</v>
      </c>
    </row>
    <row r="123" spans="14:15" x14ac:dyDescent="0.2">
      <c r="N123">
        <v>40</v>
      </c>
      <c r="O123">
        <v>0.58189999999999997</v>
      </c>
    </row>
    <row r="124" spans="14:15" x14ac:dyDescent="0.2">
      <c r="N124">
        <v>40</v>
      </c>
      <c r="O124">
        <v>0.59613899999999986</v>
      </c>
    </row>
    <row r="125" spans="14:15" x14ac:dyDescent="0.2">
      <c r="N125">
        <v>40</v>
      </c>
      <c r="O125">
        <v>0.61889999999999989</v>
      </c>
    </row>
    <row r="126" spans="14:15" x14ac:dyDescent="0.2">
      <c r="N126">
        <v>40</v>
      </c>
      <c r="O126">
        <v>0.64810000000000001</v>
      </c>
    </row>
    <row r="127" spans="14:15" x14ac:dyDescent="0.2">
      <c r="N127">
        <v>40</v>
      </c>
      <c r="O127">
        <v>0.68859999999999999</v>
      </c>
    </row>
    <row r="128" spans="14:15" x14ac:dyDescent="0.2">
      <c r="N128">
        <v>40</v>
      </c>
      <c r="O128">
        <v>0.72389999999999999</v>
      </c>
    </row>
    <row r="129" spans="14:15" x14ac:dyDescent="0.2">
      <c r="N129">
        <v>40</v>
      </c>
      <c r="O129">
        <v>0.78170000000000006</v>
      </c>
    </row>
    <row r="130" spans="14:15" x14ac:dyDescent="0.2">
      <c r="N130">
        <v>40</v>
      </c>
      <c r="O130">
        <v>0.91915000000000002</v>
      </c>
    </row>
    <row r="131" spans="14:15" x14ac:dyDescent="0.2">
      <c r="N131">
        <v>42</v>
      </c>
      <c r="O131">
        <v>0.54715000000000003</v>
      </c>
    </row>
    <row r="132" spans="14:15" x14ac:dyDescent="0.2">
      <c r="N132">
        <v>42</v>
      </c>
      <c r="O132">
        <v>0.66520000000000001</v>
      </c>
    </row>
    <row r="133" spans="14:15" x14ac:dyDescent="0.2">
      <c r="N133">
        <v>42</v>
      </c>
      <c r="O133">
        <v>0.78310000000000002</v>
      </c>
    </row>
    <row r="134" spans="14:15" x14ac:dyDescent="0.2">
      <c r="N134">
        <v>42</v>
      </c>
      <c r="O134">
        <v>1.0341</v>
      </c>
    </row>
    <row r="135" spans="14:15" x14ac:dyDescent="0.2">
      <c r="N135">
        <v>42</v>
      </c>
      <c r="O135">
        <v>1.0438499999999999</v>
      </c>
    </row>
    <row r="136" spans="14:15" x14ac:dyDescent="0.2">
      <c r="N136">
        <v>42</v>
      </c>
      <c r="O136">
        <v>1.19815</v>
      </c>
    </row>
    <row r="137" spans="14:15" x14ac:dyDescent="0.2">
      <c r="N137">
        <v>45</v>
      </c>
      <c r="O137">
        <v>0.49940000000000001</v>
      </c>
    </row>
    <row r="138" spans="14:15" x14ac:dyDescent="0.2">
      <c r="N138">
        <v>45</v>
      </c>
      <c r="O138">
        <v>0.57629999999999992</v>
      </c>
    </row>
    <row r="139" spans="14:15" x14ac:dyDescent="0.2">
      <c r="N139">
        <v>45</v>
      </c>
      <c r="O139">
        <v>0.60203966666666653</v>
      </c>
    </row>
    <row r="140" spans="14:15" x14ac:dyDescent="0.2">
      <c r="N140">
        <v>45</v>
      </c>
      <c r="O140">
        <v>0.61645000000000016</v>
      </c>
    </row>
    <row r="141" spans="14:15" x14ac:dyDescent="0.2">
      <c r="N141">
        <v>45</v>
      </c>
      <c r="O141">
        <v>0.82389999999999985</v>
      </c>
    </row>
    <row r="142" spans="14:15" x14ac:dyDescent="0.2">
      <c r="N142">
        <v>45</v>
      </c>
      <c r="O142">
        <v>1.2121666666666666</v>
      </c>
    </row>
    <row r="143" spans="14:15" x14ac:dyDescent="0.2">
      <c r="N143">
        <v>45</v>
      </c>
      <c r="O143">
        <v>1.2717000000000001</v>
      </c>
    </row>
    <row r="144" spans="14:15" x14ac:dyDescent="0.2">
      <c r="N144">
        <v>45</v>
      </c>
      <c r="O144">
        <v>1.3653999999999999</v>
      </c>
    </row>
    <row r="145" spans="14:15" x14ac:dyDescent="0.2">
      <c r="N145">
        <v>45</v>
      </c>
      <c r="O145">
        <v>1.4209000000000001</v>
      </c>
    </row>
    <row r="146" spans="14:15" x14ac:dyDescent="0.2">
      <c r="N146">
        <v>50</v>
      </c>
      <c r="O146">
        <v>0.56719033333333335</v>
      </c>
    </row>
    <row r="147" spans="14:15" x14ac:dyDescent="0.2">
      <c r="N147">
        <v>50</v>
      </c>
      <c r="O147">
        <v>0.63524999999999998</v>
      </c>
    </row>
    <row r="148" spans="14:15" x14ac:dyDescent="0.2">
      <c r="N148">
        <v>50</v>
      </c>
      <c r="O148">
        <v>0.64917550000000013</v>
      </c>
    </row>
    <row r="149" spans="14:15" x14ac:dyDescent="0.2">
      <c r="N149">
        <v>50</v>
      </c>
      <c r="O149">
        <v>0.64979999999999993</v>
      </c>
    </row>
    <row r="150" spans="14:15" x14ac:dyDescent="0.2">
      <c r="N150">
        <v>50</v>
      </c>
      <c r="O150">
        <v>0.69170000000000009</v>
      </c>
    </row>
    <row r="151" spans="14:15" x14ac:dyDescent="0.2">
      <c r="N151">
        <v>50</v>
      </c>
      <c r="O151">
        <v>0.81335000000000002</v>
      </c>
    </row>
    <row r="152" spans="14:15" x14ac:dyDescent="0.2">
      <c r="N152">
        <v>50</v>
      </c>
      <c r="O152">
        <v>0.87865000000000004</v>
      </c>
    </row>
    <row r="153" spans="14:15" x14ac:dyDescent="0.2">
      <c r="N153">
        <v>50</v>
      </c>
      <c r="O153">
        <v>0.91139999999999999</v>
      </c>
    </row>
    <row r="154" spans="14:15" x14ac:dyDescent="0.2">
      <c r="N154">
        <v>50</v>
      </c>
      <c r="O154">
        <v>0.92292449999999993</v>
      </c>
    </row>
    <row r="155" spans="14:15" x14ac:dyDescent="0.2">
      <c r="N155">
        <v>50</v>
      </c>
      <c r="O155">
        <v>1.0071000000000001</v>
      </c>
    </row>
    <row r="156" spans="14:15" x14ac:dyDescent="0.2">
      <c r="N156">
        <v>52</v>
      </c>
      <c r="O156">
        <v>1.1580166666666667</v>
      </c>
    </row>
    <row r="157" spans="14:15" x14ac:dyDescent="0.2">
      <c r="N157">
        <v>55</v>
      </c>
      <c r="O157">
        <v>0.55264999999999997</v>
      </c>
    </row>
    <row r="158" spans="14:15" x14ac:dyDescent="0.2">
      <c r="N158">
        <v>55</v>
      </c>
      <c r="O158">
        <v>0.67739999999999989</v>
      </c>
    </row>
    <row r="159" spans="14:15" x14ac:dyDescent="0.2">
      <c r="N159">
        <v>55</v>
      </c>
      <c r="O159">
        <v>0.81245000000000001</v>
      </c>
    </row>
    <row r="160" spans="14:15" x14ac:dyDescent="0.2">
      <c r="N160">
        <v>55</v>
      </c>
      <c r="O160">
        <v>1.0614999999999999</v>
      </c>
    </row>
    <row r="161" spans="14:15" x14ac:dyDescent="0.2">
      <c r="N161">
        <v>55</v>
      </c>
      <c r="O161">
        <v>1.2120333333333333</v>
      </c>
    </row>
    <row r="162" spans="14:15" x14ac:dyDescent="0.2">
      <c r="N162">
        <v>55</v>
      </c>
      <c r="O162">
        <v>1.4046666666666667</v>
      </c>
    </row>
    <row r="163" spans="14:15" x14ac:dyDescent="0.2">
      <c r="N163">
        <v>55</v>
      </c>
      <c r="O163">
        <v>1.45845</v>
      </c>
    </row>
    <row r="164" spans="14:15" x14ac:dyDescent="0.2">
      <c r="N164">
        <v>55</v>
      </c>
      <c r="O164">
        <v>1.46265</v>
      </c>
    </row>
    <row r="165" spans="14:15" x14ac:dyDescent="0.2">
      <c r="N165">
        <v>55</v>
      </c>
      <c r="O165">
        <v>1.53515</v>
      </c>
    </row>
    <row r="166" spans="14:15" x14ac:dyDescent="0.2">
      <c r="N166">
        <v>55</v>
      </c>
      <c r="O166">
        <v>2.3564500000000002</v>
      </c>
    </row>
    <row r="167" spans="14:15" x14ac:dyDescent="0.2">
      <c r="N167">
        <v>55</v>
      </c>
      <c r="O167">
        <v>2.8986000000000001</v>
      </c>
    </row>
    <row r="168" spans="14:15" x14ac:dyDescent="0.2">
      <c r="N168">
        <v>60</v>
      </c>
      <c r="O168">
        <v>0.56182333333333334</v>
      </c>
    </row>
    <row r="169" spans="14:15" x14ac:dyDescent="0.2">
      <c r="N169">
        <v>60</v>
      </c>
      <c r="O169">
        <v>0.73964999999999992</v>
      </c>
    </row>
    <row r="170" spans="14:15" x14ac:dyDescent="0.2">
      <c r="N170">
        <v>60</v>
      </c>
      <c r="O170">
        <v>0.75840750000000012</v>
      </c>
    </row>
    <row r="171" spans="14:15" x14ac:dyDescent="0.2">
      <c r="N171">
        <v>60</v>
      </c>
      <c r="O171">
        <v>0.77518049999999994</v>
      </c>
    </row>
    <row r="172" spans="14:15" x14ac:dyDescent="0.2">
      <c r="N172">
        <v>60</v>
      </c>
      <c r="O172">
        <v>0.8132999999999998</v>
      </c>
    </row>
    <row r="173" spans="14:15" x14ac:dyDescent="0.2">
      <c r="N173">
        <v>60</v>
      </c>
      <c r="O173">
        <v>0.85994999999999999</v>
      </c>
    </row>
    <row r="174" spans="14:15" x14ac:dyDescent="0.2">
      <c r="N174">
        <v>60</v>
      </c>
      <c r="O174">
        <v>0.92260000000000009</v>
      </c>
    </row>
    <row r="175" spans="14:15" x14ac:dyDescent="0.2">
      <c r="N175">
        <v>60</v>
      </c>
      <c r="O175">
        <v>0.92292449999999993</v>
      </c>
    </row>
    <row r="176" spans="14:15" x14ac:dyDescent="0.2">
      <c r="N176">
        <v>60</v>
      </c>
      <c r="O176">
        <v>1.0468999999999999</v>
      </c>
    </row>
    <row r="177" spans="14:15" x14ac:dyDescent="0.2">
      <c r="N177">
        <v>60</v>
      </c>
      <c r="O177">
        <v>1.2505166666666667</v>
      </c>
    </row>
    <row r="178" spans="14:15" x14ac:dyDescent="0.2">
      <c r="N178">
        <v>60</v>
      </c>
      <c r="O178">
        <v>2.5096500000000002</v>
      </c>
    </row>
    <row r="179" spans="14:15" x14ac:dyDescent="0.2">
      <c r="N179">
        <v>65</v>
      </c>
      <c r="O179">
        <v>0.29725000000000001</v>
      </c>
    </row>
    <row r="180" spans="14:15" x14ac:dyDescent="0.2">
      <c r="N180">
        <v>65</v>
      </c>
      <c r="O180">
        <v>0.55235499999999971</v>
      </c>
    </row>
    <row r="181" spans="14:15" x14ac:dyDescent="0.2">
      <c r="N181">
        <v>65</v>
      </c>
      <c r="O181">
        <v>0.97524999999999995</v>
      </c>
    </row>
    <row r="182" spans="14:15" x14ac:dyDescent="0.2">
      <c r="N182">
        <v>65</v>
      </c>
      <c r="O182">
        <v>1.0026999999999999</v>
      </c>
    </row>
    <row r="183" spans="14:15" x14ac:dyDescent="0.2">
      <c r="N183">
        <v>65</v>
      </c>
      <c r="O183">
        <v>1.1072</v>
      </c>
    </row>
    <row r="184" spans="14:15" x14ac:dyDescent="0.2">
      <c r="N184">
        <v>65</v>
      </c>
      <c r="O184">
        <v>1.1633499999999999</v>
      </c>
    </row>
    <row r="185" spans="14:15" x14ac:dyDescent="0.2">
      <c r="N185">
        <v>65</v>
      </c>
      <c r="O185">
        <v>1.20065</v>
      </c>
    </row>
    <row r="186" spans="14:15" x14ac:dyDescent="0.2">
      <c r="N186">
        <v>65</v>
      </c>
      <c r="O186">
        <v>1.5334499999999998</v>
      </c>
    </row>
    <row r="187" spans="14:15" x14ac:dyDescent="0.2">
      <c r="N187">
        <v>65</v>
      </c>
      <c r="O187">
        <v>1.6008499999999999</v>
      </c>
    </row>
    <row r="188" spans="14:15" x14ac:dyDescent="0.2">
      <c r="N188">
        <v>65</v>
      </c>
      <c r="O188">
        <v>1.8777499999999996</v>
      </c>
    </row>
    <row r="189" spans="14:15" x14ac:dyDescent="0.2">
      <c r="N189">
        <v>65</v>
      </c>
      <c r="O189">
        <v>1.9037500000000001</v>
      </c>
    </row>
    <row r="190" spans="14:15" x14ac:dyDescent="0.2">
      <c r="N190">
        <v>65</v>
      </c>
      <c r="O190">
        <v>1.9258</v>
      </c>
    </row>
    <row r="191" spans="14:15" x14ac:dyDescent="0.2">
      <c r="N191">
        <v>65</v>
      </c>
      <c r="O191">
        <v>2.2281</v>
      </c>
    </row>
    <row r="192" spans="14:15" x14ac:dyDescent="0.2">
      <c r="N192">
        <v>65</v>
      </c>
      <c r="O192">
        <v>2.6538500000000003</v>
      </c>
    </row>
    <row r="193" spans="14:15" x14ac:dyDescent="0.2">
      <c r="N193">
        <v>70</v>
      </c>
      <c r="O193">
        <v>0.59269033333333321</v>
      </c>
    </row>
    <row r="194" spans="14:15" x14ac:dyDescent="0.2">
      <c r="N194">
        <v>70</v>
      </c>
      <c r="O194">
        <v>0.67760333333333322</v>
      </c>
    </row>
    <row r="195" spans="14:15" x14ac:dyDescent="0.2">
      <c r="N195">
        <v>70</v>
      </c>
      <c r="O195">
        <v>0.79063083333333339</v>
      </c>
    </row>
    <row r="196" spans="14:15" x14ac:dyDescent="0.2">
      <c r="N196">
        <v>70</v>
      </c>
      <c r="O196">
        <v>1.1783499999999998</v>
      </c>
    </row>
    <row r="197" spans="14:15" x14ac:dyDescent="0.2">
      <c r="N197">
        <v>70</v>
      </c>
      <c r="O197">
        <v>1.33745</v>
      </c>
    </row>
    <row r="198" spans="14:15" x14ac:dyDescent="0.2">
      <c r="N198">
        <v>70</v>
      </c>
      <c r="O198">
        <v>1.7585499999999998</v>
      </c>
    </row>
    <row r="199" spans="14:15" x14ac:dyDescent="0.2">
      <c r="N199">
        <v>70</v>
      </c>
      <c r="O199">
        <v>1.8192999999999997</v>
      </c>
    </row>
    <row r="200" spans="14:15" x14ac:dyDescent="0.2">
      <c r="N200">
        <v>70</v>
      </c>
      <c r="O200">
        <v>2.0580500000000002</v>
      </c>
    </row>
    <row r="201" spans="14:15" x14ac:dyDescent="0.2">
      <c r="N201">
        <v>70</v>
      </c>
      <c r="O201">
        <v>2.8154000000000008</v>
      </c>
    </row>
    <row r="202" spans="14:15" x14ac:dyDescent="0.2">
      <c r="N202">
        <v>75</v>
      </c>
      <c r="O202">
        <v>0.31855</v>
      </c>
    </row>
    <row r="203" spans="14:15" x14ac:dyDescent="0.2">
      <c r="N203">
        <v>75</v>
      </c>
      <c r="O203">
        <v>1.2318</v>
      </c>
    </row>
    <row r="204" spans="14:15" x14ac:dyDescent="0.2">
      <c r="N204">
        <v>75</v>
      </c>
      <c r="O204">
        <v>1.2742</v>
      </c>
    </row>
    <row r="205" spans="14:15" x14ac:dyDescent="0.2">
      <c r="N205">
        <v>75</v>
      </c>
      <c r="O205">
        <v>1.4656223333333334</v>
      </c>
    </row>
    <row r="206" spans="14:15" x14ac:dyDescent="0.2">
      <c r="N206">
        <v>75</v>
      </c>
      <c r="O206">
        <v>1.475922</v>
      </c>
    </row>
    <row r="207" spans="14:15" x14ac:dyDescent="0.2">
      <c r="N207">
        <v>75</v>
      </c>
      <c r="O207">
        <v>2.0015500000000004</v>
      </c>
    </row>
    <row r="208" spans="14:15" x14ac:dyDescent="0.2">
      <c r="N208">
        <v>75</v>
      </c>
      <c r="O208">
        <v>2.0075000000000003</v>
      </c>
    </row>
    <row r="209" spans="14:15" x14ac:dyDescent="0.2">
      <c r="N209">
        <v>75</v>
      </c>
      <c r="O209">
        <v>2.1492500000000003</v>
      </c>
    </row>
    <row r="210" spans="14:15" x14ac:dyDescent="0.2">
      <c r="N210">
        <v>75</v>
      </c>
      <c r="O210">
        <v>2.4711000000000003</v>
      </c>
    </row>
    <row r="211" spans="14:15" x14ac:dyDescent="0.2">
      <c r="N211">
        <v>80</v>
      </c>
      <c r="O211">
        <v>0.67431866666666673</v>
      </c>
    </row>
    <row r="212" spans="14:15" x14ac:dyDescent="0.2">
      <c r="N212">
        <v>80</v>
      </c>
      <c r="O212">
        <v>0.68128199999999983</v>
      </c>
    </row>
    <row r="213" spans="14:15" x14ac:dyDescent="0.2">
      <c r="N213">
        <v>80</v>
      </c>
      <c r="O213">
        <v>0.81772000000000011</v>
      </c>
    </row>
    <row r="214" spans="14:15" x14ac:dyDescent="0.2">
      <c r="N214">
        <v>80</v>
      </c>
      <c r="O214">
        <v>1.4148499999999999</v>
      </c>
    </row>
    <row r="215" spans="14:15" x14ac:dyDescent="0.2">
      <c r="N215">
        <v>80</v>
      </c>
      <c r="O215">
        <v>1.6207</v>
      </c>
    </row>
    <row r="216" spans="14:15" x14ac:dyDescent="0.2">
      <c r="N216">
        <v>80</v>
      </c>
      <c r="O216">
        <v>1.6449499999999999</v>
      </c>
    </row>
    <row r="217" spans="14:15" x14ac:dyDescent="0.2">
      <c r="N217">
        <v>80</v>
      </c>
      <c r="O217">
        <v>1.8988499999999999</v>
      </c>
    </row>
    <row r="218" spans="14:15" x14ac:dyDescent="0.2">
      <c r="N218">
        <v>80</v>
      </c>
      <c r="O218">
        <v>2.2265500000000005</v>
      </c>
    </row>
    <row r="219" spans="14:15" x14ac:dyDescent="0.2">
      <c r="N219">
        <v>80</v>
      </c>
      <c r="O219">
        <v>2.3509000000000002</v>
      </c>
    </row>
    <row r="220" spans="14:15" x14ac:dyDescent="0.2">
      <c r="N220">
        <v>80</v>
      </c>
      <c r="O220">
        <v>3.11775</v>
      </c>
    </row>
    <row r="221" spans="14:15" x14ac:dyDescent="0.2">
      <c r="N221">
        <v>80</v>
      </c>
      <c r="O221">
        <v>4.3626000000000005</v>
      </c>
    </row>
    <row r="222" spans="14:15" x14ac:dyDescent="0.2">
      <c r="N222">
        <v>85</v>
      </c>
      <c r="O222">
        <v>1.5112999999999999</v>
      </c>
    </row>
    <row r="223" spans="14:15" x14ac:dyDescent="0.2">
      <c r="N223">
        <v>85</v>
      </c>
      <c r="O223">
        <v>2.6433499999999994</v>
      </c>
    </row>
    <row r="224" spans="14:15" x14ac:dyDescent="0.2">
      <c r="N224">
        <v>85</v>
      </c>
      <c r="O224">
        <v>4.6718000000000002</v>
      </c>
    </row>
    <row r="225" spans="14:15" x14ac:dyDescent="0.2">
      <c r="N225">
        <v>90</v>
      </c>
      <c r="O225">
        <v>3.35575</v>
      </c>
    </row>
    <row r="226" spans="14:15" x14ac:dyDescent="0.2">
      <c r="N226">
        <v>95</v>
      </c>
      <c r="O226">
        <v>15.941929999999999</v>
      </c>
    </row>
    <row r="227" spans="14:15" x14ac:dyDescent="0.2">
      <c r="N227">
        <v>95</v>
      </c>
      <c r="O227">
        <v>15.961714999999998</v>
      </c>
    </row>
    <row r="228" spans="14:15" x14ac:dyDescent="0.2">
      <c r="N228">
        <v>95</v>
      </c>
      <c r="O228">
        <v>16.084289999999999</v>
      </c>
    </row>
    <row r="229" spans="14:15" x14ac:dyDescent="0.2">
      <c r="N229">
        <v>95</v>
      </c>
      <c r="O229">
        <v>22.198863333333335</v>
      </c>
    </row>
    <row r="230" spans="14:15" x14ac:dyDescent="0.2">
      <c r="N230">
        <v>100</v>
      </c>
      <c r="O230">
        <v>0.39605000000000001</v>
      </c>
    </row>
    <row r="231" spans="14:15" x14ac:dyDescent="0.2">
      <c r="N231">
        <v>100</v>
      </c>
      <c r="O231">
        <v>5.2183000000000002</v>
      </c>
    </row>
    <row r="232" spans="14:15" x14ac:dyDescent="0.2">
      <c r="N232">
        <v>150</v>
      </c>
      <c r="O232">
        <v>0.92020000000000002</v>
      </c>
    </row>
    <row r="233" spans="14:15" x14ac:dyDescent="0.2">
      <c r="N233">
        <v>150</v>
      </c>
      <c r="O233">
        <v>1.0506500000000001</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N3:O113"/>
  <sheetViews>
    <sheetView zoomScale="85" zoomScaleNormal="85" workbookViewId="0">
      <selection activeCell="N11" sqref="N11"/>
    </sheetView>
  </sheetViews>
  <sheetFormatPr defaultRowHeight="12.75" x14ac:dyDescent="0.2"/>
  <cols>
    <col min="14" max="14" width="41.42578125" bestFit="1" customWidth="1"/>
    <col min="15" max="15" width="48" bestFit="1" customWidth="1"/>
    <col min="16" max="17" width="31.5703125" bestFit="1" customWidth="1"/>
    <col min="18" max="19" width="5.42578125" bestFit="1" customWidth="1"/>
  </cols>
  <sheetData>
    <row r="3" spans="14:15" x14ac:dyDescent="0.2">
      <c r="N3" s="23" t="s">
        <v>6</v>
      </c>
      <c r="O3" t="s">
        <v>28</v>
      </c>
    </row>
    <row r="4" spans="14:15" x14ac:dyDescent="0.2">
      <c r="N4" s="23" t="s">
        <v>1405</v>
      </c>
      <c r="O4" t="s">
        <v>865</v>
      </c>
    </row>
    <row r="5" spans="14:15" x14ac:dyDescent="0.2">
      <c r="N5" s="23" t="s">
        <v>17</v>
      </c>
      <c r="O5" t="s">
        <v>1404</v>
      </c>
    </row>
    <row r="8" spans="14:15" x14ac:dyDescent="0.2">
      <c r="N8" s="23" t="s">
        <v>13</v>
      </c>
      <c r="O8" s="23" t="s">
        <v>6380</v>
      </c>
    </row>
    <row r="9" spans="14:15" x14ac:dyDescent="0.2">
      <c r="N9">
        <v>19</v>
      </c>
      <c r="O9">
        <v>0.15749166666666667</v>
      </c>
    </row>
    <row r="10" spans="14:15" x14ac:dyDescent="0.2">
      <c r="N10">
        <v>19</v>
      </c>
      <c r="O10">
        <v>0.22606666666666667</v>
      </c>
    </row>
    <row r="11" spans="14:15" x14ac:dyDescent="0.2">
      <c r="N11">
        <v>20</v>
      </c>
      <c r="O11">
        <v>0.34835000000000005</v>
      </c>
    </row>
    <row r="12" spans="14:15" x14ac:dyDescent="0.2">
      <c r="N12">
        <v>20</v>
      </c>
      <c r="O12">
        <v>0.50727500000000003</v>
      </c>
    </row>
    <row r="13" spans="14:15" x14ac:dyDescent="0.2">
      <c r="N13">
        <v>21</v>
      </c>
      <c r="O13">
        <v>0.31652083333333331</v>
      </c>
    </row>
    <row r="14" spans="14:15" x14ac:dyDescent="0.2">
      <c r="N14">
        <v>21</v>
      </c>
      <c r="O14">
        <v>0.39803125000000006</v>
      </c>
    </row>
    <row r="15" spans="14:15" x14ac:dyDescent="0.2">
      <c r="N15">
        <v>22</v>
      </c>
      <c r="O15">
        <v>0.27808749999999999</v>
      </c>
    </row>
    <row r="16" spans="14:15" x14ac:dyDescent="0.2">
      <c r="N16">
        <v>23</v>
      </c>
      <c r="O16">
        <v>0.20540625000000001</v>
      </c>
    </row>
    <row r="17" spans="14:15" x14ac:dyDescent="0.2">
      <c r="N17">
        <v>24</v>
      </c>
      <c r="O17">
        <v>0.32293333333333329</v>
      </c>
    </row>
    <row r="18" spans="14:15" x14ac:dyDescent="0.2">
      <c r="N18">
        <v>24</v>
      </c>
      <c r="O18">
        <v>0.32634999999999992</v>
      </c>
    </row>
    <row r="19" spans="14:15" x14ac:dyDescent="0.2">
      <c r="N19">
        <v>26</v>
      </c>
      <c r="O19">
        <v>0.16291250000000004</v>
      </c>
    </row>
    <row r="20" spans="14:15" x14ac:dyDescent="0.2">
      <c r="N20">
        <v>26</v>
      </c>
      <c r="O20">
        <v>0.31492500000000001</v>
      </c>
    </row>
    <row r="21" spans="14:15" x14ac:dyDescent="0.2">
      <c r="N21">
        <v>26</v>
      </c>
      <c r="O21">
        <v>0.49506250000000002</v>
      </c>
    </row>
    <row r="22" spans="14:15" x14ac:dyDescent="0.2">
      <c r="N22">
        <v>27</v>
      </c>
      <c r="O22">
        <v>0.3449000000000001</v>
      </c>
    </row>
    <row r="23" spans="14:15" x14ac:dyDescent="0.2">
      <c r="N23">
        <v>27</v>
      </c>
      <c r="O23">
        <v>0.54967083333333333</v>
      </c>
    </row>
    <row r="24" spans="14:15" x14ac:dyDescent="0.2">
      <c r="N24">
        <v>28</v>
      </c>
      <c r="O24">
        <v>0.25126666666666664</v>
      </c>
    </row>
    <row r="25" spans="14:15" x14ac:dyDescent="0.2">
      <c r="N25">
        <v>28</v>
      </c>
      <c r="O25">
        <v>0.27302499999999996</v>
      </c>
    </row>
    <row r="26" spans="14:15" x14ac:dyDescent="0.2">
      <c r="N26">
        <v>28</v>
      </c>
      <c r="O26">
        <v>0.38514999999999999</v>
      </c>
    </row>
    <row r="27" spans="14:15" x14ac:dyDescent="0.2">
      <c r="N27">
        <v>28</v>
      </c>
      <c r="O27">
        <v>0.39978333333333332</v>
      </c>
    </row>
    <row r="28" spans="14:15" x14ac:dyDescent="0.2">
      <c r="N28">
        <v>29</v>
      </c>
      <c r="O28">
        <v>0.48853124999999997</v>
      </c>
    </row>
    <row r="29" spans="14:15" x14ac:dyDescent="0.2">
      <c r="N29">
        <v>29</v>
      </c>
      <c r="O29">
        <v>0.51517499999999994</v>
      </c>
    </row>
    <row r="30" spans="14:15" x14ac:dyDescent="0.2">
      <c r="N30">
        <v>29</v>
      </c>
      <c r="O30">
        <v>0.51631875000000005</v>
      </c>
    </row>
    <row r="31" spans="14:15" x14ac:dyDescent="0.2">
      <c r="N31">
        <v>30</v>
      </c>
      <c r="O31">
        <v>0.32139999999999996</v>
      </c>
    </row>
    <row r="32" spans="14:15" x14ac:dyDescent="0.2">
      <c r="N32">
        <v>30</v>
      </c>
      <c r="O32">
        <v>0.38117499999999999</v>
      </c>
    </row>
    <row r="33" spans="14:15" x14ac:dyDescent="0.2">
      <c r="N33">
        <v>30</v>
      </c>
      <c r="O33">
        <v>0.38467916666666668</v>
      </c>
    </row>
    <row r="34" spans="14:15" x14ac:dyDescent="0.2">
      <c r="N34">
        <v>30</v>
      </c>
      <c r="O34">
        <v>0.4425041666666667</v>
      </c>
    </row>
    <row r="35" spans="14:15" x14ac:dyDescent="0.2">
      <c r="N35">
        <v>31</v>
      </c>
      <c r="O35">
        <v>0.42648124999999998</v>
      </c>
    </row>
    <row r="36" spans="14:15" x14ac:dyDescent="0.2">
      <c r="N36">
        <v>31</v>
      </c>
      <c r="O36">
        <v>0.57812708333333329</v>
      </c>
    </row>
    <row r="37" spans="14:15" x14ac:dyDescent="0.2">
      <c r="N37">
        <v>32</v>
      </c>
      <c r="O37">
        <v>0.32064999999999999</v>
      </c>
    </row>
    <row r="38" spans="14:15" x14ac:dyDescent="0.2">
      <c r="N38">
        <v>32</v>
      </c>
      <c r="O38">
        <v>0.4158</v>
      </c>
    </row>
    <row r="39" spans="14:15" x14ac:dyDescent="0.2">
      <c r="N39">
        <v>35</v>
      </c>
      <c r="O39">
        <v>0.42969999999999997</v>
      </c>
    </row>
    <row r="40" spans="14:15" x14ac:dyDescent="0.2">
      <c r="N40">
        <v>35</v>
      </c>
      <c r="O40">
        <v>0.48489999999999989</v>
      </c>
    </row>
    <row r="41" spans="14:15" x14ac:dyDescent="0.2">
      <c r="N41">
        <v>35</v>
      </c>
      <c r="O41">
        <v>0.50014999999999998</v>
      </c>
    </row>
    <row r="42" spans="14:15" x14ac:dyDescent="0.2">
      <c r="N42">
        <v>35</v>
      </c>
      <c r="O42">
        <v>0.70899999999999996</v>
      </c>
    </row>
    <row r="43" spans="14:15" x14ac:dyDescent="0.2">
      <c r="N43">
        <v>35</v>
      </c>
      <c r="O43">
        <v>0.73098466666666673</v>
      </c>
    </row>
    <row r="44" spans="14:15" x14ac:dyDescent="0.2">
      <c r="N44">
        <v>35</v>
      </c>
      <c r="O44">
        <v>0.73575000000000002</v>
      </c>
    </row>
    <row r="45" spans="14:15" x14ac:dyDescent="0.2">
      <c r="N45">
        <v>36</v>
      </c>
      <c r="O45">
        <v>0.34570000000000001</v>
      </c>
    </row>
    <row r="46" spans="14:15" x14ac:dyDescent="0.2">
      <c r="N46">
        <v>37</v>
      </c>
      <c r="O46">
        <v>0.46589999999999998</v>
      </c>
    </row>
    <row r="47" spans="14:15" x14ac:dyDescent="0.2">
      <c r="N47">
        <v>37</v>
      </c>
      <c r="O47">
        <v>0.55360000000000009</v>
      </c>
    </row>
    <row r="48" spans="14:15" x14ac:dyDescent="0.2">
      <c r="N48">
        <v>37</v>
      </c>
      <c r="O48">
        <v>0.71826999999999996</v>
      </c>
    </row>
    <row r="49" spans="14:15" x14ac:dyDescent="0.2">
      <c r="N49">
        <v>37</v>
      </c>
      <c r="O49">
        <v>0.73951999999999996</v>
      </c>
    </row>
    <row r="50" spans="14:15" x14ac:dyDescent="0.2">
      <c r="N50">
        <v>37</v>
      </c>
      <c r="O50">
        <v>0.85345000000000004</v>
      </c>
    </row>
    <row r="51" spans="14:15" x14ac:dyDescent="0.2">
      <c r="N51">
        <v>37</v>
      </c>
      <c r="O51">
        <v>0.85785000000000022</v>
      </c>
    </row>
    <row r="52" spans="14:15" x14ac:dyDescent="0.2">
      <c r="N52">
        <v>37</v>
      </c>
      <c r="O52">
        <v>0.88329999999999997</v>
      </c>
    </row>
    <row r="53" spans="14:15" x14ac:dyDescent="0.2">
      <c r="N53">
        <v>38</v>
      </c>
      <c r="O53">
        <v>0.45950000000000008</v>
      </c>
    </row>
    <row r="54" spans="14:15" x14ac:dyDescent="0.2">
      <c r="N54">
        <v>38</v>
      </c>
      <c r="O54">
        <v>0.57335000000000003</v>
      </c>
    </row>
    <row r="55" spans="14:15" x14ac:dyDescent="0.2">
      <c r="N55">
        <v>40</v>
      </c>
      <c r="O55">
        <v>0.51960000000000006</v>
      </c>
    </row>
    <row r="56" spans="14:15" x14ac:dyDescent="0.2">
      <c r="N56">
        <v>40</v>
      </c>
      <c r="O56">
        <v>0.74722999999999995</v>
      </c>
    </row>
    <row r="57" spans="14:15" x14ac:dyDescent="0.2">
      <c r="N57">
        <v>40</v>
      </c>
      <c r="O57">
        <v>0.78839999999999999</v>
      </c>
    </row>
    <row r="58" spans="14:15" x14ac:dyDescent="0.2">
      <c r="N58">
        <v>40</v>
      </c>
      <c r="O58">
        <v>0.79722999999999999</v>
      </c>
    </row>
    <row r="59" spans="14:15" x14ac:dyDescent="0.2">
      <c r="N59">
        <v>42</v>
      </c>
      <c r="O59">
        <v>0.43744999999999995</v>
      </c>
    </row>
    <row r="60" spans="14:15" x14ac:dyDescent="0.2">
      <c r="N60">
        <v>42</v>
      </c>
      <c r="O60">
        <v>0.45224999999999999</v>
      </c>
    </row>
    <row r="61" spans="14:15" x14ac:dyDescent="0.2">
      <c r="N61">
        <v>42</v>
      </c>
      <c r="O61">
        <v>0.51039999999999996</v>
      </c>
    </row>
    <row r="62" spans="14:15" x14ac:dyDescent="0.2">
      <c r="N62">
        <v>42</v>
      </c>
      <c r="O62">
        <v>0.53779999999999994</v>
      </c>
    </row>
    <row r="63" spans="14:15" x14ac:dyDescent="0.2">
      <c r="N63">
        <v>42</v>
      </c>
      <c r="O63">
        <v>0.56340000000000012</v>
      </c>
    </row>
    <row r="64" spans="14:15" x14ac:dyDescent="0.2">
      <c r="N64">
        <v>42</v>
      </c>
      <c r="O64">
        <v>0.5956999999999999</v>
      </c>
    </row>
    <row r="65" spans="14:15" x14ac:dyDescent="0.2">
      <c r="N65">
        <v>42</v>
      </c>
      <c r="O65">
        <v>0.62985000000000002</v>
      </c>
    </row>
    <row r="66" spans="14:15" x14ac:dyDescent="0.2">
      <c r="N66">
        <v>42</v>
      </c>
      <c r="O66">
        <v>0.78524999999999978</v>
      </c>
    </row>
    <row r="67" spans="14:15" x14ac:dyDescent="0.2">
      <c r="N67">
        <v>42</v>
      </c>
      <c r="O67">
        <v>0.86554999999999993</v>
      </c>
    </row>
    <row r="68" spans="14:15" x14ac:dyDescent="0.2">
      <c r="N68">
        <v>42</v>
      </c>
      <c r="O68">
        <v>1.0416000000000001</v>
      </c>
    </row>
    <row r="69" spans="14:15" x14ac:dyDescent="0.2">
      <c r="N69">
        <v>43</v>
      </c>
      <c r="O69">
        <v>1.002502</v>
      </c>
    </row>
    <row r="70" spans="14:15" x14ac:dyDescent="0.2">
      <c r="N70">
        <v>45</v>
      </c>
      <c r="O70">
        <v>0.5575</v>
      </c>
    </row>
    <row r="71" spans="14:15" x14ac:dyDescent="0.2">
      <c r="N71">
        <v>45</v>
      </c>
      <c r="O71">
        <v>0.57009600000000005</v>
      </c>
    </row>
    <row r="72" spans="14:15" x14ac:dyDescent="0.2">
      <c r="N72">
        <v>45</v>
      </c>
      <c r="O72">
        <v>0.78722083333333326</v>
      </c>
    </row>
    <row r="73" spans="14:15" x14ac:dyDescent="0.2">
      <c r="N73">
        <v>45</v>
      </c>
      <c r="O73">
        <v>1.2109000000000001</v>
      </c>
    </row>
    <row r="74" spans="14:15" x14ac:dyDescent="0.2">
      <c r="N74">
        <v>46</v>
      </c>
      <c r="O74">
        <v>0.65989999999999993</v>
      </c>
    </row>
    <row r="75" spans="14:15" x14ac:dyDescent="0.2">
      <c r="N75">
        <v>47</v>
      </c>
      <c r="O75">
        <v>0.59655000000000002</v>
      </c>
    </row>
    <row r="76" spans="14:15" x14ac:dyDescent="0.2">
      <c r="N76">
        <v>47</v>
      </c>
      <c r="O76">
        <v>0.63490000000000002</v>
      </c>
    </row>
    <row r="77" spans="14:15" x14ac:dyDescent="0.2">
      <c r="N77">
        <v>47</v>
      </c>
      <c r="O77">
        <v>0.70055000000000001</v>
      </c>
    </row>
    <row r="78" spans="14:15" x14ac:dyDescent="0.2">
      <c r="N78">
        <v>47</v>
      </c>
      <c r="O78">
        <v>0.79059999999999997</v>
      </c>
    </row>
    <row r="79" spans="14:15" x14ac:dyDescent="0.2">
      <c r="N79">
        <v>47</v>
      </c>
      <c r="O79">
        <v>1.0301000000000002</v>
      </c>
    </row>
    <row r="80" spans="14:15" x14ac:dyDescent="0.2">
      <c r="N80">
        <v>48</v>
      </c>
      <c r="O80">
        <v>0.72465000000000002</v>
      </c>
    </row>
    <row r="81" spans="14:15" x14ac:dyDescent="0.2">
      <c r="N81">
        <v>50</v>
      </c>
      <c r="O81">
        <v>0.73045000000000004</v>
      </c>
    </row>
    <row r="82" spans="14:15" x14ac:dyDescent="0.2">
      <c r="N82">
        <v>50</v>
      </c>
      <c r="O82">
        <v>1.41</v>
      </c>
    </row>
    <row r="83" spans="14:15" x14ac:dyDescent="0.2">
      <c r="N83">
        <v>51</v>
      </c>
      <c r="O83">
        <v>1.5104999999999995</v>
      </c>
    </row>
    <row r="84" spans="14:15" x14ac:dyDescent="0.2">
      <c r="N84">
        <v>52</v>
      </c>
      <c r="O84">
        <v>0.70204999999999995</v>
      </c>
    </row>
    <row r="85" spans="14:15" x14ac:dyDescent="0.2">
      <c r="N85">
        <v>52</v>
      </c>
      <c r="O85">
        <v>0.77754999999999996</v>
      </c>
    </row>
    <row r="86" spans="14:15" x14ac:dyDescent="0.2">
      <c r="N86">
        <v>52</v>
      </c>
      <c r="O86">
        <v>0.79770000000000008</v>
      </c>
    </row>
    <row r="87" spans="14:15" x14ac:dyDescent="0.2">
      <c r="N87">
        <v>52</v>
      </c>
      <c r="O87">
        <v>1.1020080000000001</v>
      </c>
    </row>
    <row r="88" spans="14:15" x14ac:dyDescent="0.2">
      <c r="N88">
        <v>52</v>
      </c>
      <c r="O88">
        <v>1.1093</v>
      </c>
    </row>
    <row r="89" spans="14:15" x14ac:dyDescent="0.2">
      <c r="N89">
        <v>55</v>
      </c>
      <c r="O89">
        <v>0.55110583333333329</v>
      </c>
    </row>
    <row r="90" spans="14:15" x14ac:dyDescent="0.2">
      <c r="N90">
        <v>55</v>
      </c>
      <c r="O90">
        <v>1.2363499999999998</v>
      </c>
    </row>
    <row r="91" spans="14:15" x14ac:dyDescent="0.2">
      <c r="N91">
        <v>55</v>
      </c>
      <c r="O91">
        <v>1.24312</v>
      </c>
    </row>
    <row r="92" spans="14:15" x14ac:dyDescent="0.2">
      <c r="N92">
        <v>57</v>
      </c>
      <c r="O92">
        <v>0.86654999999999993</v>
      </c>
    </row>
    <row r="93" spans="14:15" x14ac:dyDescent="0.2">
      <c r="N93">
        <v>58</v>
      </c>
      <c r="O93">
        <v>1.1512580000000001</v>
      </c>
    </row>
    <row r="94" spans="14:15" x14ac:dyDescent="0.2">
      <c r="N94">
        <v>58</v>
      </c>
      <c r="O94">
        <v>1.3342951666666667</v>
      </c>
    </row>
    <row r="95" spans="14:15" x14ac:dyDescent="0.2">
      <c r="N95">
        <v>58</v>
      </c>
      <c r="O95">
        <v>1.6350999999999998</v>
      </c>
    </row>
    <row r="96" spans="14:15" x14ac:dyDescent="0.2">
      <c r="N96">
        <v>58</v>
      </c>
      <c r="O96">
        <v>1.69285</v>
      </c>
    </row>
    <row r="97" spans="14:15" x14ac:dyDescent="0.2">
      <c r="N97">
        <v>60</v>
      </c>
      <c r="O97">
        <v>0.70039999999999991</v>
      </c>
    </row>
    <row r="98" spans="14:15" x14ac:dyDescent="0.2">
      <c r="N98">
        <v>62</v>
      </c>
      <c r="O98">
        <v>0.86109999999999998</v>
      </c>
    </row>
    <row r="99" spans="14:15" x14ac:dyDescent="0.2">
      <c r="N99">
        <v>62</v>
      </c>
      <c r="O99">
        <v>0.93079999999999985</v>
      </c>
    </row>
    <row r="100" spans="14:15" x14ac:dyDescent="0.2">
      <c r="N100">
        <v>62</v>
      </c>
      <c r="O100">
        <v>1.2175499999999999</v>
      </c>
    </row>
    <row r="101" spans="14:15" x14ac:dyDescent="0.2">
      <c r="N101">
        <v>63</v>
      </c>
      <c r="O101">
        <v>1.3054666666666668</v>
      </c>
    </row>
    <row r="102" spans="14:15" x14ac:dyDescent="0.2">
      <c r="N102">
        <v>65</v>
      </c>
      <c r="O102">
        <v>0.67734166666666651</v>
      </c>
    </row>
    <row r="103" spans="14:15" x14ac:dyDescent="0.2">
      <c r="N103">
        <v>65</v>
      </c>
      <c r="O103">
        <v>1.2585079999999997</v>
      </c>
    </row>
    <row r="104" spans="14:15" x14ac:dyDescent="0.2">
      <c r="N104">
        <v>65</v>
      </c>
      <c r="O104">
        <v>1.4457500000000001</v>
      </c>
    </row>
    <row r="105" spans="14:15" x14ac:dyDescent="0.2">
      <c r="N105">
        <v>65</v>
      </c>
      <c r="O105">
        <v>1.44685</v>
      </c>
    </row>
    <row r="106" spans="14:15" x14ac:dyDescent="0.2">
      <c r="N106">
        <v>75</v>
      </c>
      <c r="O106">
        <v>0.81508083333333314</v>
      </c>
    </row>
    <row r="107" spans="14:15" x14ac:dyDescent="0.2">
      <c r="N107">
        <v>110</v>
      </c>
      <c r="O107">
        <v>3.6904500000000002</v>
      </c>
    </row>
    <row r="108" spans="14:15" x14ac:dyDescent="0.2">
      <c r="N108">
        <v>111</v>
      </c>
      <c r="O108">
        <v>3.6068999999999996</v>
      </c>
    </row>
    <row r="109" spans="14:15" x14ac:dyDescent="0.2">
      <c r="N109">
        <v>120</v>
      </c>
      <c r="O109">
        <v>1.4046133333333337</v>
      </c>
    </row>
    <row r="110" spans="14:15" x14ac:dyDescent="0.2">
      <c r="N110">
        <v>135</v>
      </c>
      <c r="O110">
        <v>4.6199500000000002</v>
      </c>
    </row>
    <row r="111" spans="14:15" x14ac:dyDescent="0.2">
      <c r="N111">
        <v>136</v>
      </c>
      <c r="O111">
        <v>4.4904000000000002</v>
      </c>
    </row>
    <row r="112" spans="14:15" x14ac:dyDescent="0.2">
      <c r="N112">
        <v>136</v>
      </c>
      <c r="O112">
        <v>5.4346000000000014</v>
      </c>
    </row>
    <row r="113" spans="14:15" x14ac:dyDescent="0.2">
      <c r="N113">
        <v>250</v>
      </c>
      <c r="O113">
        <v>34.172750000000001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N3:O110"/>
  <sheetViews>
    <sheetView zoomScale="85" zoomScaleNormal="85" workbookViewId="0">
      <selection activeCell="N11" sqref="N11"/>
    </sheetView>
  </sheetViews>
  <sheetFormatPr defaultRowHeight="12.75" x14ac:dyDescent="0.2"/>
  <cols>
    <col min="14" max="14" width="41.42578125" bestFit="1" customWidth="1"/>
    <col min="15" max="15" width="48" bestFit="1" customWidth="1"/>
    <col min="16" max="17" width="31.5703125" bestFit="1" customWidth="1"/>
    <col min="18" max="19" width="5.42578125" bestFit="1" customWidth="1"/>
  </cols>
  <sheetData>
    <row r="3" spans="14:15" x14ac:dyDescent="0.2">
      <c r="N3" s="23" t="s">
        <v>6</v>
      </c>
      <c r="O3" t="s">
        <v>21</v>
      </c>
    </row>
    <row r="4" spans="14:15" x14ac:dyDescent="0.2">
      <c r="N4" s="23" t="s">
        <v>1405</v>
      </c>
      <c r="O4" t="s">
        <v>865</v>
      </c>
    </row>
    <row r="5" spans="14:15" x14ac:dyDescent="0.2">
      <c r="N5" s="23" t="s">
        <v>17</v>
      </c>
      <c r="O5" t="s">
        <v>1404</v>
      </c>
    </row>
    <row r="8" spans="14:15" x14ac:dyDescent="0.2">
      <c r="N8" s="23" t="s">
        <v>13</v>
      </c>
      <c r="O8" s="23" t="s">
        <v>6380</v>
      </c>
    </row>
    <row r="9" spans="14:15" x14ac:dyDescent="0.2">
      <c r="N9">
        <v>10</v>
      </c>
      <c r="O9">
        <v>0.52510416666666659</v>
      </c>
    </row>
    <row r="10" spans="14:15" x14ac:dyDescent="0.2">
      <c r="N10">
        <v>15</v>
      </c>
      <c r="O10">
        <v>0.886625</v>
      </c>
    </row>
    <row r="11" spans="14:15" x14ac:dyDescent="0.2">
      <c r="N11">
        <v>17</v>
      </c>
      <c r="O11">
        <v>0.20313124999999999</v>
      </c>
    </row>
    <row r="12" spans="14:15" x14ac:dyDescent="0.2">
      <c r="N12">
        <v>18</v>
      </c>
      <c r="O12">
        <v>0.49045416666666664</v>
      </c>
    </row>
    <row r="13" spans="14:15" x14ac:dyDescent="0.2">
      <c r="N13">
        <v>19</v>
      </c>
      <c r="O13">
        <v>0.19607083333333333</v>
      </c>
    </row>
    <row r="14" spans="14:15" x14ac:dyDescent="0.2">
      <c r="N14">
        <v>19</v>
      </c>
      <c r="O14">
        <v>0.38018541666666672</v>
      </c>
    </row>
    <row r="15" spans="14:15" x14ac:dyDescent="0.2">
      <c r="N15">
        <v>19</v>
      </c>
      <c r="O15">
        <v>0.41668858333333331</v>
      </c>
    </row>
    <row r="16" spans="14:15" x14ac:dyDescent="0.2">
      <c r="N16">
        <v>19</v>
      </c>
      <c r="O16">
        <v>0.47584791666666659</v>
      </c>
    </row>
    <row r="17" spans="14:15" x14ac:dyDescent="0.2">
      <c r="N17">
        <v>21</v>
      </c>
      <c r="O17">
        <v>0.49364166666666665</v>
      </c>
    </row>
    <row r="18" spans="14:15" x14ac:dyDescent="0.2">
      <c r="N18">
        <v>21</v>
      </c>
      <c r="O18">
        <v>0.6440083333333334</v>
      </c>
    </row>
    <row r="19" spans="14:15" x14ac:dyDescent="0.2">
      <c r="N19">
        <v>22</v>
      </c>
      <c r="O19">
        <v>0.26806666666666673</v>
      </c>
    </row>
    <row r="20" spans="14:15" x14ac:dyDescent="0.2">
      <c r="N20">
        <v>22</v>
      </c>
      <c r="O20">
        <v>0.28012083333333332</v>
      </c>
    </row>
    <row r="21" spans="14:15" x14ac:dyDescent="0.2">
      <c r="N21">
        <v>23</v>
      </c>
      <c r="O21">
        <v>0.79214374999999992</v>
      </c>
    </row>
    <row r="22" spans="14:15" x14ac:dyDescent="0.2">
      <c r="N22">
        <v>23</v>
      </c>
      <c r="O22">
        <v>0.81843749999999993</v>
      </c>
    </row>
    <row r="23" spans="14:15" x14ac:dyDescent="0.2">
      <c r="N23">
        <v>24</v>
      </c>
      <c r="O23">
        <v>1.5943750000000001</v>
      </c>
    </row>
    <row r="24" spans="14:15" x14ac:dyDescent="0.2">
      <c r="N24">
        <v>25</v>
      </c>
      <c r="O24">
        <v>0.58769375000000001</v>
      </c>
    </row>
    <row r="25" spans="14:15" x14ac:dyDescent="0.2">
      <c r="N25">
        <v>26</v>
      </c>
      <c r="O25">
        <v>0.44993750000000005</v>
      </c>
    </row>
    <row r="26" spans="14:15" x14ac:dyDescent="0.2">
      <c r="N26">
        <v>26</v>
      </c>
      <c r="O26">
        <v>0.45918750000000008</v>
      </c>
    </row>
    <row r="27" spans="14:15" x14ac:dyDescent="0.2">
      <c r="N27">
        <v>27</v>
      </c>
      <c r="O27">
        <v>0.33594375000000004</v>
      </c>
    </row>
    <row r="28" spans="14:15" x14ac:dyDescent="0.2">
      <c r="N28">
        <v>27</v>
      </c>
      <c r="O28">
        <v>0.71924374999999996</v>
      </c>
    </row>
    <row r="29" spans="14:15" x14ac:dyDescent="0.2">
      <c r="N29">
        <v>28</v>
      </c>
      <c r="O29">
        <v>0.31804166666666661</v>
      </c>
    </row>
    <row r="30" spans="14:15" x14ac:dyDescent="0.2">
      <c r="N30">
        <v>28</v>
      </c>
      <c r="O30">
        <v>0.46425466666666665</v>
      </c>
    </row>
    <row r="31" spans="14:15" x14ac:dyDescent="0.2">
      <c r="N31">
        <v>28</v>
      </c>
      <c r="O31">
        <v>0.66824816666666664</v>
      </c>
    </row>
    <row r="32" spans="14:15" x14ac:dyDescent="0.2">
      <c r="N32">
        <v>30</v>
      </c>
      <c r="O32">
        <v>0.31981250000000006</v>
      </c>
    </row>
    <row r="33" spans="14:15" x14ac:dyDescent="0.2">
      <c r="N33">
        <v>30</v>
      </c>
      <c r="O33">
        <v>0.35731666666666662</v>
      </c>
    </row>
    <row r="34" spans="14:15" x14ac:dyDescent="0.2">
      <c r="N34">
        <v>30</v>
      </c>
      <c r="O34">
        <v>0.6504833333333333</v>
      </c>
    </row>
    <row r="35" spans="14:15" x14ac:dyDescent="0.2">
      <c r="N35">
        <v>30</v>
      </c>
      <c r="O35">
        <v>0.76124999999999998</v>
      </c>
    </row>
    <row r="36" spans="14:15" x14ac:dyDescent="0.2">
      <c r="N36">
        <v>31</v>
      </c>
      <c r="O36">
        <v>0.54080624999999993</v>
      </c>
    </row>
    <row r="37" spans="14:15" x14ac:dyDescent="0.2">
      <c r="N37">
        <v>31</v>
      </c>
      <c r="O37">
        <v>0.58538375000000009</v>
      </c>
    </row>
    <row r="38" spans="14:15" x14ac:dyDescent="0.2">
      <c r="N38">
        <v>31</v>
      </c>
      <c r="O38">
        <v>0.59609541666666677</v>
      </c>
    </row>
    <row r="39" spans="14:15" x14ac:dyDescent="0.2">
      <c r="N39">
        <v>32</v>
      </c>
      <c r="O39">
        <v>0.4515499999999999</v>
      </c>
    </row>
    <row r="40" spans="14:15" x14ac:dyDescent="0.2">
      <c r="N40">
        <v>32</v>
      </c>
      <c r="O40">
        <v>0.68489999999999995</v>
      </c>
    </row>
    <row r="41" spans="14:15" x14ac:dyDescent="0.2">
      <c r="N41">
        <v>32</v>
      </c>
      <c r="O41">
        <v>0.70225000000000004</v>
      </c>
    </row>
    <row r="42" spans="14:15" x14ac:dyDescent="0.2">
      <c r="N42">
        <v>32</v>
      </c>
      <c r="O42">
        <v>0.7498999999999999</v>
      </c>
    </row>
    <row r="43" spans="14:15" x14ac:dyDescent="0.2">
      <c r="N43">
        <v>32</v>
      </c>
      <c r="O43">
        <v>1.1500999999999999</v>
      </c>
    </row>
    <row r="44" spans="14:15" x14ac:dyDescent="0.2">
      <c r="N44">
        <v>33</v>
      </c>
      <c r="O44">
        <v>0.60504999999999998</v>
      </c>
    </row>
    <row r="45" spans="14:15" x14ac:dyDescent="0.2">
      <c r="N45">
        <v>33</v>
      </c>
      <c r="O45">
        <v>0.79470000000000007</v>
      </c>
    </row>
    <row r="46" spans="14:15" x14ac:dyDescent="0.2">
      <c r="N46">
        <v>35</v>
      </c>
      <c r="O46">
        <v>0.48859999999999998</v>
      </c>
    </row>
    <row r="47" spans="14:15" x14ac:dyDescent="0.2">
      <c r="N47">
        <v>35</v>
      </c>
      <c r="O47">
        <v>0.62035000000000007</v>
      </c>
    </row>
    <row r="48" spans="14:15" x14ac:dyDescent="0.2">
      <c r="N48">
        <v>35</v>
      </c>
      <c r="O48">
        <v>0.78234999999999988</v>
      </c>
    </row>
    <row r="49" spans="14:15" x14ac:dyDescent="0.2">
      <c r="N49">
        <v>35</v>
      </c>
      <c r="O49">
        <v>0.90160566666666675</v>
      </c>
    </row>
    <row r="50" spans="14:15" x14ac:dyDescent="0.2">
      <c r="N50">
        <v>35</v>
      </c>
      <c r="O50">
        <v>1.67405</v>
      </c>
    </row>
    <row r="51" spans="14:15" x14ac:dyDescent="0.2">
      <c r="N51">
        <v>35</v>
      </c>
      <c r="O51">
        <v>2.3335500000000002</v>
      </c>
    </row>
    <row r="52" spans="14:15" x14ac:dyDescent="0.2">
      <c r="N52">
        <v>36</v>
      </c>
      <c r="O52">
        <v>0.58920000000000017</v>
      </c>
    </row>
    <row r="53" spans="14:15" x14ac:dyDescent="0.2">
      <c r="N53">
        <v>36</v>
      </c>
      <c r="O53">
        <v>0.74370000000000003</v>
      </c>
    </row>
    <row r="54" spans="14:15" x14ac:dyDescent="0.2">
      <c r="N54">
        <v>36</v>
      </c>
      <c r="O54">
        <v>0.76449999999999996</v>
      </c>
    </row>
    <row r="55" spans="14:15" x14ac:dyDescent="0.2">
      <c r="N55">
        <v>36</v>
      </c>
      <c r="O55">
        <v>0.77315</v>
      </c>
    </row>
    <row r="56" spans="14:15" x14ac:dyDescent="0.2">
      <c r="N56">
        <v>36</v>
      </c>
      <c r="O56">
        <v>0.80589999999999995</v>
      </c>
    </row>
    <row r="57" spans="14:15" x14ac:dyDescent="0.2">
      <c r="N57">
        <v>37</v>
      </c>
      <c r="O57">
        <v>0.53485000000000005</v>
      </c>
    </row>
    <row r="58" spans="14:15" x14ac:dyDescent="0.2">
      <c r="N58">
        <v>37</v>
      </c>
      <c r="O58">
        <v>0.74780000000000002</v>
      </c>
    </row>
    <row r="59" spans="14:15" x14ac:dyDescent="0.2">
      <c r="N59">
        <v>37</v>
      </c>
      <c r="O59">
        <v>0.83089999999999997</v>
      </c>
    </row>
    <row r="60" spans="14:15" x14ac:dyDescent="0.2">
      <c r="N60">
        <v>37</v>
      </c>
      <c r="O60">
        <v>0.88374999999999992</v>
      </c>
    </row>
    <row r="61" spans="14:15" x14ac:dyDescent="0.2">
      <c r="N61">
        <v>37</v>
      </c>
      <c r="O61">
        <v>1.425</v>
      </c>
    </row>
    <row r="62" spans="14:15" x14ac:dyDescent="0.2">
      <c r="N62">
        <v>37</v>
      </c>
      <c r="O62">
        <v>1.9840499999999999</v>
      </c>
    </row>
    <row r="63" spans="14:15" x14ac:dyDescent="0.2">
      <c r="N63">
        <v>40</v>
      </c>
      <c r="O63">
        <v>0.47499999999999998</v>
      </c>
    </row>
    <row r="64" spans="14:15" x14ac:dyDescent="0.2">
      <c r="N64">
        <v>40</v>
      </c>
      <c r="O64">
        <v>0.53814066666666671</v>
      </c>
    </row>
    <row r="65" spans="14:15" x14ac:dyDescent="0.2">
      <c r="N65">
        <v>40</v>
      </c>
      <c r="O65">
        <v>0.74788333333333334</v>
      </c>
    </row>
    <row r="66" spans="14:15" x14ac:dyDescent="0.2">
      <c r="N66">
        <v>40</v>
      </c>
      <c r="O66">
        <v>0.95380683333333327</v>
      </c>
    </row>
    <row r="67" spans="14:15" x14ac:dyDescent="0.2">
      <c r="N67">
        <v>40</v>
      </c>
      <c r="O67">
        <v>1.1474416666666667</v>
      </c>
    </row>
    <row r="68" spans="14:15" x14ac:dyDescent="0.2">
      <c r="N68">
        <v>40</v>
      </c>
      <c r="O68">
        <v>2.8642500000000006</v>
      </c>
    </row>
    <row r="69" spans="14:15" x14ac:dyDescent="0.2">
      <c r="N69">
        <v>42</v>
      </c>
      <c r="O69">
        <v>0.5444</v>
      </c>
    </row>
    <row r="70" spans="14:15" x14ac:dyDescent="0.2">
      <c r="N70">
        <v>42</v>
      </c>
      <c r="O70">
        <v>0.58129999999999993</v>
      </c>
    </row>
    <row r="71" spans="14:15" x14ac:dyDescent="0.2">
      <c r="N71">
        <v>42</v>
      </c>
      <c r="O71">
        <v>0.94820000000000004</v>
      </c>
    </row>
    <row r="72" spans="14:15" x14ac:dyDescent="0.2">
      <c r="N72">
        <v>42</v>
      </c>
      <c r="O72">
        <v>1.0987499999999999</v>
      </c>
    </row>
    <row r="73" spans="14:15" x14ac:dyDescent="0.2">
      <c r="N73">
        <v>45</v>
      </c>
      <c r="O73">
        <v>0.46760000000000007</v>
      </c>
    </row>
    <row r="74" spans="14:15" x14ac:dyDescent="0.2">
      <c r="N74">
        <v>45</v>
      </c>
      <c r="O74">
        <v>0.4869916666666666</v>
      </c>
    </row>
    <row r="75" spans="14:15" x14ac:dyDescent="0.2">
      <c r="N75">
        <v>45</v>
      </c>
      <c r="O75">
        <v>0.64459999999999995</v>
      </c>
    </row>
    <row r="76" spans="14:15" x14ac:dyDescent="0.2">
      <c r="N76">
        <v>47</v>
      </c>
      <c r="O76">
        <v>2.6398333333333328</v>
      </c>
    </row>
    <row r="77" spans="14:15" x14ac:dyDescent="0.2">
      <c r="N77">
        <v>49</v>
      </c>
      <c r="O77">
        <v>1.7344363333333332</v>
      </c>
    </row>
    <row r="78" spans="14:15" x14ac:dyDescent="0.2">
      <c r="N78">
        <v>49</v>
      </c>
      <c r="O78">
        <v>9999.9500000000007</v>
      </c>
    </row>
    <row r="79" spans="14:15" x14ac:dyDescent="0.2">
      <c r="N79">
        <v>50</v>
      </c>
      <c r="O79">
        <v>0.52587999999999979</v>
      </c>
    </row>
    <row r="80" spans="14:15" x14ac:dyDescent="0.2">
      <c r="N80">
        <v>50</v>
      </c>
      <c r="O80">
        <v>0.80536666666666679</v>
      </c>
    </row>
    <row r="81" spans="14:15" x14ac:dyDescent="0.2">
      <c r="N81">
        <v>50</v>
      </c>
      <c r="O81">
        <v>0.85536666666666683</v>
      </c>
    </row>
    <row r="82" spans="14:15" x14ac:dyDescent="0.2">
      <c r="N82">
        <v>50</v>
      </c>
      <c r="O82">
        <v>1.6401126666666668</v>
      </c>
    </row>
    <row r="83" spans="14:15" x14ac:dyDescent="0.2">
      <c r="N83">
        <v>50</v>
      </c>
      <c r="O83">
        <v>1.7043853333333334</v>
      </c>
    </row>
    <row r="84" spans="14:15" x14ac:dyDescent="0.2">
      <c r="N84">
        <v>51</v>
      </c>
      <c r="O84">
        <v>5.768320000000001</v>
      </c>
    </row>
    <row r="85" spans="14:15" x14ac:dyDescent="0.2">
      <c r="N85">
        <v>55</v>
      </c>
      <c r="O85">
        <v>0.49014200000000002</v>
      </c>
    </row>
    <row r="86" spans="14:15" x14ac:dyDescent="0.2">
      <c r="N86">
        <v>55</v>
      </c>
      <c r="O86">
        <v>0.78509999999999991</v>
      </c>
    </row>
    <row r="87" spans="14:15" x14ac:dyDescent="0.2">
      <c r="N87">
        <v>55</v>
      </c>
      <c r="O87">
        <v>1.3155833333333331</v>
      </c>
    </row>
    <row r="88" spans="14:15" x14ac:dyDescent="0.2">
      <c r="N88">
        <v>60</v>
      </c>
      <c r="O88">
        <v>0.6603699999999999</v>
      </c>
    </row>
    <row r="89" spans="14:15" x14ac:dyDescent="0.2">
      <c r="N89">
        <v>60</v>
      </c>
      <c r="O89">
        <v>0.73485</v>
      </c>
    </row>
    <row r="90" spans="14:15" x14ac:dyDescent="0.2">
      <c r="N90">
        <v>60</v>
      </c>
      <c r="O90">
        <v>0.86465000000000003</v>
      </c>
    </row>
    <row r="91" spans="14:15" x14ac:dyDescent="0.2">
      <c r="N91">
        <v>60</v>
      </c>
      <c r="O91">
        <v>1.1551999999999998</v>
      </c>
    </row>
    <row r="92" spans="14:15" x14ac:dyDescent="0.2">
      <c r="N92">
        <v>65</v>
      </c>
      <c r="O92">
        <v>2.2281</v>
      </c>
    </row>
    <row r="93" spans="14:15" x14ac:dyDescent="0.2">
      <c r="N93">
        <v>70</v>
      </c>
      <c r="O93">
        <v>0.50453749999999986</v>
      </c>
    </row>
    <row r="94" spans="14:15" x14ac:dyDescent="0.2">
      <c r="N94">
        <v>70</v>
      </c>
      <c r="O94">
        <v>0.61924000000000001</v>
      </c>
    </row>
    <row r="95" spans="14:15" x14ac:dyDescent="0.2">
      <c r="N95">
        <v>70</v>
      </c>
      <c r="O95">
        <v>2.8766000000000003</v>
      </c>
    </row>
    <row r="96" spans="14:15" x14ac:dyDescent="0.2">
      <c r="N96">
        <v>75</v>
      </c>
      <c r="O96">
        <v>0.40325500000000003</v>
      </c>
    </row>
    <row r="97" spans="14:15" x14ac:dyDescent="0.2">
      <c r="N97">
        <v>75</v>
      </c>
      <c r="O97">
        <v>1.0813264999999999</v>
      </c>
    </row>
    <row r="98" spans="14:15" x14ac:dyDescent="0.2">
      <c r="N98">
        <v>75</v>
      </c>
      <c r="O98">
        <v>1.2522660000000001</v>
      </c>
    </row>
    <row r="99" spans="14:15" x14ac:dyDescent="0.2">
      <c r="N99">
        <v>80</v>
      </c>
      <c r="O99">
        <v>0.42299166666666671</v>
      </c>
    </row>
    <row r="100" spans="14:15" x14ac:dyDescent="0.2">
      <c r="N100">
        <v>80</v>
      </c>
      <c r="O100">
        <v>3.1357500000000003</v>
      </c>
    </row>
    <row r="101" spans="14:15" x14ac:dyDescent="0.2">
      <c r="N101">
        <v>85</v>
      </c>
      <c r="O101">
        <v>4.6575500000000005</v>
      </c>
    </row>
    <row r="102" spans="14:15" x14ac:dyDescent="0.2">
      <c r="N102">
        <v>90</v>
      </c>
      <c r="O102">
        <v>1.4462359999999999</v>
      </c>
    </row>
    <row r="103" spans="14:15" x14ac:dyDescent="0.2">
      <c r="N103">
        <v>90</v>
      </c>
      <c r="O103">
        <v>3.3235000000000001</v>
      </c>
    </row>
    <row r="104" spans="14:15" x14ac:dyDescent="0.2">
      <c r="N104">
        <v>100</v>
      </c>
      <c r="O104">
        <v>5.2233000000000001</v>
      </c>
    </row>
    <row r="105" spans="14:15" x14ac:dyDescent="0.2">
      <c r="N105">
        <v>100</v>
      </c>
      <c r="O105">
        <v>8.5572431666666642</v>
      </c>
    </row>
    <row r="106" spans="14:15" x14ac:dyDescent="0.2">
      <c r="N106">
        <v>110</v>
      </c>
      <c r="O106">
        <v>7.0877499999999998</v>
      </c>
    </row>
    <row r="107" spans="14:15" x14ac:dyDescent="0.2">
      <c r="N107">
        <v>120</v>
      </c>
      <c r="O107">
        <v>1.6523459999999999</v>
      </c>
    </row>
    <row r="108" spans="14:15" x14ac:dyDescent="0.2">
      <c r="N108">
        <v>130</v>
      </c>
      <c r="O108">
        <v>2.1774283333333333</v>
      </c>
    </row>
    <row r="109" spans="14:15" x14ac:dyDescent="0.2">
      <c r="N109">
        <v>130</v>
      </c>
      <c r="O109">
        <v>7.89975</v>
      </c>
    </row>
    <row r="110" spans="14:15" x14ac:dyDescent="0.2">
      <c r="N110">
        <v>160</v>
      </c>
      <c r="O110">
        <v>2.3735029999999999</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R30"/>
  <sheetViews>
    <sheetView zoomScale="70" zoomScaleNormal="70" workbookViewId="0">
      <selection activeCell="C3" sqref="C3:C6"/>
    </sheetView>
  </sheetViews>
  <sheetFormatPr defaultColWidth="8.85546875" defaultRowHeight="12.75" x14ac:dyDescent="0.2"/>
  <cols>
    <col min="1" max="1" width="29.5703125" style="24" customWidth="1"/>
    <col min="2" max="2" width="32.5703125" style="24" customWidth="1"/>
    <col min="3" max="3" width="18.85546875" style="24" customWidth="1"/>
    <col min="4" max="4" width="22" style="24" customWidth="1"/>
    <col min="5" max="5" width="14.140625" style="24" customWidth="1"/>
    <col min="6" max="6" width="15.85546875" style="24" customWidth="1"/>
    <col min="7" max="7" width="14.5703125" style="24" customWidth="1"/>
    <col min="8" max="8" width="12.140625" style="24" customWidth="1"/>
    <col min="9" max="12" width="15.85546875" style="24" customWidth="1"/>
    <col min="13" max="13" width="8.85546875" style="74"/>
    <col min="14" max="14" width="16.85546875" style="74" customWidth="1"/>
    <col min="15" max="15" width="17.42578125" style="74" customWidth="1"/>
    <col min="16" max="16" width="8.85546875" style="74"/>
    <col min="17" max="17" width="15.5703125" style="74" customWidth="1"/>
    <col min="18" max="18" width="12.5703125" style="74" bestFit="1" customWidth="1"/>
    <col min="19" max="642" width="8.85546875" style="74"/>
    <col min="643" max="16384" width="8.85546875" style="24"/>
  </cols>
  <sheetData>
    <row r="1" spans="1:642" ht="45" customHeight="1" x14ac:dyDescent="0.25">
      <c r="A1" s="25"/>
      <c r="B1" s="69" t="s">
        <v>1426</v>
      </c>
      <c r="C1" s="215" t="s">
        <v>1425</v>
      </c>
      <c r="D1" s="216"/>
      <c r="E1" s="216"/>
      <c r="F1" s="216"/>
      <c r="G1" s="216"/>
      <c r="H1" s="217"/>
      <c r="I1" s="218" t="s">
        <v>1424</v>
      </c>
      <c r="J1" s="219"/>
      <c r="K1" s="219"/>
      <c r="L1" s="219"/>
      <c r="M1" s="220" t="s">
        <v>2747</v>
      </c>
      <c r="N1" s="221"/>
      <c r="O1" s="220" t="s">
        <v>2748</v>
      </c>
      <c r="P1" s="222"/>
      <c r="Q1" s="222"/>
      <c r="R1" s="96" t="s">
        <v>2767</v>
      </c>
      <c r="XR1" s="24"/>
    </row>
    <row r="2" spans="1:642" s="30" customFormat="1" ht="108.75" x14ac:dyDescent="0.2">
      <c r="A2" s="27" t="s">
        <v>1423</v>
      </c>
      <c r="B2" s="26" t="s">
        <v>1422</v>
      </c>
      <c r="C2" s="101" t="s">
        <v>2769</v>
      </c>
      <c r="D2" s="102" t="s">
        <v>2770</v>
      </c>
      <c r="E2" s="76" t="s">
        <v>1421</v>
      </c>
      <c r="F2" s="28" t="s">
        <v>1420</v>
      </c>
      <c r="G2" s="94" t="s">
        <v>2765</v>
      </c>
      <c r="H2" s="29" t="s">
        <v>1419</v>
      </c>
      <c r="I2" s="73" t="s">
        <v>2753</v>
      </c>
      <c r="J2" s="73" t="s">
        <v>2754</v>
      </c>
      <c r="K2" s="73" t="s">
        <v>2755</v>
      </c>
      <c r="L2" s="73" t="s">
        <v>2758</v>
      </c>
      <c r="M2" s="82" t="s">
        <v>2749</v>
      </c>
      <c r="N2" s="83" t="s">
        <v>2750</v>
      </c>
      <c r="O2" s="84" t="s">
        <v>2759</v>
      </c>
      <c r="P2" s="85" t="s">
        <v>2751</v>
      </c>
      <c r="Q2" s="73" t="s">
        <v>2752</v>
      </c>
      <c r="R2" s="97" t="s">
        <v>2761</v>
      </c>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c r="IX2" s="75"/>
      <c r="IY2" s="75"/>
      <c r="IZ2" s="75"/>
      <c r="JA2" s="75"/>
      <c r="JB2" s="75"/>
      <c r="JC2" s="75"/>
      <c r="JD2" s="75"/>
      <c r="JE2" s="75"/>
      <c r="JF2" s="75"/>
      <c r="JG2" s="75"/>
      <c r="JH2" s="75"/>
      <c r="JI2" s="75"/>
      <c r="JJ2" s="75"/>
      <c r="JK2" s="75"/>
      <c r="JL2" s="75"/>
      <c r="JM2" s="75"/>
      <c r="JN2" s="75"/>
      <c r="JO2" s="75"/>
      <c r="JP2" s="75"/>
      <c r="JQ2" s="75"/>
      <c r="JR2" s="75"/>
      <c r="JS2" s="75"/>
      <c r="JT2" s="75"/>
      <c r="JU2" s="75"/>
      <c r="JV2" s="75"/>
      <c r="JW2" s="75"/>
      <c r="JX2" s="75"/>
      <c r="JY2" s="75"/>
      <c r="JZ2" s="75"/>
      <c r="KA2" s="75"/>
      <c r="KB2" s="75"/>
      <c r="KC2" s="75"/>
      <c r="KD2" s="75"/>
      <c r="KE2" s="75"/>
      <c r="KF2" s="75"/>
      <c r="KG2" s="75"/>
      <c r="KH2" s="75"/>
      <c r="KI2" s="75"/>
      <c r="KJ2" s="75"/>
      <c r="KK2" s="75"/>
      <c r="KL2" s="75"/>
      <c r="KM2" s="75"/>
      <c r="KN2" s="75"/>
      <c r="KO2" s="75"/>
      <c r="KP2" s="75"/>
      <c r="KQ2" s="75"/>
      <c r="KR2" s="75"/>
      <c r="KS2" s="75"/>
      <c r="KT2" s="75"/>
      <c r="KU2" s="75"/>
      <c r="KV2" s="75"/>
      <c r="KW2" s="75"/>
      <c r="KX2" s="75"/>
      <c r="KY2" s="75"/>
      <c r="KZ2" s="75"/>
      <c r="LA2" s="75"/>
      <c r="LB2" s="75"/>
      <c r="LC2" s="75"/>
      <c r="LD2" s="75"/>
      <c r="LE2" s="75"/>
      <c r="LF2" s="75"/>
      <c r="LG2" s="75"/>
      <c r="LH2" s="75"/>
      <c r="LI2" s="75"/>
      <c r="LJ2" s="75"/>
      <c r="LK2" s="75"/>
      <c r="LL2" s="75"/>
      <c r="LM2" s="75"/>
      <c r="LN2" s="75"/>
      <c r="LO2" s="75"/>
      <c r="LP2" s="75"/>
      <c r="LQ2" s="75"/>
      <c r="LR2" s="75"/>
      <c r="LS2" s="75"/>
      <c r="LT2" s="75"/>
      <c r="LU2" s="75"/>
      <c r="LV2" s="75"/>
      <c r="LW2" s="75"/>
      <c r="LX2" s="75"/>
      <c r="LY2" s="75"/>
      <c r="LZ2" s="75"/>
      <c r="MA2" s="75"/>
      <c r="MB2" s="75"/>
      <c r="MC2" s="75"/>
      <c r="MD2" s="75"/>
      <c r="ME2" s="75"/>
      <c r="MF2" s="75"/>
      <c r="MG2" s="75"/>
      <c r="MH2" s="75"/>
      <c r="MI2" s="75"/>
      <c r="MJ2" s="75"/>
      <c r="MK2" s="75"/>
      <c r="ML2" s="75"/>
      <c r="MM2" s="75"/>
      <c r="MN2" s="75"/>
      <c r="MO2" s="75"/>
      <c r="MP2" s="75"/>
      <c r="MQ2" s="75"/>
      <c r="MR2" s="75"/>
      <c r="MS2" s="75"/>
      <c r="MT2" s="75"/>
      <c r="MU2" s="75"/>
      <c r="MV2" s="75"/>
      <c r="MW2" s="75"/>
      <c r="MX2" s="75"/>
      <c r="MY2" s="75"/>
      <c r="MZ2" s="75"/>
      <c r="NA2" s="75"/>
      <c r="NB2" s="75"/>
      <c r="NC2" s="75"/>
      <c r="ND2" s="75"/>
      <c r="NE2" s="75"/>
      <c r="NF2" s="75"/>
      <c r="NG2" s="75"/>
      <c r="NH2" s="75"/>
      <c r="NI2" s="75"/>
      <c r="NJ2" s="75"/>
      <c r="NK2" s="75"/>
      <c r="NL2" s="75"/>
      <c r="NM2" s="75"/>
      <c r="NN2" s="75"/>
      <c r="NO2" s="75"/>
      <c r="NP2" s="75"/>
      <c r="NQ2" s="75"/>
      <c r="NR2" s="75"/>
      <c r="NS2" s="75"/>
      <c r="NT2" s="75"/>
      <c r="NU2" s="75"/>
      <c r="NV2" s="75"/>
      <c r="NW2" s="75"/>
      <c r="NX2" s="75"/>
      <c r="NY2" s="75"/>
      <c r="NZ2" s="75"/>
      <c r="OA2" s="75"/>
      <c r="OB2" s="75"/>
      <c r="OC2" s="75"/>
      <c r="OD2" s="75"/>
      <c r="OE2" s="75"/>
      <c r="OF2" s="75"/>
      <c r="OG2" s="75"/>
      <c r="OH2" s="75"/>
      <c r="OI2" s="75"/>
      <c r="OJ2" s="75"/>
      <c r="OK2" s="75"/>
      <c r="OL2" s="75"/>
      <c r="OM2" s="75"/>
      <c r="ON2" s="75"/>
      <c r="OO2" s="75"/>
      <c r="OP2" s="75"/>
      <c r="OQ2" s="75"/>
      <c r="OR2" s="75"/>
      <c r="OS2" s="75"/>
      <c r="OT2" s="75"/>
      <c r="OU2" s="75"/>
      <c r="OV2" s="75"/>
      <c r="OW2" s="75"/>
      <c r="OX2" s="75"/>
      <c r="OY2" s="75"/>
      <c r="OZ2" s="75"/>
      <c r="PA2" s="75"/>
      <c r="PB2" s="75"/>
      <c r="PC2" s="75"/>
      <c r="PD2" s="75"/>
      <c r="PE2" s="75"/>
      <c r="PF2" s="75"/>
      <c r="PG2" s="75"/>
      <c r="PH2" s="75"/>
      <c r="PI2" s="75"/>
      <c r="PJ2" s="75"/>
      <c r="PK2" s="75"/>
      <c r="PL2" s="75"/>
      <c r="PM2" s="75"/>
      <c r="PN2" s="75"/>
      <c r="PO2" s="75"/>
      <c r="PP2" s="75"/>
      <c r="PQ2" s="75"/>
      <c r="PR2" s="75"/>
      <c r="PS2" s="75"/>
      <c r="PT2" s="75"/>
      <c r="PU2" s="75"/>
      <c r="PV2" s="75"/>
      <c r="PW2" s="75"/>
      <c r="PX2" s="75"/>
      <c r="PY2" s="75"/>
      <c r="PZ2" s="75"/>
      <c r="QA2" s="75"/>
      <c r="QB2" s="75"/>
      <c r="QC2" s="75"/>
      <c r="QD2" s="75"/>
      <c r="QE2" s="75"/>
      <c r="QF2" s="75"/>
      <c r="QG2" s="75"/>
      <c r="QH2" s="75"/>
      <c r="QI2" s="75"/>
      <c r="QJ2" s="75"/>
      <c r="QK2" s="75"/>
      <c r="QL2" s="75"/>
      <c r="QM2" s="75"/>
      <c r="QN2" s="75"/>
      <c r="QO2" s="75"/>
      <c r="QP2" s="75"/>
      <c r="QQ2" s="75"/>
      <c r="QR2" s="75"/>
      <c r="QS2" s="75"/>
      <c r="QT2" s="75"/>
      <c r="QU2" s="75"/>
      <c r="QV2" s="75"/>
      <c r="QW2" s="75"/>
      <c r="QX2" s="75"/>
      <c r="QY2" s="75"/>
      <c r="QZ2" s="75"/>
      <c r="RA2" s="75"/>
      <c r="RB2" s="75"/>
      <c r="RC2" s="75"/>
      <c r="RD2" s="75"/>
      <c r="RE2" s="75"/>
      <c r="RF2" s="75"/>
      <c r="RG2" s="75"/>
      <c r="RH2" s="75"/>
      <c r="RI2" s="75"/>
      <c r="RJ2" s="75"/>
      <c r="RK2" s="75"/>
      <c r="RL2" s="75"/>
      <c r="RM2" s="75"/>
      <c r="RN2" s="75"/>
      <c r="RO2" s="75"/>
      <c r="RP2" s="75"/>
      <c r="RQ2" s="75"/>
      <c r="RR2" s="75"/>
      <c r="RS2" s="75"/>
      <c r="RT2" s="75"/>
      <c r="RU2" s="75"/>
      <c r="RV2" s="75"/>
      <c r="RW2" s="75"/>
      <c r="RX2" s="75"/>
      <c r="RY2" s="75"/>
      <c r="RZ2" s="75"/>
      <c r="SA2" s="75"/>
      <c r="SB2" s="75"/>
      <c r="SC2" s="75"/>
      <c r="SD2" s="75"/>
      <c r="SE2" s="75"/>
      <c r="SF2" s="75"/>
      <c r="SG2" s="75"/>
      <c r="SH2" s="75"/>
      <c r="SI2" s="75"/>
      <c r="SJ2" s="75"/>
      <c r="SK2" s="75"/>
      <c r="SL2" s="75"/>
      <c r="SM2" s="75"/>
      <c r="SN2" s="75"/>
      <c r="SO2" s="75"/>
      <c r="SP2" s="75"/>
      <c r="SQ2" s="75"/>
      <c r="SR2" s="75"/>
      <c r="SS2" s="75"/>
      <c r="ST2" s="75"/>
      <c r="SU2" s="75"/>
      <c r="SV2" s="75"/>
      <c r="SW2" s="75"/>
      <c r="SX2" s="75"/>
      <c r="SY2" s="75"/>
      <c r="SZ2" s="75"/>
      <c r="TA2" s="75"/>
      <c r="TB2" s="75"/>
      <c r="TC2" s="75"/>
      <c r="TD2" s="75"/>
      <c r="TE2" s="75"/>
      <c r="TF2" s="75"/>
      <c r="TG2" s="75"/>
      <c r="TH2" s="75"/>
      <c r="TI2" s="75"/>
      <c r="TJ2" s="75"/>
      <c r="TK2" s="75"/>
      <c r="TL2" s="75"/>
      <c r="TM2" s="75"/>
      <c r="TN2" s="75"/>
      <c r="TO2" s="75"/>
      <c r="TP2" s="75"/>
      <c r="TQ2" s="75"/>
      <c r="TR2" s="75"/>
      <c r="TS2" s="75"/>
      <c r="TT2" s="75"/>
      <c r="TU2" s="75"/>
      <c r="TV2" s="75"/>
      <c r="TW2" s="75"/>
      <c r="TX2" s="75"/>
      <c r="TY2" s="75"/>
      <c r="TZ2" s="75"/>
      <c r="UA2" s="75"/>
      <c r="UB2" s="75"/>
      <c r="UC2" s="75"/>
      <c r="UD2" s="75"/>
      <c r="UE2" s="75"/>
      <c r="UF2" s="75"/>
      <c r="UG2" s="75"/>
      <c r="UH2" s="75"/>
      <c r="UI2" s="75"/>
      <c r="UJ2" s="75"/>
      <c r="UK2" s="75"/>
      <c r="UL2" s="75"/>
      <c r="UM2" s="75"/>
      <c r="UN2" s="75"/>
      <c r="UO2" s="75"/>
      <c r="UP2" s="75"/>
      <c r="UQ2" s="75"/>
      <c r="UR2" s="75"/>
      <c r="US2" s="75"/>
      <c r="UT2" s="75"/>
      <c r="UU2" s="75"/>
      <c r="UV2" s="75"/>
      <c r="UW2" s="75"/>
      <c r="UX2" s="75"/>
      <c r="UY2" s="75"/>
      <c r="UZ2" s="75"/>
      <c r="VA2" s="75"/>
      <c r="VB2" s="75"/>
      <c r="VC2" s="75"/>
      <c r="VD2" s="75"/>
      <c r="VE2" s="75"/>
      <c r="VF2" s="75"/>
      <c r="VG2" s="75"/>
      <c r="VH2" s="75"/>
      <c r="VI2" s="75"/>
      <c r="VJ2" s="75"/>
      <c r="VK2" s="75"/>
      <c r="VL2" s="75"/>
      <c r="VM2" s="75"/>
      <c r="VN2" s="75"/>
      <c r="VO2" s="75"/>
      <c r="VP2" s="75"/>
      <c r="VQ2" s="75"/>
      <c r="VR2" s="75"/>
      <c r="VS2" s="75"/>
      <c r="VT2" s="75"/>
      <c r="VU2" s="75"/>
      <c r="VV2" s="75"/>
      <c r="VW2" s="75"/>
      <c r="VX2" s="75"/>
      <c r="VY2" s="75"/>
      <c r="VZ2" s="75"/>
      <c r="WA2" s="75"/>
      <c r="WB2" s="75"/>
      <c r="WC2" s="75"/>
      <c r="WD2" s="75"/>
      <c r="WE2" s="75"/>
      <c r="WF2" s="75"/>
      <c r="WG2" s="75"/>
      <c r="WH2" s="75"/>
      <c r="WI2" s="75"/>
      <c r="WJ2" s="75"/>
      <c r="WK2" s="75"/>
      <c r="WL2" s="75"/>
      <c r="WM2" s="75"/>
      <c r="WN2" s="75"/>
      <c r="WO2" s="75"/>
      <c r="WP2" s="75"/>
      <c r="WQ2" s="75"/>
      <c r="WR2" s="75"/>
      <c r="WS2" s="75"/>
      <c r="WT2" s="75"/>
      <c r="WU2" s="75"/>
      <c r="WV2" s="75"/>
      <c r="WW2" s="75"/>
      <c r="WX2" s="75"/>
      <c r="WY2" s="75"/>
      <c r="WZ2" s="75"/>
      <c r="XA2" s="75"/>
      <c r="XB2" s="75"/>
      <c r="XC2" s="75"/>
      <c r="XD2" s="75"/>
      <c r="XE2" s="75"/>
      <c r="XF2" s="75"/>
      <c r="XG2" s="75"/>
      <c r="XH2" s="75"/>
      <c r="XI2" s="75"/>
      <c r="XJ2" s="75"/>
      <c r="XK2" s="75"/>
      <c r="XL2" s="75"/>
      <c r="XM2" s="75"/>
      <c r="XN2" s="75"/>
      <c r="XO2" s="75"/>
      <c r="XP2" s="75"/>
      <c r="XQ2" s="75"/>
    </row>
    <row r="3" spans="1:642" ht="39" customHeight="1" x14ac:dyDescent="0.2">
      <c r="A3" s="33" t="s">
        <v>1427</v>
      </c>
      <c r="B3" s="77" t="s">
        <v>1428</v>
      </c>
      <c r="C3" s="179"/>
      <c r="D3" s="180"/>
      <c r="E3" s="213" t="s">
        <v>1492</v>
      </c>
      <c r="F3" s="31" t="str">
        <f>IF(ISNUMBER(C3),C3-D3,"")</f>
        <v/>
      </c>
      <c r="G3" s="64">
        <f>CommElecRate</f>
        <v>0.108</v>
      </c>
      <c r="H3" s="32" t="str">
        <f>IF(ISNUMBER(F3),F3*G3,"")</f>
        <v/>
      </c>
      <c r="I3" s="88">
        <v>1625422</v>
      </c>
      <c r="J3" s="88">
        <v>1546942.4299463136</v>
      </c>
      <c r="K3" s="88">
        <v>1472252.0561233978</v>
      </c>
      <c r="L3" s="88">
        <v>1401167.9263557312</v>
      </c>
      <c r="M3" s="86">
        <v>4</v>
      </c>
      <c r="N3" s="223" t="s">
        <v>2768</v>
      </c>
      <c r="O3" s="88">
        <f>SUM(I3:L3)</f>
        <v>6045784.4124254417</v>
      </c>
      <c r="P3" s="34">
        <f t="shared" ref="P3:P6" si="0">2019+MAX($M$3:$M$6)-1</f>
        <v>2022</v>
      </c>
      <c r="Q3" s="225" t="s">
        <v>2760</v>
      </c>
      <c r="R3" s="98" t="e">
        <f>O3*F3*kWh2TWh</f>
        <v>#VALUE!</v>
      </c>
      <c r="XR3" s="24"/>
    </row>
    <row r="4" spans="1:642" ht="27" customHeight="1" x14ac:dyDescent="0.2">
      <c r="A4" s="33"/>
      <c r="B4" s="78" t="s">
        <v>1429</v>
      </c>
      <c r="C4" s="179"/>
      <c r="D4" s="181"/>
      <c r="E4" s="214"/>
      <c r="F4" s="34" t="str">
        <f>IF(ISNUMBER(C4),C4-D4,"")</f>
        <v/>
      </c>
      <c r="G4" s="65">
        <f>CommElecRate</f>
        <v>0.108</v>
      </c>
      <c r="H4" s="35" t="str">
        <f>IF(ISNUMBER(F4),F4*G4,"")</f>
        <v/>
      </c>
      <c r="I4" s="88">
        <v>1147447</v>
      </c>
      <c r="J4" s="88">
        <v>1161409.8663514024</v>
      </c>
      <c r="K4" s="88">
        <v>1175542.6417589504</v>
      </c>
      <c r="L4" s="88">
        <v>1189847.3937843204</v>
      </c>
      <c r="M4" s="86">
        <v>4</v>
      </c>
      <c r="N4" s="224"/>
      <c r="O4" s="88">
        <f t="shared" ref="O4:O6" si="1">SUM(I4:L4)</f>
        <v>4674246.9018946737</v>
      </c>
      <c r="P4" s="34">
        <f t="shared" si="0"/>
        <v>2022</v>
      </c>
      <c r="Q4" s="226"/>
      <c r="R4" s="98" t="e">
        <f>O4*F4*kWh2TWh</f>
        <v>#VALUE!</v>
      </c>
      <c r="XR4" s="24"/>
    </row>
    <row r="5" spans="1:642" ht="27" customHeight="1" x14ac:dyDescent="0.2">
      <c r="A5" s="50"/>
      <c r="B5" s="78" t="s">
        <v>1430</v>
      </c>
      <c r="C5" s="179"/>
      <c r="D5" s="181"/>
      <c r="E5" s="214"/>
      <c r="F5" s="34" t="str">
        <f>IF(ISNUMBER(C5),C5-D5,"")</f>
        <v/>
      </c>
      <c r="G5" s="65">
        <f>CommElecRate</f>
        <v>0.108</v>
      </c>
      <c r="H5" s="35" t="str">
        <f>IF(ISNUMBER(F5),F5*G5,"")</f>
        <v/>
      </c>
      <c r="I5" s="88">
        <v>1605251</v>
      </c>
      <c r="J5" s="88">
        <v>1509638.5786326125</v>
      </c>
      <c r="K5" s="88">
        <v>1419721.0517831133</v>
      </c>
      <c r="L5" s="88">
        <v>1335159.2185076706</v>
      </c>
      <c r="M5" s="89">
        <v>4</v>
      </c>
      <c r="N5" s="224"/>
      <c r="O5" s="88">
        <f t="shared" si="1"/>
        <v>5869769.8489233973</v>
      </c>
      <c r="P5" s="34">
        <f t="shared" si="0"/>
        <v>2022</v>
      </c>
      <c r="Q5" s="226"/>
      <c r="R5" s="98" t="e">
        <f>O5*F5*kWh2TWh</f>
        <v>#VALUE!</v>
      </c>
      <c r="XR5" s="24"/>
    </row>
    <row r="6" spans="1:642" ht="27" customHeight="1" x14ac:dyDescent="0.2">
      <c r="A6" s="50"/>
      <c r="B6" s="78" t="s">
        <v>1431</v>
      </c>
      <c r="C6" s="179"/>
      <c r="D6" s="181"/>
      <c r="E6" s="214"/>
      <c r="F6" s="34" t="str">
        <f>IF(ISNUMBER(C6),C6-D6,"")</f>
        <v/>
      </c>
      <c r="G6" s="65">
        <f>CommElecRate</f>
        <v>0.108</v>
      </c>
      <c r="H6" s="35" t="str">
        <f>IF(ISNUMBER(F6),F6*G6,"")</f>
        <v/>
      </c>
      <c r="I6" s="88">
        <v>581342</v>
      </c>
      <c r="J6" s="88">
        <v>560552.06387097097</v>
      </c>
      <c r="K6" s="88">
        <v>540505.61684861081</v>
      </c>
      <c r="L6" s="88">
        <v>521176.07029655704</v>
      </c>
      <c r="M6" s="89">
        <v>4</v>
      </c>
      <c r="N6" s="224"/>
      <c r="O6" s="88">
        <f t="shared" si="1"/>
        <v>2203575.7510161391</v>
      </c>
      <c r="P6" s="34">
        <f t="shared" si="0"/>
        <v>2022</v>
      </c>
      <c r="Q6" s="226"/>
      <c r="R6" s="172" t="e">
        <f>O6*F6*kWh2TWh</f>
        <v>#VALUE!</v>
      </c>
      <c r="XR6" s="24"/>
    </row>
    <row r="7" spans="1:642" s="41" customFormat="1" ht="15" x14ac:dyDescent="0.25">
      <c r="A7" s="37" t="s">
        <v>1418</v>
      </c>
      <c r="B7" s="79"/>
      <c r="C7" s="38">
        <f>SUMPRODUCT(C3:C6,I3:I6)/SUM(I3:I6)</f>
        <v>0</v>
      </c>
      <c r="D7" s="38">
        <f t="array" ref="D7">SUM(IF(ISERROR(D3:D6*$I3:$I6),0,D3:D6*$I3:$I6))/SUM($I3:$I6)</f>
        <v>0</v>
      </c>
      <c r="E7" s="36"/>
      <c r="F7" s="38">
        <f t="array" ref="F7">SUM(IF(ISERROR(F3:F6*$I3:$I6),0,F3:F6*$I3:$I6))/SUM($I3:$I6)</f>
        <v>0</v>
      </c>
      <c r="G7" s="39">
        <f t="array" ref="G7">SUM(IF(ISERROR(G3:G6*$I3:$I6),0,G3:G6*$I3:$I6))/SUM($I3:$I6)</f>
        <v>0.10800000000000001</v>
      </c>
      <c r="H7" s="40">
        <f t="array" ref="H7">SUM(IF(ISERROR(H3:H6*$I3:$I6),0,H3:H6*$I3:$I6))/SUM($I3:$I6)</f>
        <v>0</v>
      </c>
      <c r="I7" s="87"/>
      <c r="J7" s="36"/>
      <c r="K7" s="36"/>
      <c r="L7" s="36"/>
      <c r="M7" s="87"/>
      <c r="N7" s="37"/>
      <c r="O7" s="36"/>
      <c r="P7" s="36"/>
      <c r="Q7" s="36"/>
      <c r="R7" s="99"/>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c r="WD7" s="74"/>
      <c r="WE7" s="74"/>
      <c r="WF7" s="74"/>
      <c r="WG7" s="74"/>
      <c r="WH7" s="74"/>
      <c r="WI7" s="74"/>
      <c r="WJ7" s="74"/>
      <c r="WK7" s="74"/>
      <c r="WL7" s="74"/>
      <c r="WM7" s="74"/>
      <c r="WN7" s="74"/>
      <c r="WO7" s="74"/>
      <c r="WP7" s="74"/>
      <c r="WQ7" s="74"/>
      <c r="WR7" s="74"/>
      <c r="WS7" s="74"/>
      <c r="WT7" s="74"/>
      <c r="WU7" s="74"/>
      <c r="WV7" s="74"/>
      <c r="WW7" s="74"/>
      <c r="WX7" s="74"/>
      <c r="WY7" s="74"/>
      <c r="WZ7" s="74"/>
      <c r="XA7" s="74"/>
      <c r="XB7" s="74"/>
      <c r="XC7" s="74"/>
      <c r="XD7" s="74"/>
      <c r="XE7" s="74"/>
      <c r="XF7" s="74"/>
      <c r="XG7" s="74"/>
      <c r="XH7" s="74"/>
      <c r="XI7" s="74"/>
      <c r="XJ7" s="74"/>
      <c r="XK7" s="74"/>
      <c r="XL7" s="74"/>
      <c r="XM7" s="74"/>
      <c r="XN7" s="74"/>
      <c r="XO7" s="74"/>
      <c r="XP7" s="74"/>
      <c r="XQ7" s="74"/>
    </row>
    <row r="8" spans="1:642" s="41" customFormat="1" ht="15" x14ac:dyDescent="0.25">
      <c r="A8" s="43" t="s">
        <v>1417</v>
      </c>
      <c r="B8" s="80"/>
      <c r="C8" s="42"/>
      <c r="D8" s="42"/>
      <c r="E8" s="42"/>
      <c r="F8" s="42"/>
      <c r="G8" s="42"/>
      <c r="H8" s="43"/>
      <c r="I8" s="44">
        <f t="array" ref="I8">SUM(IF(ISERROR(I3:I6),0,I3:I6))</f>
        <v>4959462</v>
      </c>
      <c r="J8" s="44">
        <f t="array" ref="J8">SUM(IF(ISERROR(J3:J6),0,J3:J6))</f>
        <v>4778542.9388012998</v>
      </c>
      <c r="K8" s="44">
        <f t="array" ref="K8">SUM(IF(ISERROR(K3:K6),0,K3:K6))</f>
        <v>4608021.3665140718</v>
      </c>
      <c r="L8" s="44">
        <f t="array" ref="L8">SUM(IF(ISERROR(L3:L6),0,L3:L6))</f>
        <v>4447350.6089442791</v>
      </c>
      <c r="M8" s="93"/>
      <c r="N8" s="43"/>
      <c r="O8" s="44">
        <f t="shared" ref="O8" si="2">SUM(O3:O6)</f>
        <v>18793376.914259654</v>
      </c>
      <c r="P8" s="42"/>
      <c r="Q8" s="42"/>
      <c r="R8" s="100" t="e">
        <f t="shared" ref="R8" si="3">SUM(R3:R6)</f>
        <v>#VALUE!</v>
      </c>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74"/>
      <c r="KF8" s="74"/>
      <c r="KG8" s="74"/>
      <c r="KH8" s="74"/>
      <c r="KI8" s="74"/>
      <c r="KJ8" s="74"/>
      <c r="KK8" s="74"/>
      <c r="KL8" s="74"/>
      <c r="KM8" s="74"/>
      <c r="KN8" s="74"/>
      <c r="KO8" s="74"/>
      <c r="KP8" s="74"/>
      <c r="KQ8" s="74"/>
      <c r="KR8" s="74"/>
      <c r="KS8" s="74"/>
      <c r="KT8" s="74"/>
      <c r="KU8" s="74"/>
      <c r="KV8" s="74"/>
      <c r="KW8" s="74"/>
      <c r="KX8" s="74"/>
      <c r="KY8" s="74"/>
      <c r="KZ8" s="74"/>
      <c r="LA8" s="74"/>
      <c r="LB8" s="74"/>
      <c r="LC8" s="74"/>
      <c r="LD8" s="74"/>
      <c r="LE8" s="74"/>
      <c r="LF8" s="74"/>
      <c r="LG8" s="74"/>
      <c r="LH8" s="74"/>
      <c r="LI8" s="74"/>
      <c r="LJ8" s="74"/>
      <c r="LK8" s="74"/>
      <c r="LL8" s="74"/>
      <c r="LM8" s="74"/>
      <c r="LN8" s="74"/>
      <c r="LO8" s="74"/>
      <c r="LP8" s="74"/>
      <c r="LQ8" s="74"/>
      <c r="LR8" s="74"/>
      <c r="LS8" s="74"/>
      <c r="LT8" s="74"/>
      <c r="LU8" s="74"/>
      <c r="LV8" s="74"/>
      <c r="LW8" s="74"/>
      <c r="LX8" s="74"/>
      <c r="LY8" s="74"/>
      <c r="LZ8" s="74"/>
      <c r="MA8" s="74"/>
      <c r="MB8" s="74"/>
      <c r="MC8" s="74"/>
      <c r="MD8" s="74"/>
      <c r="ME8" s="74"/>
      <c r="MF8" s="74"/>
      <c r="MG8" s="74"/>
      <c r="MH8" s="74"/>
      <c r="MI8" s="74"/>
      <c r="MJ8" s="74"/>
      <c r="MK8" s="74"/>
      <c r="ML8" s="74"/>
      <c r="MM8" s="74"/>
      <c r="MN8" s="74"/>
      <c r="MO8" s="74"/>
      <c r="MP8" s="74"/>
      <c r="MQ8" s="74"/>
      <c r="MR8" s="74"/>
      <c r="MS8" s="74"/>
      <c r="MT8" s="74"/>
      <c r="MU8" s="74"/>
      <c r="MV8" s="74"/>
      <c r="MW8" s="74"/>
      <c r="MX8" s="74"/>
      <c r="MY8" s="74"/>
      <c r="MZ8" s="74"/>
      <c r="NA8" s="74"/>
      <c r="NB8" s="74"/>
      <c r="NC8" s="74"/>
      <c r="ND8" s="74"/>
      <c r="NE8" s="74"/>
      <c r="NF8" s="74"/>
      <c r="NG8" s="74"/>
      <c r="NH8" s="74"/>
      <c r="NI8" s="74"/>
      <c r="NJ8" s="74"/>
      <c r="NK8" s="74"/>
      <c r="NL8" s="74"/>
      <c r="NM8" s="74"/>
      <c r="NN8" s="74"/>
      <c r="NO8" s="74"/>
      <c r="NP8" s="74"/>
      <c r="NQ8" s="74"/>
      <c r="NR8" s="74"/>
      <c r="NS8" s="74"/>
      <c r="NT8" s="74"/>
      <c r="NU8" s="74"/>
      <c r="NV8" s="74"/>
      <c r="NW8" s="74"/>
      <c r="NX8" s="74"/>
      <c r="NY8" s="74"/>
      <c r="NZ8" s="74"/>
      <c r="OA8" s="74"/>
      <c r="OB8" s="74"/>
      <c r="OC8" s="74"/>
      <c r="OD8" s="74"/>
      <c r="OE8" s="74"/>
      <c r="OF8" s="74"/>
      <c r="OG8" s="74"/>
      <c r="OH8" s="74"/>
      <c r="OI8" s="74"/>
      <c r="OJ8" s="74"/>
      <c r="OK8" s="74"/>
      <c r="OL8" s="74"/>
      <c r="OM8" s="74"/>
      <c r="ON8" s="74"/>
      <c r="OO8" s="74"/>
      <c r="OP8" s="74"/>
      <c r="OQ8" s="74"/>
      <c r="OR8" s="74"/>
      <c r="OS8" s="74"/>
      <c r="OT8" s="74"/>
      <c r="OU8" s="74"/>
      <c r="OV8" s="74"/>
      <c r="OW8" s="74"/>
      <c r="OX8" s="74"/>
      <c r="OY8" s="74"/>
      <c r="OZ8" s="74"/>
      <c r="PA8" s="74"/>
      <c r="PB8" s="74"/>
      <c r="PC8" s="74"/>
      <c r="PD8" s="74"/>
      <c r="PE8" s="74"/>
      <c r="PF8" s="74"/>
      <c r="PG8" s="74"/>
      <c r="PH8" s="74"/>
      <c r="PI8" s="74"/>
      <c r="PJ8" s="74"/>
      <c r="PK8" s="74"/>
      <c r="PL8" s="74"/>
      <c r="PM8" s="74"/>
      <c r="PN8" s="74"/>
      <c r="PO8" s="74"/>
      <c r="PP8" s="74"/>
      <c r="PQ8" s="74"/>
      <c r="PR8" s="74"/>
      <c r="PS8" s="74"/>
      <c r="PT8" s="74"/>
      <c r="PU8" s="74"/>
      <c r="PV8" s="74"/>
      <c r="PW8" s="74"/>
      <c r="PX8" s="74"/>
      <c r="PY8" s="74"/>
      <c r="PZ8" s="74"/>
      <c r="QA8" s="74"/>
      <c r="QB8" s="74"/>
      <c r="QC8" s="74"/>
      <c r="QD8" s="74"/>
      <c r="QE8" s="74"/>
      <c r="QF8" s="74"/>
      <c r="QG8" s="74"/>
      <c r="QH8" s="74"/>
      <c r="QI8" s="74"/>
      <c r="QJ8" s="74"/>
      <c r="QK8" s="74"/>
      <c r="QL8" s="74"/>
      <c r="QM8" s="74"/>
      <c r="QN8" s="74"/>
      <c r="QO8" s="74"/>
      <c r="QP8" s="74"/>
      <c r="QQ8" s="74"/>
      <c r="QR8" s="74"/>
      <c r="QS8" s="74"/>
      <c r="QT8" s="74"/>
      <c r="QU8" s="74"/>
      <c r="QV8" s="74"/>
      <c r="QW8" s="74"/>
      <c r="QX8" s="74"/>
      <c r="QY8" s="74"/>
      <c r="QZ8" s="74"/>
      <c r="RA8" s="74"/>
      <c r="RB8" s="74"/>
      <c r="RC8" s="74"/>
      <c r="RD8" s="74"/>
      <c r="RE8" s="74"/>
      <c r="RF8" s="74"/>
      <c r="RG8" s="74"/>
      <c r="RH8" s="74"/>
      <c r="RI8" s="74"/>
      <c r="RJ8" s="74"/>
      <c r="RK8" s="74"/>
      <c r="RL8" s="74"/>
      <c r="RM8" s="74"/>
      <c r="RN8" s="74"/>
      <c r="RO8" s="74"/>
      <c r="RP8" s="74"/>
      <c r="RQ8" s="74"/>
      <c r="RR8" s="74"/>
      <c r="RS8" s="74"/>
      <c r="RT8" s="74"/>
      <c r="RU8" s="74"/>
      <c r="RV8" s="74"/>
      <c r="RW8" s="74"/>
      <c r="RX8" s="74"/>
      <c r="RY8" s="74"/>
      <c r="RZ8" s="74"/>
      <c r="SA8" s="74"/>
      <c r="SB8" s="74"/>
      <c r="SC8" s="74"/>
      <c r="SD8" s="74"/>
      <c r="SE8" s="74"/>
      <c r="SF8" s="74"/>
      <c r="SG8" s="74"/>
      <c r="SH8" s="74"/>
      <c r="SI8" s="74"/>
      <c r="SJ8" s="74"/>
      <c r="SK8" s="74"/>
      <c r="SL8" s="74"/>
      <c r="SM8" s="74"/>
      <c r="SN8" s="74"/>
      <c r="SO8" s="74"/>
      <c r="SP8" s="74"/>
      <c r="SQ8" s="74"/>
      <c r="SR8" s="74"/>
      <c r="SS8" s="74"/>
      <c r="ST8" s="74"/>
      <c r="SU8" s="74"/>
      <c r="SV8" s="74"/>
      <c r="SW8" s="74"/>
      <c r="SX8" s="74"/>
      <c r="SY8" s="74"/>
      <c r="SZ8" s="74"/>
      <c r="TA8" s="74"/>
      <c r="TB8" s="74"/>
      <c r="TC8" s="74"/>
      <c r="TD8" s="74"/>
      <c r="TE8" s="74"/>
      <c r="TF8" s="74"/>
      <c r="TG8" s="74"/>
      <c r="TH8" s="74"/>
      <c r="TI8" s="74"/>
      <c r="TJ8" s="74"/>
      <c r="TK8" s="74"/>
      <c r="TL8" s="74"/>
      <c r="TM8" s="74"/>
      <c r="TN8" s="74"/>
      <c r="TO8" s="74"/>
      <c r="TP8" s="74"/>
      <c r="TQ8" s="74"/>
      <c r="TR8" s="74"/>
      <c r="TS8" s="74"/>
      <c r="TT8" s="74"/>
      <c r="TU8" s="74"/>
      <c r="TV8" s="74"/>
      <c r="TW8" s="74"/>
      <c r="TX8" s="74"/>
      <c r="TY8" s="74"/>
      <c r="TZ8" s="74"/>
      <c r="UA8" s="74"/>
      <c r="UB8" s="74"/>
      <c r="UC8" s="74"/>
      <c r="UD8" s="74"/>
      <c r="UE8" s="74"/>
      <c r="UF8" s="74"/>
      <c r="UG8" s="74"/>
      <c r="UH8" s="74"/>
      <c r="UI8" s="74"/>
      <c r="UJ8" s="74"/>
      <c r="UK8" s="74"/>
      <c r="UL8" s="74"/>
      <c r="UM8" s="74"/>
      <c r="UN8" s="74"/>
      <c r="UO8" s="74"/>
      <c r="UP8" s="74"/>
      <c r="UQ8" s="74"/>
      <c r="UR8" s="74"/>
      <c r="US8" s="74"/>
      <c r="UT8" s="74"/>
      <c r="UU8" s="74"/>
      <c r="UV8" s="74"/>
      <c r="UW8" s="74"/>
      <c r="UX8" s="74"/>
      <c r="UY8" s="74"/>
      <c r="UZ8" s="74"/>
      <c r="VA8" s="74"/>
      <c r="VB8" s="74"/>
      <c r="VC8" s="74"/>
      <c r="VD8" s="74"/>
      <c r="VE8" s="74"/>
      <c r="VF8" s="74"/>
      <c r="VG8" s="74"/>
      <c r="VH8" s="74"/>
      <c r="VI8" s="74"/>
      <c r="VJ8" s="74"/>
      <c r="VK8" s="74"/>
      <c r="VL8" s="74"/>
      <c r="VM8" s="74"/>
      <c r="VN8" s="74"/>
      <c r="VO8" s="74"/>
      <c r="VP8" s="74"/>
      <c r="VQ8" s="74"/>
      <c r="VR8" s="74"/>
      <c r="VS8" s="74"/>
      <c r="VT8" s="74"/>
      <c r="VU8" s="74"/>
      <c r="VV8" s="74"/>
      <c r="VW8" s="74"/>
      <c r="VX8" s="74"/>
      <c r="VY8" s="74"/>
      <c r="VZ8" s="74"/>
      <c r="WA8" s="74"/>
      <c r="WB8" s="74"/>
      <c r="WC8" s="74"/>
      <c r="WD8" s="74"/>
      <c r="WE8" s="74"/>
      <c r="WF8" s="74"/>
      <c r="WG8" s="74"/>
      <c r="WH8" s="74"/>
      <c r="WI8" s="74"/>
      <c r="WJ8" s="74"/>
      <c r="WK8" s="74"/>
      <c r="WL8" s="74"/>
      <c r="WM8" s="74"/>
      <c r="WN8" s="74"/>
      <c r="WO8" s="74"/>
      <c r="WP8" s="74"/>
      <c r="WQ8" s="74"/>
      <c r="WR8" s="74"/>
      <c r="WS8" s="74"/>
      <c r="WT8" s="74"/>
      <c r="WU8" s="74"/>
      <c r="WV8" s="74"/>
      <c r="WW8" s="74"/>
      <c r="WX8" s="74"/>
      <c r="WY8" s="74"/>
      <c r="WZ8" s="74"/>
      <c r="XA8" s="74"/>
      <c r="XB8" s="74"/>
      <c r="XC8" s="74"/>
      <c r="XD8" s="74"/>
      <c r="XE8" s="74"/>
      <c r="XF8" s="74"/>
      <c r="XG8" s="74"/>
      <c r="XH8" s="74"/>
      <c r="XI8" s="74"/>
      <c r="XJ8" s="74"/>
      <c r="XK8" s="74"/>
      <c r="XL8" s="74"/>
      <c r="XM8" s="74"/>
      <c r="XN8" s="74"/>
      <c r="XO8" s="74"/>
      <c r="XP8" s="74"/>
      <c r="XQ8" s="74"/>
    </row>
    <row r="12" spans="1:642" ht="15" customHeight="1" x14ac:dyDescent="0.2">
      <c r="R12" s="92"/>
    </row>
    <row r="18" spans="1:17" ht="15" x14ac:dyDescent="0.25">
      <c r="A18" s="45" t="s">
        <v>1416</v>
      </c>
      <c r="B18" s="46"/>
      <c r="C18" s="47" t="s">
        <v>1415</v>
      </c>
      <c r="D18" s="47" t="s">
        <v>1414</v>
      </c>
      <c r="I18"/>
      <c r="J18"/>
      <c r="K18"/>
      <c r="L18"/>
      <c r="M18"/>
      <c r="N18"/>
    </row>
    <row r="19" spans="1:17" x14ac:dyDescent="0.2">
      <c r="A19" s="90" t="s">
        <v>2762</v>
      </c>
      <c r="B19" s="48">
        <v>0.108</v>
      </c>
      <c r="C19" s="90" t="s">
        <v>2764</v>
      </c>
      <c r="D19" s="95" t="s">
        <v>2766</v>
      </c>
      <c r="I19"/>
      <c r="J19"/>
      <c r="K19"/>
      <c r="L19"/>
      <c r="M19"/>
      <c r="N19"/>
    </row>
    <row r="20" spans="1:17" x14ac:dyDescent="0.2">
      <c r="A20" s="90" t="s">
        <v>2763</v>
      </c>
      <c r="B20" s="48">
        <v>0.111</v>
      </c>
      <c r="C20" s="90" t="s">
        <v>2764</v>
      </c>
      <c r="D20" s="95" t="s">
        <v>2766</v>
      </c>
      <c r="I20"/>
      <c r="J20"/>
      <c r="K20"/>
      <c r="L20"/>
      <c r="M20"/>
      <c r="N20"/>
      <c r="O20"/>
      <c r="P20"/>
      <c r="Q20"/>
    </row>
    <row r="21" spans="1:17" x14ac:dyDescent="0.2">
      <c r="A21" s="24" t="s">
        <v>1413</v>
      </c>
      <c r="B21" s="49">
        <v>1.0000000000000001E-9</v>
      </c>
      <c r="C21" s="24" t="s">
        <v>1412</v>
      </c>
      <c r="I21"/>
      <c r="J21"/>
      <c r="K21"/>
      <c r="L21"/>
      <c r="M21"/>
      <c r="N21"/>
      <c r="O21"/>
      <c r="P21"/>
      <c r="Q21"/>
    </row>
    <row r="22" spans="1:17" x14ac:dyDescent="0.2">
      <c r="A22" s="24" t="s">
        <v>1411</v>
      </c>
      <c r="B22" s="24">
        <v>1.54</v>
      </c>
      <c r="C22" s="24" t="s">
        <v>1410</v>
      </c>
      <c r="D22" s="24" t="s">
        <v>1409</v>
      </c>
      <c r="I22"/>
      <c r="J22"/>
      <c r="K22"/>
      <c r="L22"/>
      <c r="M22"/>
      <c r="N22"/>
      <c r="O22"/>
      <c r="P22"/>
      <c r="Q22"/>
    </row>
    <row r="23" spans="1:17" x14ac:dyDescent="0.2">
      <c r="A23" s="24" t="s">
        <v>1408</v>
      </c>
      <c r="B23" s="24">
        <f>1/2204.62262/1000000</f>
        <v>4.5359237038037827E-10</v>
      </c>
      <c r="C23" s="24" t="s">
        <v>1407</v>
      </c>
      <c r="I23"/>
      <c r="J23"/>
      <c r="K23"/>
      <c r="L23"/>
      <c r="M23"/>
      <c r="N23"/>
      <c r="O23"/>
      <c r="P23"/>
      <c r="Q23"/>
    </row>
    <row r="24" spans="1:17" x14ac:dyDescent="0.2">
      <c r="A24" s="90" t="s">
        <v>2756</v>
      </c>
      <c r="B24" s="91">
        <v>10428</v>
      </c>
      <c r="C24" s="90" t="s">
        <v>2757</v>
      </c>
      <c r="D24" s="24" t="s">
        <v>1409</v>
      </c>
      <c r="I24"/>
      <c r="J24"/>
      <c r="K24"/>
      <c r="L24"/>
      <c r="M24"/>
      <c r="N24"/>
      <c r="O24"/>
      <c r="P24"/>
      <c r="Q24"/>
    </row>
    <row r="25" spans="1:17" x14ac:dyDescent="0.2">
      <c r="I25"/>
      <c r="J25"/>
      <c r="K25"/>
      <c r="L25"/>
      <c r="M25"/>
      <c r="N25"/>
      <c r="O25"/>
      <c r="P25"/>
      <c r="Q25"/>
    </row>
    <row r="26" spans="1:17" x14ac:dyDescent="0.2">
      <c r="I26"/>
      <c r="J26"/>
      <c r="K26"/>
      <c r="L26"/>
      <c r="M26"/>
      <c r="N26"/>
      <c r="O26"/>
      <c r="P26"/>
      <c r="Q26"/>
    </row>
    <row r="27" spans="1:17" x14ac:dyDescent="0.2">
      <c r="I27"/>
      <c r="J27"/>
      <c r="K27"/>
      <c r="L27"/>
      <c r="M27"/>
      <c r="N27"/>
      <c r="O27"/>
      <c r="P27"/>
      <c r="Q27"/>
    </row>
    <row r="28" spans="1:17" x14ac:dyDescent="0.2">
      <c r="I28"/>
      <c r="J28"/>
      <c r="K28"/>
      <c r="L28"/>
      <c r="M28"/>
      <c r="N28"/>
      <c r="O28"/>
      <c r="P28"/>
      <c r="Q28"/>
    </row>
    <row r="29" spans="1:17" x14ac:dyDescent="0.2">
      <c r="I29"/>
      <c r="J29"/>
      <c r="K29"/>
      <c r="L29"/>
      <c r="M29"/>
      <c r="N29"/>
      <c r="O29"/>
      <c r="P29"/>
      <c r="Q29"/>
    </row>
    <row r="30" spans="1:17" x14ac:dyDescent="0.2">
      <c r="I30"/>
      <c r="J30"/>
      <c r="K30"/>
      <c r="L30"/>
      <c r="M30"/>
      <c r="N30"/>
    </row>
  </sheetData>
  <mergeCells count="7">
    <mergeCell ref="E3:E6"/>
    <mergeCell ref="C1:H1"/>
    <mergeCell ref="I1:L1"/>
    <mergeCell ref="M1:N1"/>
    <mergeCell ref="O1:Q1"/>
    <mergeCell ref="N3:N6"/>
    <mergeCell ref="Q3:Q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358"/>
  <sheetViews>
    <sheetView topLeftCell="A636" zoomScale="85" zoomScaleNormal="85" workbookViewId="0">
      <selection activeCell="E638" sqref="E638"/>
    </sheetView>
  </sheetViews>
  <sheetFormatPr defaultColWidth="9.140625" defaultRowHeight="15" x14ac:dyDescent="0.25"/>
  <cols>
    <col min="1" max="1" width="10.42578125" style="81" customWidth="1"/>
    <col min="2" max="2" width="9.140625" style="81"/>
    <col min="3" max="3" width="21" style="81" customWidth="1"/>
    <col min="4" max="4" width="13.42578125" style="81" customWidth="1"/>
    <col min="5" max="5" width="13.5703125" style="81" customWidth="1"/>
    <col min="6" max="6" width="15.5703125" style="81" customWidth="1"/>
    <col min="7" max="7" width="28" style="81" customWidth="1"/>
    <col min="8" max="8" width="16" style="81" customWidth="1"/>
    <col min="9" max="9" width="16.42578125" style="81" customWidth="1"/>
    <col min="10" max="10" width="29.42578125" style="81" customWidth="1"/>
    <col min="11" max="11" width="25.42578125" style="81" customWidth="1"/>
    <col min="12" max="12" width="20.42578125" style="81" customWidth="1"/>
    <col min="13" max="13" width="27.42578125" style="81" customWidth="1"/>
    <col min="14" max="14" width="16.5703125" style="81" bestFit="1" customWidth="1"/>
    <col min="15" max="15" width="13.5703125" style="81" customWidth="1"/>
    <col min="16" max="16" width="13.42578125" style="81" customWidth="1"/>
    <col min="17" max="17" width="14.42578125" style="81" customWidth="1"/>
    <col min="18" max="18" width="23.5703125" style="81" customWidth="1"/>
    <col min="19" max="19" width="18.5703125" style="81" customWidth="1"/>
    <col min="20" max="20" width="17.5703125" style="81" customWidth="1"/>
    <col min="21" max="26" width="9.140625" style="81"/>
    <col min="27" max="27" width="16.28515625" style="81" bestFit="1" customWidth="1"/>
    <col min="28" max="28" width="11.140625" style="81" customWidth="1"/>
    <col min="29" max="16384" width="9.140625" style="81"/>
  </cols>
  <sheetData>
    <row r="1" spans="1:30" ht="48" customHeight="1" x14ac:dyDescent="0.25">
      <c r="A1" s="122" t="s">
        <v>3941</v>
      </c>
      <c r="B1" s="22" t="s">
        <v>1</v>
      </c>
      <c r="C1" s="22" t="s">
        <v>2</v>
      </c>
      <c r="D1" s="22" t="s">
        <v>3</v>
      </c>
      <c r="E1" s="22" t="s">
        <v>4</v>
      </c>
      <c r="F1" s="22" t="s">
        <v>5</v>
      </c>
      <c r="G1" s="22" t="s">
        <v>8</v>
      </c>
      <c r="H1" s="22" t="s">
        <v>3942</v>
      </c>
      <c r="I1" s="22" t="s">
        <v>9</v>
      </c>
      <c r="J1" s="22" t="s">
        <v>6</v>
      </c>
      <c r="K1" s="22" t="s">
        <v>3943</v>
      </c>
      <c r="L1" s="22" t="s">
        <v>3944</v>
      </c>
      <c r="M1" s="22" t="s">
        <v>14</v>
      </c>
      <c r="N1" s="22" t="s">
        <v>3945</v>
      </c>
      <c r="O1" s="22" t="s">
        <v>3946</v>
      </c>
      <c r="P1" s="22" t="s">
        <v>3902</v>
      </c>
      <c r="Q1" s="22" t="s">
        <v>3903</v>
      </c>
      <c r="R1" s="22" t="s">
        <v>3904</v>
      </c>
      <c r="S1" s="22" t="s">
        <v>3905</v>
      </c>
      <c r="T1" s="22" t="s">
        <v>3947</v>
      </c>
      <c r="U1" s="22" t="s">
        <v>3948</v>
      </c>
      <c r="V1" s="22" t="s">
        <v>3949</v>
      </c>
      <c r="W1" s="22" t="s">
        <v>3950</v>
      </c>
      <c r="X1" s="22" t="s">
        <v>3951</v>
      </c>
      <c r="Y1" s="22" t="s">
        <v>3952</v>
      </c>
      <c r="Z1" s="22" t="s">
        <v>16</v>
      </c>
      <c r="AA1" s="22" t="s">
        <v>17</v>
      </c>
      <c r="AB1" s="22" t="s">
        <v>18</v>
      </c>
      <c r="AC1" s="22" t="s">
        <v>19</v>
      </c>
      <c r="AD1" s="22" t="s">
        <v>20</v>
      </c>
    </row>
    <row r="2" spans="1:30" ht="120.75" x14ac:dyDescent="0.25">
      <c r="A2" s="3">
        <v>2217481</v>
      </c>
      <c r="B2" s="4" t="s">
        <v>1493</v>
      </c>
      <c r="C2" s="4" t="s">
        <v>1494</v>
      </c>
      <c r="D2" s="5" t="s">
        <v>3953</v>
      </c>
      <c r="E2" s="4" t="s">
        <v>1495</v>
      </c>
      <c r="F2" s="4"/>
      <c r="G2" s="4" t="s">
        <v>3954</v>
      </c>
      <c r="H2" s="4" t="s">
        <v>22</v>
      </c>
      <c r="I2" s="4" t="s">
        <v>3955</v>
      </c>
      <c r="J2" s="4" t="s">
        <v>21</v>
      </c>
      <c r="K2" s="9">
        <v>7</v>
      </c>
      <c r="L2" s="5"/>
      <c r="M2" s="5"/>
      <c r="N2" s="5">
        <v>0.46</v>
      </c>
      <c r="O2" s="5">
        <v>0.46</v>
      </c>
      <c r="P2" s="106">
        <v>0</v>
      </c>
      <c r="Q2" s="5"/>
      <c r="R2" s="5"/>
      <c r="S2" s="5"/>
      <c r="T2" s="4"/>
      <c r="U2" s="126"/>
      <c r="V2" s="127"/>
      <c r="W2" s="127"/>
      <c r="X2" s="127"/>
      <c r="Y2" s="127"/>
      <c r="Z2" s="126" t="s">
        <v>25</v>
      </c>
      <c r="AA2" s="128">
        <v>41960</v>
      </c>
      <c r="AB2" s="128">
        <v>41855</v>
      </c>
      <c r="AC2" s="126" t="s">
        <v>26</v>
      </c>
      <c r="AD2" s="126" t="s">
        <v>3956</v>
      </c>
    </row>
    <row r="3" spans="1:30" ht="120.75" x14ac:dyDescent="0.25">
      <c r="A3" s="6">
        <v>2217479</v>
      </c>
      <c r="B3" s="7" t="s">
        <v>1493</v>
      </c>
      <c r="C3" s="7" t="s">
        <v>1494</v>
      </c>
      <c r="D3" s="8" t="s">
        <v>3957</v>
      </c>
      <c r="E3" s="7" t="s">
        <v>1496</v>
      </c>
      <c r="F3" s="7"/>
      <c r="G3" s="7" t="s">
        <v>3954</v>
      </c>
      <c r="H3" s="7" t="s">
        <v>27</v>
      </c>
      <c r="I3" s="7" t="s">
        <v>3955</v>
      </c>
      <c r="J3" s="7" t="s">
        <v>21</v>
      </c>
      <c r="K3" s="10">
        <v>8</v>
      </c>
      <c r="L3" s="8"/>
      <c r="M3" s="8"/>
      <c r="N3" s="8">
        <v>0.49</v>
      </c>
      <c r="O3" s="8">
        <v>0.49</v>
      </c>
      <c r="P3" s="105">
        <v>0</v>
      </c>
      <c r="Q3" s="8"/>
      <c r="R3" s="8"/>
      <c r="S3" s="8"/>
      <c r="T3" s="7"/>
      <c r="U3" s="4"/>
      <c r="V3" s="5"/>
      <c r="W3" s="5"/>
      <c r="X3" s="5"/>
      <c r="Y3" s="5"/>
      <c r="Z3" s="4" t="s">
        <v>25</v>
      </c>
      <c r="AA3" s="107">
        <v>41960</v>
      </c>
      <c r="AB3" s="107">
        <v>41856</v>
      </c>
      <c r="AC3" s="4" t="s">
        <v>26</v>
      </c>
      <c r="AD3" s="4" t="s">
        <v>3958</v>
      </c>
    </row>
    <row r="4" spans="1:30" ht="120.75" x14ac:dyDescent="0.25">
      <c r="A4" s="3">
        <v>2186579</v>
      </c>
      <c r="B4" s="4" t="s">
        <v>1493</v>
      </c>
      <c r="C4" s="4" t="s">
        <v>1494</v>
      </c>
      <c r="D4" s="4" t="s">
        <v>3959</v>
      </c>
      <c r="E4" s="4" t="s">
        <v>3960</v>
      </c>
      <c r="F4" s="4" t="s">
        <v>3961</v>
      </c>
      <c r="G4" s="4" t="s">
        <v>3954</v>
      </c>
      <c r="H4" s="4" t="s">
        <v>22</v>
      </c>
      <c r="I4" s="4" t="s">
        <v>3955</v>
      </c>
      <c r="J4" s="4" t="s">
        <v>21</v>
      </c>
      <c r="K4" s="9">
        <v>50</v>
      </c>
      <c r="L4" s="5"/>
      <c r="M4" s="5"/>
      <c r="N4" s="5">
        <v>0.54</v>
      </c>
      <c r="O4" s="5">
        <v>0.27</v>
      </c>
      <c r="P4" s="106">
        <v>1</v>
      </c>
      <c r="Q4" s="5"/>
      <c r="R4" s="5"/>
      <c r="S4" s="5"/>
      <c r="T4" s="4"/>
      <c r="U4" s="4"/>
      <c r="V4" s="5"/>
      <c r="W4" s="5"/>
      <c r="X4" s="5"/>
      <c r="Y4" s="5"/>
      <c r="Z4" s="4" t="s">
        <v>3962</v>
      </c>
      <c r="AA4" s="107">
        <v>40664</v>
      </c>
      <c r="AB4" s="107">
        <v>40666</v>
      </c>
      <c r="AC4" s="4" t="s">
        <v>26</v>
      </c>
      <c r="AD4" s="4" t="s">
        <v>3963</v>
      </c>
    </row>
    <row r="5" spans="1:30" ht="120.75" x14ac:dyDescent="0.25">
      <c r="A5" s="6">
        <v>2286822</v>
      </c>
      <c r="B5" s="7" t="s">
        <v>1493</v>
      </c>
      <c r="C5" s="7" t="s">
        <v>1494</v>
      </c>
      <c r="D5" s="7" t="s">
        <v>1497</v>
      </c>
      <c r="E5" s="7" t="s">
        <v>1498</v>
      </c>
      <c r="F5" s="7" t="s">
        <v>1499</v>
      </c>
      <c r="G5" s="7" t="s">
        <v>3954</v>
      </c>
      <c r="H5" s="7" t="s">
        <v>22</v>
      </c>
      <c r="I5" s="7" t="s">
        <v>3955</v>
      </c>
      <c r="J5" s="7" t="s">
        <v>21</v>
      </c>
      <c r="K5" s="10">
        <v>60</v>
      </c>
      <c r="L5" s="8"/>
      <c r="M5" s="8"/>
      <c r="N5" s="8">
        <v>0.42</v>
      </c>
      <c r="O5" s="8">
        <v>0.16</v>
      </c>
      <c r="P5" s="105">
        <v>10</v>
      </c>
      <c r="Q5" s="8"/>
      <c r="R5" s="8"/>
      <c r="S5" s="8"/>
      <c r="T5" s="7"/>
      <c r="U5" s="4"/>
      <c r="V5" s="5"/>
      <c r="W5" s="5"/>
      <c r="X5" s="5"/>
      <c r="Y5" s="5"/>
      <c r="Z5" s="4" t="s">
        <v>25</v>
      </c>
      <c r="AA5" s="107">
        <v>42755</v>
      </c>
      <c r="AB5" s="107">
        <v>42724</v>
      </c>
      <c r="AC5" s="4" t="s">
        <v>26</v>
      </c>
      <c r="AD5" s="4" t="s">
        <v>3964</v>
      </c>
    </row>
    <row r="6" spans="1:30" ht="120.75" x14ac:dyDescent="0.25">
      <c r="A6" s="3">
        <v>2186576</v>
      </c>
      <c r="B6" s="4" t="s">
        <v>1493</v>
      </c>
      <c r="C6" s="4" t="s">
        <v>1494</v>
      </c>
      <c r="D6" s="4" t="s">
        <v>3965</v>
      </c>
      <c r="E6" s="4" t="s">
        <v>3966</v>
      </c>
      <c r="F6" s="4" t="s">
        <v>3967</v>
      </c>
      <c r="G6" s="4" t="s">
        <v>3954</v>
      </c>
      <c r="H6" s="4" t="s">
        <v>22</v>
      </c>
      <c r="I6" s="4" t="s">
        <v>3955</v>
      </c>
      <c r="J6" s="4" t="s">
        <v>21</v>
      </c>
      <c r="K6" s="9">
        <v>30</v>
      </c>
      <c r="L6" s="5"/>
      <c r="M6" s="5"/>
      <c r="N6" s="5">
        <v>0.9</v>
      </c>
      <c r="O6" s="5">
        <v>0.2</v>
      </c>
      <c r="P6" s="106">
        <v>10</v>
      </c>
      <c r="Q6" s="5"/>
      <c r="R6" s="5"/>
      <c r="S6" s="5"/>
      <c r="T6" s="4"/>
      <c r="U6" s="4"/>
      <c r="V6" s="5"/>
      <c r="W6" s="5"/>
      <c r="X6" s="5"/>
      <c r="Y6" s="5"/>
      <c r="Z6" s="4" t="s">
        <v>25</v>
      </c>
      <c r="AA6" s="107">
        <v>41516</v>
      </c>
      <c r="AB6" s="107">
        <v>41480</v>
      </c>
      <c r="AC6" s="4" t="s">
        <v>26</v>
      </c>
      <c r="AD6" s="4" t="s">
        <v>3968</v>
      </c>
    </row>
    <row r="7" spans="1:30" ht="120.75" x14ac:dyDescent="0.25">
      <c r="A7" s="6">
        <v>2186580</v>
      </c>
      <c r="B7" s="7" t="s">
        <v>1493</v>
      </c>
      <c r="C7" s="7" t="s">
        <v>1494</v>
      </c>
      <c r="D7" s="7" t="s">
        <v>3969</v>
      </c>
      <c r="E7" s="7" t="s">
        <v>3970</v>
      </c>
      <c r="F7" s="7" t="s">
        <v>3971</v>
      </c>
      <c r="G7" s="7" t="s">
        <v>3954</v>
      </c>
      <c r="H7" s="7" t="s">
        <v>22</v>
      </c>
      <c r="I7" s="7" t="s">
        <v>3955</v>
      </c>
      <c r="J7" s="7" t="s">
        <v>21</v>
      </c>
      <c r="K7" s="10">
        <v>40</v>
      </c>
      <c r="L7" s="8"/>
      <c r="M7" s="8"/>
      <c r="N7" s="8">
        <v>0.51</v>
      </c>
      <c r="O7" s="8">
        <v>0.24</v>
      </c>
      <c r="P7" s="105">
        <v>10</v>
      </c>
      <c r="Q7" s="8"/>
      <c r="R7" s="8"/>
      <c r="S7" s="8"/>
      <c r="T7" s="7"/>
      <c r="U7" s="4"/>
      <c r="V7" s="5"/>
      <c r="W7" s="5"/>
      <c r="X7" s="5"/>
      <c r="Y7" s="5"/>
      <c r="Z7" s="4" t="s">
        <v>3962</v>
      </c>
      <c r="AA7" s="107">
        <v>40842</v>
      </c>
      <c r="AB7" s="107">
        <v>41471</v>
      </c>
      <c r="AC7" s="4" t="s">
        <v>26</v>
      </c>
      <c r="AD7" s="4" t="s">
        <v>3972</v>
      </c>
    </row>
    <row r="8" spans="1:30" ht="84.75" x14ac:dyDescent="0.25">
      <c r="A8" s="3">
        <v>2320490</v>
      </c>
      <c r="B8" s="4" t="s">
        <v>1493</v>
      </c>
      <c r="C8" s="4" t="s">
        <v>1494</v>
      </c>
      <c r="D8" s="4" t="s">
        <v>3973</v>
      </c>
      <c r="E8" s="4" t="s">
        <v>3973</v>
      </c>
      <c r="F8" s="4"/>
      <c r="G8" s="4" t="s">
        <v>3954</v>
      </c>
      <c r="H8" s="4" t="s">
        <v>22</v>
      </c>
      <c r="I8" s="4" t="s">
        <v>3955</v>
      </c>
      <c r="J8" s="4"/>
      <c r="K8" s="9">
        <v>120</v>
      </c>
      <c r="L8" s="5"/>
      <c r="M8" s="5"/>
      <c r="N8" s="5">
        <v>1.87</v>
      </c>
      <c r="O8" s="5">
        <v>0.18</v>
      </c>
      <c r="P8" s="106">
        <v>15</v>
      </c>
      <c r="Q8" s="5"/>
      <c r="R8" s="5"/>
      <c r="S8" s="5"/>
      <c r="T8" s="4"/>
      <c r="U8" s="4"/>
      <c r="V8" s="5"/>
      <c r="W8" s="5"/>
      <c r="X8" s="5"/>
      <c r="Y8" s="5"/>
      <c r="Z8" s="4" t="s">
        <v>33</v>
      </c>
      <c r="AA8" s="107">
        <v>43251</v>
      </c>
      <c r="AB8" s="107">
        <v>43245</v>
      </c>
      <c r="AC8" s="4" t="s">
        <v>93</v>
      </c>
      <c r="AD8" s="4" t="s">
        <v>3974</v>
      </c>
    </row>
    <row r="9" spans="1:30" ht="120.75" x14ac:dyDescent="0.25">
      <c r="A9" s="6">
        <v>2217480</v>
      </c>
      <c r="B9" s="7" t="s">
        <v>1493</v>
      </c>
      <c r="C9" s="7" t="s">
        <v>1494</v>
      </c>
      <c r="D9" s="8" t="s">
        <v>3975</v>
      </c>
      <c r="E9" s="7" t="s">
        <v>1500</v>
      </c>
      <c r="F9" s="7"/>
      <c r="G9" s="7" t="s">
        <v>3954</v>
      </c>
      <c r="H9" s="7" t="s">
        <v>22</v>
      </c>
      <c r="I9" s="7" t="s">
        <v>3955</v>
      </c>
      <c r="J9" s="7" t="s">
        <v>21</v>
      </c>
      <c r="K9" s="10">
        <v>7</v>
      </c>
      <c r="L9" s="8"/>
      <c r="M9" s="8"/>
      <c r="N9" s="8">
        <v>0.45</v>
      </c>
      <c r="O9" s="8">
        <v>0.45</v>
      </c>
      <c r="P9" s="105">
        <v>0</v>
      </c>
      <c r="Q9" s="8"/>
      <c r="R9" s="8"/>
      <c r="S9" s="8"/>
      <c r="T9" s="7"/>
      <c r="U9" s="4"/>
      <c r="V9" s="5"/>
      <c r="W9" s="5"/>
      <c r="X9" s="5"/>
      <c r="Y9" s="5"/>
      <c r="Z9" s="4" t="s">
        <v>25</v>
      </c>
      <c r="AA9" s="107">
        <v>41960</v>
      </c>
      <c r="AB9" s="107">
        <v>41855</v>
      </c>
      <c r="AC9" s="4" t="s">
        <v>26</v>
      </c>
      <c r="AD9" s="4" t="s">
        <v>3976</v>
      </c>
    </row>
    <row r="10" spans="1:30" ht="120.75" x14ac:dyDescent="0.25">
      <c r="A10" s="3">
        <v>2230783</v>
      </c>
      <c r="B10" s="4" t="s">
        <v>1493</v>
      </c>
      <c r="C10" s="4" t="s">
        <v>1494</v>
      </c>
      <c r="D10" s="5" t="s">
        <v>3977</v>
      </c>
      <c r="E10" s="4" t="s">
        <v>1501</v>
      </c>
      <c r="F10" s="4"/>
      <c r="G10" s="4" t="s">
        <v>3954</v>
      </c>
      <c r="H10" s="4" t="s">
        <v>22</v>
      </c>
      <c r="I10" s="4" t="s">
        <v>3955</v>
      </c>
      <c r="J10" s="4" t="s">
        <v>21</v>
      </c>
      <c r="K10" s="9">
        <v>8</v>
      </c>
      <c r="L10" s="5"/>
      <c r="M10" s="5"/>
      <c r="N10" s="5">
        <v>0.48</v>
      </c>
      <c r="O10" s="5">
        <v>0.48</v>
      </c>
      <c r="P10" s="106">
        <v>0</v>
      </c>
      <c r="Q10" s="5"/>
      <c r="R10" s="5"/>
      <c r="S10" s="5"/>
      <c r="T10" s="4"/>
      <c r="U10" s="4"/>
      <c r="V10" s="5"/>
      <c r="W10" s="5"/>
      <c r="X10" s="5"/>
      <c r="Y10" s="5"/>
      <c r="Z10" s="4" t="s">
        <v>25</v>
      </c>
      <c r="AA10" s="107">
        <v>42062</v>
      </c>
      <c r="AB10" s="107">
        <v>42012</v>
      </c>
      <c r="AC10" s="4" t="s">
        <v>26</v>
      </c>
      <c r="AD10" s="4" t="s">
        <v>3978</v>
      </c>
    </row>
    <row r="11" spans="1:30" ht="409.6" x14ac:dyDescent="0.25">
      <c r="A11" s="6">
        <v>2302281</v>
      </c>
      <c r="B11" s="7" t="s">
        <v>1502</v>
      </c>
      <c r="C11" s="7" t="s">
        <v>1503</v>
      </c>
      <c r="D11" s="7" t="s">
        <v>3979</v>
      </c>
      <c r="E11" s="7" t="s">
        <v>3979</v>
      </c>
      <c r="F11" s="8" t="s">
        <v>3980</v>
      </c>
      <c r="G11" s="7" t="s">
        <v>29</v>
      </c>
      <c r="H11" s="7" t="s">
        <v>27</v>
      </c>
      <c r="I11" s="7" t="s">
        <v>3981</v>
      </c>
      <c r="J11" s="7" t="s">
        <v>28</v>
      </c>
      <c r="K11" s="10">
        <v>60</v>
      </c>
      <c r="L11" s="8"/>
      <c r="M11" s="8"/>
      <c r="N11" s="8"/>
      <c r="O11" s="8"/>
      <c r="P11" s="105">
        <v>0</v>
      </c>
      <c r="Q11" s="8"/>
      <c r="R11" s="8"/>
      <c r="S11" s="8"/>
      <c r="T11" s="7"/>
      <c r="U11" s="4"/>
      <c r="V11" s="5"/>
      <c r="W11" s="5"/>
      <c r="X11" s="5"/>
      <c r="Y11" s="5"/>
      <c r="Z11" s="4" t="s">
        <v>3982</v>
      </c>
      <c r="AA11" s="107">
        <v>42979</v>
      </c>
      <c r="AB11" s="107">
        <v>42963</v>
      </c>
      <c r="AC11" s="4" t="s">
        <v>26</v>
      </c>
      <c r="AD11" s="4" t="s">
        <v>3983</v>
      </c>
    </row>
    <row r="12" spans="1:30" ht="408.75" x14ac:dyDescent="0.25">
      <c r="A12" s="3">
        <v>2302282</v>
      </c>
      <c r="B12" s="4" t="s">
        <v>1502</v>
      </c>
      <c r="C12" s="4" t="s">
        <v>1503</v>
      </c>
      <c r="D12" s="4" t="s">
        <v>3979</v>
      </c>
      <c r="E12" s="4" t="s">
        <v>3979</v>
      </c>
      <c r="F12" s="5" t="s">
        <v>3984</v>
      </c>
      <c r="G12" s="4" t="s">
        <v>29</v>
      </c>
      <c r="H12" s="4" t="s">
        <v>27</v>
      </c>
      <c r="I12" s="4" t="s">
        <v>3981</v>
      </c>
      <c r="J12" s="4" t="s">
        <v>28</v>
      </c>
      <c r="K12" s="9">
        <v>60</v>
      </c>
      <c r="L12" s="5"/>
      <c r="M12" s="5"/>
      <c r="N12" s="5"/>
      <c r="O12" s="5"/>
      <c r="P12" s="106">
        <v>0</v>
      </c>
      <c r="Q12" s="5"/>
      <c r="R12" s="5"/>
      <c r="S12" s="5"/>
      <c r="T12" s="4"/>
      <c r="U12" s="4"/>
      <c r="V12" s="5"/>
      <c r="W12" s="5"/>
      <c r="X12" s="5"/>
      <c r="Y12" s="5"/>
      <c r="Z12" s="4" t="s">
        <v>3982</v>
      </c>
      <c r="AA12" s="107">
        <v>42979</v>
      </c>
      <c r="AB12" s="107">
        <v>42963</v>
      </c>
      <c r="AC12" s="4" t="s">
        <v>26</v>
      </c>
      <c r="AD12" s="4" t="s">
        <v>3985</v>
      </c>
    </row>
    <row r="13" spans="1:30" ht="288.75" x14ac:dyDescent="0.25">
      <c r="A13" s="6">
        <v>2302283</v>
      </c>
      <c r="B13" s="7" t="s">
        <v>1502</v>
      </c>
      <c r="C13" s="7" t="s">
        <v>1503</v>
      </c>
      <c r="D13" s="7" t="s">
        <v>3979</v>
      </c>
      <c r="E13" s="7" t="s">
        <v>3979</v>
      </c>
      <c r="F13" s="8" t="s">
        <v>3986</v>
      </c>
      <c r="G13" s="7" t="s">
        <v>29</v>
      </c>
      <c r="H13" s="7" t="s">
        <v>27</v>
      </c>
      <c r="I13" s="7" t="s">
        <v>3981</v>
      </c>
      <c r="J13" s="7" t="s">
        <v>28</v>
      </c>
      <c r="K13" s="10">
        <v>60</v>
      </c>
      <c r="L13" s="8"/>
      <c r="M13" s="8"/>
      <c r="N13" s="8"/>
      <c r="O13" s="8"/>
      <c r="P13" s="105">
        <v>0</v>
      </c>
      <c r="Q13" s="8"/>
      <c r="R13" s="8"/>
      <c r="S13" s="8"/>
      <c r="T13" s="7"/>
      <c r="U13" s="4"/>
      <c r="V13" s="5"/>
      <c r="W13" s="5"/>
      <c r="X13" s="5"/>
      <c r="Y13" s="5"/>
      <c r="Z13" s="4" t="s">
        <v>3982</v>
      </c>
      <c r="AA13" s="107">
        <v>42979</v>
      </c>
      <c r="AB13" s="107">
        <v>42963</v>
      </c>
      <c r="AC13" s="4" t="s">
        <v>26</v>
      </c>
      <c r="AD13" s="4" t="s">
        <v>3987</v>
      </c>
    </row>
    <row r="14" spans="1:30" ht="216.75" x14ac:dyDescent="0.25">
      <c r="A14" s="3">
        <v>2302284</v>
      </c>
      <c r="B14" s="4" t="s">
        <v>1502</v>
      </c>
      <c r="C14" s="4" t="s">
        <v>1503</v>
      </c>
      <c r="D14" s="4" t="s">
        <v>3979</v>
      </c>
      <c r="E14" s="4" t="s">
        <v>3979</v>
      </c>
      <c r="F14" s="4" t="s">
        <v>3988</v>
      </c>
      <c r="G14" s="4" t="s">
        <v>29</v>
      </c>
      <c r="H14" s="4" t="s">
        <v>27</v>
      </c>
      <c r="I14" s="4" t="s">
        <v>3981</v>
      </c>
      <c r="J14" s="4" t="s">
        <v>28</v>
      </c>
      <c r="K14" s="9">
        <v>60</v>
      </c>
      <c r="L14" s="5"/>
      <c r="M14" s="5"/>
      <c r="N14" s="5"/>
      <c r="O14" s="5"/>
      <c r="P14" s="106">
        <v>0</v>
      </c>
      <c r="Q14" s="5"/>
      <c r="R14" s="5"/>
      <c r="S14" s="5"/>
      <c r="T14" s="4"/>
      <c r="U14" s="4"/>
      <c r="V14" s="5"/>
      <c r="W14" s="5"/>
      <c r="X14" s="5"/>
      <c r="Y14" s="5"/>
      <c r="Z14" s="4" t="s">
        <v>3982</v>
      </c>
      <c r="AA14" s="107">
        <v>42979</v>
      </c>
      <c r="AB14" s="107">
        <v>42963</v>
      </c>
      <c r="AC14" s="4" t="s">
        <v>26</v>
      </c>
      <c r="AD14" s="4" t="s">
        <v>3989</v>
      </c>
    </row>
    <row r="15" spans="1:30" ht="312.75" x14ac:dyDescent="0.25">
      <c r="A15" s="6">
        <v>2282331</v>
      </c>
      <c r="B15" s="7" t="s">
        <v>1502</v>
      </c>
      <c r="C15" s="7" t="s">
        <v>1503</v>
      </c>
      <c r="D15" s="7" t="s">
        <v>1504</v>
      </c>
      <c r="E15" s="7" t="s">
        <v>1504</v>
      </c>
      <c r="F15" s="8" t="s">
        <v>1505</v>
      </c>
      <c r="G15" s="7" t="s">
        <v>29</v>
      </c>
      <c r="H15" s="7" t="s">
        <v>27</v>
      </c>
      <c r="I15" s="7" t="s">
        <v>3357</v>
      </c>
      <c r="J15" s="7" t="s">
        <v>28</v>
      </c>
      <c r="K15" s="10">
        <v>45</v>
      </c>
      <c r="L15" s="8"/>
      <c r="M15" s="8"/>
      <c r="N15" s="8">
        <v>4.1399999999999997</v>
      </c>
      <c r="O15" s="8">
        <v>0.01</v>
      </c>
      <c r="P15" s="105">
        <v>1</v>
      </c>
      <c r="Q15" s="8"/>
      <c r="R15" s="8"/>
      <c r="S15" s="8"/>
      <c r="T15" s="7"/>
      <c r="U15" s="4"/>
      <c r="V15" s="5"/>
      <c r="W15" s="5"/>
      <c r="X15" s="5"/>
      <c r="Y15" s="5"/>
      <c r="Z15" s="4" t="s">
        <v>30</v>
      </c>
      <c r="AA15" s="107">
        <v>42644</v>
      </c>
      <c r="AB15" s="107">
        <v>42837</v>
      </c>
      <c r="AC15" s="4" t="s">
        <v>26</v>
      </c>
      <c r="AD15" s="4" t="s">
        <v>3990</v>
      </c>
    </row>
    <row r="16" spans="1:30" ht="120.75" x14ac:dyDescent="0.25">
      <c r="A16" s="3">
        <v>2297432</v>
      </c>
      <c r="B16" s="4" t="s">
        <v>1502</v>
      </c>
      <c r="C16" s="4" t="s">
        <v>1503</v>
      </c>
      <c r="D16" s="4" t="s">
        <v>3991</v>
      </c>
      <c r="E16" s="4" t="s">
        <v>3991</v>
      </c>
      <c r="F16" s="4" t="s">
        <v>3992</v>
      </c>
      <c r="G16" s="4" t="s">
        <v>29</v>
      </c>
      <c r="H16" s="4" t="s">
        <v>27</v>
      </c>
      <c r="I16" s="4" t="s">
        <v>3357</v>
      </c>
      <c r="J16" s="4" t="s">
        <v>28</v>
      </c>
      <c r="K16" s="9">
        <v>60</v>
      </c>
      <c r="L16" s="5"/>
      <c r="M16" s="5"/>
      <c r="N16" s="5"/>
      <c r="O16" s="5"/>
      <c r="P16" s="106">
        <v>0</v>
      </c>
      <c r="Q16" s="5"/>
      <c r="R16" s="5"/>
      <c r="S16" s="5"/>
      <c r="T16" s="4"/>
      <c r="U16" s="4"/>
      <c r="V16" s="5"/>
      <c r="W16" s="5"/>
      <c r="X16" s="5"/>
      <c r="Y16" s="5"/>
      <c r="Z16" s="4" t="s">
        <v>3982</v>
      </c>
      <c r="AA16" s="107">
        <v>42931</v>
      </c>
      <c r="AB16" s="107">
        <v>42895</v>
      </c>
      <c r="AC16" s="4" t="s">
        <v>26</v>
      </c>
      <c r="AD16" s="4" t="s">
        <v>3993</v>
      </c>
    </row>
    <row r="17" spans="1:30" ht="120.75" x14ac:dyDescent="0.25">
      <c r="A17" s="6">
        <v>2272756</v>
      </c>
      <c r="B17" s="7" t="s">
        <v>1506</v>
      </c>
      <c r="C17" s="7" t="s">
        <v>1506</v>
      </c>
      <c r="D17" s="7" t="s">
        <v>3994</v>
      </c>
      <c r="E17" s="7" t="s">
        <v>3994</v>
      </c>
      <c r="F17" s="7" t="s">
        <v>3995</v>
      </c>
      <c r="G17" s="7" t="s">
        <v>29</v>
      </c>
      <c r="H17" s="7" t="s">
        <v>27</v>
      </c>
      <c r="I17" s="7" t="s">
        <v>3981</v>
      </c>
      <c r="J17" s="7" t="s">
        <v>28</v>
      </c>
      <c r="K17" s="10">
        <v>20</v>
      </c>
      <c r="L17" s="8"/>
      <c r="M17" s="8"/>
      <c r="N17" s="8"/>
      <c r="O17" s="8"/>
      <c r="P17" s="105">
        <v>0</v>
      </c>
      <c r="Q17" s="8"/>
      <c r="R17" s="8"/>
      <c r="S17" s="8"/>
      <c r="T17" s="7"/>
      <c r="U17" s="4"/>
      <c r="V17" s="5"/>
      <c r="W17" s="5"/>
      <c r="X17" s="5"/>
      <c r="Y17" s="5"/>
      <c r="Z17" s="4" t="s">
        <v>31</v>
      </c>
      <c r="AA17" s="107">
        <v>42597</v>
      </c>
      <c r="AB17" s="107">
        <v>42570</v>
      </c>
      <c r="AC17" s="4" t="s">
        <v>26</v>
      </c>
      <c r="AD17" s="4" t="s">
        <v>3996</v>
      </c>
    </row>
    <row r="18" spans="1:30" ht="120.75" x14ac:dyDescent="0.25">
      <c r="A18" s="3">
        <v>2232694</v>
      </c>
      <c r="B18" s="4" t="s">
        <v>1506</v>
      </c>
      <c r="C18" s="4" t="s">
        <v>1506</v>
      </c>
      <c r="D18" s="4" t="s">
        <v>1507</v>
      </c>
      <c r="E18" s="4" t="s">
        <v>1508</v>
      </c>
      <c r="F18" s="4"/>
      <c r="G18" s="4" t="s">
        <v>29</v>
      </c>
      <c r="H18" s="4" t="s">
        <v>27</v>
      </c>
      <c r="I18" s="4" t="s">
        <v>3357</v>
      </c>
      <c r="J18" s="4" t="s">
        <v>28</v>
      </c>
      <c r="K18" s="9">
        <v>32</v>
      </c>
      <c r="L18" s="5"/>
      <c r="M18" s="5"/>
      <c r="N18" s="5">
        <v>3.98</v>
      </c>
      <c r="O18" s="5">
        <v>0</v>
      </c>
      <c r="P18" s="106">
        <v>60</v>
      </c>
      <c r="Q18" s="5"/>
      <c r="R18" s="5"/>
      <c r="S18" s="5"/>
      <c r="T18" s="4"/>
      <c r="U18" s="4"/>
      <c r="V18" s="5"/>
      <c r="W18" s="5"/>
      <c r="X18" s="5"/>
      <c r="Y18" s="5"/>
      <c r="Z18" s="4" t="s">
        <v>31</v>
      </c>
      <c r="AA18" s="107">
        <v>42063</v>
      </c>
      <c r="AB18" s="107">
        <v>42039</v>
      </c>
      <c r="AC18" s="4" t="s">
        <v>26</v>
      </c>
      <c r="AD18" s="4" t="s">
        <v>3997</v>
      </c>
    </row>
    <row r="19" spans="1:30" ht="120.75" x14ac:dyDescent="0.25">
      <c r="A19" s="6">
        <v>2302256</v>
      </c>
      <c r="B19" s="7" t="s">
        <v>1506</v>
      </c>
      <c r="C19" s="7" t="s">
        <v>1506</v>
      </c>
      <c r="D19" s="7" t="s">
        <v>1508</v>
      </c>
      <c r="E19" s="7" t="s">
        <v>1508</v>
      </c>
      <c r="F19" s="7" t="s">
        <v>1509</v>
      </c>
      <c r="G19" s="7" t="s">
        <v>29</v>
      </c>
      <c r="H19" s="7" t="s">
        <v>27</v>
      </c>
      <c r="I19" s="7" t="s">
        <v>3357</v>
      </c>
      <c r="J19" s="7" t="s">
        <v>28</v>
      </c>
      <c r="K19" s="10">
        <v>32</v>
      </c>
      <c r="L19" s="8"/>
      <c r="M19" s="8"/>
      <c r="N19" s="8">
        <v>4</v>
      </c>
      <c r="O19" s="8"/>
      <c r="P19" s="105">
        <v>60</v>
      </c>
      <c r="Q19" s="8"/>
      <c r="R19" s="8"/>
      <c r="S19" s="8"/>
      <c r="T19" s="7"/>
      <c r="U19" s="4"/>
      <c r="V19" s="5"/>
      <c r="W19" s="5"/>
      <c r="X19" s="5"/>
      <c r="Y19" s="5"/>
      <c r="Z19" s="4" t="s">
        <v>3998</v>
      </c>
      <c r="AA19" s="107">
        <v>42940</v>
      </c>
      <c r="AB19" s="107">
        <v>42965</v>
      </c>
      <c r="AC19" s="4" t="s">
        <v>26</v>
      </c>
      <c r="AD19" s="4" t="s">
        <v>3999</v>
      </c>
    </row>
    <row r="20" spans="1:30" ht="120.75" x14ac:dyDescent="0.25">
      <c r="A20" s="3">
        <v>2232693</v>
      </c>
      <c r="B20" s="4" t="s">
        <v>1506</v>
      </c>
      <c r="C20" s="4" t="s">
        <v>1510</v>
      </c>
      <c r="D20" s="4" t="s">
        <v>1507</v>
      </c>
      <c r="E20" s="4" t="s">
        <v>1508</v>
      </c>
      <c r="F20" s="4"/>
      <c r="G20" s="4" t="s">
        <v>29</v>
      </c>
      <c r="H20" s="4" t="s">
        <v>27</v>
      </c>
      <c r="I20" s="4" t="s">
        <v>3357</v>
      </c>
      <c r="J20" s="4" t="s">
        <v>28</v>
      </c>
      <c r="K20" s="9">
        <v>32</v>
      </c>
      <c r="L20" s="5"/>
      <c r="M20" s="5"/>
      <c r="N20" s="5">
        <v>3.98</v>
      </c>
      <c r="O20" s="5">
        <v>0</v>
      </c>
      <c r="P20" s="106">
        <v>60</v>
      </c>
      <c r="Q20" s="5"/>
      <c r="R20" s="5"/>
      <c r="S20" s="5"/>
      <c r="T20" s="4"/>
      <c r="U20" s="4"/>
      <c r="V20" s="5"/>
      <c r="W20" s="5"/>
      <c r="X20" s="5"/>
      <c r="Y20" s="5"/>
      <c r="Z20" s="4" t="s">
        <v>31</v>
      </c>
      <c r="AA20" s="107">
        <v>42063</v>
      </c>
      <c r="AB20" s="107">
        <v>42039</v>
      </c>
      <c r="AC20" s="4" t="s">
        <v>26</v>
      </c>
      <c r="AD20" s="4" t="s">
        <v>4000</v>
      </c>
    </row>
    <row r="21" spans="1:30" ht="84.75" x14ac:dyDescent="0.25">
      <c r="A21" s="6">
        <v>2312899</v>
      </c>
      <c r="B21" s="7" t="s">
        <v>1511</v>
      </c>
      <c r="C21" s="7" t="s">
        <v>1512</v>
      </c>
      <c r="D21" s="7" t="s">
        <v>4001</v>
      </c>
      <c r="E21" s="7" t="s">
        <v>4001</v>
      </c>
      <c r="F21" s="7" t="s">
        <v>4002</v>
      </c>
      <c r="G21" s="7" t="s">
        <v>3954</v>
      </c>
      <c r="H21" s="7" t="s">
        <v>22</v>
      </c>
      <c r="I21" s="7" t="s">
        <v>3955</v>
      </c>
      <c r="J21" s="7"/>
      <c r="K21" s="10">
        <v>50</v>
      </c>
      <c r="L21" s="8"/>
      <c r="M21" s="8"/>
      <c r="N21" s="8">
        <v>2.19</v>
      </c>
      <c r="O21" s="8">
        <v>0.2</v>
      </c>
      <c r="P21" s="105">
        <v>15</v>
      </c>
      <c r="Q21" s="8"/>
      <c r="R21" s="8"/>
      <c r="S21" s="8"/>
      <c r="T21" s="7"/>
      <c r="U21" s="4"/>
      <c r="V21" s="5"/>
      <c r="W21" s="5"/>
      <c r="X21" s="5"/>
      <c r="Y21" s="5"/>
      <c r="Z21" s="4" t="s">
        <v>33</v>
      </c>
      <c r="AA21" s="107">
        <v>43174</v>
      </c>
      <c r="AB21" s="107">
        <v>43160</v>
      </c>
      <c r="AC21" s="4" t="s">
        <v>3523</v>
      </c>
      <c r="AD21" s="4" t="s">
        <v>4003</v>
      </c>
    </row>
    <row r="22" spans="1:30" ht="120.75" x14ac:dyDescent="0.25">
      <c r="A22" s="3">
        <v>2221816</v>
      </c>
      <c r="B22" s="4" t="s">
        <v>1511</v>
      </c>
      <c r="C22" s="4" t="s">
        <v>1512</v>
      </c>
      <c r="D22" s="4" t="s">
        <v>1513</v>
      </c>
      <c r="E22" s="4" t="s">
        <v>1513</v>
      </c>
      <c r="F22" s="4" t="s">
        <v>1514</v>
      </c>
      <c r="G22" s="4" t="s">
        <v>3954</v>
      </c>
      <c r="H22" s="4" t="s">
        <v>22</v>
      </c>
      <c r="I22" s="4" t="s">
        <v>32</v>
      </c>
      <c r="J22" s="4"/>
      <c r="K22" s="9">
        <v>50</v>
      </c>
      <c r="L22" s="5"/>
      <c r="M22" s="5"/>
      <c r="N22" s="5">
        <v>2.35</v>
      </c>
      <c r="O22" s="5">
        <v>0.33</v>
      </c>
      <c r="P22" s="106">
        <v>15</v>
      </c>
      <c r="Q22" s="5"/>
      <c r="R22" s="5"/>
      <c r="S22" s="5"/>
      <c r="T22" s="4"/>
      <c r="U22" s="4"/>
      <c r="V22" s="5"/>
      <c r="W22" s="5"/>
      <c r="X22" s="5"/>
      <c r="Y22" s="5"/>
      <c r="Z22" s="4" t="s">
        <v>33</v>
      </c>
      <c r="AA22" s="107">
        <v>41883</v>
      </c>
      <c r="AB22" s="107">
        <v>41914</v>
      </c>
      <c r="AC22" s="4" t="s">
        <v>26</v>
      </c>
      <c r="AD22" s="4" t="s">
        <v>4004</v>
      </c>
    </row>
    <row r="23" spans="1:30" ht="120.75" x14ac:dyDescent="0.25">
      <c r="A23" s="6">
        <v>2247903</v>
      </c>
      <c r="B23" s="7" t="s">
        <v>1511</v>
      </c>
      <c r="C23" s="7" t="s">
        <v>1512</v>
      </c>
      <c r="D23" s="7" t="s">
        <v>1515</v>
      </c>
      <c r="E23" s="7" t="s">
        <v>1515</v>
      </c>
      <c r="F23" s="7" t="s">
        <v>1516</v>
      </c>
      <c r="G23" s="7" t="s">
        <v>3954</v>
      </c>
      <c r="H23" s="7" t="s">
        <v>22</v>
      </c>
      <c r="I23" s="7" t="s">
        <v>3955</v>
      </c>
      <c r="J23" s="7"/>
      <c r="K23" s="10">
        <v>25</v>
      </c>
      <c r="L23" s="8"/>
      <c r="M23" s="8"/>
      <c r="N23" s="8">
        <v>1.74</v>
      </c>
      <c r="O23" s="8">
        <v>0.37</v>
      </c>
      <c r="P23" s="105">
        <v>15</v>
      </c>
      <c r="Q23" s="8"/>
      <c r="R23" s="8"/>
      <c r="S23" s="8"/>
      <c r="T23" s="7"/>
      <c r="U23" s="4"/>
      <c r="V23" s="5"/>
      <c r="W23" s="5"/>
      <c r="X23" s="5"/>
      <c r="Y23" s="5"/>
      <c r="Z23" s="4" t="s">
        <v>33</v>
      </c>
      <c r="AA23" s="107">
        <v>42262</v>
      </c>
      <c r="AB23" s="107">
        <v>42257</v>
      </c>
      <c r="AC23" s="4" t="s">
        <v>26</v>
      </c>
      <c r="AD23" s="4" t="s">
        <v>4005</v>
      </c>
    </row>
    <row r="24" spans="1:30" ht="120.75" x14ac:dyDescent="0.25">
      <c r="A24" s="3">
        <v>2295647</v>
      </c>
      <c r="B24" s="4" t="s">
        <v>1511</v>
      </c>
      <c r="C24" s="4" t="s">
        <v>1512</v>
      </c>
      <c r="D24" s="4" t="s">
        <v>1517</v>
      </c>
      <c r="E24" s="4" t="s">
        <v>1517</v>
      </c>
      <c r="F24" s="4" t="s">
        <v>1518</v>
      </c>
      <c r="G24" s="4" t="s">
        <v>3954</v>
      </c>
      <c r="H24" s="4" t="s">
        <v>22</v>
      </c>
      <c r="I24" s="4" t="s">
        <v>3955</v>
      </c>
      <c r="J24" s="4"/>
      <c r="K24" s="9">
        <v>60</v>
      </c>
      <c r="L24" s="5"/>
      <c r="M24" s="5"/>
      <c r="N24" s="5">
        <v>2.14</v>
      </c>
      <c r="O24" s="5">
        <v>0.23</v>
      </c>
      <c r="P24" s="106">
        <v>15</v>
      </c>
      <c r="Q24" s="5"/>
      <c r="R24" s="5"/>
      <c r="S24" s="5"/>
      <c r="T24" s="4"/>
      <c r="U24" s="4"/>
      <c r="V24" s="5"/>
      <c r="W24" s="5"/>
      <c r="X24" s="5"/>
      <c r="Y24" s="5"/>
      <c r="Z24" s="4" t="s">
        <v>33</v>
      </c>
      <c r="AA24" s="107">
        <v>42849</v>
      </c>
      <c r="AB24" s="107">
        <v>42863</v>
      </c>
      <c r="AC24" s="4" t="s">
        <v>26</v>
      </c>
      <c r="AD24" s="4" t="s">
        <v>4006</v>
      </c>
    </row>
    <row r="25" spans="1:30" ht="120.75" x14ac:dyDescent="0.25">
      <c r="A25" s="6">
        <v>2271887</v>
      </c>
      <c r="B25" s="7" t="s">
        <v>1511</v>
      </c>
      <c r="C25" s="7" t="s">
        <v>1512</v>
      </c>
      <c r="D25" s="7" t="s">
        <v>1519</v>
      </c>
      <c r="E25" s="7" t="s">
        <v>1519</v>
      </c>
      <c r="F25" s="7" t="s">
        <v>1520</v>
      </c>
      <c r="G25" s="7" t="s">
        <v>3954</v>
      </c>
      <c r="H25" s="7" t="s">
        <v>22</v>
      </c>
      <c r="I25" s="7" t="s">
        <v>3955</v>
      </c>
      <c r="J25" s="7"/>
      <c r="K25" s="10">
        <v>40</v>
      </c>
      <c r="L25" s="8"/>
      <c r="M25" s="8"/>
      <c r="N25" s="8">
        <v>2.59</v>
      </c>
      <c r="O25" s="8">
        <v>0.25</v>
      </c>
      <c r="P25" s="105">
        <v>15</v>
      </c>
      <c r="Q25" s="8"/>
      <c r="R25" s="8"/>
      <c r="S25" s="8"/>
      <c r="T25" s="7"/>
      <c r="U25" s="4"/>
      <c r="V25" s="5"/>
      <c r="W25" s="5"/>
      <c r="X25" s="5"/>
      <c r="Y25" s="5"/>
      <c r="Z25" s="4" t="s">
        <v>33</v>
      </c>
      <c r="AA25" s="107">
        <v>42566</v>
      </c>
      <c r="AB25" s="107">
        <v>42957</v>
      </c>
      <c r="AC25" s="4" t="s">
        <v>26</v>
      </c>
      <c r="AD25" s="4" t="s">
        <v>4007</v>
      </c>
    </row>
    <row r="26" spans="1:30" ht="120.75" x14ac:dyDescent="0.25">
      <c r="A26" s="3">
        <v>2295541</v>
      </c>
      <c r="B26" s="4" t="s">
        <v>1511</v>
      </c>
      <c r="C26" s="4" t="s">
        <v>1512</v>
      </c>
      <c r="D26" s="4" t="s">
        <v>1521</v>
      </c>
      <c r="E26" s="4" t="s">
        <v>1521</v>
      </c>
      <c r="F26" s="4" t="s">
        <v>1522</v>
      </c>
      <c r="G26" s="4" t="s">
        <v>3954</v>
      </c>
      <c r="H26" s="4" t="s">
        <v>22</v>
      </c>
      <c r="I26" s="4" t="s">
        <v>3955</v>
      </c>
      <c r="J26" s="4"/>
      <c r="K26" s="9">
        <v>40</v>
      </c>
      <c r="L26" s="5"/>
      <c r="M26" s="5"/>
      <c r="N26" s="5">
        <v>2.48</v>
      </c>
      <c r="O26" s="5">
        <v>0.2</v>
      </c>
      <c r="P26" s="106">
        <v>15</v>
      </c>
      <c r="Q26" s="5"/>
      <c r="R26" s="5"/>
      <c r="S26" s="5"/>
      <c r="T26" s="4"/>
      <c r="U26" s="4"/>
      <c r="V26" s="5"/>
      <c r="W26" s="5"/>
      <c r="X26" s="5"/>
      <c r="Y26" s="5"/>
      <c r="Z26" s="4" t="s">
        <v>33</v>
      </c>
      <c r="AA26" s="107">
        <v>42870</v>
      </c>
      <c r="AB26" s="107">
        <v>42859</v>
      </c>
      <c r="AC26" s="4" t="s">
        <v>26</v>
      </c>
      <c r="AD26" s="4" t="s">
        <v>4008</v>
      </c>
    </row>
    <row r="27" spans="1:30" ht="120.75" x14ac:dyDescent="0.25">
      <c r="A27" s="6">
        <v>2272078</v>
      </c>
      <c r="B27" s="7" t="s">
        <v>1511</v>
      </c>
      <c r="C27" s="7" t="s">
        <v>1512</v>
      </c>
      <c r="D27" s="7" t="s">
        <v>1523</v>
      </c>
      <c r="E27" s="7" t="s">
        <v>1523</v>
      </c>
      <c r="F27" s="7" t="s">
        <v>1524</v>
      </c>
      <c r="G27" s="7" t="s">
        <v>3954</v>
      </c>
      <c r="H27" s="7" t="s">
        <v>22</v>
      </c>
      <c r="I27" s="7" t="s">
        <v>3955</v>
      </c>
      <c r="J27" s="7"/>
      <c r="K27" s="10">
        <v>40</v>
      </c>
      <c r="L27" s="8"/>
      <c r="M27" s="8"/>
      <c r="N27" s="8">
        <v>2.44</v>
      </c>
      <c r="O27" s="8">
        <v>0.37</v>
      </c>
      <c r="P27" s="105">
        <v>15</v>
      </c>
      <c r="Q27" s="8"/>
      <c r="R27" s="8"/>
      <c r="S27" s="8"/>
      <c r="T27" s="7"/>
      <c r="U27" s="4"/>
      <c r="V27" s="5"/>
      <c r="W27" s="5"/>
      <c r="X27" s="5"/>
      <c r="Y27" s="5"/>
      <c r="Z27" s="4" t="s">
        <v>33</v>
      </c>
      <c r="AA27" s="107">
        <v>42566</v>
      </c>
      <c r="AB27" s="107">
        <v>42957</v>
      </c>
      <c r="AC27" s="4" t="s">
        <v>26</v>
      </c>
      <c r="AD27" s="4" t="s">
        <v>4009</v>
      </c>
    </row>
    <row r="28" spans="1:30" ht="120.75" x14ac:dyDescent="0.25">
      <c r="A28" s="3">
        <v>2235619</v>
      </c>
      <c r="B28" s="4" t="s">
        <v>1511</v>
      </c>
      <c r="C28" s="4" t="s">
        <v>1512</v>
      </c>
      <c r="D28" s="4" t="s">
        <v>1525</v>
      </c>
      <c r="E28" s="4" t="s">
        <v>1525</v>
      </c>
      <c r="F28" s="4" t="s">
        <v>1526</v>
      </c>
      <c r="G28" s="4" t="s">
        <v>3954</v>
      </c>
      <c r="H28" s="4" t="s">
        <v>22</v>
      </c>
      <c r="I28" s="4" t="s">
        <v>3955</v>
      </c>
      <c r="J28" s="4"/>
      <c r="K28" s="9">
        <v>60</v>
      </c>
      <c r="L28" s="5"/>
      <c r="M28" s="5"/>
      <c r="N28" s="5">
        <v>2.67</v>
      </c>
      <c r="O28" s="5">
        <v>0.32</v>
      </c>
      <c r="P28" s="106">
        <v>15</v>
      </c>
      <c r="Q28" s="5"/>
      <c r="R28" s="5"/>
      <c r="S28" s="5"/>
      <c r="T28" s="4"/>
      <c r="U28" s="4"/>
      <c r="V28" s="5"/>
      <c r="W28" s="5"/>
      <c r="X28" s="5"/>
      <c r="Y28" s="5"/>
      <c r="Z28" s="4" t="s">
        <v>33</v>
      </c>
      <c r="AA28" s="107">
        <v>42005</v>
      </c>
      <c r="AB28" s="107">
        <v>42822</v>
      </c>
      <c r="AC28" s="4" t="s">
        <v>26</v>
      </c>
      <c r="AD28" s="4" t="s">
        <v>4010</v>
      </c>
    </row>
    <row r="29" spans="1:30" ht="120.75" x14ac:dyDescent="0.25">
      <c r="A29" s="6">
        <v>2214730</v>
      </c>
      <c r="B29" s="7" t="s">
        <v>1511</v>
      </c>
      <c r="C29" s="7" t="s">
        <v>1512</v>
      </c>
      <c r="D29" s="7" t="s">
        <v>1527</v>
      </c>
      <c r="E29" s="7" t="s">
        <v>1527</v>
      </c>
      <c r="F29" s="7"/>
      <c r="G29" s="7" t="s">
        <v>3954</v>
      </c>
      <c r="H29" s="7" t="s">
        <v>22</v>
      </c>
      <c r="I29" s="7" t="s">
        <v>32</v>
      </c>
      <c r="J29" s="7"/>
      <c r="K29" s="10">
        <v>60</v>
      </c>
      <c r="L29" s="8"/>
      <c r="M29" s="8"/>
      <c r="N29" s="8">
        <v>2.44</v>
      </c>
      <c r="O29" s="8">
        <v>0.32</v>
      </c>
      <c r="P29" s="105">
        <v>15</v>
      </c>
      <c r="Q29" s="8"/>
      <c r="R29" s="8"/>
      <c r="S29" s="8"/>
      <c r="T29" s="7"/>
      <c r="U29" s="4"/>
      <c r="V29" s="5"/>
      <c r="W29" s="5"/>
      <c r="X29" s="5"/>
      <c r="Y29" s="5"/>
      <c r="Z29" s="4" t="s">
        <v>33</v>
      </c>
      <c r="AA29" s="107">
        <v>41852</v>
      </c>
      <c r="AB29" s="107">
        <v>41829</v>
      </c>
      <c r="AC29" s="4" t="s">
        <v>26</v>
      </c>
      <c r="AD29" s="4" t="s">
        <v>4011</v>
      </c>
    </row>
    <row r="30" spans="1:30" ht="120.75" x14ac:dyDescent="0.25">
      <c r="A30" s="3">
        <v>2245702</v>
      </c>
      <c r="B30" s="4" t="s">
        <v>1511</v>
      </c>
      <c r="C30" s="4" t="s">
        <v>1512</v>
      </c>
      <c r="D30" s="4" t="s">
        <v>1528</v>
      </c>
      <c r="E30" s="4" t="s">
        <v>1528</v>
      </c>
      <c r="F30" s="4"/>
      <c r="G30" s="4" t="s">
        <v>3954</v>
      </c>
      <c r="H30" s="4" t="s">
        <v>22</v>
      </c>
      <c r="I30" s="4" t="s">
        <v>3955</v>
      </c>
      <c r="J30" s="4"/>
      <c r="K30" s="9">
        <v>60</v>
      </c>
      <c r="L30" s="5"/>
      <c r="M30" s="5"/>
      <c r="N30" s="5">
        <v>2.44</v>
      </c>
      <c r="O30" s="5">
        <v>0.32</v>
      </c>
      <c r="P30" s="106">
        <v>15</v>
      </c>
      <c r="Q30" s="5"/>
      <c r="R30" s="5"/>
      <c r="S30" s="5"/>
      <c r="T30" s="4"/>
      <c r="U30" s="4"/>
      <c r="V30" s="5"/>
      <c r="W30" s="5"/>
      <c r="X30" s="5"/>
      <c r="Y30" s="5"/>
      <c r="Z30" s="4" t="s">
        <v>33</v>
      </c>
      <c r="AA30" s="107">
        <v>41883</v>
      </c>
      <c r="AB30" s="107">
        <v>42187</v>
      </c>
      <c r="AC30" s="4" t="s">
        <v>26</v>
      </c>
      <c r="AD30" s="4" t="s">
        <v>4012</v>
      </c>
    </row>
    <row r="31" spans="1:30" ht="120.75" x14ac:dyDescent="0.25">
      <c r="A31" s="6">
        <v>2274718</v>
      </c>
      <c r="B31" s="7" t="s">
        <v>1511</v>
      </c>
      <c r="C31" s="7" t="s">
        <v>1512</v>
      </c>
      <c r="D31" s="7" t="s">
        <v>1529</v>
      </c>
      <c r="E31" s="7" t="s">
        <v>1529</v>
      </c>
      <c r="F31" s="7" t="s">
        <v>1530</v>
      </c>
      <c r="G31" s="7" t="s">
        <v>3954</v>
      </c>
      <c r="H31" s="7" t="s">
        <v>22</v>
      </c>
      <c r="I31" s="7" t="s">
        <v>3955</v>
      </c>
      <c r="J31" s="7"/>
      <c r="K31" s="10">
        <v>60</v>
      </c>
      <c r="L31" s="8"/>
      <c r="M31" s="8"/>
      <c r="N31" s="8">
        <v>1.71</v>
      </c>
      <c r="O31" s="8">
        <v>0.17</v>
      </c>
      <c r="P31" s="105">
        <v>15</v>
      </c>
      <c r="Q31" s="8"/>
      <c r="R31" s="8"/>
      <c r="S31" s="8"/>
      <c r="T31" s="7"/>
      <c r="U31" s="4"/>
      <c r="V31" s="5"/>
      <c r="W31" s="5"/>
      <c r="X31" s="5"/>
      <c r="Y31" s="5"/>
      <c r="Z31" s="4" t="s">
        <v>33</v>
      </c>
      <c r="AA31" s="107">
        <v>42583</v>
      </c>
      <c r="AB31" s="107">
        <v>42587</v>
      </c>
      <c r="AC31" s="4" t="s">
        <v>26</v>
      </c>
      <c r="AD31" s="4" t="s">
        <v>4013</v>
      </c>
    </row>
    <row r="32" spans="1:30" ht="120.75" x14ac:dyDescent="0.25">
      <c r="A32" s="3">
        <v>2293400</v>
      </c>
      <c r="B32" s="4" t="s">
        <v>1511</v>
      </c>
      <c r="C32" s="4" t="s">
        <v>1512</v>
      </c>
      <c r="D32" s="4" t="s">
        <v>1531</v>
      </c>
      <c r="E32" s="4" t="s">
        <v>1531</v>
      </c>
      <c r="F32" s="4" t="s">
        <v>1532</v>
      </c>
      <c r="G32" s="4" t="s">
        <v>3954</v>
      </c>
      <c r="H32" s="4" t="s">
        <v>22</v>
      </c>
      <c r="I32" s="4" t="s">
        <v>3955</v>
      </c>
      <c r="J32" s="4"/>
      <c r="K32" s="9">
        <v>60</v>
      </c>
      <c r="L32" s="5"/>
      <c r="M32" s="5"/>
      <c r="N32" s="5">
        <v>2.44</v>
      </c>
      <c r="O32" s="5">
        <v>0.32</v>
      </c>
      <c r="P32" s="106">
        <v>15</v>
      </c>
      <c r="Q32" s="5"/>
      <c r="R32" s="5"/>
      <c r="S32" s="5"/>
      <c r="T32" s="4"/>
      <c r="U32" s="4"/>
      <c r="V32" s="5"/>
      <c r="W32" s="5"/>
      <c r="X32" s="5"/>
      <c r="Y32" s="5"/>
      <c r="Z32" s="4" t="s">
        <v>33</v>
      </c>
      <c r="AA32" s="107">
        <v>42840</v>
      </c>
      <c r="AB32" s="107">
        <v>42822</v>
      </c>
      <c r="AC32" s="4" t="s">
        <v>26</v>
      </c>
      <c r="AD32" s="4" t="s">
        <v>4014</v>
      </c>
    </row>
    <row r="33" spans="1:30" ht="120.75" x14ac:dyDescent="0.25">
      <c r="A33" s="6">
        <v>2246392</v>
      </c>
      <c r="B33" s="7" t="s">
        <v>1511</v>
      </c>
      <c r="C33" s="7" t="s">
        <v>1512</v>
      </c>
      <c r="D33" s="7" t="s">
        <v>1533</v>
      </c>
      <c r="E33" s="7" t="s">
        <v>1533</v>
      </c>
      <c r="F33" s="7" t="s">
        <v>1534</v>
      </c>
      <c r="G33" s="7" t="s">
        <v>3954</v>
      </c>
      <c r="H33" s="7" t="s">
        <v>22</v>
      </c>
      <c r="I33" s="7" t="s">
        <v>3955</v>
      </c>
      <c r="J33" s="7"/>
      <c r="K33" s="10">
        <v>80</v>
      </c>
      <c r="L33" s="8"/>
      <c r="M33" s="8"/>
      <c r="N33" s="8">
        <v>1.43</v>
      </c>
      <c r="O33" s="8">
        <v>0.23</v>
      </c>
      <c r="P33" s="105">
        <v>15</v>
      </c>
      <c r="Q33" s="8"/>
      <c r="R33" s="8"/>
      <c r="S33" s="8"/>
      <c r="T33" s="7"/>
      <c r="U33" s="4"/>
      <c r="V33" s="5"/>
      <c r="W33" s="5"/>
      <c r="X33" s="5"/>
      <c r="Y33" s="5"/>
      <c r="Z33" s="4" t="s">
        <v>33</v>
      </c>
      <c r="AA33" s="107">
        <v>42209</v>
      </c>
      <c r="AB33" s="107">
        <v>42240</v>
      </c>
      <c r="AC33" s="4" t="s">
        <v>26</v>
      </c>
      <c r="AD33" s="4" t="s">
        <v>4015</v>
      </c>
    </row>
    <row r="34" spans="1:30" ht="120.75" x14ac:dyDescent="0.25">
      <c r="A34" s="3">
        <v>2246109</v>
      </c>
      <c r="B34" s="4" t="s">
        <v>1511</v>
      </c>
      <c r="C34" s="4" t="s">
        <v>1512</v>
      </c>
      <c r="D34" s="4" t="s">
        <v>1535</v>
      </c>
      <c r="E34" s="4" t="s">
        <v>1535</v>
      </c>
      <c r="F34" s="4" t="s">
        <v>1536</v>
      </c>
      <c r="G34" s="4" t="s">
        <v>3954</v>
      </c>
      <c r="H34" s="4" t="s">
        <v>22</v>
      </c>
      <c r="I34" s="4" t="s">
        <v>3955</v>
      </c>
      <c r="J34" s="4"/>
      <c r="K34" s="9">
        <v>80</v>
      </c>
      <c r="L34" s="5"/>
      <c r="M34" s="5"/>
      <c r="N34" s="5">
        <v>1.62</v>
      </c>
      <c r="O34" s="5">
        <v>0.23</v>
      </c>
      <c r="P34" s="106">
        <v>15</v>
      </c>
      <c r="Q34" s="5"/>
      <c r="R34" s="5"/>
      <c r="S34" s="5"/>
      <c r="T34" s="4"/>
      <c r="U34" s="4"/>
      <c r="V34" s="5"/>
      <c r="W34" s="5"/>
      <c r="X34" s="5"/>
      <c r="Y34" s="5"/>
      <c r="Z34" s="4" t="s">
        <v>33</v>
      </c>
      <c r="AA34" s="107">
        <v>42215</v>
      </c>
      <c r="AB34" s="107">
        <v>42237</v>
      </c>
      <c r="AC34" s="4" t="s">
        <v>26</v>
      </c>
      <c r="AD34" s="4" t="s">
        <v>4016</v>
      </c>
    </row>
    <row r="35" spans="1:30" ht="120.75" x14ac:dyDescent="0.25">
      <c r="A35" s="6">
        <v>2253762</v>
      </c>
      <c r="B35" s="7" t="s">
        <v>1511</v>
      </c>
      <c r="C35" s="7" t="s">
        <v>1512</v>
      </c>
      <c r="D35" s="7" t="s">
        <v>1537</v>
      </c>
      <c r="E35" s="7" t="s">
        <v>1537</v>
      </c>
      <c r="F35" s="7" t="s">
        <v>1538</v>
      </c>
      <c r="G35" s="7" t="s">
        <v>3954</v>
      </c>
      <c r="H35" s="7" t="s">
        <v>22</v>
      </c>
      <c r="I35" s="7" t="s">
        <v>3955</v>
      </c>
      <c r="J35" s="7"/>
      <c r="K35" s="10">
        <v>120</v>
      </c>
      <c r="L35" s="8"/>
      <c r="M35" s="8"/>
      <c r="N35" s="8">
        <v>2.3199999999999998</v>
      </c>
      <c r="O35" s="8">
        <v>0.24</v>
      </c>
      <c r="P35" s="105">
        <v>15</v>
      </c>
      <c r="Q35" s="8"/>
      <c r="R35" s="8"/>
      <c r="S35" s="8"/>
      <c r="T35" s="7"/>
      <c r="U35" s="4"/>
      <c r="V35" s="5"/>
      <c r="W35" s="5"/>
      <c r="X35" s="5"/>
      <c r="Y35" s="5"/>
      <c r="Z35" s="4" t="s">
        <v>33</v>
      </c>
      <c r="AA35" s="107">
        <v>42333</v>
      </c>
      <c r="AB35" s="107">
        <v>42334</v>
      </c>
      <c r="AC35" s="4" t="s">
        <v>26</v>
      </c>
      <c r="AD35" s="4" t="s">
        <v>4017</v>
      </c>
    </row>
    <row r="36" spans="1:30" ht="120.75" x14ac:dyDescent="0.25">
      <c r="A36" s="3">
        <v>2292434</v>
      </c>
      <c r="B36" s="4" t="s">
        <v>1511</v>
      </c>
      <c r="C36" s="4" t="s">
        <v>1512</v>
      </c>
      <c r="D36" s="4" t="s">
        <v>1539</v>
      </c>
      <c r="E36" s="4" t="s">
        <v>1539</v>
      </c>
      <c r="F36" s="4" t="s">
        <v>1540</v>
      </c>
      <c r="G36" s="4" t="s">
        <v>3954</v>
      </c>
      <c r="H36" s="4" t="s">
        <v>22</v>
      </c>
      <c r="I36" s="4" t="s">
        <v>3955</v>
      </c>
      <c r="J36" s="4"/>
      <c r="K36" s="9">
        <v>160</v>
      </c>
      <c r="L36" s="5"/>
      <c r="M36" s="5"/>
      <c r="N36" s="5">
        <v>1.05</v>
      </c>
      <c r="O36" s="5">
        <v>0.23</v>
      </c>
      <c r="P36" s="106">
        <v>15</v>
      </c>
      <c r="Q36" s="5"/>
      <c r="R36" s="5"/>
      <c r="S36" s="5"/>
      <c r="T36" s="4"/>
      <c r="U36" s="4"/>
      <c r="V36" s="5"/>
      <c r="W36" s="5"/>
      <c r="X36" s="5"/>
      <c r="Y36" s="5"/>
      <c r="Z36" s="4" t="s">
        <v>33</v>
      </c>
      <c r="AA36" s="107">
        <v>42855</v>
      </c>
      <c r="AB36" s="107">
        <v>42802</v>
      </c>
      <c r="AC36" s="4" t="s">
        <v>26</v>
      </c>
      <c r="AD36" s="4" t="s">
        <v>4018</v>
      </c>
    </row>
    <row r="37" spans="1:30" ht="120.75" x14ac:dyDescent="0.25">
      <c r="A37" s="6">
        <v>2217870</v>
      </c>
      <c r="B37" s="7" t="s">
        <v>1511</v>
      </c>
      <c r="C37" s="7" t="s">
        <v>1512</v>
      </c>
      <c r="D37" s="7" t="s">
        <v>1541</v>
      </c>
      <c r="E37" s="7" t="s">
        <v>1541</v>
      </c>
      <c r="F37" s="7" t="s">
        <v>1542</v>
      </c>
      <c r="G37" s="7" t="s">
        <v>3954</v>
      </c>
      <c r="H37" s="7" t="s">
        <v>22</v>
      </c>
      <c r="I37" s="7" t="s">
        <v>32</v>
      </c>
      <c r="J37" s="7"/>
      <c r="K37" s="10">
        <v>160</v>
      </c>
      <c r="L37" s="8"/>
      <c r="M37" s="8"/>
      <c r="N37" s="8">
        <v>1.05</v>
      </c>
      <c r="O37" s="8">
        <v>0.23</v>
      </c>
      <c r="P37" s="105">
        <v>15</v>
      </c>
      <c r="Q37" s="8"/>
      <c r="R37" s="8"/>
      <c r="S37" s="8"/>
      <c r="T37" s="7"/>
      <c r="U37" s="4"/>
      <c r="V37" s="5"/>
      <c r="W37" s="5"/>
      <c r="X37" s="5"/>
      <c r="Y37" s="5"/>
      <c r="Z37" s="4" t="s">
        <v>33</v>
      </c>
      <c r="AA37" s="107">
        <v>41883</v>
      </c>
      <c r="AB37" s="107">
        <v>41877</v>
      </c>
      <c r="AC37" s="4" t="s">
        <v>26</v>
      </c>
      <c r="AD37" s="4" t="s">
        <v>4019</v>
      </c>
    </row>
    <row r="38" spans="1:30" ht="120.75" x14ac:dyDescent="0.25">
      <c r="A38" s="3">
        <v>2253511</v>
      </c>
      <c r="B38" s="4" t="s">
        <v>1511</v>
      </c>
      <c r="C38" s="4" t="s">
        <v>1512</v>
      </c>
      <c r="D38" s="4" t="s">
        <v>1543</v>
      </c>
      <c r="E38" s="4" t="s">
        <v>1543</v>
      </c>
      <c r="F38" s="4" t="s">
        <v>1544</v>
      </c>
      <c r="G38" s="4" t="s">
        <v>3954</v>
      </c>
      <c r="H38" s="4" t="s">
        <v>22</v>
      </c>
      <c r="I38" s="4" t="s">
        <v>3955</v>
      </c>
      <c r="J38" s="4"/>
      <c r="K38" s="9">
        <v>160</v>
      </c>
      <c r="L38" s="5"/>
      <c r="M38" s="5"/>
      <c r="N38" s="5">
        <v>1.9</v>
      </c>
      <c r="O38" s="5">
        <v>0.25</v>
      </c>
      <c r="P38" s="106">
        <v>15</v>
      </c>
      <c r="Q38" s="5"/>
      <c r="R38" s="5"/>
      <c r="S38" s="5"/>
      <c r="T38" s="4"/>
      <c r="U38" s="4"/>
      <c r="V38" s="5"/>
      <c r="W38" s="5"/>
      <c r="X38" s="5"/>
      <c r="Y38" s="5"/>
      <c r="Z38" s="4" t="s">
        <v>4020</v>
      </c>
      <c r="AA38" s="107">
        <v>42332</v>
      </c>
      <c r="AB38" s="107">
        <v>42332</v>
      </c>
      <c r="AC38" s="4" t="s">
        <v>26</v>
      </c>
      <c r="AD38" s="4" t="s">
        <v>4021</v>
      </c>
    </row>
    <row r="39" spans="1:30" ht="120.75" x14ac:dyDescent="0.25">
      <c r="A39" s="6">
        <v>2274424</v>
      </c>
      <c r="B39" s="7" t="s">
        <v>1511</v>
      </c>
      <c r="C39" s="7" t="s">
        <v>1512</v>
      </c>
      <c r="D39" s="7" t="s">
        <v>1545</v>
      </c>
      <c r="E39" s="7" t="s">
        <v>1545</v>
      </c>
      <c r="F39" s="7" t="s">
        <v>1546</v>
      </c>
      <c r="G39" s="7" t="s">
        <v>3954</v>
      </c>
      <c r="H39" s="7" t="s">
        <v>22</v>
      </c>
      <c r="I39" s="7" t="s">
        <v>3955</v>
      </c>
      <c r="J39" s="7"/>
      <c r="K39" s="10">
        <v>20</v>
      </c>
      <c r="L39" s="8"/>
      <c r="M39" s="8"/>
      <c r="N39" s="8">
        <v>2.56</v>
      </c>
      <c r="O39" s="8">
        <v>0.18</v>
      </c>
      <c r="P39" s="105">
        <v>15</v>
      </c>
      <c r="Q39" s="8"/>
      <c r="R39" s="8"/>
      <c r="S39" s="8"/>
      <c r="T39" s="7"/>
      <c r="U39" s="4"/>
      <c r="V39" s="5"/>
      <c r="W39" s="5"/>
      <c r="X39" s="5"/>
      <c r="Y39" s="5"/>
      <c r="Z39" s="4" t="s">
        <v>33</v>
      </c>
      <c r="AA39" s="107">
        <v>42583</v>
      </c>
      <c r="AB39" s="107">
        <v>42587</v>
      </c>
      <c r="AC39" s="4" t="s">
        <v>26</v>
      </c>
      <c r="AD39" s="4" t="s">
        <v>4022</v>
      </c>
    </row>
    <row r="40" spans="1:30" ht="120.75" x14ac:dyDescent="0.25">
      <c r="A40" s="3">
        <v>2293401</v>
      </c>
      <c r="B40" s="4" t="s">
        <v>1511</v>
      </c>
      <c r="C40" s="4" t="s">
        <v>1512</v>
      </c>
      <c r="D40" s="4" t="s">
        <v>1547</v>
      </c>
      <c r="E40" s="4" t="s">
        <v>1547</v>
      </c>
      <c r="F40" s="4" t="s">
        <v>1548</v>
      </c>
      <c r="G40" s="4" t="s">
        <v>3954</v>
      </c>
      <c r="H40" s="4" t="s">
        <v>22</v>
      </c>
      <c r="I40" s="4" t="s">
        <v>3955</v>
      </c>
      <c r="J40" s="4"/>
      <c r="K40" s="9">
        <v>200</v>
      </c>
      <c r="L40" s="5"/>
      <c r="M40" s="5"/>
      <c r="N40" s="5">
        <v>0.22</v>
      </c>
      <c r="O40" s="5">
        <v>0.22</v>
      </c>
      <c r="P40" s="106">
        <v>15</v>
      </c>
      <c r="Q40" s="5"/>
      <c r="R40" s="5"/>
      <c r="S40" s="5"/>
      <c r="T40" s="4"/>
      <c r="U40" s="4"/>
      <c r="V40" s="5"/>
      <c r="W40" s="5"/>
      <c r="X40" s="5"/>
      <c r="Y40" s="5"/>
      <c r="Z40" s="4" t="s">
        <v>33</v>
      </c>
      <c r="AA40" s="107">
        <v>42831</v>
      </c>
      <c r="AB40" s="107">
        <v>43028</v>
      </c>
      <c r="AC40" s="4" t="s">
        <v>26</v>
      </c>
      <c r="AD40" s="4" t="s">
        <v>4023</v>
      </c>
    </row>
    <row r="41" spans="1:30" ht="120.75" x14ac:dyDescent="0.25">
      <c r="A41" s="6">
        <v>2306706</v>
      </c>
      <c r="B41" s="7" t="s">
        <v>1511</v>
      </c>
      <c r="C41" s="7" t="s">
        <v>1512</v>
      </c>
      <c r="D41" s="7" t="s">
        <v>1549</v>
      </c>
      <c r="E41" s="7" t="s">
        <v>1549</v>
      </c>
      <c r="F41" s="7"/>
      <c r="G41" s="7" t="s">
        <v>3954</v>
      </c>
      <c r="H41" s="7" t="s">
        <v>22</v>
      </c>
      <c r="I41" s="7" t="s">
        <v>3955</v>
      </c>
      <c r="J41" s="7"/>
      <c r="K41" s="10">
        <v>60</v>
      </c>
      <c r="L41" s="8"/>
      <c r="M41" s="8"/>
      <c r="N41" s="8">
        <v>0.27</v>
      </c>
      <c r="O41" s="8">
        <v>0.27</v>
      </c>
      <c r="P41" s="105">
        <v>15</v>
      </c>
      <c r="Q41" s="8"/>
      <c r="R41" s="8"/>
      <c r="S41" s="8"/>
      <c r="T41" s="7"/>
      <c r="U41" s="4"/>
      <c r="V41" s="5"/>
      <c r="W41" s="5"/>
      <c r="X41" s="5"/>
      <c r="Y41" s="5"/>
      <c r="Z41" s="4" t="s">
        <v>33</v>
      </c>
      <c r="AA41" s="107">
        <v>43059</v>
      </c>
      <c r="AB41" s="107">
        <v>42382</v>
      </c>
      <c r="AC41" s="4" t="s">
        <v>26</v>
      </c>
      <c r="AD41" s="4" t="s">
        <v>4024</v>
      </c>
    </row>
    <row r="42" spans="1:30" ht="120.75" x14ac:dyDescent="0.25">
      <c r="A42" s="3">
        <v>2256952</v>
      </c>
      <c r="B42" s="4" t="s">
        <v>1511</v>
      </c>
      <c r="C42" s="4" t="s">
        <v>1512</v>
      </c>
      <c r="D42" s="4" t="s">
        <v>1550</v>
      </c>
      <c r="E42" s="4" t="s">
        <v>1550</v>
      </c>
      <c r="F42" s="4" t="s">
        <v>1551</v>
      </c>
      <c r="G42" s="4" t="s">
        <v>3954</v>
      </c>
      <c r="H42" s="4" t="s">
        <v>22</v>
      </c>
      <c r="I42" s="4" t="s">
        <v>3955</v>
      </c>
      <c r="J42" s="4"/>
      <c r="K42" s="9">
        <v>60</v>
      </c>
      <c r="L42" s="5"/>
      <c r="M42" s="5"/>
      <c r="N42" s="5">
        <v>0.27</v>
      </c>
      <c r="O42" s="5">
        <v>0.27</v>
      </c>
      <c r="P42" s="106">
        <v>15</v>
      </c>
      <c r="Q42" s="5"/>
      <c r="R42" s="5"/>
      <c r="S42" s="5"/>
      <c r="T42" s="4"/>
      <c r="U42" s="4"/>
      <c r="V42" s="5"/>
      <c r="W42" s="5"/>
      <c r="X42" s="5"/>
      <c r="Y42" s="5"/>
      <c r="Z42" s="4" t="s">
        <v>33</v>
      </c>
      <c r="AA42" s="107">
        <v>42384</v>
      </c>
      <c r="AB42" s="107">
        <v>42016</v>
      </c>
      <c r="AC42" s="4" t="s">
        <v>26</v>
      </c>
      <c r="AD42" s="4" t="s">
        <v>4025</v>
      </c>
    </row>
    <row r="43" spans="1:30" ht="120.75" x14ac:dyDescent="0.25">
      <c r="A43" s="6">
        <v>2268107</v>
      </c>
      <c r="B43" s="7" t="s">
        <v>1511</v>
      </c>
      <c r="C43" s="7" t="s">
        <v>1512</v>
      </c>
      <c r="D43" s="7" t="s">
        <v>1552</v>
      </c>
      <c r="E43" s="7" t="s">
        <v>1552</v>
      </c>
      <c r="F43" s="7" t="s">
        <v>1553</v>
      </c>
      <c r="G43" s="7" t="s">
        <v>3954</v>
      </c>
      <c r="H43" s="7" t="s">
        <v>22</v>
      </c>
      <c r="I43" s="7" t="s">
        <v>3955</v>
      </c>
      <c r="J43" s="7"/>
      <c r="K43" s="10">
        <v>80</v>
      </c>
      <c r="L43" s="8"/>
      <c r="M43" s="8"/>
      <c r="N43" s="8">
        <v>2.09</v>
      </c>
      <c r="O43" s="8">
        <v>0.13</v>
      </c>
      <c r="P43" s="105">
        <v>15</v>
      </c>
      <c r="Q43" s="8"/>
      <c r="R43" s="8"/>
      <c r="S43" s="8"/>
      <c r="T43" s="7"/>
      <c r="U43" s="4"/>
      <c r="V43" s="5"/>
      <c r="W43" s="5"/>
      <c r="X43" s="5"/>
      <c r="Y43" s="5"/>
      <c r="Z43" s="4" t="s">
        <v>33</v>
      </c>
      <c r="AA43" s="107">
        <v>42475</v>
      </c>
      <c r="AB43" s="107">
        <v>42515</v>
      </c>
      <c r="AC43" s="4" t="s">
        <v>26</v>
      </c>
      <c r="AD43" s="4" t="s">
        <v>4026</v>
      </c>
    </row>
    <row r="44" spans="1:30" ht="120.75" x14ac:dyDescent="0.25">
      <c r="A44" s="3">
        <v>2195560</v>
      </c>
      <c r="B44" s="4" t="s">
        <v>1511</v>
      </c>
      <c r="C44" s="4" t="s">
        <v>1512</v>
      </c>
      <c r="D44" s="4" t="s">
        <v>1554</v>
      </c>
      <c r="E44" s="4" t="s">
        <v>1554</v>
      </c>
      <c r="F44" s="4"/>
      <c r="G44" s="4" t="s">
        <v>3954</v>
      </c>
      <c r="H44" s="4" t="s">
        <v>22</v>
      </c>
      <c r="I44" s="4" t="s">
        <v>32</v>
      </c>
      <c r="J44" s="4"/>
      <c r="K44" s="9">
        <v>8</v>
      </c>
      <c r="L44" s="5"/>
      <c r="M44" s="5"/>
      <c r="N44" s="5">
        <v>4.01</v>
      </c>
      <c r="O44" s="5">
        <v>0.16</v>
      </c>
      <c r="P44" s="106">
        <v>0</v>
      </c>
      <c r="Q44" s="5"/>
      <c r="R44" s="5"/>
      <c r="S44" s="5"/>
      <c r="T44" s="4"/>
      <c r="U44" s="4"/>
      <c r="V44" s="5"/>
      <c r="W44" s="5"/>
      <c r="X44" s="5"/>
      <c r="Y44" s="5"/>
      <c r="Z44" s="4" t="s">
        <v>34</v>
      </c>
      <c r="AA44" s="107">
        <v>41548</v>
      </c>
      <c r="AB44" s="107">
        <v>41600</v>
      </c>
      <c r="AC44" s="4" t="s">
        <v>26</v>
      </c>
      <c r="AD44" s="4" t="s">
        <v>4027</v>
      </c>
    </row>
    <row r="45" spans="1:30" ht="120.75" x14ac:dyDescent="0.25">
      <c r="A45" s="6">
        <v>2198202</v>
      </c>
      <c r="B45" s="7" t="s">
        <v>1511</v>
      </c>
      <c r="C45" s="7" t="s">
        <v>1512</v>
      </c>
      <c r="D45" s="7" t="s">
        <v>4028</v>
      </c>
      <c r="E45" s="7" t="s">
        <v>4028</v>
      </c>
      <c r="F45" s="7"/>
      <c r="G45" s="7" t="s">
        <v>3954</v>
      </c>
      <c r="H45" s="7" t="s">
        <v>22</v>
      </c>
      <c r="I45" s="7" t="s">
        <v>32</v>
      </c>
      <c r="J45" s="7"/>
      <c r="K45" s="10">
        <v>120</v>
      </c>
      <c r="L45" s="8"/>
      <c r="M45" s="8"/>
      <c r="N45" s="8">
        <v>2.82</v>
      </c>
      <c r="O45" s="8">
        <v>0.23</v>
      </c>
      <c r="P45" s="105">
        <v>15</v>
      </c>
      <c r="Q45" s="8"/>
      <c r="R45" s="8"/>
      <c r="S45" s="8"/>
      <c r="T45" s="7"/>
      <c r="U45" s="4"/>
      <c r="V45" s="5"/>
      <c r="W45" s="5"/>
      <c r="X45" s="5"/>
      <c r="Y45" s="5"/>
      <c r="Z45" s="4" t="s">
        <v>33</v>
      </c>
      <c r="AA45" s="107">
        <v>40954</v>
      </c>
      <c r="AB45" s="107">
        <v>41614</v>
      </c>
      <c r="AC45" s="4" t="s">
        <v>26</v>
      </c>
      <c r="AD45" s="4" t="s">
        <v>4029</v>
      </c>
    </row>
    <row r="46" spans="1:30" ht="120.75" x14ac:dyDescent="0.25">
      <c r="A46" s="3">
        <v>2193580</v>
      </c>
      <c r="B46" s="4" t="s">
        <v>1511</v>
      </c>
      <c r="C46" s="4" t="s">
        <v>1512</v>
      </c>
      <c r="D46" s="4" t="s">
        <v>4030</v>
      </c>
      <c r="E46" s="4" t="s">
        <v>4030</v>
      </c>
      <c r="F46" s="4"/>
      <c r="G46" s="4" t="s">
        <v>3954</v>
      </c>
      <c r="H46" s="4" t="s">
        <v>22</v>
      </c>
      <c r="I46" s="4" t="s">
        <v>32</v>
      </c>
      <c r="J46" s="4"/>
      <c r="K46" s="9">
        <v>30</v>
      </c>
      <c r="L46" s="5"/>
      <c r="M46" s="5"/>
      <c r="N46" s="5">
        <v>1.94</v>
      </c>
      <c r="O46" s="5">
        <v>0.23</v>
      </c>
      <c r="P46" s="106">
        <v>15</v>
      </c>
      <c r="Q46" s="5"/>
      <c r="R46" s="5"/>
      <c r="S46" s="5"/>
      <c r="T46" s="4"/>
      <c r="U46" s="4"/>
      <c r="V46" s="5"/>
      <c r="W46" s="5"/>
      <c r="X46" s="5"/>
      <c r="Y46" s="5"/>
      <c r="Z46" s="4" t="s">
        <v>33</v>
      </c>
      <c r="AA46" s="107">
        <v>40405</v>
      </c>
      <c r="AB46" s="107">
        <v>41575</v>
      </c>
      <c r="AC46" s="4" t="s">
        <v>26</v>
      </c>
      <c r="AD46" s="4" t="s">
        <v>4031</v>
      </c>
    </row>
    <row r="47" spans="1:30" ht="120.75" x14ac:dyDescent="0.25">
      <c r="A47" s="6">
        <v>2193584</v>
      </c>
      <c r="B47" s="7" t="s">
        <v>1511</v>
      </c>
      <c r="C47" s="7" t="s">
        <v>1512</v>
      </c>
      <c r="D47" s="7" t="s">
        <v>4032</v>
      </c>
      <c r="E47" s="7" t="s">
        <v>4032</v>
      </c>
      <c r="F47" s="7"/>
      <c r="G47" s="7" t="s">
        <v>3954</v>
      </c>
      <c r="H47" s="7" t="s">
        <v>22</v>
      </c>
      <c r="I47" s="7" t="s">
        <v>32</v>
      </c>
      <c r="J47" s="7"/>
      <c r="K47" s="10">
        <v>30</v>
      </c>
      <c r="L47" s="8"/>
      <c r="M47" s="8"/>
      <c r="N47" s="8">
        <v>1.94</v>
      </c>
      <c r="O47" s="8">
        <v>0.23</v>
      </c>
      <c r="P47" s="105">
        <v>15</v>
      </c>
      <c r="Q47" s="8"/>
      <c r="R47" s="8"/>
      <c r="S47" s="8"/>
      <c r="T47" s="7"/>
      <c r="U47" s="4"/>
      <c r="V47" s="5"/>
      <c r="W47" s="5"/>
      <c r="X47" s="5"/>
      <c r="Y47" s="5"/>
      <c r="Z47" s="4" t="s">
        <v>33</v>
      </c>
      <c r="AA47" s="107">
        <v>40405</v>
      </c>
      <c r="AB47" s="107">
        <v>41575</v>
      </c>
      <c r="AC47" s="4" t="s">
        <v>26</v>
      </c>
      <c r="AD47" s="4" t="s">
        <v>4033</v>
      </c>
    </row>
    <row r="48" spans="1:30" ht="120.75" x14ac:dyDescent="0.25">
      <c r="A48" s="3">
        <v>2198203</v>
      </c>
      <c r="B48" s="4" t="s">
        <v>1511</v>
      </c>
      <c r="C48" s="4" t="s">
        <v>1512</v>
      </c>
      <c r="D48" s="4" t="s">
        <v>4034</v>
      </c>
      <c r="E48" s="4" t="s">
        <v>4034</v>
      </c>
      <c r="F48" s="4"/>
      <c r="G48" s="4" t="s">
        <v>3954</v>
      </c>
      <c r="H48" s="4" t="s">
        <v>22</v>
      </c>
      <c r="I48" s="4" t="s">
        <v>32</v>
      </c>
      <c r="J48" s="4"/>
      <c r="K48" s="9">
        <v>120</v>
      </c>
      <c r="L48" s="5"/>
      <c r="M48" s="5"/>
      <c r="N48" s="5">
        <v>2.82</v>
      </c>
      <c r="O48" s="5">
        <v>0.23</v>
      </c>
      <c r="P48" s="106">
        <v>15</v>
      </c>
      <c r="Q48" s="5"/>
      <c r="R48" s="5"/>
      <c r="S48" s="5"/>
      <c r="T48" s="4"/>
      <c r="U48" s="4"/>
      <c r="V48" s="5"/>
      <c r="W48" s="5"/>
      <c r="X48" s="5"/>
      <c r="Y48" s="5"/>
      <c r="Z48" s="4" t="s">
        <v>33</v>
      </c>
      <c r="AA48" s="107">
        <v>40954</v>
      </c>
      <c r="AB48" s="107">
        <v>41614</v>
      </c>
      <c r="AC48" s="4" t="s">
        <v>26</v>
      </c>
      <c r="AD48" s="4" t="s">
        <v>4035</v>
      </c>
    </row>
    <row r="49" spans="1:30" ht="120.75" x14ac:dyDescent="0.25">
      <c r="A49" s="6">
        <v>2193581</v>
      </c>
      <c r="B49" s="7" t="s">
        <v>1511</v>
      </c>
      <c r="C49" s="7" t="s">
        <v>1512</v>
      </c>
      <c r="D49" s="7" t="s">
        <v>4036</v>
      </c>
      <c r="E49" s="7" t="s">
        <v>4036</v>
      </c>
      <c r="F49" s="7" t="s">
        <v>4037</v>
      </c>
      <c r="G49" s="7" t="s">
        <v>3954</v>
      </c>
      <c r="H49" s="7" t="s">
        <v>22</v>
      </c>
      <c r="I49" s="7" t="s">
        <v>32</v>
      </c>
      <c r="J49" s="7"/>
      <c r="K49" s="10">
        <v>30</v>
      </c>
      <c r="L49" s="8"/>
      <c r="M49" s="8"/>
      <c r="N49" s="8">
        <v>1.94</v>
      </c>
      <c r="O49" s="8">
        <v>0.23</v>
      </c>
      <c r="P49" s="105">
        <v>15</v>
      </c>
      <c r="Q49" s="8"/>
      <c r="R49" s="8"/>
      <c r="S49" s="8"/>
      <c r="T49" s="7"/>
      <c r="U49" s="4"/>
      <c r="V49" s="5"/>
      <c r="W49" s="5"/>
      <c r="X49" s="5"/>
      <c r="Y49" s="5"/>
      <c r="Z49" s="4" t="s">
        <v>33</v>
      </c>
      <c r="AA49" s="107">
        <v>40405</v>
      </c>
      <c r="AB49" s="107">
        <v>41575</v>
      </c>
      <c r="AC49" s="4" t="s">
        <v>26</v>
      </c>
      <c r="AD49" s="4" t="s">
        <v>4038</v>
      </c>
    </row>
    <row r="50" spans="1:30" ht="120.75" x14ac:dyDescent="0.25">
      <c r="A50" s="3">
        <v>2198204</v>
      </c>
      <c r="B50" s="4" t="s">
        <v>1511</v>
      </c>
      <c r="C50" s="4" t="s">
        <v>1512</v>
      </c>
      <c r="D50" s="4" t="s">
        <v>4039</v>
      </c>
      <c r="E50" s="4" t="s">
        <v>4039</v>
      </c>
      <c r="F50" s="4"/>
      <c r="G50" s="4" t="s">
        <v>3954</v>
      </c>
      <c r="H50" s="4" t="s">
        <v>22</v>
      </c>
      <c r="I50" s="4" t="s">
        <v>32</v>
      </c>
      <c r="J50" s="4"/>
      <c r="K50" s="9">
        <v>120</v>
      </c>
      <c r="L50" s="5"/>
      <c r="M50" s="5"/>
      <c r="N50" s="5">
        <v>2.82</v>
      </c>
      <c r="O50" s="5">
        <v>0.23</v>
      </c>
      <c r="P50" s="106">
        <v>15</v>
      </c>
      <c r="Q50" s="5"/>
      <c r="R50" s="5"/>
      <c r="S50" s="5"/>
      <c r="T50" s="4"/>
      <c r="U50" s="4"/>
      <c r="V50" s="5"/>
      <c r="W50" s="5"/>
      <c r="X50" s="5"/>
      <c r="Y50" s="5"/>
      <c r="Z50" s="4" t="s">
        <v>33</v>
      </c>
      <c r="AA50" s="107">
        <v>40954</v>
      </c>
      <c r="AB50" s="107">
        <v>41614</v>
      </c>
      <c r="AC50" s="4" t="s">
        <v>26</v>
      </c>
      <c r="AD50" s="4" t="s">
        <v>4040</v>
      </c>
    </row>
    <row r="51" spans="1:30" ht="120.75" x14ac:dyDescent="0.25">
      <c r="A51" s="6">
        <v>2195727</v>
      </c>
      <c r="B51" s="7" t="s">
        <v>1511</v>
      </c>
      <c r="C51" s="7" t="s">
        <v>1512</v>
      </c>
      <c r="D51" s="7" t="s">
        <v>4041</v>
      </c>
      <c r="E51" s="7" t="s">
        <v>4041</v>
      </c>
      <c r="F51" s="7"/>
      <c r="G51" s="7" t="s">
        <v>3954</v>
      </c>
      <c r="H51" s="7" t="s">
        <v>22</v>
      </c>
      <c r="I51" s="7" t="s">
        <v>32</v>
      </c>
      <c r="J51" s="7"/>
      <c r="K51" s="10">
        <v>30</v>
      </c>
      <c r="L51" s="8"/>
      <c r="M51" s="8"/>
      <c r="N51" s="8">
        <v>1.94</v>
      </c>
      <c r="O51" s="8">
        <v>0.23</v>
      </c>
      <c r="P51" s="105">
        <v>15</v>
      </c>
      <c r="Q51" s="8"/>
      <c r="R51" s="8"/>
      <c r="S51" s="8"/>
      <c r="T51" s="7"/>
      <c r="U51" s="4"/>
      <c r="V51" s="5"/>
      <c r="W51" s="5"/>
      <c r="X51" s="5"/>
      <c r="Y51" s="5"/>
      <c r="Z51" s="4" t="s">
        <v>33</v>
      </c>
      <c r="AA51" s="107">
        <v>40405</v>
      </c>
      <c r="AB51" s="107">
        <v>41599</v>
      </c>
      <c r="AC51" s="4" t="s">
        <v>26</v>
      </c>
      <c r="AD51" s="4" t="s">
        <v>4042</v>
      </c>
    </row>
    <row r="52" spans="1:30" ht="120.75" x14ac:dyDescent="0.25">
      <c r="A52" s="3">
        <v>2194534</v>
      </c>
      <c r="B52" s="4" t="s">
        <v>1511</v>
      </c>
      <c r="C52" s="4" t="s">
        <v>1512</v>
      </c>
      <c r="D52" s="4" t="s">
        <v>4043</v>
      </c>
      <c r="E52" s="4" t="s">
        <v>4043</v>
      </c>
      <c r="F52" s="4"/>
      <c r="G52" s="4" t="s">
        <v>3954</v>
      </c>
      <c r="H52" s="4" t="s">
        <v>22</v>
      </c>
      <c r="I52" s="4" t="s">
        <v>32</v>
      </c>
      <c r="J52" s="4"/>
      <c r="K52" s="9">
        <v>80</v>
      </c>
      <c r="L52" s="5"/>
      <c r="M52" s="5"/>
      <c r="N52" s="5">
        <v>2.66</v>
      </c>
      <c r="O52" s="5">
        <v>0.12</v>
      </c>
      <c r="P52" s="106">
        <v>15</v>
      </c>
      <c r="Q52" s="5"/>
      <c r="R52" s="5"/>
      <c r="S52" s="5"/>
      <c r="T52" s="4"/>
      <c r="U52" s="4"/>
      <c r="V52" s="5"/>
      <c r="W52" s="5"/>
      <c r="X52" s="5"/>
      <c r="Y52" s="5"/>
      <c r="Z52" s="4" t="s">
        <v>33</v>
      </c>
      <c r="AA52" s="107">
        <v>41044</v>
      </c>
      <c r="AB52" s="107">
        <v>41582</v>
      </c>
      <c r="AC52" s="4" t="s">
        <v>26</v>
      </c>
      <c r="AD52" s="4" t="s">
        <v>4044</v>
      </c>
    </row>
    <row r="53" spans="1:30" ht="120.75" x14ac:dyDescent="0.25">
      <c r="A53" s="6">
        <v>2194532</v>
      </c>
      <c r="B53" s="7" t="s">
        <v>1511</v>
      </c>
      <c r="C53" s="7" t="s">
        <v>1512</v>
      </c>
      <c r="D53" s="7" t="s">
        <v>4045</v>
      </c>
      <c r="E53" s="7" t="s">
        <v>4045</v>
      </c>
      <c r="F53" s="7"/>
      <c r="G53" s="7" t="s">
        <v>3954</v>
      </c>
      <c r="H53" s="7" t="s">
        <v>22</v>
      </c>
      <c r="I53" s="7" t="s">
        <v>32</v>
      </c>
      <c r="J53" s="7"/>
      <c r="K53" s="10">
        <v>80</v>
      </c>
      <c r="L53" s="8"/>
      <c r="M53" s="8"/>
      <c r="N53" s="8">
        <v>2.66</v>
      </c>
      <c r="O53" s="8">
        <v>0.12</v>
      </c>
      <c r="P53" s="105">
        <v>15</v>
      </c>
      <c r="Q53" s="8"/>
      <c r="R53" s="8"/>
      <c r="S53" s="8"/>
      <c r="T53" s="7"/>
      <c r="U53" s="4"/>
      <c r="V53" s="5"/>
      <c r="W53" s="5"/>
      <c r="X53" s="5"/>
      <c r="Y53" s="5"/>
      <c r="Z53" s="4" t="s">
        <v>33</v>
      </c>
      <c r="AA53" s="107">
        <v>41044</v>
      </c>
      <c r="AB53" s="107">
        <v>41582</v>
      </c>
      <c r="AC53" s="4" t="s">
        <v>26</v>
      </c>
      <c r="AD53" s="4" t="s">
        <v>4046</v>
      </c>
    </row>
    <row r="54" spans="1:30" ht="120.75" x14ac:dyDescent="0.25">
      <c r="A54" s="3">
        <v>2194533</v>
      </c>
      <c r="B54" s="4" t="s">
        <v>1511</v>
      </c>
      <c r="C54" s="4" t="s">
        <v>1512</v>
      </c>
      <c r="D54" s="4" t="s">
        <v>4047</v>
      </c>
      <c r="E54" s="4" t="s">
        <v>4047</v>
      </c>
      <c r="F54" s="4"/>
      <c r="G54" s="4" t="s">
        <v>3954</v>
      </c>
      <c r="H54" s="4" t="s">
        <v>22</v>
      </c>
      <c r="I54" s="4" t="s">
        <v>32</v>
      </c>
      <c r="J54" s="4"/>
      <c r="K54" s="9">
        <v>80</v>
      </c>
      <c r="L54" s="5"/>
      <c r="M54" s="5"/>
      <c r="N54" s="5">
        <v>2.66</v>
      </c>
      <c r="O54" s="5">
        <v>0.12</v>
      </c>
      <c r="P54" s="106">
        <v>15</v>
      </c>
      <c r="Q54" s="5"/>
      <c r="R54" s="5"/>
      <c r="S54" s="5"/>
      <c r="T54" s="4"/>
      <c r="U54" s="4"/>
      <c r="V54" s="5"/>
      <c r="W54" s="5"/>
      <c r="X54" s="5"/>
      <c r="Y54" s="5"/>
      <c r="Z54" s="4" t="s">
        <v>33</v>
      </c>
      <c r="AA54" s="107">
        <v>41044</v>
      </c>
      <c r="AB54" s="107">
        <v>41582</v>
      </c>
      <c r="AC54" s="4" t="s">
        <v>26</v>
      </c>
      <c r="AD54" s="4" t="s">
        <v>4048</v>
      </c>
    </row>
    <row r="55" spans="1:30" ht="120.75" x14ac:dyDescent="0.25">
      <c r="A55" s="6">
        <v>2198354</v>
      </c>
      <c r="B55" s="7" t="s">
        <v>1511</v>
      </c>
      <c r="C55" s="7" t="s">
        <v>1512</v>
      </c>
      <c r="D55" s="7" t="s">
        <v>4049</v>
      </c>
      <c r="E55" s="7" t="s">
        <v>4049</v>
      </c>
      <c r="F55" s="7"/>
      <c r="G55" s="7" t="s">
        <v>3954</v>
      </c>
      <c r="H55" s="7" t="s">
        <v>22</v>
      </c>
      <c r="I55" s="7" t="s">
        <v>32</v>
      </c>
      <c r="J55" s="7"/>
      <c r="K55" s="10">
        <v>40</v>
      </c>
      <c r="L55" s="8"/>
      <c r="M55" s="8"/>
      <c r="N55" s="8">
        <v>2.5</v>
      </c>
      <c r="O55" s="8">
        <v>0.12</v>
      </c>
      <c r="P55" s="105">
        <v>15</v>
      </c>
      <c r="Q55" s="8"/>
      <c r="R55" s="8"/>
      <c r="S55" s="8"/>
      <c r="T55" s="7"/>
      <c r="U55" s="4"/>
      <c r="V55" s="5"/>
      <c r="W55" s="5"/>
      <c r="X55" s="5"/>
      <c r="Y55" s="5"/>
      <c r="Z55" s="4" t="s">
        <v>33</v>
      </c>
      <c r="AA55" s="107">
        <v>41136</v>
      </c>
      <c r="AB55" s="107">
        <v>41614</v>
      </c>
      <c r="AC55" s="4" t="s">
        <v>26</v>
      </c>
      <c r="AD55" s="4" t="s">
        <v>4050</v>
      </c>
    </row>
    <row r="56" spans="1:30" ht="120.75" x14ac:dyDescent="0.25">
      <c r="A56" s="3">
        <v>2217867</v>
      </c>
      <c r="B56" s="4" t="s">
        <v>1511</v>
      </c>
      <c r="C56" s="4" t="s">
        <v>1512</v>
      </c>
      <c r="D56" s="4" t="s">
        <v>1555</v>
      </c>
      <c r="E56" s="4" t="s">
        <v>1555</v>
      </c>
      <c r="F56" s="4" t="s">
        <v>1556</v>
      </c>
      <c r="G56" s="4" t="s">
        <v>3954</v>
      </c>
      <c r="H56" s="4" t="s">
        <v>22</v>
      </c>
      <c r="I56" s="4" t="s">
        <v>32</v>
      </c>
      <c r="J56" s="4"/>
      <c r="K56" s="9">
        <v>6</v>
      </c>
      <c r="L56" s="5"/>
      <c r="M56" s="5"/>
      <c r="N56" s="5">
        <v>0.89</v>
      </c>
      <c r="O56" s="5">
        <v>0.01</v>
      </c>
      <c r="P56" s="106">
        <v>15</v>
      </c>
      <c r="Q56" s="5"/>
      <c r="R56" s="5"/>
      <c r="S56" s="5"/>
      <c r="T56" s="4"/>
      <c r="U56" s="4"/>
      <c r="V56" s="5"/>
      <c r="W56" s="5"/>
      <c r="X56" s="5"/>
      <c r="Y56" s="5"/>
      <c r="Z56" s="4" t="s">
        <v>33</v>
      </c>
      <c r="AA56" s="107">
        <v>41876</v>
      </c>
      <c r="AB56" s="107">
        <v>41876</v>
      </c>
      <c r="AC56" s="4" t="s">
        <v>26</v>
      </c>
      <c r="AD56" s="4" t="s">
        <v>4051</v>
      </c>
    </row>
    <row r="57" spans="1:30" ht="120.75" x14ac:dyDescent="0.25">
      <c r="A57" s="6">
        <v>2197203</v>
      </c>
      <c r="B57" s="7" t="s">
        <v>1511</v>
      </c>
      <c r="C57" s="7" t="s">
        <v>1512</v>
      </c>
      <c r="D57" s="7" t="s">
        <v>4052</v>
      </c>
      <c r="E57" s="7" t="s">
        <v>4052</v>
      </c>
      <c r="F57" s="7"/>
      <c r="G57" s="7" t="s">
        <v>3954</v>
      </c>
      <c r="H57" s="7" t="s">
        <v>22</v>
      </c>
      <c r="I57" s="7" t="s">
        <v>32</v>
      </c>
      <c r="J57" s="7"/>
      <c r="K57" s="10">
        <v>40</v>
      </c>
      <c r="L57" s="8"/>
      <c r="M57" s="8"/>
      <c r="N57" s="8">
        <v>2.04</v>
      </c>
      <c r="O57" s="8">
        <v>0.27</v>
      </c>
      <c r="P57" s="105">
        <v>15</v>
      </c>
      <c r="Q57" s="8"/>
      <c r="R57" s="8"/>
      <c r="S57" s="8"/>
      <c r="T57" s="7"/>
      <c r="U57" s="4"/>
      <c r="V57" s="5"/>
      <c r="W57" s="5"/>
      <c r="X57" s="5"/>
      <c r="Y57" s="5"/>
      <c r="Z57" s="4" t="s">
        <v>33</v>
      </c>
      <c r="AA57" s="107">
        <v>40969</v>
      </c>
      <c r="AB57" s="107">
        <v>41604</v>
      </c>
      <c r="AC57" s="4" t="s">
        <v>26</v>
      </c>
      <c r="AD57" s="4" t="s">
        <v>4053</v>
      </c>
    </row>
    <row r="58" spans="1:30" ht="120.75" x14ac:dyDescent="0.25">
      <c r="A58" s="3">
        <v>2194625</v>
      </c>
      <c r="B58" s="4" t="s">
        <v>1511</v>
      </c>
      <c r="C58" s="4" t="s">
        <v>1512</v>
      </c>
      <c r="D58" s="4" t="s">
        <v>4054</v>
      </c>
      <c r="E58" s="4" t="s">
        <v>4054</v>
      </c>
      <c r="F58" s="4"/>
      <c r="G58" s="4" t="s">
        <v>3954</v>
      </c>
      <c r="H58" s="4" t="s">
        <v>22</v>
      </c>
      <c r="I58" s="4" t="s">
        <v>32</v>
      </c>
      <c r="J58" s="4"/>
      <c r="K58" s="9">
        <v>10</v>
      </c>
      <c r="L58" s="5"/>
      <c r="M58" s="5"/>
      <c r="N58" s="5">
        <v>2.3199999999999998</v>
      </c>
      <c r="O58" s="5">
        <v>0.26</v>
      </c>
      <c r="P58" s="106">
        <v>0</v>
      </c>
      <c r="Q58" s="5"/>
      <c r="R58" s="5"/>
      <c r="S58" s="5"/>
      <c r="T58" s="4"/>
      <c r="U58" s="4"/>
      <c r="V58" s="5"/>
      <c r="W58" s="5"/>
      <c r="X58" s="5"/>
      <c r="Y58" s="5"/>
      <c r="Z58" s="4" t="s">
        <v>33</v>
      </c>
      <c r="AA58" s="107">
        <v>41136</v>
      </c>
      <c r="AB58" s="107">
        <v>41564</v>
      </c>
      <c r="AC58" s="4" t="s">
        <v>26</v>
      </c>
      <c r="AD58" s="4" t="s">
        <v>4055</v>
      </c>
    </row>
    <row r="59" spans="1:30" ht="120.75" x14ac:dyDescent="0.25">
      <c r="A59" s="6">
        <v>2194627</v>
      </c>
      <c r="B59" s="7" t="s">
        <v>1511</v>
      </c>
      <c r="C59" s="7" t="s">
        <v>1512</v>
      </c>
      <c r="D59" s="7" t="s">
        <v>4056</v>
      </c>
      <c r="E59" s="7" t="s">
        <v>4056</v>
      </c>
      <c r="F59" s="7"/>
      <c r="G59" s="7" t="s">
        <v>3954</v>
      </c>
      <c r="H59" s="7" t="s">
        <v>22</v>
      </c>
      <c r="I59" s="7" t="s">
        <v>32</v>
      </c>
      <c r="J59" s="7"/>
      <c r="K59" s="10">
        <v>10</v>
      </c>
      <c r="L59" s="8"/>
      <c r="M59" s="8"/>
      <c r="N59" s="8">
        <v>2.3199999999999998</v>
      </c>
      <c r="O59" s="8">
        <v>0.26</v>
      </c>
      <c r="P59" s="105">
        <v>0</v>
      </c>
      <c r="Q59" s="8"/>
      <c r="R59" s="8"/>
      <c r="S59" s="8"/>
      <c r="T59" s="7"/>
      <c r="U59" s="4"/>
      <c r="V59" s="5"/>
      <c r="W59" s="5"/>
      <c r="X59" s="5"/>
      <c r="Y59" s="5"/>
      <c r="Z59" s="4" t="s">
        <v>33</v>
      </c>
      <c r="AA59" s="107">
        <v>41136</v>
      </c>
      <c r="AB59" s="107">
        <v>41564</v>
      </c>
      <c r="AC59" s="4" t="s">
        <v>26</v>
      </c>
      <c r="AD59" s="4" t="s">
        <v>4057</v>
      </c>
    </row>
    <row r="60" spans="1:30" ht="120.75" x14ac:dyDescent="0.25">
      <c r="A60" s="3">
        <v>2194626</v>
      </c>
      <c r="B60" s="4" t="s">
        <v>1511</v>
      </c>
      <c r="C60" s="4" t="s">
        <v>1512</v>
      </c>
      <c r="D60" s="4" t="s">
        <v>4058</v>
      </c>
      <c r="E60" s="4" t="s">
        <v>4058</v>
      </c>
      <c r="F60" s="4"/>
      <c r="G60" s="4" t="s">
        <v>3954</v>
      </c>
      <c r="H60" s="4" t="s">
        <v>22</v>
      </c>
      <c r="I60" s="4" t="s">
        <v>32</v>
      </c>
      <c r="J60" s="4"/>
      <c r="K60" s="9">
        <v>10</v>
      </c>
      <c r="L60" s="5"/>
      <c r="M60" s="5"/>
      <c r="N60" s="5">
        <v>2.3199999999999998</v>
      </c>
      <c r="O60" s="5">
        <v>0.26</v>
      </c>
      <c r="P60" s="106">
        <v>0</v>
      </c>
      <c r="Q60" s="5"/>
      <c r="R60" s="5"/>
      <c r="S60" s="5"/>
      <c r="T60" s="4"/>
      <c r="U60" s="4"/>
      <c r="V60" s="5"/>
      <c r="W60" s="5"/>
      <c r="X60" s="5"/>
      <c r="Y60" s="5"/>
      <c r="Z60" s="4" t="s">
        <v>33</v>
      </c>
      <c r="AA60" s="107">
        <v>41136</v>
      </c>
      <c r="AB60" s="107">
        <v>41564</v>
      </c>
      <c r="AC60" s="4" t="s">
        <v>26</v>
      </c>
      <c r="AD60" s="4" t="s">
        <v>4059</v>
      </c>
    </row>
    <row r="61" spans="1:30" ht="120.75" x14ac:dyDescent="0.25">
      <c r="A61" s="6">
        <v>2200004</v>
      </c>
      <c r="B61" s="7" t="s">
        <v>1511</v>
      </c>
      <c r="C61" s="7" t="s">
        <v>1512</v>
      </c>
      <c r="D61" s="7" t="s">
        <v>4060</v>
      </c>
      <c r="E61" s="7" t="s">
        <v>4060</v>
      </c>
      <c r="F61" s="7"/>
      <c r="G61" s="7" t="s">
        <v>3954</v>
      </c>
      <c r="H61" s="7" t="s">
        <v>22</v>
      </c>
      <c r="I61" s="7" t="s">
        <v>32</v>
      </c>
      <c r="J61" s="7"/>
      <c r="K61" s="10">
        <v>120</v>
      </c>
      <c r="L61" s="8"/>
      <c r="M61" s="8"/>
      <c r="N61" s="8">
        <v>2.17</v>
      </c>
      <c r="O61" s="8">
        <v>0.28000000000000003</v>
      </c>
      <c r="P61" s="105">
        <v>15</v>
      </c>
      <c r="Q61" s="8"/>
      <c r="R61" s="8"/>
      <c r="S61" s="8"/>
      <c r="T61" s="7"/>
      <c r="U61" s="4"/>
      <c r="V61" s="5"/>
      <c r="W61" s="5"/>
      <c r="X61" s="5"/>
      <c r="Y61" s="5"/>
      <c r="Z61" s="4" t="s">
        <v>33</v>
      </c>
      <c r="AA61" s="107">
        <v>40862</v>
      </c>
      <c r="AB61" s="107">
        <v>41632</v>
      </c>
      <c r="AC61" s="4" t="s">
        <v>26</v>
      </c>
      <c r="AD61" s="4" t="s">
        <v>4061</v>
      </c>
    </row>
    <row r="62" spans="1:30" ht="120.75" x14ac:dyDescent="0.25">
      <c r="A62" s="3">
        <v>2200006</v>
      </c>
      <c r="B62" s="4" t="s">
        <v>1511</v>
      </c>
      <c r="C62" s="4" t="s">
        <v>1512</v>
      </c>
      <c r="D62" s="4" t="s">
        <v>4062</v>
      </c>
      <c r="E62" s="4" t="s">
        <v>4062</v>
      </c>
      <c r="F62" s="4"/>
      <c r="G62" s="4" t="s">
        <v>3954</v>
      </c>
      <c r="H62" s="4" t="s">
        <v>22</v>
      </c>
      <c r="I62" s="4" t="s">
        <v>32</v>
      </c>
      <c r="J62" s="4"/>
      <c r="K62" s="9">
        <v>120</v>
      </c>
      <c r="L62" s="5"/>
      <c r="M62" s="5"/>
      <c r="N62" s="5">
        <v>2.17</v>
      </c>
      <c r="O62" s="5">
        <v>0.28000000000000003</v>
      </c>
      <c r="P62" s="106">
        <v>15</v>
      </c>
      <c r="Q62" s="5"/>
      <c r="R62" s="5"/>
      <c r="S62" s="5"/>
      <c r="T62" s="4"/>
      <c r="U62" s="4"/>
      <c r="V62" s="5"/>
      <c r="W62" s="5"/>
      <c r="X62" s="5"/>
      <c r="Y62" s="5"/>
      <c r="Z62" s="4" t="s">
        <v>33</v>
      </c>
      <c r="AA62" s="107">
        <v>40862</v>
      </c>
      <c r="AB62" s="107">
        <v>41632</v>
      </c>
      <c r="AC62" s="4" t="s">
        <v>26</v>
      </c>
      <c r="AD62" s="4" t="s">
        <v>4063</v>
      </c>
    </row>
    <row r="63" spans="1:30" ht="120.75" x14ac:dyDescent="0.25">
      <c r="A63" s="6">
        <v>2200007</v>
      </c>
      <c r="B63" s="7" t="s">
        <v>1511</v>
      </c>
      <c r="C63" s="7" t="s">
        <v>1512</v>
      </c>
      <c r="D63" s="7" t="s">
        <v>4064</v>
      </c>
      <c r="E63" s="7" t="s">
        <v>4064</v>
      </c>
      <c r="F63" s="7"/>
      <c r="G63" s="7" t="s">
        <v>3954</v>
      </c>
      <c r="H63" s="7" t="s">
        <v>22</v>
      </c>
      <c r="I63" s="7" t="s">
        <v>32</v>
      </c>
      <c r="J63" s="7"/>
      <c r="K63" s="10">
        <v>120</v>
      </c>
      <c r="L63" s="8"/>
      <c r="M63" s="8"/>
      <c r="N63" s="8">
        <v>2.17</v>
      </c>
      <c r="O63" s="8">
        <v>0.28000000000000003</v>
      </c>
      <c r="P63" s="105">
        <v>15</v>
      </c>
      <c r="Q63" s="8"/>
      <c r="R63" s="8"/>
      <c r="S63" s="8"/>
      <c r="T63" s="7"/>
      <c r="U63" s="4"/>
      <c r="V63" s="5"/>
      <c r="W63" s="5"/>
      <c r="X63" s="5"/>
      <c r="Y63" s="5"/>
      <c r="Z63" s="4" t="s">
        <v>33</v>
      </c>
      <c r="AA63" s="107">
        <v>40862</v>
      </c>
      <c r="AB63" s="107">
        <v>41632</v>
      </c>
      <c r="AC63" s="4" t="s">
        <v>26</v>
      </c>
      <c r="AD63" s="4" t="s">
        <v>4065</v>
      </c>
    </row>
    <row r="64" spans="1:30" ht="120.75" x14ac:dyDescent="0.25">
      <c r="A64" s="3">
        <v>2195656</v>
      </c>
      <c r="B64" s="4" t="s">
        <v>1511</v>
      </c>
      <c r="C64" s="4" t="s">
        <v>1512</v>
      </c>
      <c r="D64" s="4" t="s">
        <v>4066</v>
      </c>
      <c r="E64" s="4" t="s">
        <v>4066</v>
      </c>
      <c r="F64" s="4"/>
      <c r="G64" s="4" t="s">
        <v>3954</v>
      </c>
      <c r="H64" s="4" t="s">
        <v>22</v>
      </c>
      <c r="I64" s="4" t="s">
        <v>32</v>
      </c>
      <c r="J64" s="4"/>
      <c r="K64" s="9">
        <v>40</v>
      </c>
      <c r="L64" s="5"/>
      <c r="M64" s="5"/>
      <c r="N64" s="5">
        <v>1.95</v>
      </c>
      <c r="O64" s="5">
        <v>0.24</v>
      </c>
      <c r="P64" s="106">
        <v>15</v>
      </c>
      <c r="Q64" s="5"/>
      <c r="R64" s="5"/>
      <c r="S64" s="5"/>
      <c r="T64" s="4"/>
      <c r="U64" s="4"/>
      <c r="V64" s="5"/>
      <c r="W64" s="5"/>
      <c r="X64" s="5"/>
      <c r="Y64" s="5"/>
      <c r="Z64" s="4" t="s">
        <v>33</v>
      </c>
      <c r="AA64" s="107">
        <v>41061</v>
      </c>
      <c r="AB64" s="107">
        <v>41600</v>
      </c>
      <c r="AC64" s="4" t="s">
        <v>26</v>
      </c>
      <c r="AD64" s="4" t="s">
        <v>4067</v>
      </c>
    </row>
    <row r="65" spans="1:30" ht="120.75" x14ac:dyDescent="0.25">
      <c r="A65" s="6">
        <v>2195657</v>
      </c>
      <c r="B65" s="7" t="s">
        <v>1511</v>
      </c>
      <c r="C65" s="7" t="s">
        <v>1512</v>
      </c>
      <c r="D65" s="7" t="s">
        <v>4068</v>
      </c>
      <c r="E65" s="7" t="s">
        <v>4068</v>
      </c>
      <c r="F65" s="7"/>
      <c r="G65" s="7" t="s">
        <v>3954</v>
      </c>
      <c r="H65" s="7" t="s">
        <v>22</v>
      </c>
      <c r="I65" s="7" t="s">
        <v>32</v>
      </c>
      <c r="J65" s="7"/>
      <c r="K65" s="10">
        <v>40</v>
      </c>
      <c r="L65" s="8"/>
      <c r="M65" s="8"/>
      <c r="N65" s="8">
        <v>1.95</v>
      </c>
      <c r="O65" s="8">
        <v>0.24</v>
      </c>
      <c r="P65" s="105">
        <v>15</v>
      </c>
      <c r="Q65" s="8"/>
      <c r="R65" s="8"/>
      <c r="S65" s="8"/>
      <c r="T65" s="7"/>
      <c r="U65" s="4"/>
      <c r="V65" s="5"/>
      <c r="W65" s="5"/>
      <c r="X65" s="5"/>
      <c r="Y65" s="5"/>
      <c r="Z65" s="4" t="s">
        <v>33</v>
      </c>
      <c r="AA65" s="107">
        <v>41061</v>
      </c>
      <c r="AB65" s="107">
        <v>41600</v>
      </c>
      <c r="AC65" s="4" t="s">
        <v>26</v>
      </c>
      <c r="AD65" s="4" t="s">
        <v>4069</v>
      </c>
    </row>
    <row r="66" spans="1:30" ht="120.75" x14ac:dyDescent="0.25">
      <c r="A66" s="3">
        <v>2195658</v>
      </c>
      <c r="B66" s="4" t="s">
        <v>1511</v>
      </c>
      <c r="C66" s="4" t="s">
        <v>1512</v>
      </c>
      <c r="D66" s="4" t="s">
        <v>4070</v>
      </c>
      <c r="E66" s="4" t="s">
        <v>4070</v>
      </c>
      <c r="F66" s="4"/>
      <c r="G66" s="4" t="s">
        <v>3954</v>
      </c>
      <c r="H66" s="4" t="s">
        <v>22</v>
      </c>
      <c r="I66" s="4" t="s">
        <v>32</v>
      </c>
      <c r="J66" s="4"/>
      <c r="K66" s="9">
        <v>40</v>
      </c>
      <c r="L66" s="5"/>
      <c r="M66" s="5"/>
      <c r="N66" s="5">
        <v>1.95</v>
      </c>
      <c r="O66" s="5">
        <v>0.24</v>
      </c>
      <c r="P66" s="106">
        <v>15</v>
      </c>
      <c r="Q66" s="5"/>
      <c r="R66" s="5"/>
      <c r="S66" s="5"/>
      <c r="T66" s="4"/>
      <c r="U66" s="4"/>
      <c r="V66" s="5"/>
      <c r="W66" s="5"/>
      <c r="X66" s="5"/>
      <c r="Y66" s="5"/>
      <c r="Z66" s="4" t="s">
        <v>33</v>
      </c>
      <c r="AA66" s="107">
        <v>41061</v>
      </c>
      <c r="AB66" s="107">
        <v>41600</v>
      </c>
      <c r="AC66" s="4" t="s">
        <v>26</v>
      </c>
      <c r="AD66" s="4" t="s">
        <v>4071</v>
      </c>
    </row>
    <row r="67" spans="1:30" ht="120.75" x14ac:dyDescent="0.25">
      <c r="A67" s="6">
        <v>2212856</v>
      </c>
      <c r="B67" s="7" t="s">
        <v>1511</v>
      </c>
      <c r="C67" s="7" t="s">
        <v>1512</v>
      </c>
      <c r="D67" s="7" t="s">
        <v>1557</v>
      </c>
      <c r="E67" s="7" t="s">
        <v>1557</v>
      </c>
      <c r="F67" s="7"/>
      <c r="G67" s="7" t="s">
        <v>3954</v>
      </c>
      <c r="H67" s="7" t="s">
        <v>27</v>
      </c>
      <c r="I67" s="7" t="s">
        <v>32</v>
      </c>
      <c r="J67" s="7"/>
      <c r="K67" s="10">
        <v>10</v>
      </c>
      <c r="L67" s="8"/>
      <c r="M67" s="8"/>
      <c r="N67" s="8">
        <v>2.23</v>
      </c>
      <c r="O67" s="8">
        <v>0.18</v>
      </c>
      <c r="P67" s="105">
        <v>15</v>
      </c>
      <c r="Q67" s="8"/>
      <c r="R67" s="8"/>
      <c r="S67" s="8"/>
      <c r="T67" s="7"/>
      <c r="U67" s="4"/>
      <c r="V67" s="5"/>
      <c r="W67" s="5"/>
      <c r="X67" s="5"/>
      <c r="Y67" s="5"/>
      <c r="Z67" s="4" t="s">
        <v>33</v>
      </c>
      <c r="AA67" s="107">
        <v>41791</v>
      </c>
      <c r="AB67" s="107">
        <v>41801</v>
      </c>
      <c r="AC67" s="4" t="s">
        <v>26</v>
      </c>
      <c r="AD67" s="4" t="s">
        <v>4072</v>
      </c>
    </row>
    <row r="68" spans="1:30" ht="120.75" x14ac:dyDescent="0.25">
      <c r="A68" s="3">
        <v>2194628</v>
      </c>
      <c r="B68" s="4" t="s">
        <v>1511</v>
      </c>
      <c r="C68" s="4" t="s">
        <v>1512</v>
      </c>
      <c r="D68" s="4" t="s">
        <v>4073</v>
      </c>
      <c r="E68" s="4" t="s">
        <v>4073</v>
      </c>
      <c r="F68" s="4"/>
      <c r="G68" s="4" t="s">
        <v>3954</v>
      </c>
      <c r="H68" s="4" t="s">
        <v>22</v>
      </c>
      <c r="I68" s="4" t="s">
        <v>32</v>
      </c>
      <c r="J68" s="4"/>
      <c r="K68" s="9">
        <v>10</v>
      </c>
      <c r="L68" s="5"/>
      <c r="M68" s="5"/>
      <c r="N68" s="5">
        <v>2.3199999999999998</v>
      </c>
      <c r="O68" s="5">
        <v>0.26</v>
      </c>
      <c r="P68" s="106">
        <v>0</v>
      </c>
      <c r="Q68" s="5"/>
      <c r="R68" s="5"/>
      <c r="S68" s="5"/>
      <c r="T68" s="4"/>
      <c r="U68" s="4"/>
      <c r="V68" s="5"/>
      <c r="W68" s="5"/>
      <c r="X68" s="5"/>
      <c r="Y68" s="5"/>
      <c r="Z68" s="4" t="s">
        <v>33</v>
      </c>
      <c r="AA68" s="107">
        <v>41136</v>
      </c>
      <c r="AB68" s="107">
        <v>41564</v>
      </c>
      <c r="AC68" s="4" t="s">
        <v>26</v>
      </c>
      <c r="AD68" s="4" t="s">
        <v>4074</v>
      </c>
    </row>
    <row r="69" spans="1:30" ht="120.75" x14ac:dyDescent="0.25">
      <c r="A69" s="6">
        <v>2210099</v>
      </c>
      <c r="B69" s="7" t="s">
        <v>1511</v>
      </c>
      <c r="C69" s="7" t="s">
        <v>1512</v>
      </c>
      <c r="D69" s="7" t="s">
        <v>1558</v>
      </c>
      <c r="E69" s="7" t="s">
        <v>1558</v>
      </c>
      <c r="F69" s="7"/>
      <c r="G69" s="7" t="s">
        <v>3954</v>
      </c>
      <c r="H69" s="7" t="s">
        <v>22</v>
      </c>
      <c r="I69" s="7" t="s">
        <v>32</v>
      </c>
      <c r="J69" s="7"/>
      <c r="K69" s="10">
        <v>10</v>
      </c>
      <c r="L69" s="8"/>
      <c r="M69" s="8"/>
      <c r="N69" s="8">
        <v>1.87</v>
      </c>
      <c r="O69" s="8">
        <v>0.18</v>
      </c>
      <c r="P69" s="105">
        <v>15</v>
      </c>
      <c r="Q69" s="8"/>
      <c r="R69" s="8"/>
      <c r="S69" s="8"/>
      <c r="T69" s="7"/>
      <c r="U69" s="4"/>
      <c r="V69" s="5"/>
      <c r="W69" s="5"/>
      <c r="X69" s="5"/>
      <c r="Y69" s="5"/>
      <c r="Z69" s="4" t="s">
        <v>33</v>
      </c>
      <c r="AA69" s="107">
        <v>41810</v>
      </c>
      <c r="AB69" s="107">
        <v>41761</v>
      </c>
      <c r="AC69" s="4" t="s">
        <v>26</v>
      </c>
      <c r="AD69" s="4" t="s">
        <v>4075</v>
      </c>
    </row>
    <row r="70" spans="1:30" ht="120.75" x14ac:dyDescent="0.25">
      <c r="A70" s="3">
        <v>2212859</v>
      </c>
      <c r="B70" s="4" t="s">
        <v>1511</v>
      </c>
      <c r="C70" s="4" t="s">
        <v>1512</v>
      </c>
      <c r="D70" s="4" t="s">
        <v>1559</v>
      </c>
      <c r="E70" s="4" t="s">
        <v>1559</v>
      </c>
      <c r="F70" s="4"/>
      <c r="G70" s="4" t="s">
        <v>3954</v>
      </c>
      <c r="H70" s="4" t="s">
        <v>27</v>
      </c>
      <c r="I70" s="4" t="s">
        <v>32</v>
      </c>
      <c r="J70" s="4"/>
      <c r="K70" s="9">
        <v>10</v>
      </c>
      <c r="L70" s="5"/>
      <c r="M70" s="5"/>
      <c r="N70" s="5">
        <v>2.23</v>
      </c>
      <c r="O70" s="5">
        <v>0.18</v>
      </c>
      <c r="P70" s="106">
        <v>15</v>
      </c>
      <c r="Q70" s="5"/>
      <c r="R70" s="5"/>
      <c r="S70" s="5"/>
      <c r="T70" s="4"/>
      <c r="U70" s="4"/>
      <c r="V70" s="5"/>
      <c r="W70" s="5"/>
      <c r="X70" s="5"/>
      <c r="Y70" s="5"/>
      <c r="Z70" s="4" t="s">
        <v>33</v>
      </c>
      <c r="AA70" s="107">
        <v>41791</v>
      </c>
      <c r="AB70" s="107">
        <v>41801</v>
      </c>
      <c r="AC70" s="4" t="s">
        <v>26</v>
      </c>
      <c r="AD70" s="4" t="s">
        <v>4076</v>
      </c>
    </row>
    <row r="71" spans="1:30" ht="120.75" x14ac:dyDescent="0.25">
      <c r="A71" s="6">
        <v>2195480</v>
      </c>
      <c r="B71" s="7" t="s">
        <v>1511</v>
      </c>
      <c r="C71" s="7" t="s">
        <v>1512</v>
      </c>
      <c r="D71" s="7" t="s">
        <v>4077</v>
      </c>
      <c r="E71" s="7" t="s">
        <v>4077</v>
      </c>
      <c r="F71" s="7"/>
      <c r="G71" s="7" t="s">
        <v>3954</v>
      </c>
      <c r="H71" s="7" t="s">
        <v>22</v>
      </c>
      <c r="I71" s="7" t="s">
        <v>32</v>
      </c>
      <c r="J71" s="7"/>
      <c r="K71" s="10">
        <v>60</v>
      </c>
      <c r="L71" s="8"/>
      <c r="M71" s="8"/>
      <c r="N71" s="8">
        <v>2.15</v>
      </c>
      <c r="O71" s="8">
        <v>0.13</v>
      </c>
      <c r="P71" s="105">
        <v>15</v>
      </c>
      <c r="Q71" s="8"/>
      <c r="R71" s="8"/>
      <c r="S71" s="8"/>
      <c r="T71" s="7"/>
      <c r="U71" s="4"/>
      <c r="V71" s="5"/>
      <c r="W71" s="5"/>
      <c r="X71" s="5"/>
      <c r="Y71" s="5"/>
      <c r="Z71" s="4" t="s">
        <v>33</v>
      </c>
      <c r="AA71" s="107">
        <v>40209</v>
      </c>
      <c r="AB71" s="107">
        <v>41600</v>
      </c>
      <c r="AC71" s="4" t="s">
        <v>26</v>
      </c>
      <c r="AD71" s="4" t="s">
        <v>4078</v>
      </c>
    </row>
    <row r="72" spans="1:30" ht="120.75" x14ac:dyDescent="0.25">
      <c r="A72" s="3">
        <v>2200011</v>
      </c>
      <c r="B72" s="4" t="s">
        <v>1511</v>
      </c>
      <c r="C72" s="4" t="s">
        <v>1512</v>
      </c>
      <c r="D72" s="4" t="s">
        <v>4079</v>
      </c>
      <c r="E72" s="4" t="s">
        <v>4079</v>
      </c>
      <c r="F72" s="4"/>
      <c r="G72" s="4" t="s">
        <v>3954</v>
      </c>
      <c r="H72" s="4" t="s">
        <v>22</v>
      </c>
      <c r="I72" s="4" t="s">
        <v>32</v>
      </c>
      <c r="J72" s="4"/>
      <c r="K72" s="9">
        <v>120</v>
      </c>
      <c r="L72" s="5"/>
      <c r="M72" s="5"/>
      <c r="N72" s="5">
        <v>2.17</v>
      </c>
      <c r="O72" s="5">
        <v>0.28000000000000003</v>
      </c>
      <c r="P72" s="106">
        <v>15</v>
      </c>
      <c r="Q72" s="5"/>
      <c r="R72" s="5"/>
      <c r="S72" s="5"/>
      <c r="T72" s="4"/>
      <c r="U72" s="4"/>
      <c r="V72" s="5"/>
      <c r="W72" s="5"/>
      <c r="X72" s="5"/>
      <c r="Y72" s="5"/>
      <c r="Z72" s="4" t="s">
        <v>33</v>
      </c>
      <c r="AA72" s="107">
        <v>40862</v>
      </c>
      <c r="AB72" s="107">
        <v>41632</v>
      </c>
      <c r="AC72" s="4" t="s">
        <v>26</v>
      </c>
      <c r="AD72" s="4" t="s">
        <v>4080</v>
      </c>
    </row>
    <row r="73" spans="1:30" ht="120.75" x14ac:dyDescent="0.25">
      <c r="A73" s="6">
        <v>2198979</v>
      </c>
      <c r="B73" s="7" t="s">
        <v>1511</v>
      </c>
      <c r="C73" s="7" t="s">
        <v>1512</v>
      </c>
      <c r="D73" s="7" t="s">
        <v>4081</v>
      </c>
      <c r="E73" s="7" t="s">
        <v>4081</v>
      </c>
      <c r="F73" s="7"/>
      <c r="G73" s="7" t="s">
        <v>3954</v>
      </c>
      <c r="H73" s="7" t="s">
        <v>22</v>
      </c>
      <c r="I73" s="7" t="s">
        <v>32</v>
      </c>
      <c r="J73" s="7"/>
      <c r="K73" s="10">
        <v>20</v>
      </c>
      <c r="L73" s="8"/>
      <c r="M73" s="8"/>
      <c r="N73" s="8">
        <v>2.16</v>
      </c>
      <c r="O73" s="8">
        <v>0.12</v>
      </c>
      <c r="P73" s="105">
        <v>15</v>
      </c>
      <c r="Q73" s="8"/>
      <c r="R73" s="8"/>
      <c r="S73" s="8"/>
      <c r="T73" s="7"/>
      <c r="U73" s="4"/>
      <c r="V73" s="5"/>
      <c r="W73" s="5"/>
      <c r="X73" s="5"/>
      <c r="Y73" s="5"/>
      <c r="Z73" s="4" t="s">
        <v>33</v>
      </c>
      <c r="AA73" s="107">
        <v>40313</v>
      </c>
      <c r="AB73" s="107">
        <v>41620</v>
      </c>
      <c r="AC73" s="4" t="s">
        <v>26</v>
      </c>
      <c r="AD73" s="4" t="s">
        <v>4082</v>
      </c>
    </row>
    <row r="74" spans="1:30" ht="120.75" x14ac:dyDescent="0.25">
      <c r="A74" s="3">
        <v>2195723</v>
      </c>
      <c r="B74" s="4" t="s">
        <v>1511</v>
      </c>
      <c r="C74" s="4" t="s">
        <v>1512</v>
      </c>
      <c r="D74" s="4" t="s">
        <v>4083</v>
      </c>
      <c r="E74" s="4" t="s">
        <v>4083</v>
      </c>
      <c r="F74" s="4"/>
      <c r="G74" s="4" t="s">
        <v>3954</v>
      </c>
      <c r="H74" s="4" t="s">
        <v>22</v>
      </c>
      <c r="I74" s="4" t="s">
        <v>32</v>
      </c>
      <c r="J74" s="4"/>
      <c r="K74" s="9">
        <v>40</v>
      </c>
      <c r="L74" s="5"/>
      <c r="M74" s="5"/>
      <c r="N74" s="5">
        <v>1.95</v>
      </c>
      <c r="O74" s="5">
        <v>0.24</v>
      </c>
      <c r="P74" s="106">
        <v>15</v>
      </c>
      <c r="Q74" s="5"/>
      <c r="R74" s="5"/>
      <c r="S74" s="5"/>
      <c r="T74" s="4"/>
      <c r="U74" s="4"/>
      <c r="V74" s="5"/>
      <c r="W74" s="5"/>
      <c r="X74" s="5"/>
      <c r="Y74" s="5"/>
      <c r="Z74" s="4" t="s">
        <v>33</v>
      </c>
      <c r="AA74" s="107">
        <v>41061</v>
      </c>
      <c r="AB74" s="107">
        <v>41600</v>
      </c>
      <c r="AC74" s="4" t="s">
        <v>26</v>
      </c>
      <c r="AD74" s="4" t="s">
        <v>4084</v>
      </c>
    </row>
    <row r="75" spans="1:30" ht="120.75" x14ac:dyDescent="0.25">
      <c r="A75" s="6">
        <v>2195725</v>
      </c>
      <c r="B75" s="7" t="s">
        <v>1511</v>
      </c>
      <c r="C75" s="7" t="s">
        <v>1512</v>
      </c>
      <c r="D75" s="7" t="s">
        <v>4085</v>
      </c>
      <c r="E75" s="7" t="s">
        <v>4085</v>
      </c>
      <c r="F75" s="7"/>
      <c r="G75" s="7" t="s">
        <v>3954</v>
      </c>
      <c r="H75" s="7" t="s">
        <v>22</v>
      </c>
      <c r="I75" s="7" t="s">
        <v>32</v>
      </c>
      <c r="J75" s="7"/>
      <c r="K75" s="10">
        <v>40</v>
      </c>
      <c r="L75" s="8"/>
      <c r="M75" s="8"/>
      <c r="N75" s="8">
        <v>1.95</v>
      </c>
      <c r="O75" s="8">
        <v>0.24</v>
      </c>
      <c r="P75" s="105">
        <v>15</v>
      </c>
      <c r="Q75" s="8"/>
      <c r="R75" s="8"/>
      <c r="S75" s="8"/>
      <c r="T75" s="7"/>
      <c r="U75" s="4"/>
      <c r="V75" s="5"/>
      <c r="W75" s="5"/>
      <c r="X75" s="5"/>
      <c r="Y75" s="5"/>
      <c r="Z75" s="4" t="s">
        <v>33</v>
      </c>
      <c r="AA75" s="107">
        <v>41061</v>
      </c>
      <c r="AB75" s="107">
        <v>41600</v>
      </c>
      <c r="AC75" s="4" t="s">
        <v>26</v>
      </c>
      <c r="AD75" s="4" t="s">
        <v>4086</v>
      </c>
    </row>
    <row r="76" spans="1:30" ht="120.75" x14ac:dyDescent="0.25">
      <c r="A76" s="3">
        <v>2198212</v>
      </c>
      <c r="B76" s="4" t="s">
        <v>1511</v>
      </c>
      <c r="C76" s="4" t="s">
        <v>1512</v>
      </c>
      <c r="D76" s="4" t="s">
        <v>4087</v>
      </c>
      <c r="E76" s="4" t="s">
        <v>4087</v>
      </c>
      <c r="F76" s="4"/>
      <c r="G76" s="4" t="s">
        <v>3954</v>
      </c>
      <c r="H76" s="4" t="s">
        <v>22</v>
      </c>
      <c r="I76" s="4" t="s">
        <v>32</v>
      </c>
      <c r="J76" s="4"/>
      <c r="K76" s="9">
        <v>120</v>
      </c>
      <c r="L76" s="5"/>
      <c r="M76" s="5"/>
      <c r="N76" s="5">
        <v>2.82</v>
      </c>
      <c r="O76" s="5">
        <v>0.23</v>
      </c>
      <c r="P76" s="106">
        <v>15</v>
      </c>
      <c r="Q76" s="5"/>
      <c r="R76" s="5"/>
      <c r="S76" s="5"/>
      <c r="T76" s="4"/>
      <c r="U76" s="4"/>
      <c r="V76" s="5"/>
      <c r="W76" s="5"/>
      <c r="X76" s="5"/>
      <c r="Y76" s="5"/>
      <c r="Z76" s="4" t="s">
        <v>33</v>
      </c>
      <c r="AA76" s="107">
        <v>40954</v>
      </c>
      <c r="AB76" s="107">
        <v>41614</v>
      </c>
      <c r="AC76" s="4" t="s">
        <v>26</v>
      </c>
      <c r="AD76" s="4" t="s">
        <v>4088</v>
      </c>
    </row>
    <row r="77" spans="1:30" ht="120.75" x14ac:dyDescent="0.25">
      <c r="A77" s="6">
        <v>2198213</v>
      </c>
      <c r="B77" s="7" t="s">
        <v>1511</v>
      </c>
      <c r="C77" s="7" t="s">
        <v>1512</v>
      </c>
      <c r="D77" s="7" t="s">
        <v>4089</v>
      </c>
      <c r="E77" s="7" t="s">
        <v>4089</v>
      </c>
      <c r="F77" s="7"/>
      <c r="G77" s="7" t="s">
        <v>3954</v>
      </c>
      <c r="H77" s="7" t="s">
        <v>22</v>
      </c>
      <c r="I77" s="7" t="s">
        <v>32</v>
      </c>
      <c r="J77" s="7"/>
      <c r="K77" s="10">
        <v>120</v>
      </c>
      <c r="L77" s="8"/>
      <c r="M77" s="8"/>
      <c r="N77" s="8">
        <v>2.82</v>
      </c>
      <c r="O77" s="8">
        <v>0.23</v>
      </c>
      <c r="P77" s="105">
        <v>15</v>
      </c>
      <c r="Q77" s="8"/>
      <c r="R77" s="8"/>
      <c r="S77" s="8"/>
      <c r="T77" s="7"/>
      <c r="U77" s="4"/>
      <c r="V77" s="5"/>
      <c r="W77" s="5"/>
      <c r="X77" s="5"/>
      <c r="Y77" s="5"/>
      <c r="Z77" s="4" t="s">
        <v>33</v>
      </c>
      <c r="AA77" s="107">
        <v>40954</v>
      </c>
      <c r="AB77" s="107">
        <v>41614</v>
      </c>
      <c r="AC77" s="4" t="s">
        <v>26</v>
      </c>
      <c r="AD77" s="4" t="s">
        <v>4090</v>
      </c>
    </row>
    <row r="78" spans="1:30" ht="120.75" x14ac:dyDescent="0.25">
      <c r="A78" s="3">
        <v>2198214</v>
      </c>
      <c r="B78" s="4" t="s">
        <v>1511</v>
      </c>
      <c r="C78" s="4" t="s">
        <v>1512</v>
      </c>
      <c r="D78" s="4" t="s">
        <v>4091</v>
      </c>
      <c r="E78" s="4" t="s">
        <v>4091</v>
      </c>
      <c r="F78" s="4"/>
      <c r="G78" s="4" t="s">
        <v>3954</v>
      </c>
      <c r="H78" s="4" t="s">
        <v>22</v>
      </c>
      <c r="I78" s="4" t="s">
        <v>32</v>
      </c>
      <c r="J78" s="4"/>
      <c r="K78" s="9">
        <v>120</v>
      </c>
      <c r="L78" s="5"/>
      <c r="M78" s="5"/>
      <c r="N78" s="5">
        <v>2.82</v>
      </c>
      <c r="O78" s="5">
        <v>0.23</v>
      </c>
      <c r="P78" s="106">
        <v>15</v>
      </c>
      <c r="Q78" s="5"/>
      <c r="R78" s="5"/>
      <c r="S78" s="5"/>
      <c r="T78" s="4"/>
      <c r="U78" s="4"/>
      <c r="V78" s="5"/>
      <c r="W78" s="5"/>
      <c r="X78" s="5"/>
      <c r="Y78" s="5"/>
      <c r="Z78" s="4" t="s">
        <v>33</v>
      </c>
      <c r="AA78" s="107">
        <v>40954</v>
      </c>
      <c r="AB78" s="107">
        <v>41614</v>
      </c>
      <c r="AC78" s="4" t="s">
        <v>26</v>
      </c>
      <c r="AD78" s="4" t="s">
        <v>4092</v>
      </c>
    </row>
    <row r="79" spans="1:30" ht="120.75" x14ac:dyDescent="0.25">
      <c r="A79" s="6">
        <v>2198358</v>
      </c>
      <c r="B79" s="7" t="s">
        <v>1511</v>
      </c>
      <c r="C79" s="7" t="s">
        <v>1512</v>
      </c>
      <c r="D79" s="7" t="s">
        <v>4093</v>
      </c>
      <c r="E79" s="7" t="s">
        <v>4093</v>
      </c>
      <c r="F79" s="7"/>
      <c r="G79" s="7" t="s">
        <v>3954</v>
      </c>
      <c r="H79" s="7" t="s">
        <v>22</v>
      </c>
      <c r="I79" s="7" t="s">
        <v>32</v>
      </c>
      <c r="J79" s="7"/>
      <c r="K79" s="10">
        <v>40</v>
      </c>
      <c r="L79" s="8"/>
      <c r="M79" s="8"/>
      <c r="N79" s="8">
        <v>2.5</v>
      </c>
      <c r="O79" s="8">
        <v>0.12</v>
      </c>
      <c r="P79" s="105">
        <v>15</v>
      </c>
      <c r="Q79" s="8"/>
      <c r="R79" s="8"/>
      <c r="S79" s="8"/>
      <c r="T79" s="7"/>
      <c r="U79" s="4"/>
      <c r="V79" s="5"/>
      <c r="W79" s="5"/>
      <c r="X79" s="5"/>
      <c r="Y79" s="5"/>
      <c r="Z79" s="4" t="s">
        <v>33</v>
      </c>
      <c r="AA79" s="107">
        <v>41136</v>
      </c>
      <c r="AB79" s="107">
        <v>41614</v>
      </c>
      <c r="AC79" s="4" t="s">
        <v>26</v>
      </c>
      <c r="AD79" s="4" t="s">
        <v>4094</v>
      </c>
    </row>
    <row r="80" spans="1:30" ht="120.75" x14ac:dyDescent="0.25">
      <c r="A80" s="3">
        <v>2200017</v>
      </c>
      <c r="B80" s="4" t="s">
        <v>1511</v>
      </c>
      <c r="C80" s="4" t="s">
        <v>1512</v>
      </c>
      <c r="D80" s="4" t="s">
        <v>4095</v>
      </c>
      <c r="E80" s="4" t="s">
        <v>4095</v>
      </c>
      <c r="F80" s="4"/>
      <c r="G80" s="4" t="s">
        <v>3954</v>
      </c>
      <c r="H80" s="4" t="s">
        <v>22</v>
      </c>
      <c r="I80" s="4" t="s">
        <v>32</v>
      </c>
      <c r="J80" s="4"/>
      <c r="K80" s="9">
        <v>120</v>
      </c>
      <c r="L80" s="5"/>
      <c r="M80" s="5"/>
      <c r="N80" s="5">
        <v>2.17</v>
      </c>
      <c r="O80" s="5">
        <v>0.28000000000000003</v>
      </c>
      <c r="P80" s="106">
        <v>15</v>
      </c>
      <c r="Q80" s="5"/>
      <c r="R80" s="5"/>
      <c r="S80" s="5"/>
      <c r="T80" s="4"/>
      <c r="U80" s="4"/>
      <c r="V80" s="5"/>
      <c r="W80" s="5"/>
      <c r="X80" s="5"/>
      <c r="Y80" s="5"/>
      <c r="Z80" s="4" t="s">
        <v>33</v>
      </c>
      <c r="AA80" s="107">
        <v>40862</v>
      </c>
      <c r="AB80" s="107">
        <v>41632</v>
      </c>
      <c r="AC80" s="4" t="s">
        <v>26</v>
      </c>
      <c r="AD80" s="4" t="s">
        <v>4096</v>
      </c>
    </row>
    <row r="81" spans="1:30" ht="120.75" x14ac:dyDescent="0.25">
      <c r="A81" s="6">
        <v>2200018</v>
      </c>
      <c r="B81" s="7" t="s">
        <v>1511</v>
      </c>
      <c r="C81" s="7" t="s">
        <v>1512</v>
      </c>
      <c r="D81" s="7" t="s">
        <v>4097</v>
      </c>
      <c r="E81" s="7" t="s">
        <v>4097</v>
      </c>
      <c r="F81" s="7"/>
      <c r="G81" s="7" t="s">
        <v>3954</v>
      </c>
      <c r="H81" s="7" t="s">
        <v>22</v>
      </c>
      <c r="I81" s="7" t="s">
        <v>32</v>
      </c>
      <c r="J81" s="7"/>
      <c r="K81" s="10">
        <v>120</v>
      </c>
      <c r="L81" s="8"/>
      <c r="M81" s="8"/>
      <c r="N81" s="8">
        <v>2.17</v>
      </c>
      <c r="O81" s="8">
        <v>0.28000000000000003</v>
      </c>
      <c r="P81" s="105">
        <v>15</v>
      </c>
      <c r="Q81" s="8"/>
      <c r="R81" s="8"/>
      <c r="S81" s="8"/>
      <c r="T81" s="7"/>
      <c r="U81" s="4"/>
      <c r="V81" s="5"/>
      <c r="W81" s="5"/>
      <c r="X81" s="5"/>
      <c r="Y81" s="5"/>
      <c r="Z81" s="4" t="s">
        <v>33</v>
      </c>
      <c r="AA81" s="107">
        <v>40862</v>
      </c>
      <c r="AB81" s="107">
        <v>41632</v>
      </c>
      <c r="AC81" s="4" t="s">
        <v>26</v>
      </c>
      <c r="AD81" s="4" t="s">
        <v>4098</v>
      </c>
    </row>
    <row r="82" spans="1:30" ht="120.75" x14ac:dyDescent="0.25">
      <c r="A82" s="3">
        <v>2308375</v>
      </c>
      <c r="B82" s="4" t="s">
        <v>1511</v>
      </c>
      <c r="C82" s="4" t="s">
        <v>1512</v>
      </c>
      <c r="D82" s="4" t="s">
        <v>1560</v>
      </c>
      <c r="E82" s="4" t="s">
        <v>1560</v>
      </c>
      <c r="F82" s="4" t="s">
        <v>1561</v>
      </c>
      <c r="G82" s="4" t="s">
        <v>3954</v>
      </c>
      <c r="H82" s="4" t="s">
        <v>22</v>
      </c>
      <c r="I82" s="4" t="s">
        <v>3955</v>
      </c>
      <c r="J82" s="4"/>
      <c r="K82" s="9">
        <v>5</v>
      </c>
      <c r="L82" s="5"/>
      <c r="M82" s="5"/>
      <c r="N82" s="5">
        <v>0.34</v>
      </c>
      <c r="O82" s="5">
        <v>0.34</v>
      </c>
      <c r="P82" s="106">
        <v>15</v>
      </c>
      <c r="Q82" s="5"/>
      <c r="R82" s="5"/>
      <c r="S82" s="5"/>
      <c r="T82" s="4"/>
      <c r="U82" s="4"/>
      <c r="V82" s="5"/>
      <c r="W82" s="5"/>
      <c r="X82" s="5"/>
      <c r="Y82" s="5"/>
      <c r="Z82" s="4" t="s">
        <v>33</v>
      </c>
      <c r="AA82" s="107">
        <v>43105</v>
      </c>
      <c r="AB82" s="107">
        <v>43090</v>
      </c>
      <c r="AC82" s="4" t="s">
        <v>26</v>
      </c>
      <c r="AD82" s="4" t="s">
        <v>4099</v>
      </c>
    </row>
    <row r="83" spans="1:30" ht="120.75" x14ac:dyDescent="0.25">
      <c r="A83" s="6">
        <v>2248117</v>
      </c>
      <c r="B83" s="7" t="s">
        <v>1511</v>
      </c>
      <c r="C83" s="7" t="s">
        <v>1512</v>
      </c>
      <c r="D83" s="7" t="s">
        <v>1562</v>
      </c>
      <c r="E83" s="7" t="s">
        <v>1562</v>
      </c>
      <c r="F83" s="7" t="s">
        <v>1563</v>
      </c>
      <c r="G83" s="7" t="s">
        <v>3954</v>
      </c>
      <c r="H83" s="7" t="s">
        <v>22</v>
      </c>
      <c r="I83" s="7" t="s">
        <v>3955</v>
      </c>
      <c r="J83" s="7"/>
      <c r="K83" s="10">
        <v>5</v>
      </c>
      <c r="L83" s="8"/>
      <c r="M83" s="8"/>
      <c r="N83" s="8">
        <v>0.36</v>
      </c>
      <c r="O83" s="8">
        <v>0.36</v>
      </c>
      <c r="P83" s="105">
        <v>15</v>
      </c>
      <c r="Q83" s="8"/>
      <c r="R83" s="8"/>
      <c r="S83" s="8"/>
      <c r="T83" s="7"/>
      <c r="U83" s="4"/>
      <c r="V83" s="5"/>
      <c r="W83" s="5"/>
      <c r="X83" s="5"/>
      <c r="Y83" s="5"/>
      <c r="Z83" s="4" t="s">
        <v>33</v>
      </c>
      <c r="AA83" s="107">
        <v>42264</v>
      </c>
      <c r="AB83" s="107">
        <v>42264</v>
      </c>
      <c r="AC83" s="4" t="s">
        <v>26</v>
      </c>
      <c r="AD83" s="4" t="s">
        <v>4100</v>
      </c>
    </row>
    <row r="84" spans="1:30" ht="120.75" x14ac:dyDescent="0.25">
      <c r="A84" s="3">
        <v>2210087</v>
      </c>
      <c r="B84" s="4" t="s">
        <v>1511</v>
      </c>
      <c r="C84" s="4" t="s">
        <v>1512</v>
      </c>
      <c r="D84" s="4" t="s">
        <v>1564</v>
      </c>
      <c r="E84" s="4" t="s">
        <v>1564</v>
      </c>
      <c r="F84" s="4"/>
      <c r="G84" s="4" t="s">
        <v>3954</v>
      </c>
      <c r="H84" s="4" t="s">
        <v>22</v>
      </c>
      <c r="I84" s="4" t="s">
        <v>32</v>
      </c>
      <c r="J84" s="4"/>
      <c r="K84" s="9">
        <v>10</v>
      </c>
      <c r="L84" s="5"/>
      <c r="M84" s="5"/>
      <c r="N84" s="5">
        <v>1.87</v>
      </c>
      <c r="O84" s="5">
        <v>0.18</v>
      </c>
      <c r="P84" s="106">
        <v>15</v>
      </c>
      <c r="Q84" s="5"/>
      <c r="R84" s="5"/>
      <c r="S84" s="5"/>
      <c r="T84" s="4"/>
      <c r="U84" s="4"/>
      <c r="V84" s="5"/>
      <c r="W84" s="5"/>
      <c r="X84" s="5"/>
      <c r="Y84" s="5"/>
      <c r="Z84" s="4" t="s">
        <v>33</v>
      </c>
      <c r="AA84" s="107">
        <v>41810</v>
      </c>
      <c r="AB84" s="107">
        <v>41761</v>
      </c>
      <c r="AC84" s="4" t="s">
        <v>26</v>
      </c>
      <c r="AD84" s="4" t="s">
        <v>4101</v>
      </c>
    </row>
    <row r="85" spans="1:30" ht="120.75" x14ac:dyDescent="0.25">
      <c r="A85" s="6">
        <v>2210085</v>
      </c>
      <c r="B85" s="7" t="s">
        <v>1511</v>
      </c>
      <c r="C85" s="7" t="s">
        <v>1512</v>
      </c>
      <c r="D85" s="7" t="s">
        <v>1565</v>
      </c>
      <c r="E85" s="7" t="s">
        <v>1565</v>
      </c>
      <c r="F85" s="7"/>
      <c r="G85" s="7" t="s">
        <v>3954</v>
      </c>
      <c r="H85" s="7" t="s">
        <v>22</v>
      </c>
      <c r="I85" s="7" t="s">
        <v>32</v>
      </c>
      <c r="J85" s="7"/>
      <c r="K85" s="10">
        <v>10</v>
      </c>
      <c r="L85" s="8"/>
      <c r="M85" s="8"/>
      <c r="N85" s="8">
        <v>1.87</v>
      </c>
      <c r="O85" s="8">
        <v>0.18</v>
      </c>
      <c r="P85" s="105">
        <v>15</v>
      </c>
      <c r="Q85" s="8"/>
      <c r="R85" s="8"/>
      <c r="S85" s="8"/>
      <c r="T85" s="7"/>
      <c r="U85" s="4"/>
      <c r="V85" s="5"/>
      <c r="W85" s="5"/>
      <c r="X85" s="5"/>
      <c r="Y85" s="5"/>
      <c r="Z85" s="4" t="s">
        <v>33</v>
      </c>
      <c r="AA85" s="107">
        <v>41810</v>
      </c>
      <c r="AB85" s="107">
        <v>41761</v>
      </c>
      <c r="AC85" s="4" t="s">
        <v>26</v>
      </c>
      <c r="AD85" s="4" t="s">
        <v>4102</v>
      </c>
    </row>
    <row r="86" spans="1:30" ht="120.75" x14ac:dyDescent="0.25">
      <c r="A86" s="3">
        <v>2198981</v>
      </c>
      <c r="B86" s="4" t="s">
        <v>1511</v>
      </c>
      <c r="C86" s="4" t="s">
        <v>1512</v>
      </c>
      <c r="D86" s="4" t="s">
        <v>4103</v>
      </c>
      <c r="E86" s="4" t="s">
        <v>4103</v>
      </c>
      <c r="F86" s="4"/>
      <c r="G86" s="4" t="s">
        <v>3954</v>
      </c>
      <c r="H86" s="4" t="s">
        <v>22</v>
      </c>
      <c r="I86" s="4" t="s">
        <v>32</v>
      </c>
      <c r="J86" s="4"/>
      <c r="K86" s="9">
        <v>20</v>
      </c>
      <c r="L86" s="5"/>
      <c r="M86" s="5"/>
      <c r="N86" s="5">
        <v>2.16</v>
      </c>
      <c r="O86" s="5">
        <v>0.12</v>
      </c>
      <c r="P86" s="106">
        <v>15</v>
      </c>
      <c r="Q86" s="5"/>
      <c r="R86" s="5"/>
      <c r="S86" s="5"/>
      <c r="T86" s="4"/>
      <c r="U86" s="4"/>
      <c r="V86" s="5"/>
      <c r="W86" s="5"/>
      <c r="X86" s="5"/>
      <c r="Y86" s="5"/>
      <c r="Z86" s="4" t="s">
        <v>33</v>
      </c>
      <c r="AA86" s="107">
        <v>40313</v>
      </c>
      <c r="AB86" s="107">
        <v>41620</v>
      </c>
      <c r="AC86" s="4" t="s">
        <v>26</v>
      </c>
      <c r="AD86" s="4" t="s">
        <v>4104</v>
      </c>
    </row>
    <row r="87" spans="1:30" ht="120.75" x14ac:dyDescent="0.25">
      <c r="A87" s="6">
        <v>2200021</v>
      </c>
      <c r="B87" s="7" t="s">
        <v>1511</v>
      </c>
      <c r="C87" s="7" t="s">
        <v>1512</v>
      </c>
      <c r="D87" s="7" t="s">
        <v>4105</v>
      </c>
      <c r="E87" s="7" t="s">
        <v>4105</v>
      </c>
      <c r="F87" s="7"/>
      <c r="G87" s="7" t="s">
        <v>3954</v>
      </c>
      <c r="H87" s="7" t="s">
        <v>22</v>
      </c>
      <c r="I87" s="7" t="s">
        <v>32</v>
      </c>
      <c r="J87" s="7"/>
      <c r="K87" s="10">
        <v>120</v>
      </c>
      <c r="L87" s="8"/>
      <c r="M87" s="8"/>
      <c r="N87" s="8">
        <v>2.17</v>
      </c>
      <c r="O87" s="8">
        <v>0.28000000000000003</v>
      </c>
      <c r="P87" s="105">
        <v>15</v>
      </c>
      <c r="Q87" s="8"/>
      <c r="R87" s="8"/>
      <c r="S87" s="8"/>
      <c r="T87" s="7"/>
      <c r="U87" s="4"/>
      <c r="V87" s="5"/>
      <c r="W87" s="5"/>
      <c r="X87" s="5"/>
      <c r="Y87" s="5"/>
      <c r="Z87" s="4" t="s">
        <v>33</v>
      </c>
      <c r="AA87" s="107">
        <v>40862</v>
      </c>
      <c r="AB87" s="107">
        <v>41632</v>
      </c>
      <c r="AC87" s="4" t="s">
        <v>26</v>
      </c>
      <c r="AD87" s="4" t="s">
        <v>4106</v>
      </c>
    </row>
    <row r="88" spans="1:30" ht="120.75" x14ac:dyDescent="0.25">
      <c r="A88" s="3">
        <v>2220881</v>
      </c>
      <c r="B88" s="4" t="s">
        <v>1511</v>
      </c>
      <c r="C88" s="4" t="s">
        <v>1512</v>
      </c>
      <c r="D88" s="4" t="s">
        <v>1566</v>
      </c>
      <c r="E88" s="4" t="s">
        <v>1566</v>
      </c>
      <c r="F88" s="4" t="s">
        <v>1567</v>
      </c>
      <c r="G88" s="4" t="s">
        <v>3954</v>
      </c>
      <c r="H88" s="4" t="s">
        <v>27</v>
      </c>
      <c r="I88" s="4" t="s">
        <v>32</v>
      </c>
      <c r="J88" s="4"/>
      <c r="K88" s="9">
        <v>12</v>
      </c>
      <c r="L88" s="5"/>
      <c r="M88" s="5"/>
      <c r="N88" s="5">
        <v>0.38</v>
      </c>
      <c r="O88" s="5">
        <v>0.38</v>
      </c>
      <c r="P88" s="106">
        <v>15</v>
      </c>
      <c r="Q88" s="5"/>
      <c r="R88" s="5"/>
      <c r="S88" s="5"/>
      <c r="T88" s="4"/>
      <c r="U88" s="4"/>
      <c r="V88" s="5"/>
      <c r="W88" s="5"/>
      <c r="X88" s="5"/>
      <c r="Y88" s="5"/>
      <c r="Z88" s="4" t="s">
        <v>33</v>
      </c>
      <c r="AA88" s="107">
        <v>41942</v>
      </c>
      <c r="AB88" s="107">
        <v>41911</v>
      </c>
      <c r="AC88" s="4" t="s">
        <v>26</v>
      </c>
      <c r="AD88" s="4" t="s">
        <v>4107</v>
      </c>
    </row>
    <row r="89" spans="1:30" ht="120.75" x14ac:dyDescent="0.25">
      <c r="A89" s="6">
        <v>2195484</v>
      </c>
      <c r="B89" s="7" t="s">
        <v>1511</v>
      </c>
      <c r="C89" s="7" t="s">
        <v>1512</v>
      </c>
      <c r="D89" s="7" t="s">
        <v>4108</v>
      </c>
      <c r="E89" s="7" t="s">
        <v>4108</v>
      </c>
      <c r="F89" s="7"/>
      <c r="G89" s="7" t="s">
        <v>3954</v>
      </c>
      <c r="H89" s="7" t="s">
        <v>22</v>
      </c>
      <c r="I89" s="7" t="s">
        <v>32</v>
      </c>
      <c r="J89" s="7"/>
      <c r="K89" s="10">
        <v>60</v>
      </c>
      <c r="L89" s="8"/>
      <c r="M89" s="8"/>
      <c r="N89" s="8">
        <v>2.15</v>
      </c>
      <c r="O89" s="8">
        <v>0.13</v>
      </c>
      <c r="P89" s="105">
        <v>15</v>
      </c>
      <c r="Q89" s="8"/>
      <c r="R89" s="8"/>
      <c r="S89" s="8"/>
      <c r="T89" s="7"/>
      <c r="U89" s="4"/>
      <c r="V89" s="5"/>
      <c r="W89" s="5"/>
      <c r="X89" s="5"/>
      <c r="Y89" s="5"/>
      <c r="Z89" s="4" t="s">
        <v>33</v>
      </c>
      <c r="AA89" s="107">
        <v>40209</v>
      </c>
      <c r="AB89" s="107">
        <v>41600</v>
      </c>
      <c r="AC89" s="4" t="s">
        <v>26</v>
      </c>
      <c r="AD89" s="4" t="s">
        <v>4109</v>
      </c>
    </row>
    <row r="90" spans="1:30" ht="120.75" x14ac:dyDescent="0.25">
      <c r="A90" s="3">
        <v>2194633</v>
      </c>
      <c r="B90" s="4" t="s">
        <v>1511</v>
      </c>
      <c r="C90" s="4" t="s">
        <v>1512</v>
      </c>
      <c r="D90" s="4" t="s">
        <v>1568</v>
      </c>
      <c r="E90" s="4" t="s">
        <v>1568</v>
      </c>
      <c r="F90" s="4"/>
      <c r="G90" s="4" t="s">
        <v>3954</v>
      </c>
      <c r="H90" s="4" t="s">
        <v>22</v>
      </c>
      <c r="I90" s="4" t="s">
        <v>32</v>
      </c>
      <c r="J90" s="4"/>
      <c r="K90" s="9">
        <v>10</v>
      </c>
      <c r="L90" s="5"/>
      <c r="M90" s="5"/>
      <c r="N90" s="5">
        <v>2.3199999999999998</v>
      </c>
      <c r="O90" s="5">
        <v>0.26</v>
      </c>
      <c r="P90" s="106">
        <v>0</v>
      </c>
      <c r="Q90" s="5"/>
      <c r="R90" s="5"/>
      <c r="S90" s="5"/>
      <c r="T90" s="4"/>
      <c r="U90" s="4"/>
      <c r="V90" s="5"/>
      <c r="W90" s="5"/>
      <c r="X90" s="5"/>
      <c r="Y90" s="5"/>
      <c r="Z90" s="4" t="s">
        <v>33</v>
      </c>
      <c r="AA90" s="107">
        <v>41640</v>
      </c>
      <c r="AB90" s="107">
        <v>41564</v>
      </c>
      <c r="AC90" s="4" t="s">
        <v>26</v>
      </c>
      <c r="AD90" s="4" t="s">
        <v>4110</v>
      </c>
    </row>
    <row r="91" spans="1:30" ht="120.75" x14ac:dyDescent="0.25">
      <c r="A91" s="6">
        <v>2198376</v>
      </c>
      <c r="B91" s="7" t="s">
        <v>1511</v>
      </c>
      <c r="C91" s="7" t="s">
        <v>1512</v>
      </c>
      <c r="D91" s="7" t="s">
        <v>4111</v>
      </c>
      <c r="E91" s="7" t="s">
        <v>4111</v>
      </c>
      <c r="F91" s="7"/>
      <c r="G91" s="7" t="s">
        <v>3954</v>
      </c>
      <c r="H91" s="7" t="s">
        <v>22</v>
      </c>
      <c r="I91" s="7" t="s">
        <v>32</v>
      </c>
      <c r="J91" s="7"/>
      <c r="K91" s="10">
        <v>5</v>
      </c>
      <c r="L91" s="8"/>
      <c r="M91" s="8"/>
      <c r="N91" s="8">
        <v>1.06</v>
      </c>
      <c r="O91" s="8">
        <v>0.12</v>
      </c>
      <c r="P91" s="105">
        <v>2</v>
      </c>
      <c r="Q91" s="8"/>
      <c r="R91" s="8"/>
      <c r="S91" s="8"/>
      <c r="T91" s="7"/>
      <c r="U91" s="4"/>
      <c r="V91" s="5"/>
      <c r="W91" s="5"/>
      <c r="X91" s="5"/>
      <c r="Y91" s="5"/>
      <c r="Z91" s="4" t="s">
        <v>33</v>
      </c>
      <c r="AA91" s="107">
        <v>40754</v>
      </c>
      <c r="AB91" s="107">
        <v>41614</v>
      </c>
      <c r="AC91" s="4" t="s">
        <v>26</v>
      </c>
      <c r="AD91" s="4" t="s">
        <v>4112</v>
      </c>
    </row>
    <row r="92" spans="1:30" ht="120.75" x14ac:dyDescent="0.25">
      <c r="A92" s="3">
        <v>2195745</v>
      </c>
      <c r="B92" s="4" t="s">
        <v>1511</v>
      </c>
      <c r="C92" s="4" t="s">
        <v>1512</v>
      </c>
      <c r="D92" s="4" t="s">
        <v>1569</v>
      </c>
      <c r="E92" s="4" t="s">
        <v>1569</v>
      </c>
      <c r="F92" s="4"/>
      <c r="G92" s="4" t="s">
        <v>3954</v>
      </c>
      <c r="H92" s="4" t="s">
        <v>22</v>
      </c>
      <c r="I92" s="4" t="s">
        <v>32</v>
      </c>
      <c r="J92" s="4"/>
      <c r="K92" s="9">
        <v>8</v>
      </c>
      <c r="L92" s="5"/>
      <c r="M92" s="5"/>
      <c r="N92" s="5">
        <v>4.01</v>
      </c>
      <c r="O92" s="5">
        <v>0.16</v>
      </c>
      <c r="P92" s="106">
        <v>0</v>
      </c>
      <c r="Q92" s="5"/>
      <c r="R92" s="5"/>
      <c r="S92" s="5"/>
      <c r="T92" s="4"/>
      <c r="U92" s="4"/>
      <c r="V92" s="5"/>
      <c r="W92" s="5"/>
      <c r="X92" s="5"/>
      <c r="Y92" s="5"/>
      <c r="Z92" s="4" t="s">
        <v>34</v>
      </c>
      <c r="AA92" s="107">
        <v>41548</v>
      </c>
      <c r="AB92" s="107">
        <v>41600</v>
      </c>
      <c r="AC92" s="4" t="s">
        <v>26</v>
      </c>
      <c r="AD92" s="4" t="s">
        <v>4113</v>
      </c>
    </row>
    <row r="93" spans="1:30" ht="120.75" x14ac:dyDescent="0.25">
      <c r="A93" s="6">
        <v>2193594</v>
      </c>
      <c r="B93" s="7" t="s">
        <v>1511</v>
      </c>
      <c r="C93" s="7" t="s">
        <v>1512</v>
      </c>
      <c r="D93" s="7" t="s">
        <v>4114</v>
      </c>
      <c r="E93" s="7" t="s">
        <v>4114</v>
      </c>
      <c r="F93" s="7"/>
      <c r="G93" s="7" t="s">
        <v>3954</v>
      </c>
      <c r="H93" s="7" t="s">
        <v>22</v>
      </c>
      <c r="I93" s="7" t="s">
        <v>32</v>
      </c>
      <c r="J93" s="7"/>
      <c r="K93" s="10">
        <v>30</v>
      </c>
      <c r="L93" s="8"/>
      <c r="M93" s="8"/>
      <c r="N93" s="8">
        <v>1.94</v>
      </c>
      <c r="O93" s="8">
        <v>0.23</v>
      </c>
      <c r="P93" s="105">
        <v>15</v>
      </c>
      <c r="Q93" s="8"/>
      <c r="R93" s="8"/>
      <c r="S93" s="8"/>
      <c r="T93" s="7"/>
      <c r="U93" s="4"/>
      <c r="V93" s="5"/>
      <c r="W93" s="5"/>
      <c r="X93" s="5"/>
      <c r="Y93" s="5"/>
      <c r="Z93" s="4" t="s">
        <v>33</v>
      </c>
      <c r="AA93" s="107">
        <v>40405</v>
      </c>
      <c r="AB93" s="107">
        <v>41575</v>
      </c>
      <c r="AC93" s="4" t="s">
        <v>26</v>
      </c>
      <c r="AD93" s="4" t="s">
        <v>4115</v>
      </c>
    </row>
    <row r="94" spans="1:30" ht="120.75" x14ac:dyDescent="0.25">
      <c r="A94" s="3">
        <v>2193595</v>
      </c>
      <c r="B94" s="4" t="s">
        <v>1511</v>
      </c>
      <c r="C94" s="4" t="s">
        <v>1512</v>
      </c>
      <c r="D94" s="4" t="s">
        <v>4116</v>
      </c>
      <c r="E94" s="4" t="s">
        <v>4116</v>
      </c>
      <c r="F94" s="4"/>
      <c r="G94" s="4" t="s">
        <v>3954</v>
      </c>
      <c r="H94" s="4" t="s">
        <v>22</v>
      </c>
      <c r="I94" s="4" t="s">
        <v>32</v>
      </c>
      <c r="J94" s="4"/>
      <c r="K94" s="9">
        <v>30</v>
      </c>
      <c r="L94" s="5"/>
      <c r="M94" s="5"/>
      <c r="N94" s="5">
        <v>1.94</v>
      </c>
      <c r="O94" s="5">
        <v>0.23</v>
      </c>
      <c r="P94" s="106">
        <v>15</v>
      </c>
      <c r="Q94" s="5"/>
      <c r="R94" s="5"/>
      <c r="S94" s="5"/>
      <c r="T94" s="4"/>
      <c r="U94" s="4"/>
      <c r="V94" s="5"/>
      <c r="W94" s="5"/>
      <c r="X94" s="5"/>
      <c r="Y94" s="5"/>
      <c r="Z94" s="4" t="s">
        <v>33</v>
      </c>
      <c r="AA94" s="107">
        <v>40405</v>
      </c>
      <c r="AB94" s="107">
        <v>41575</v>
      </c>
      <c r="AC94" s="4" t="s">
        <v>26</v>
      </c>
      <c r="AD94" s="4" t="s">
        <v>4117</v>
      </c>
    </row>
    <row r="95" spans="1:30" ht="120.75" x14ac:dyDescent="0.25">
      <c r="A95" s="6">
        <v>2194524</v>
      </c>
      <c r="B95" s="7" t="s">
        <v>1511</v>
      </c>
      <c r="C95" s="7" t="s">
        <v>1512</v>
      </c>
      <c r="D95" s="7" t="s">
        <v>4118</v>
      </c>
      <c r="E95" s="7" t="s">
        <v>4118</v>
      </c>
      <c r="F95" s="7"/>
      <c r="G95" s="7" t="s">
        <v>3954</v>
      </c>
      <c r="H95" s="7" t="s">
        <v>22</v>
      </c>
      <c r="I95" s="7" t="s">
        <v>32</v>
      </c>
      <c r="J95" s="7"/>
      <c r="K95" s="10">
        <v>80</v>
      </c>
      <c r="L95" s="8"/>
      <c r="M95" s="8"/>
      <c r="N95" s="8">
        <v>2.66</v>
      </c>
      <c r="O95" s="8">
        <v>0.12</v>
      </c>
      <c r="P95" s="105">
        <v>15</v>
      </c>
      <c r="Q95" s="8"/>
      <c r="R95" s="8"/>
      <c r="S95" s="8"/>
      <c r="T95" s="7"/>
      <c r="U95" s="4"/>
      <c r="V95" s="5"/>
      <c r="W95" s="5"/>
      <c r="X95" s="5"/>
      <c r="Y95" s="5"/>
      <c r="Z95" s="4" t="s">
        <v>33</v>
      </c>
      <c r="AA95" s="107">
        <v>41044</v>
      </c>
      <c r="AB95" s="107">
        <v>41582</v>
      </c>
      <c r="AC95" s="4" t="s">
        <v>26</v>
      </c>
      <c r="AD95" s="4" t="s">
        <v>4119</v>
      </c>
    </row>
    <row r="96" spans="1:30" ht="120.75" x14ac:dyDescent="0.25">
      <c r="A96" s="3">
        <v>2194520</v>
      </c>
      <c r="B96" s="4" t="s">
        <v>1511</v>
      </c>
      <c r="C96" s="4" t="s">
        <v>1512</v>
      </c>
      <c r="D96" s="4" t="s">
        <v>4120</v>
      </c>
      <c r="E96" s="4" t="s">
        <v>4120</v>
      </c>
      <c r="F96" s="4"/>
      <c r="G96" s="4" t="s">
        <v>3954</v>
      </c>
      <c r="H96" s="4" t="s">
        <v>22</v>
      </c>
      <c r="I96" s="4" t="s">
        <v>32</v>
      </c>
      <c r="J96" s="4"/>
      <c r="K96" s="9">
        <v>80</v>
      </c>
      <c r="L96" s="5"/>
      <c r="M96" s="5"/>
      <c r="N96" s="5">
        <v>2.66</v>
      </c>
      <c r="O96" s="5">
        <v>0.12</v>
      </c>
      <c r="P96" s="106">
        <v>15</v>
      </c>
      <c r="Q96" s="5"/>
      <c r="R96" s="5"/>
      <c r="S96" s="5"/>
      <c r="T96" s="4"/>
      <c r="U96" s="4"/>
      <c r="V96" s="5"/>
      <c r="W96" s="5"/>
      <c r="X96" s="5"/>
      <c r="Y96" s="5"/>
      <c r="Z96" s="4" t="s">
        <v>33</v>
      </c>
      <c r="AA96" s="107">
        <v>41044</v>
      </c>
      <c r="AB96" s="107">
        <v>41582</v>
      </c>
      <c r="AC96" s="4" t="s">
        <v>26</v>
      </c>
      <c r="AD96" s="4" t="s">
        <v>4121</v>
      </c>
    </row>
    <row r="97" spans="1:30" ht="120.75" x14ac:dyDescent="0.25">
      <c r="A97" s="6">
        <v>2214756</v>
      </c>
      <c r="B97" s="7" t="s">
        <v>1511</v>
      </c>
      <c r="C97" s="7" t="s">
        <v>1512</v>
      </c>
      <c r="D97" s="7" t="s">
        <v>1570</v>
      </c>
      <c r="E97" s="7" t="s">
        <v>1570</v>
      </c>
      <c r="F97" s="7"/>
      <c r="G97" s="7" t="s">
        <v>3954</v>
      </c>
      <c r="H97" s="7" t="s">
        <v>22</v>
      </c>
      <c r="I97" s="7" t="s">
        <v>32</v>
      </c>
      <c r="J97" s="7"/>
      <c r="K97" s="10">
        <v>60</v>
      </c>
      <c r="L97" s="8"/>
      <c r="M97" s="8"/>
      <c r="N97" s="8">
        <v>2.44</v>
      </c>
      <c r="O97" s="8">
        <v>0.32</v>
      </c>
      <c r="P97" s="105">
        <v>15</v>
      </c>
      <c r="Q97" s="8"/>
      <c r="R97" s="8"/>
      <c r="S97" s="8"/>
      <c r="T97" s="7"/>
      <c r="U97" s="4"/>
      <c r="V97" s="5"/>
      <c r="W97" s="5"/>
      <c r="X97" s="5"/>
      <c r="Y97" s="5"/>
      <c r="Z97" s="4" t="s">
        <v>33</v>
      </c>
      <c r="AA97" s="107">
        <v>41883</v>
      </c>
      <c r="AB97" s="107">
        <v>41829</v>
      </c>
      <c r="AC97" s="4" t="s">
        <v>26</v>
      </c>
      <c r="AD97" s="4" t="s">
        <v>4122</v>
      </c>
    </row>
    <row r="98" spans="1:30" ht="120.75" x14ac:dyDescent="0.25">
      <c r="A98" s="3">
        <v>2198377</v>
      </c>
      <c r="B98" s="4" t="s">
        <v>1511</v>
      </c>
      <c r="C98" s="4" t="s">
        <v>1512</v>
      </c>
      <c r="D98" s="4" t="s">
        <v>4123</v>
      </c>
      <c r="E98" s="4" t="s">
        <v>4123</v>
      </c>
      <c r="F98" s="4"/>
      <c r="G98" s="4" t="s">
        <v>3954</v>
      </c>
      <c r="H98" s="4" t="s">
        <v>22</v>
      </c>
      <c r="I98" s="4" t="s">
        <v>32</v>
      </c>
      <c r="J98" s="4"/>
      <c r="K98" s="9">
        <v>5</v>
      </c>
      <c r="L98" s="5"/>
      <c r="M98" s="5"/>
      <c r="N98" s="5">
        <v>1.06</v>
      </c>
      <c r="O98" s="5">
        <v>0.12</v>
      </c>
      <c r="P98" s="106">
        <v>2</v>
      </c>
      <c r="Q98" s="5"/>
      <c r="R98" s="5"/>
      <c r="S98" s="5"/>
      <c r="T98" s="4"/>
      <c r="U98" s="4"/>
      <c r="V98" s="5"/>
      <c r="W98" s="5"/>
      <c r="X98" s="5"/>
      <c r="Y98" s="5"/>
      <c r="Z98" s="4" t="s">
        <v>33</v>
      </c>
      <c r="AA98" s="107">
        <v>40754</v>
      </c>
      <c r="AB98" s="107">
        <v>41614</v>
      </c>
      <c r="AC98" s="4" t="s">
        <v>26</v>
      </c>
      <c r="AD98" s="4" t="s">
        <v>4124</v>
      </c>
    </row>
    <row r="99" spans="1:30" ht="120.75" x14ac:dyDescent="0.25">
      <c r="A99" s="6">
        <v>2195747</v>
      </c>
      <c r="B99" s="7" t="s">
        <v>1511</v>
      </c>
      <c r="C99" s="7" t="s">
        <v>1512</v>
      </c>
      <c r="D99" s="7" t="s">
        <v>1571</v>
      </c>
      <c r="E99" s="7" t="s">
        <v>1571</v>
      </c>
      <c r="F99" s="7"/>
      <c r="G99" s="7" t="s">
        <v>3954</v>
      </c>
      <c r="H99" s="7" t="s">
        <v>22</v>
      </c>
      <c r="I99" s="7" t="s">
        <v>32</v>
      </c>
      <c r="J99" s="7"/>
      <c r="K99" s="10">
        <v>8</v>
      </c>
      <c r="L99" s="8"/>
      <c r="M99" s="8"/>
      <c r="N99" s="8">
        <v>4.01</v>
      </c>
      <c r="O99" s="8">
        <v>0.16</v>
      </c>
      <c r="P99" s="105">
        <v>0</v>
      </c>
      <c r="Q99" s="8"/>
      <c r="R99" s="8"/>
      <c r="S99" s="8"/>
      <c r="T99" s="7"/>
      <c r="U99" s="4"/>
      <c r="V99" s="5"/>
      <c r="W99" s="5"/>
      <c r="X99" s="5"/>
      <c r="Y99" s="5"/>
      <c r="Z99" s="4" t="s">
        <v>34</v>
      </c>
      <c r="AA99" s="107">
        <v>41548</v>
      </c>
      <c r="AB99" s="107">
        <v>41600</v>
      </c>
      <c r="AC99" s="4" t="s">
        <v>26</v>
      </c>
      <c r="AD99" s="4" t="s">
        <v>4125</v>
      </c>
    </row>
    <row r="100" spans="1:30" ht="120.75" x14ac:dyDescent="0.25">
      <c r="A100" s="3">
        <v>2195746</v>
      </c>
      <c r="B100" s="4" t="s">
        <v>1511</v>
      </c>
      <c r="C100" s="4" t="s">
        <v>1512</v>
      </c>
      <c r="D100" s="4" t="s">
        <v>1572</v>
      </c>
      <c r="E100" s="4" t="s">
        <v>1572</v>
      </c>
      <c r="F100" s="4"/>
      <c r="G100" s="4" t="s">
        <v>3954</v>
      </c>
      <c r="H100" s="4" t="s">
        <v>22</v>
      </c>
      <c r="I100" s="4" t="s">
        <v>32</v>
      </c>
      <c r="J100" s="4"/>
      <c r="K100" s="9">
        <v>8</v>
      </c>
      <c r="L100" s="5"/>
      <c r="M100" s="5"/>
      <c r="N100" s="5">
        <v>4.01</v>
      </c>
      <c r="O100" s="5">
        <v>0.16</v>
      </c>
      <c r="P100" s="106">
        <v>0</v>
      </c>
      <c r="Q100" s="5"/>
      <c r="R100" s="5"/>
      <c r="S100" s="5"/>
      <c r="T100" s="4"/>
      <c r="U100" s="4"/>
      <c r="V100" s="5"/>
      <c r="W100" s="5"/>
      <c r="X100" s="5"/>
      <c r="Y100" s="5"/>
      <c r="Z100" s="4" t="s">
        <v>34</v>
      </c>
      <c r="AA100" s="107">
        <v>41548</v>
      </c>
      <c r="AB100" s="107">
        <v>41600</v>
      </c>
      <c r="AC100" s="4" t="s">
        <v>26</v>
      </c>
      <c r="AD100" s="4" t="s">
        <v>4126</v>
      </c>
    </row>
    <row r="101" spans="1:30" ht="120.75" x14ac:dyDescent="0.25">
      <c r="A101" s="6">
        <v>2195485</v>
      </c>
      <c r="B101" s="7" t="s">
        <v>1511</v>
      </c>
      <c r="C101" s="7" t="s">
        <v>4127</v>
      </c>
      <c r="D101" s="7" t="s">
        <v>4108</v>
      </c>
      <c r="E101" s="7" t="s">
        <v>4108</v>
      </c>
      <c r="F101" s="7"/>
      <c r="G101" s="7" t="s">
        <v>3954</v>
      </c>
      <c r="H101" s="7" t="s">
        <v>22</v>
      </c>
      <c r="I101" s="7" t="s">
        <v>32</v>
      </c>
      <c r="J101" s="7"/>
      <c r="K101" s="10">
        <v>60</v>
      </c>
      <c r="L101" s="8"/>
      <c r="M101" s="8"/>
      <c r="N101" s="8">
        <v>2.15</v>
      </c>
      <c r="O101" s="8">
        <v>0.13</v>
      </c>
      <c r="P101" s="105">
        <v>15</v>
      </c>
      <c r="Q101" s="8"/>
      <c r="R101" s="8"/>
      <c r="S101" s="8"/>
      <c r="T101" s="7"/>
      <c r="U101" s="4"/>
      <c r="V101" s="5"/>
      <c r="W101" s="5"/>
      <c r="X101" s="5"/>
      <c r="Y101" s="5"/>
      <c r="Z101" s="4" t="s">
        <v>33</v>
      </c>
      <c r="AA101" s="107">
        <v>40209</v>
      </c>
      <c r="AB101" s="107">
        <v>41600</v>
      </c>
      <c r="AC101" s="4" t="s">
        <v>26</v>
      </c>
      <c r="AD101" s="4" t="s">
        <v>4128</v>
      </c>
    </row>
    <row r="102" spans="1:30" ht="409.6" x14ac:dyDescent="0.25">
      <c r="A102" s="3">
        <v>2307125</v>
      </c>
      <c r="B102" s="4" t="s">
        <v>4129</v>
      </c>
      <c r="C102" s="4" t="s">
        <v>4130</v>
      </c>
      <c r="D102" s="4" t="s">
        <v>4131</v>
      </c>
      <c r="E102" s="4" t="s">
        <v>4131</v>
      </c>
      <c r="F102" s="5" t="s">
        <v>4132</v>
      </c>
      <c r="G102" s="4" t="s">
        <v>3954</v>
      </c>
      <c r="H102" s="4" t="s">
        <v>3426</v>
      </c>
      <c r="I102" s="4" t="s">
        <v>3955</v>
      </c>
      <c r="J102" s="4"/>
      <c r="K102" s="9">
        <v>1</v>
      </c>
      <c r="L102" s="5"/>
      <c r="M102" s="5"/>
      <c r="N102" s="5"/>
      <c r="O102" s="5"/>
      <c r="P102" s="106">
        <v>15</v>
      </c>
      <c r="Q102" s="5"/>
      <c r="R102" s="5"/>
      <c r="S102" s="5"/>
      <c r="T102" s="4"/>
      <c r="U102" s="4"/>
      <c r="V102" s="5"/>
      <c r="W102" s="5"/>
      <c r="X102" s="5"/>
      <c r="Y102" s="5"/>
      <c r="Z102" s="4" t="s">
        <v>33</v>
      </c>
      <c r="AA102" s="107">
        <v>43191</v>
      </c>
      <c r="AB102" s="107">
        <v>43068</v>
      </c>
      <c r="AC102" s="4" t="s">
        <v>26</v>
      </c>
      <c r="AD102" s="4" t="s">
        <v>4133</v>
      </c>
    </row>
    <row r="103" spans="1:30" ht="324.75" x14ac:dyDescent="0.25">
      <c r="A103" s="6">
        <v>2307121</v>
      </c>
      <c r="B103" s="7" t="s">
        <v>4129</v>
      </c>
      <c r="C103" s="7" t="s">
        <v>4130</v>
      </c>
      <c r="D103" s="7" t="s">
        <v>4134</v>
      </c>
      <c r="E103" s="7" t="s">
        <v>4134</v>
      </c>
      <c r="F103" s="8" t="s">
        <v>4135</v>
      </c>
      <c r="G103" s="7" t="s">
        <v>3954</v>
      </c>
      <c r="H103" s="7" t="s">
        <v>3426</v>
      </c>
      <c r="I103" s="7" t="s">
        <v>3955</v>
      </c>
      <c r="J103" s="7"/>
      <c r="K103" s="10">
        <v>1</v>
      </c>
      <c r="L103" s="8"/>
      <c r="M103" s="8"/>
      <c r="N103" s="8"/>
      <c r="O103" s="8"/>
      <c r="P103" s="105">
        <v>15</v>
      </c>
      <c r="Q103" s="8"/>
      <c r="R103" s="8"/>
      <c r="S103" s="8"/>
      <c r="T103" s="7"/>
      <c r="U103" s="4"/>
      <c r="V103" s="5"/>
      <c r="W103" s="5"/>
      <c r="X103" s="5"/>
      <c r="Y103" s="5"/>
      <c r="Z103" s="4" t="s">
        <v>33</v>
      </c>
      <c r="AA103" s="107">
        <v>43191</v>
      </c>
      <c r="AB103" s="107">
        <v>43068</v>
      </c>
      <c r="AC103" s="4" t="s">
        <v>26</v>
      </c>
      <c r="AD103" s="4" t="s">
        <v>4136</v>
      </c>
    </row>
    <row r="104" spans="1:30" ht="409.6" x14ac:dyDescent="0.25">
      <c r="A104" s="3">
        <v>2307124</v>
      </c>
      <c r="B104" s="4" t="s">
        <v>4129</v>
      </c>
      <c r="C104" s="4" t="s">
        <v>4130</v>
      </c>
      <c r="D104" s="4" t="s">
        <v>4137</v>
      </c>
      <c r="E104" s="4" t="s">
        <v>4137</v>
      </c>
      <c r="F104" s="5" t="s">
        <v>4138</v>
      </c>
      <c r="G104" s="4" t="s">
        <v>3954</v>
      </c>
      <c r="H104" s="4" t="s">
        <v>3426</v>
      </c>
      <c r="I104" s="4" t="s">
        <v>3955</v>
      </c>
      <c r="J104" s="4"/>
      <c r="K104" s="9">
        <v>1</v>
      </c>
      <c r="L104" s="5"/>
      <c r="M104" s="5"/>
      <c r="N104" s="5"/>
      <c r="O104" s="5"/>
      <c r="P104" s="106">
        <v>15</v>
      </c>
      <c r="Q104" s="5"/>
      <c r="R104" s="5"/>
      <c r="S104" s="5"/>
      <c r="T104" s="4"/>
      <c r="U104" s="4"/>
      <c r="V104" s="5"/>
      <c r="W104" s="5"/>
      <c r="X104" s="5"/>
      <c r="Y104" s="5"/>
      <c r="Z104" s="4" t="s">
        <v>33</v>
      </c>
      <c r="AA104" s="107">
        <v>43191</v>
      </c>
      <c r="AB104" s="107">
        <v>43068</v>
      </c>
      <c r="AC104" s="4" t="s">
        <v>26</v>
      </c>
      <c r="AD104" s="4" t="s">
        <v>4139</v>
      </c>
    </row>
    <row r="105" spans="1:30" ht="348.75" x14ac:dyDescent="0.25">
      <c r="A105" s="6">
        <v>2307123</v>
      </c>
      <c r="B105" s="7" t="s">
        <v>4129</v>
      </c>
      <c r="C105" s="7" t="s">
        <v>4130</v>
      </c>
      <c r="D105" s="7" t="s">
        <v>4140</v>
      </c>
      <c r="E105" s="7" t="s">
        <v>4140</v>
      </c>
      <c r="F105" s="8" t="s">
        <v>4141</v>
      </c>
      <c r="G105" s="7" t="s">
        <v>3954</v>
      </c>
      <c r="H105" s="7" t="s">
        <v>3426</v>
      </c>
      <c r="I105" s="7" t="s">
        <v>3955</v>
      </c>
      <c r="J105" s="7"/>
      <c r="K105" s="10">
        <v>1</v>
      </c>
      <c r="L105" s="8"/>
      <c r="M105" s="8"/>
      <c r="N105" s="8"/>
      <c r="O105" s="8"/>
      <c r="P105" s="105">
        <v>15</v>
      </c>
      <c r="Q105" s="8"/>
      <c r="R105" s="8"/>
      <c r="S105" s="8"/>
      <c r="T105" s="7"/>
      <c r="U105" s="4"/>
      <c r="V105" s="5"/>
      <c r="W105" s="5"/>
      <c r="X105" s="5"/>
      <c r="Y105" s="5"/>
      <c r="Z105" s="4" t="s">
        <v>33</v>
      </c>
      <c r="AA105" s="107">
        <v>43191</v>
      </c>
      <c r="AB105" s="107">
        <v>43068</v>
      </c>
      <c r="AC105" s="4" t="s">
        <v>26</v>
      </c>
      <c r="AD105" s="4" t="s">
        <v>4142</v>
      </c>
    </row>
    <row r="106" spans="1:30" ht="409.6" x14ac:dyDescent="0.25">
      <c r="A106" s="3">
        <v>2307122</v>
      </c>
      <c r="B106" s="4" t="s">
        <v>4129</v>
      </c>
      <c r="C106" s="4" t="s">
        <v>4130</v>
      </c>
      <c r="D106" s="4" t="s">
        <v>4143</v>
      </c>
      <c r="E106" s="4" t="s">
        <v>4143</v>
      </c>
      <c r="F106" s="5" t="s">
        <v>4144</v>
      </c>
      <c r="G106" s="4" t="s">
        <v>3954</v>
      </c>
      <c r="H106" s="4" t="s">
        <v>3426</v>
      </c>
      <c r="I106" s="4" t="s">
        <v>3955</v>
      </c>
      <c r="J106" s="4"/>
      <c r="K106" s="9">
        <v>1</v>
      </c>
      <c r="L106" s="5"/>
      <c r="M106" s="5"/>
      <c r="N106" s="5"/>
      <c r="O106" s="5"/>
      <c r="P106" s="106">
        <v>15</v>
      </c>
      <c r="Q106" s="5"/>
      <c r="R106" s="5"/>
      <c r="S106" s="5"/>
      <c r="T106" s="4"/>
      <c r="U106" s="4"/>
      <c r="V106" s="5"/>
      <c r="W106" s="5"/>
      <c r="X106" s="5"/>
      <c r="Y106" s="5"/>
      <c r="Z106" s="4" t="s">
        <v>33</v>
      </c>
      <c r="AA106" s="107">
        <v>43191</v>
      </c>
      <c r="AB106" s="107">
        <v>43068</v>
      </c>
      <c r="AC106" s="4" t="s">
        <v>26</v>
      </c>
      <c r="AD106" s="4" t="s">
        <v>4145</v>
      </c>
    </row>
    <row r="107" spans="1:30" ht="120.75" x14ac:dyDescent="0.25">
      <c r="A107" s="6">
        <v>2254241</v>
      </c>
      <c r="B107" s="7" t="s">
        <v>1573</v>
      </c>
      <c r="C107" s="7" t="s">
        <v>1574</v>
      </c>
      <c r="D107" s="7" t="s">
        <v>1575</v>
      </c>
      <c r="E107" s="7" t="s">
        <v>1575</v>
      </c>
      <c r="F107" s="7" t="s">
        <v>1576</v>
      </c>
      <c r="G107" s="7" t="s">
        <v>29</v>
      </c>
      <c r="H107" s="7" t="s">
        <v>27</v>
      </c>
      <c r="I107" s="7" t="s">
        <v>3981</v>
      </c>
      <c r="J107" s="7"/>
      <c r="K107" s="10">
        <v>34</v>
      </c>
      <c r="L107" s="8"/>
      <c r="M107" s="8"/>
      <c r="N107" s="8">
        <v>3.57</v>
      </c>
      <c r="O107" s="8"/>
      <c r="P107" s="105">
        <v>0</v>
      </c>
      <c r="Q107" s="8"/>
      <c r="R107" s="8"/>
      <c r="S107" s="8"/>
      <c r="T107" s="7"/>
      <c r="U107" s="4"/>
      <c r="V107" s="5"/>
      <c r="W107" s="5"/>
      <c r="X107" s="5"/>
      <c r="Y107" s="5"/>
      <c r="Z107" s="4" t="s">
        <v>4146</v>
      </c>
      <c r="AA107" s="107">
        <v>42358</v>
      </c>
      <c r="AB107" s="107">
        <v>42345</v>
      </c>
      <c r="AC107" s="4" t="s">
        <v>26</v>
      </c>
      <c r="AD107" s="4" t="s">
        <v>4147</v>
      </c>
    </row>
    <row r="108" spans="1:30" ht="120.75" x14ac:dyDescent="0.25">
      <c r="A108" s="3">
        <v>2219940</v>
      </c>
      <c r="B108" s="4" t="s">
        <v>1573</v>
      </c>
      <c r="C108" s="4" t="s">
        <v>1574</v>
      </c>
      <c r="D108" s="4" t="s">
        <v>4148</v>
      </c>
      <c r="E108" s="4" t="s">
        <v>4148</v>
      </c>
      <c r="F108" s="4" t="s">
        <v>4149</v>
      </c>
      <c r="G108" s="4" t="s">
        <v>29</v>
      </c>
      <c r="H108" s="4" t="s">
        <v>27</v>
      </c>
      <c r="I108" s="4" t="s">
        <v>3981</v>
      </c>
      <c r="J108" s="4" t="s">
        <v>28</v>
      </c>
      <c r="K108" s="9">
        <v>8</v>
      </c>
      <c r="L108" s="5"/>
      <c r="M108" s="5"/>
      <c r="N108" s="5">
        <v>0.91</v>
      </c>
      <c r="O108" s="5">
        <v>0.18</v>
      </c>
      <c r="P108" s="106">
        <v>0</v>
      </c>
      <c r="Q108" s="5"/>
      <c r="R108" s="5"/>
      <c r="S108" s="5"/>
      <c r="T108" s="4"/>
      <c r="U108" s="4"/>
      <c r="V108" s="5"/>
      <c r="W108" s="5"/>
      <c r="X108" s="5"/>
      <c r="Y108" s="5"/>
      <c r="Z108" s="4" t="s">
        <v>4150</v>
      </c>
      <c r="AA108" s="107">
        <v>40544</v>
      </c>
      <c r="AB108" s="107">
        <v>41901</v>
      </c>
      <c r="AC108" s="4" t="s">
        <v>26</v>
      </c>
      <c r="AD108" s="4" t="s">
        <v>4151</v>
      </c>
    </row>
    <row r="109" spans="1:30" ht="120.75" x14ac:dyDescent="0.25">
      <c r="A109" s="6">
        <v>2219948</v>
      </c>
      <c r="B109" s="7" t="s">
        <v>1573</v>
      </c>
      <c r="C109" s="7" t="s">
        <v>1574</v>
      </c>
      <c r="D109" s="7" t="s">
        <v>4152</v>
      </c>
      <c r="E109" s="7" t="s">
        <v>4152</v>
      </c>
      <c r="F109" s="7" t="s">
        <v>4153</v>
      </c>
      <c r="G109" s="7" t="s">
        <v>29</v>
      </c>
      <c r="H109" s="7" t="s">
        <v>27</v>
      </c>
      <c r="I109" s="7" t="s">
        <v>3981</v>
      </c>
      <c r="J109" s="7" t="s">
        <v>28</v>
      </c>
      <c r="K109" s="10">
        <v>8</v>
      </c>
      <c r="L109" s="8"/>
      <c r="M109" s="8"/>
      <c r="N109" s="8">
        <v>0.86</v>
      </c>
      <c r="O109" s="8">
        <v>0.18</v>
      </c>
      <c r="P109" s="105">
        <v>0</v>
      </c>
      <c r="Q109" s="8"/>
      <c r="R109" s="8"/>
      <c r="S109" s="8"/>
      <c r="T109" s="7"/>
      <c r="U109" s="4"/>
      <c r="V109" s="5"/>
      <c r="W109" s="5"/>
      <c r="X109" s="5"/>
      <c r="Y109" s="5"/>
      <c r="Z109" s="4" t="s">
        <v>4150</v>
      </c>
      <c r="AA109" s="107">
        <v>40513</v>
      </c>
      <c r="AB109" s="107">
        <v>41901</v>
      </c>
      <c r="AC109" s="4" t="s">
        <v>26</v>
      </c>
      <c r="AD109" s="4" t="s">
        <v>4154</v>
      </c>
    </row>
    <row r="110" spans="1:30" ht="120.75" x14ac:dyDescent="0.25">
      <c r="A110" s="3">
        <v>2219941</v>
      </c>
      <c r="B110" s="4" t="s">
        <v>1573</v>
      </c>
      <c r="C110" s="4" t="s">
        <v>1574</v>
      </c>
      <c r="D110" s="4" t="s">
        <v>4155</v>
      </c>
      <c r="E110" s="4" t="s">
        <v>4155</v>
      </c>
      <c r="F110" s="4" t="s">
        <v>4156</v>
      </c>
      <c r="G110" s="4" t="s">
        <v>29</v>
      </c>
      <c r="H110" s="4" t="s">
        <v>27</v>
      </c>
      <c r="I110" s="4" t="s">
        <v>3981</v>
      </c>
      <c r="J110" s="4" t="s">
        <v>28</v>
      </c>
      <c r="K110" s="9">
        <v>5</v>
      </c>
      <c r="L110" s="5"/>
      <c r="M110" s="5"/>
      <c r="N110" s="5">
        <v>0.91</v>
      </c>
      <c r="O110" s="5">
        <v>0.18</v>
      </c>
      <c r="P110" s="106">
        <v>0</v>
      </c>
      <c r="Q110" s="5"/>
      <c r="R110" s="5"/>
      <c r="S110" s="5"/>
      <c r="T110" s="4"/>
      <c r="U110" s="4"/>
      <c r="V110" s="5"/>
      <c r="W110" s="5"/>
      <c r="X110" s="5"/>
      <c r="Y110" s="5"/>
      <c r="Z110" s="4" t="s">
        <v>4150</v>
      </c>
      <c r="AA110" s="107">
        <v>40513</v>
      </c>
      <c r="AB110" s="107">
        <v>41901</v>
      </c>
      <c r="AC110" s="4" t="s">
        <v>26</v>
      </c>
      <c r="AD110" s="4" t="s">
        <v>4157</v>
      </c>
    </row>
    <row r="111" spans="1:30" ht="120.75" x14ac:dyDescent="0.25">
      <c r="A111" s="6">
        <v>2219956</v>
      </c>
      <c r="B111" s="7" t="s">
        <v>1573</v>
      </c>
      <c r="C111" s="7" t="s">
        <v>1574</v>
      </c>
      <c r="D111" s="7" t="s">
        <v>4158</v>
      </c>
      <c r="E111" s="7" t="s">
        <v>4158</v>
      </c>
      <c r="F111" s="7" t="s">
        <v>4159</v>
      </c>
      <c r="G111" s="7" t="s">
        <v>29</v>
      </c>
      <c r="H111" s="7" t="s">
        <v>27</v>
      </c>
      <c r="I111" s="7" t="s">
        <v>3981</v>
      </c>
      <c r="J111" s="7" t="s">
        <v>28</v>
      </c>
      <c r="K111" s="10">
        <v>5</v>
      </c>
      <c r="L111" s="8"/>
      <c r="M111" s="8"/>
      <c r="N111" s="8">
        <v>0.86</v>
      </c>
      <c r="O111" s="8">
        <v>0.18</v>
      </c>
      <c r="P111" s="105">
        <v>0</v>
      </c>
      <c r="Q111" s="8"/>
      <c r="R111" s="8"/>
      <c r="S111" s="8"/>
      <c r="T111" s="7"/>
      <c r="U111" s="4"/>
      <c r="V111" s="5"/>
      <c r="W111" s="5"/>
      <c r="X111" s="5"/>
      <c r="Y111" s="5"/>
      <c r="Z111" s="4" t="s">
        <v>4150</v>
      </c>
      <c r="AA111" s="107">
        <v>40513</v>
      </c>
      <c r="AB111" s="107">
        <v>41901</v>
      </c>
      <c r="AC111" s="4" t="s">
        <v>26</v>
      </c>
      <c r="AD111" s="4" t="s">
        <v>4160</v>
      </c>
    </row>
    <row r="112" spans="1:30" ht="120.75" x14ac:dyDescent="0.25">
      <c r="A112" s="3">
        <v>2273191</v>
      </c>
      <c r="B112" s="4" t="s">
        <v>1573</v>
      </c>
      <c r="C112" s="4" t="s">
        <v>1574</v>
      </c>
      <c r="D112" s="4" t="s">
        <v>1577</v>
      </c>
      <c r="E112" s="4" t="s">
        <v>1577</v>
      </c>
      <c r="F112" s="4" t="s">
        <v>1578</v>
      </c>
      <c r="G112" s="4" t="s">
        <v>29</v>
      </c>
      <c r="H112" s="4" t="s">
        <v>27</v>
      </c>
      <c r="I112" s="4" t="s">
        <v>3981</v>
      </c>
      <c r="J112" s="4"/>
      <c r="K112" s="9">
        <v>300</v>
      </c>
      <c r="L112" s="5"/>
      <c r="M112" s="5"/>
      <c r="N112" s="5">
        <v>2.21</v>
      </c>
      <c r="O112" s="5"/>
      <c r="P112" s="106">
        <v>0</v>
      </c>
      <c r="Q112" s="5"/>
      <c r="R112" s="5"/>
      <c r="S112" s="5"/>
      <c r="T112" s="4"/>
      <c r="U112" s="4"/>
      <c r="V112" s="5"/>
      <c r="W112" s="5"/>
      <c r="X112" s="5"/>
      <c r="Y112" s="5"/>
      <c r="Z112" s="4" t="s">
        <v>4146</v>
      </c>
      <c r="AA112" s="107">
        <v>42583</v>
      </c>
      <c r="AB112" s="107">
        <v>42576</v>
      </c>
      <c r="AC112" s="4" t="s">
        <v>26</v>
      </c>
      <c r="AD112" s="4" t="s">
        <v>4161</v>
      </c>
    </row>
    <row r="113" spans="1:30" ht="120.75" x14ac:dyDescent="0.25">
      <c r="A113" s="6">
        <v>2219949</v>
      </c>
      <c r="B113" s="7" t="s">
        <v>1573</v>
      </c>
      <c r="C113" s="7" t="s">
        <v>1574</v>
      </c>
      <c r="D113" s="7" t="s">
        <v>4162</v>
      </c>
      <c r="E113" s="7" t="s">
        <v>4162</v>
      </c>
      <c r="F113" s="7" t="s">
        <v>4163</v>
      </c>
      <c r="G113" s="7" t="s">
        <v>29</v>
      </c>
      <c r="H113" s="7" t="s">
        <v>27</v>
      </c>
      <c r="I113" s="7" t="s">
        <v>3981</v>
      </c>
      <c r="J113" s="7" t="s">
        <v>28</v>
      </c>
      <c r="K113" s="10">
        <v>8</v>
      </c>
      <c r="L113" s="8"/>
      <c r="M113" s="8"/>
      <c r="N113" s="8">
        <v>2.29</v>
      </c>
      <c r="O113" s="8">
        <v>7.0000000000000007E-2</v>
      </c>
      <c r="P113" s="105">
        <v>0</v>
      </c>
      <c r="Q113" s="8"/>
      <c r="R113" s="8"/>
      <c r="S113" s="8"/>
      <c r="T113" s="7"/>
      <c r="U113" s="4"/>
      <c r="V113" s="5"/>
      <c r="W113" s="5"/>
      <c r="X113" s="5"/>
      <c r="Y113" s="5"/>
      <c r="Z113" s="4" t="s">
        <v>33</v>
      </c>
      <c r="AA113" s="107">
        <v>41450</v>
      </c>
      <c r="AB113" s="107">
        <v>41901</v>
      </c>
      <c r="AC113" s="4" t="s">
        <v>26</v>
      </c>
      <c r="AD113" s="4" t="s">
        <v>4164</v>
      </c>
    </row>
    <row r="114" spans="1:30" ht="120.75" x14ac:dyDescent="0.25">
      <c r="A114" s="3">
        <v>2219952</v>
      </c>
      <c r="B114" s="4" t="s">
        <v>1573</v>
      </c>
      <c r="C114" s="4" t="s">
        <v>1574</v>
      </c>
      <c r="D114" s="4" t="s">
        <v>4165</v>
      </c>
      <c r="E114" s="4" t="s">
        <v>4165</v>
      </c>
      <c r="F114" s="4" t="s">
        <v>4166</v>
      </c>
      <c r="G114" s="4" t="s">
        <v>29</v>
      </c>
      <c r="H114" s="4" t="s">
        <v>27</v>
      </c>
      <c r="I114" s="4" t="s">
        <v>3981</v>
      </c>
      <c r="J114" s="4" t="s">
        <v>28</v>
      </c>
      <c r="K114" s="9">
        <v>8</v>
      </c>
      <c r="L114" s="5"/>
      <c r="M114" s="5"/>
      <c r="N114" s="5">
        <v>2.29</v>
      </c>
      <c r="O114" s="5">
        <v>7.0000000000000007E-2</v>
      </c>
      <c r="P114" s="106">
        <v>0</v>
      </c>
      <c r="Q114" s="5"/>
      <c r="R114" s="5"/>
      <c r="S114" s="5"/>
      <c r="T114" s="4"/>
      <c r="U114" s="4"/>
      <c r="V114" s="5"/>
      <c r="W114" s="5"/>
      <c r="X114" s="5"/>
      <c r="Y114" s="5"/>
      <c r="Z114" s="4" t="s">
        <v>33</v>
      </c>
      <c r="AA114" s="107">
        <v>41450</v>
      </c>
      <c r="AB114" s="107">
        <v>41901</v>
      </c>
      <c r="AC114" s="4" t="s">
        <v>26</v>
      </c>
      <c r="AD114" s="4" t="s">
        <v>4167</v>
      </c>
    </row>
    <row r="115" spans="1:30" ht="120.75" x14ac:dyDescent="0.25">
      <c r="A115" s="6">
        <v>2219939</v>
      </c>
      <c r="B115" s="7" t="s">
        <v>1573</v>
      </c>
      <c r="C115" s="7" t="s">
        <v>1574</v>
      </c>
      <c r="D115" s="7" t="s">
        <v>4168</v>
      </c>
      <c r="E115" s="7" t="s">
        <v>4168</v>
      </c>
      <c r="F115" s="7" t="s">
        <v>4169</v>
      </c>
      <c r="G115" s="7" t="s">
        <v>29</v>
      </c>
      <c r="H115" s="7" t="s">
        <v>27</v>
      </c>
      <c r="I115" s="7" t="s">
        <v>3981</v>
      </c>
      <c r="J115" s="7" t="s">
        <v>28</v>
      </c>
      <c r="K115" s="10">
        <v>5</v>
      </c>
      <c r="L115" s="8"/>
      <c r="M115" s="8"/>
      <c r="N115" s="8">
        <v>2.29</v>
      </c>
      <c r="O115" s="8">
        <v>7.0000000000000007E-2</v>
      </c>
      <c r="P115" s="105">
        <v>0</v>
      </c>
      <c r="Q115" s="8"/>
      <c r="R115" s="8"/>
      <c r="S115" s="8"/>
      <c r="T115" s="7"/>
      <c r="U115" s="4"/>
      <c r="V115" s="5"/>
      <c r="W115" s="5"/>
      <c r="X115" s="5"/>
      <c r="Y115" s="5"/>
      <c r="Z115" s="4" t="s">
        <v>33</v>
      </c>
      <c r="AA115" s="107">
        <v>41450</v>
      </c>
      <c r="AB115" s="107">
        <v>41901</v>
      </c>
      <c r="AC115" s="4" t="s">
        <v>26</v>
      </c>
      <c r="AD115" s="4" t="s">
        <v>4170</v>
      </c>
    </row>
    <row r="116" spans="1:30" ht="120.75" x14ac:dyDescent="0.25">
      <c r="A116" s="3">
        <v>2219955</v>
      </c>
      <c r="B116" s="4" t="s">
        <v>1573</v>
      </c>
      <c r="C116" s="4" t="s">
        <v>1574</v>
      </c>
      <c r="D116" s="4" t="s">
        <v>4171</v>
      </c>
      <c r="E116" s="4" t="s">
        <v>4171</v>
      </c>
      <c r="F116" s="4" t="s">
        <v>4172</v>
      </c>
      <c r="G116" s="4" t="s">
        <v>29</v>
      </c>
      <c r="H116" s="4" t="s">
        <v>27</v>
      </c>
      <c r="I116" s="4" t="s">
        <v>3981</v>
      </c>
      <c r="J116" s="4" t="s">
        <v>28</v>
      </c>
      <c r="K116" s="9">
        <v>5</v>
      </c>
      <c r="L116" s="5"/>
      <c r="M116" s="5"/>
      <c r="N116" s="5">
        <v>2.29</v>
      </c>
      <c r="O116" s="5">
        <v>7.0000000000000007E-2</v>
      </c>
      <c r="P116" s="106">
        <v>0</v>
      </c>
      <c r="Q116" s="5"/>
      <c r="R116" s="5"/>
      <c r="S116" s="5"/>
      <c r="T116" s="4"/>
      <c r="U116" s="4"/>
      <c r="V116" s="5"/>
      <c r="W116" s="5"/>
      <c r="X116" s="5"/>
      <c r="Y116" s="5"/>
      <c r="Z116" s="4" t="s">
        <v>33</v>
      </c>
      <c r="AA116" s="107">
        <v>41450</v>
      </c>
      <c r="AB116" s="107">
        <v>41901</v>
      </c>
      <c r="AC116" s="4" t="s">
        <v>26</v>
      </c>
      <c r="AD116" s="4" t="s">
        <v>4173</v>
      </c>
    </row>
    <row r="117" spans="1:30" ht="156.75" x14ac:dyDescent="0.25">
      <c r="A117" s="6">
        <v>2185654</v>
      </c>
      <c r="B117" s="7" t="s">
        <v>1573</v>
      </c>
      <c r="C117" s="7" t="s">
        <v>1574</v>
      </c>
      <c r="D117" s="7" t="s">
        <v>4174</v>
      </c>
      <c r="E117" s="7" t="s">
        <v>4174</v>
      </c>
      <c r="F117" s="7"/>
      <c r="G117" s="7" t="s">
        <v>29</v>
      </c>
      <c r="H117" s="7" t="s">
        <v>27</v>
      </c>
      <c r="I117" s="7" t="s">
        <v>3981</v>
      </c>
      <c r="J117" s="7" t="s">
        <v>28</v>
      </c>
      <c r="K117" s="10">
        <v>8</v>
      </c>
      <c r="L117" s="8"/>
      <c r="M117" s="8"/>
      <c r="N117" s="8">
        <v>2.29</v>
      </c>
      <c r="O117" s="8">
        <v>7.0000000000000007E-2</v>
      </c>
      <c r="P117" s="105">
        <v>0</v>
      </c>
      <c r="Q117" s="8"/>
      <c r="R117" s="8"/>
      <c r="S117" s="8"/>
      <c r="T117" s="7"/>
      <c r="U117" s="4"/>
      <c r="V117" s="5"/>
      <c r="W117" s="5"/>
      <c r="X117" s="5"/>
      <c r="Y117" s="5"/>
      <c r="Z117" s="4" t="s">
        <v>30</v>
      </c>
      <c r="AA117" s="107">
        <v>41450</v>
      </c>
      <c r="AB117" s="107">
        <v>41451</v>
      </c>
      <c r="AC117" s="4" t="s">
        <v>26</v>
      </c>
      <c r="AD117" s="4" t="s">
        <v>4175</v>
      </c>
    </row>
    <row r="118" spans="1:30" ht="120.75" x14ac:dyDescent="0.25">
      <c r="A118" s="3">
        <v>2218675</v>
      </c>
      <c r="B118" s="4" t="s">
        <v>1573</v>
      </c>
      <c r="C118" s="4" t="s">
        <v>1574</v>
      </c>
      <c r="D118" s="4" t="s">
        <v>4176</v>
      </c>
      <c r="E118" s="4" t="s">
        <v>4176</v>
      </c>
      <c r="F118" s="4"/>
      <c r="G118" s="4" t="s">
        <v>29</v>
      </c>
      <c r="H118" s="4" t="s">
        <v>27</v>
      </c>
      <c r="I118" s="4" t="s">
        <v>3981</v>
      </c>
      <c r="J118" s="4" t="s">
        <v>28</v>
      </c>
      <c r="K118" s="9">
        <v>17</v>
      </c>
      <c r="L118" s="5"/>
      <c r="M118" s="5"/>
      <c r="N118" s="5">
        <v>1.52</v>
      </c>
      <c r="O118" s="5">
        <v>0.04</v>
      </c>
      <c r="P118" s="106">
        <v>0</v>
      </c>
      <c r="Q118" s="5"/>
      <c r="R118" s="5"/>
      <c r="S118" s="5"/>
      <c r="T118" s="4"/>
      <c r="U118" s="4"/>
      <c r="V118" s="5"/>
      <c r="W118" s="5"/>
      <c r="X118" s="5"/>
      <c r="Y118" s="5"/>
      <c r="Z118" s="4" t="s">
        <v>33</v>
      </c>
      <c r="AA118" s="107">
        <v>41426</v>
      </c>
      <c r="AB118" s="107">
        <v>41887</v>
      </c>
      <c r="AC118" s="4" t="s">
        <v>26</v>
      </c>
      <c r="AD118" s="4" t="s">
        <v>4177</v>
      </c>
    </row>
    <row r="119" spans="1:30" ht="120.75" x14ac:dyDescent="0.25">
      <c r="A119" s="6">
        <v>2218676</v>
      </c>
      <c r="B119" s="7" t="s">
        <v>1573</v>
      </c>
      <c r="C119" s="7" t="s">
        <v>1574</v>
      </c>
      <c r="D119" s="7" t="s">
        <v>4178</v>
      </c>
      <c r="E119" s="7" t="s">
        <v>4178</v>
      </c>
      <c r="F119" s="7"/>
      <c r="G119" s="7" t="s">
        <v>29</v>
      </c>
      <c r="H119" s="7" t="s">
        <v>27</v>
      </c>
      <c r="I119" s="7" t="s">
        <v>3981</v>
      </c>
      <c r="J119" s="7" t="s">
        <v>28</v>
      </c>
      <c r="K119" s="10">
        <v>17</v>
      </c>
      <c r="L119" s="8"/>
      <c r="M119" s="8"/>
      <c r="N119" s="8">
        <v>1.52</v>
      </c>
      <c r="O119" s="8">
        <v>0.04</v>
      </c>
      <c r="P119" s="105">
        <v>0</v>
      </c>
      <c r="Q119" s="8"/>
      <c r="R119" s="8"/>
      <c r="S119" s="8"/>
      <c r="T119" s="7"/>
      <c r="U119" s="4"/>
      <c r="V119" s="5"/>
      <c r="W119" s="5"/>
      <c r="X119" s="5"/>
      <c r="Y119" s="5"/>
      <c r="Z119" s="4" t="s">
        <v>33</v>
      </c>
      <c r="AA119" s="107">
        <v>41426</v>
      </c>
      <c r="AB119" s="107">
        <v>41887</v>
      </c>
      <c r="AC119" s="4" t="s">
        <v>26</v>
      </c>
      <c r="AD119" s="4" t="s">
        <v>4179</v>
      </c>
    </row>
    <row r="120" spans="1:30" ht="120.75" x14ac:dyDescent="0.25">
      <c r="A120" s="3">
        <v>2218677</v>
      </c>
      <c r="B120" s="4" t="s">
        <v>1573</v>
      </c>
      <c r="C120" s="4" t="s">
        <v>1574</v>
      </c>
      <c r="D120" s="4" t="s">
        <v>4180</v>
      </c>
      <c r="E120" s="4" t="s">
        <v>4180</v>
      </c>
      <c r="F120" s="4"/>
      <c r="G120" s="4" t="s">
        <v>29</v>
      </c>
      <c r="H120" s="4" t="s">
        <v>27</v>
      </c>
      <c r="I120" s="4" t="s">
        <v>3981</v>
      </c>
      <c r="J120" s="4" t="s">
        <v>28</v>
      </c>
      <c r="K120" s="9">
        <v>10</v>
      </c>
      <c r="L120" s="5"/>
      <c r="M120" s="5"/>
      <c r="N120" s="5">
        <v>1.52</v>
      </c>
      <c r="O120" s="5">
        <v>0.04</v>
      </c>
      <c r="P120" s="106">
        <v>0</v>
      </c>
      <c r="Q120" s="5"/>
      <c r="R120" s="5"/>
      <c r="S120" s="5"/>
      <c r="T120" s="4"/>
      <c r="U120" s="4"/>
      <c r="V120" s="5"/>
      <c r="W120" s="5"/>
      <c r="X120" s="5"/>
      <c r="Y120" s="5"/>
      <c r="Z120" s="4" t="s">
        <v>33</v>
      </c>
      <c r="AA120" s="107">
        <v>41426</v>
      </c>
      <c r="AB120" s="107">
        <v>41887</v>
      </c>
      <c r="AC120" s="4" t="s">
        <v>26</v>
      </c>
      <c r="AD120" s="4" t="s">
        <v>4181</v>
      </c>
    </row>
    <row r="121" spans="1:30" ht="120.75" x14ac:dyDescent="0.25">
      <c r="A121" s="6">
        <v>2218678</v>
      </c>
      <c r="B121" s="7" t="s">
        <v>1573</v>
      </c>
      <c r="C121" s="7" t="s">
        <v>1574</v>
      </c>
      <c r="D121" s="7" t="s">
        <v>4182</v>
      </c>
      <c r="E121" s="7" t="s">
        <v>4182</v>
      </c>
      <c r="F121" s="7"/>
      <c r="G121" s="7" t="s">
        <v>29</v>
      </c>
      <c r="H121" s="7" t="s">
        <v>27</v>
      </c>
      <c r="I121" s="7" t="s">
        <v>3981</v>
      </c>
      <c r="J121" s="7" t="s">
        <v>28</v>
      </c>
      <c r="K121" s="10">
        <v>10</v>
      </c>
      <c r="L121" s="8"/>
      <c r="M121" s="8"/>
      <c r="N121" s="8">
        <v>1.52</v>
      </c>
      <c r="O121" s="8">
        <v>0.04</v>
      </c>
      <c r="P121" s="105">
        <v>0</v>
      </c>
      <c r="Q121" s="8"/>
      <c r="R121" s="8"/>
      <c r="S121" s="8"/>
      <c r="T121" s="7"/>
      <c r="U121" s="4"/>
      <c r="V121" s="5"/>
      <c r="W121" s="5"/>
      <c r="X121" s="5"/>
      <c r="Y121" s="5"/>
      <c r="Z121" s="4" t="s">
        <v>33</v>
      </c>
      <c r="AA121" s="107">
        <v>41426</v>
      </c>
      <c r="AB121" s="107">
        <v>41887</v>
      </c>
      <c r="AC121" s="4" t="s">
        <v>26</v>
      </c>
      <c r="AD121" s="4" t="s">
        <v>4183</v>
      </c>
    </row>
    <row r="122" spans="1:30" ht="120.75" x14ac:dyDescent="0.25">
      <c r="A122" s="3">
        <v>2229514</v>
      </c>
      <c r="B122" s="4" t="s">
        <v>1573</v>
      </c>
      <c r="C122" s="4" t="s">
        <v>1574</v>
      </c>
      <c r="D122" s="4" t="s">
        <v>4184</v>
      </c>
      <c r="E122" s="4" t="s">
        <v>4184</v>
      </c>
      <c r="F122" s="4"/>
      <c r="G122" s="4" t="s">
        <v>29</v>
      </c>
      <c r="H122" s="4" t="s">
        <v>27</v>
      </c>
      <c r="I122" s="4" t="s">
        <v>3357</v>
      </c>
      <c r="J122" s="4" t="s">
        <v>28</v>
      </c>
      <c r="K122" s="9">
        <v>16</v>
      </c>
      <c r="L122" s="5"/>
      <c r="M122" s="5"/>
      <c r="N122" s="5">
        <v>3.6</v>
      </c>
      <c r="O122" s="5">
        <v>0.22</v>
      </c>
      <c r="P122" s="106">
        <v>0</v>
      </c>
      <c r="Q122" s="5"/>
      <c r="R122" s="5"/>
      <c r="S122" s="5"/>
      <c r="T122" s="4"/>
      <c r="U122" s="4"/>
      <c r="V122" s="5"/>
      <c r="W122" s="5"/>
      <c r="X122" s="5"/>
      <c r="Y122" s="5"/>
      <c r="Z122" s="4" t="s">
        <v>4185</v>
      </c>
      <c r="AA122" s="107">
        <v>40664</v>
      </c>
      <c r="AB122" s="107">
        <v>41963</v>
      </c>
      <c r="AC122" s="4" t="s">
        <v>26</v>
      </c>
      <c r="AD122" s="4" t="s">
        <v>4186</v>
      </c>
    </row>
    <row r="123" spans="1:30" ht="120.75" x14ac:dyDescent="0.25">
      <c r="A123" s="6">
        <v>2229515</v>
      </c>
      <c r="B123" s="7" t="s">
        <v>1573</v>
      </c>
      <c r="C123" s="7" t="s">
        <v>1574</v>
      </c>
      <c r="D123" s="7" t="s">
        <v>4187</v>
      </c>
      <c r="E123" s="7" t="s">
        <v>4187</v>
      </c>
      <c r="F123" s="7"/>
      <c r="G123" s="7" t="s">
        <v>29</v>
      </c>
      <c r="H123" s="7" t="s">
        <v>27</v>
      </c>
      <c r="I123" s="7" t="s">
        <v>3357</v>
      </c>
      <c r="J123" s="7" t="s">
        <v>28</v>
      </c>
      <c r="K123" s="10">
        <v>16</v>
      </c>
      <c r="L123" s="8"/>
      <c r="M123" s="8"/>
      <c r="N123" s="8">
        <v>3.6</v>
      </c>
      <c r="O123" s="8">
        <v>0.22</v>
      </c>
      <c r="P123" s="105">
        <v>0</v>
      </c>
      <c r="Q123" s="8"/>
      <c r="R123" s="8"/>
      <c r="S123" s="8"/>
      <c r="T123" s="7"/>
      <c r="U123" s="4"/>
      <c r="V123" s="5"/>
      <c r="W123" s="5"/>
      <c r="X123" s="5"/>
      <c r="Y123" s="5"/>
      <c r="Z123" s="4" t="s">
        <v>4185</v>
      </c>
      <c r="AA123" s="107">
        <v>40664</v>
      </c>
      <c r="AB123" s="107">
        <v>41963</v>
      </c>
      <c r="AC123" s="4" t="s">
        <v>26</v>
      </c>
      <c r="AD123" s="4" t="s">
        <v>4188</v>
      </c>
    </row>
    <row r="124" spans="1:30" ht="132.75" x14ac:dyDescent="0.25">
      <c r="A124" s="3">
        <v>2229516</v>
      </c>
      <c r="B124" s="4" t="s">
        <v>1573</v>
      </c>
      <c r="C124" s="4" t="s">
        <v>1574</v>
      </c>
      <c r="D124" s="4" t="s">
        <v>4189</v>
      </c>
      <c r="E124" s="4" t="s">
        <v>4189</v>
      </c>
      <c r="F124" s="4"/>
      <c r="G124" s="4" t="s">
        <v>29</v>
      </c>
      <c r="H124" s="4" t="s">
        <v>27</v>
      </c>
      <c r="I124" s="4" t="s">
        <v>3357</v>
      </c>
      <c r="J124" s="4" t="s">
        <v>28</v>
      </c>
      <c r="K124" s="9">
        <v>11</v>
      </c>
      <c r="L124" s="5"/>
      <c r="M124" s="5"/>
      <c r="N124" s="5">
        <v>3.6</v>
      </c>
      <c r="O124" s="5">
        <v>0.22</v>
      </c>
      <c r="P124" s="106">
        <v>0</v>
      </c>
      <c r="Q124" s="5"/>
      <c r="R124" s="5"/>
      <c r="S124" s="5"/>
      <c r="T124" s="4"/>
      <c r="U124" s="4"/>
      <c r="V124" s="5"/>
      <c r="W124" s="5"/>
      <c r="X124" s="5"/>
      <c r="Y124" s="5"/>
      <c r="Z124" s="4" t="s">
        <v>4190</v>
      </c>
      <c r="AA124" s="107">
        <v>40664</v>
      </c>
      <c r="AB124" s="107">
        <v>41963</v>
      </c>
      <c r="AC124" s="4" t="s">
        <v>26</v>
      </c>
      <c r="AD124" s="4" t="s">
        <v>4191</v>
      </c>
    </row>
    <row r="125" spans="1:30" ht="132.75" x14ac:dyDescent="0.25">
      <c r="A125" s="6">
        <v>2229517</v>
      </c>
      <c r="B125" s="7" t="s">
        <v>1573</v>
      </c>
      <c r="C125" s="7" t="s">
        <v>1574</v>
      </c>
      <c r="D125" s="7" t="s">
        <v>4192</v>
      </c>
      <c r="E125" s="7" t="s">
        <v>4192</v>
      </c>
      <c r="F125" s="7"/>
      <c r="G125" s="7" t="s">
        <v>29</v>
      </c>
      <c r="H125" s="7" t="s">
        <v>27</v>
      </c>
      <c r="I125" s="7" t="s">
        <v>3357</v>
      </c>
      <c r="J125" s="7" t="s">
        <v>28</v>
      </c>
      <c r="K125" s="10">
        <v>11</v>
      </c>
      <c r="L125" s="8"/>
      <c r="M125" s="8"/>
      <c r="N125" s="8">
        <v>3.6</v>
      </c>
      <c r="O125" s="8">
        <v>0.22</v>
      </c>
      <c r="P125" s="105">
        <v>0</v>
      </c>
      <c r="Q125" s="8"/>
      <c r="R125" s="8"/>
      <c r="S125" s="8"/>
      <c r="T125" s="7"/>
      <c r="U125" s="4"/>
      <c r="V125" s="5"/>
      <c r="W125" s="5"/>
      <c r="X125" s="5"/>
      <c r="Y125" s="5"/>
      <c r="Z125" s="4" t="s">
        <v>4190</v>
      </c>
      <c r="AA125" s="107">
        <v>40664</v>
      </c>
      <c r="AB125" s="107">
        <v>41963</v>
      </c>
      <c r="AC125" s="4" t="s">
        <v>26</v>
      </c>
      <c r="AD125" s="4" t="s">
        <v>4193</v>
      </c>
    </row>
    <row r="126" spans="1:30" ht="120.75" x14ac:dyDescent="0.25">
      <c r="A126" s="3">
        <v>2254245</v>
      </c>
      <c r="B126" s="4" t="s">
        <v>1573</v>
      </c>
      <c r="C126" s="4" t="s">
        <v>1574</v>
      </c>
      <c r="D126" s="4" t="s">
        <v>1579</v>
      </c>
      <c r="E126" s="4" t="s">
        <v>1579</v>
      </c>
      <c r="F126" s="4" t="s">
        <v>1580</v>
      </c>
      <c r="G126" s="4" t="s">
        <v>29</v>
      </c>
      <c r="H126" s="4" t="s">
        <v>27</v>
      </c>
      <c r="I126" s="4" t="s">
        <v>3981</v>
      </c>
      <c r="J126" s="4"/>
      <c r="K126" s="9">
        <v>7</v>
      </c>
      <c r="L126" s="5"/>
      <c r="M126" s="5"/>
      <c r="N126" s="5">
        <v>1.72</v>
      </c>
      <c r="O126" s="5"/>
      <c r="P126" s="106">
        <v>0</v>
      </c>
      <c r="Q126" s="5"/>
      <c r="R126" s="5"/>
      <c r="S126" s="5"/>
      <c r="T126" s="4"/>
      <c r="U126" s="4"/>
      <c r="V126" s="5"/>
      <c r="W126" s="5"/>
      <c r="X126" s="5"/>
      <c r="Y126" s="5"/>
      <c r="Z126" s="4" t="s">
        <v>4146</v>
      </c>
      <c r="AA126" s="107">
        <v>42348</v>
      </c>
      <c r="AB126" s="107">
        <v>42345</v>
      </c>
      <c r="AC126" s="4" t="s">
        <v>26</v>
      </c>
      <c r="AD126" s="4" t="s">
        <v>4194</v>
      </c>
    </row>
    <row r="127" spans="1:30" ht="156.75" x14ac:dyDescent="0.25">
      <c r="A127" s="6">
        <v>2185655</v>
      </c>
      <c r="B127" s="7" t="s">
        <v>1573</v>
      </c>
      <c r="C127" s="7" t="s">
        <v>1574</v>
      </c>
      <c r="D127" s="7" t="s">
        <v>4195</v>
      </c>
      <c r="E127" s="7" t="s">
        <v>4195</v>
      </c>
      <c r="F127" s="7"/>
      <c r="G127" s="7" t="s">
        <v>29</v>
      </c>
      <c r="H127" s="7" t="s">
        <v>27</v>
      </c>
      <c r="I127" s="7" t="s">
        <v>3357</v>
      </c>
      <c r="J127" s="7" t="s">
        <v>28</v>
      </c>
      <c r="K127" s="10">
        <v>17</v>
      </c>
      <c r="L127" s="8"/>
      <c r="M127" s="8"/>
      <c r="N127" s="8">
        <v>1.86</v>
      </c>
      <c r="O127" s="8">
        <v>0.2</v>
      </c>
      <c r="P127" s="105">
        <v>0</v>
      </c>
      <c r="Q127" s="8"/>
      <c r="R127" s="8"/>
      <c r="S127" s="8"/>
      <c r="T127" s="7"/>
      <c r="U127" s="4"/>
      <c r="V127" s="5"/>
      <c r="W127" s="5"/>
      <c r="X127" s="5"/>
      <c r="Y127" s="5"/>
      <c r="Z127" s="4" t="s">
        <v>30</v>
      </c>
      <c r="AA127" s="107">
        <v>41092</v>
      </c>
      <c r="AB127" s="107">
        <v>41451</v>
      </c>
      <c r="AC127" s="4" t="s">
        <v>26</v>
      </c>
      <c r="AD127" s="4" t="s">
        <v>4196</v>
      </c>
    </row>
    <row r="128" spans="1:30" ht="156.75" x14ac:dyDescent="0.25">
      <c r="A128" s="3">
        <v>2185656</v>
      </c>
      <c r="B128" s="4" t="s">
        <v>1573</v>
      </c>
      <c r="C128" s="4" t="s">
        <v>1574</v>
      </c>
      <c r="D128" s="4" t="s">
        <v>4195</v>
      </c>
      <c r="E128" s="4" t="s">
        <v>4195</v>
      </c>
      <c r="F128" s="4"/>
      <c r="G128" s="4" t="s">
        <v>29</v>
      </c>
      <c r="H128" s="4" t="s">
        <v>27</v>
      </c>
      <c r="I128" s="4" t="s">
        <v>3981</v>
      </c>
      <c r="J128" s="4" t="s">
        <v>28</v>
      </c>
      <c r="K128" s="9">
        <v>17</v>
      </c>
      <c r="L128" s="5"/>
      <c r="M128" s="5"/>
      <c r="N128" s="5">
        <v>1.86</v>
      </c>
      <c r="O128" s="5">
        <v>0.2</v>
      </c>
      <c r="P128" s="106">
        <v>0</v>
      </c>
      <c r="Q128" s="5"/>
      <c r="R128" s="5"/>
      <c r="S128" s="5"/>
      <c r="T128" s="4"/>
      <c r="U128" s="4"/>
      <c r="V128" s="5"/>
      <c r="W128" s="5"/>
      <c r="X128" s="5"/>
      <c r="Y128" s="5"/>
      <c r="Z128" s="4" t="s">
        <v>30</v>
      </c>
      <c r="AA128" s="107">
        <v>41092</v>
      </c>
      <c r="AB128" s="107">
        <v>41451</v>
      </c>
      <c r="AC128" s="4" t="s">
        <v>26</v>
      </c>
      <c r="AD128" s="4" t="s">
        <v>4197</v>
      </c>
    </row>
    <row r="129" spans="1:30" ht="120.75" x14ac:dyDescent="0.25">
      <c r="A129" s="6">
        <v>2219133</v>
      </c>
      <c r="B129" s="7" t="s">
        <v>1573</v>
      </c>
      <c r="C129" s="7" t="s">
        <v>1574</v>
      </c>
      <c r="D129" s="7" t="s">
        <v>1581</v>
      </c>
      <c r="E129" s="7" t="s">
        <v>1581</v>
      </c>
      <c r="F129" s="7"/>
      <c r="G129" s="7" t="s">
        <v>29</v>
      </c>
      <c r="H129" s="7" t="s">
        <v>27</v>
      </c>
      <c r="I129" s="7" t="s">
        <v>3357</v>
      </c>
      <c r="J129" s="7" t="s">
        <v>28</v>
      </c>
      <c r="K129" s="10">
        <v>18</v>
      </c>
      <c r="L129" s="8"/>
      <c r="M129" s="8"/>
      <c r="N129" s="8">
        <v>2.36</v>
      </c>
      <c r="O129" s="8">
        <v>0.18</v>
      </c>
      <c r="P129" s="105">
        <v>0</v>
      </c>
      <c r="Q129" s="8"/>
      <c r="R129" s="8"/>
      <c r="S129" s="8"/>
      <c r="T129" s="7"/>
      <c r="U129" s="4"/>
      <c r="V129" s="5"/>
      <c r="W129" s="5"/>
      <c r="X129" s="5"/>
      <c r="Y129" s="5"/>
      <c r="Z129" s="4" t="s">
        <v>34</v>
      </c>
      <c r="AA129" s="107">
        <v>41730</v>
      </c>
      <c r="AB129" s="107">
        <v>41893</v>
      </c>
      <c r="AC129" s="4" t="s">
        <v>26</v>
      </c>
      <c r="AD129" s="4" t="s">
        <v>4198</v>
      </c>
    </row>
    <row r="130" spans="1:30" ht="120.75" x14ac:dyDescent="0.25">
      <c r="A130" s="3">
        <v>2219134</v>
      </c>
      <c r="B130" s="4" t="s">
        <v>1573</v>
      </c>
      <c r="C130" s="4" t="s">
        <v>1574</v>
      </c>
      <c r="D130" s="4" t="s">
        <v>1582</v>
      </c>
      <c r="E130" s="4" t="s">
        <v>1582</v>
      </c>
      <c r="F130" s="4"/>
      <c r="G130" s="4" t="s">
        <v>29</v>
      </c>
      <c r="H130" s="4" t="s">
        <v>27</v>
      </c>
      <c r="I130" s="4" t="s">
        <v>3357</v>
      </c>
      <c r="J130" s="4" t="s">
        <v>28</v>
      </c>
      <c r="K130" s="9">
        <v>12</v>
      </c>
      <c r="L130" s="5"/>
      <c r="M130" s="5"/>
      <c r="N130" s="5">
        <v>2.36</v>
      </c>
      <c r="O130" s="5">
        <v>0.18</v>
      </c>
      <c r="P130" s="106">
        <v>0</v>
      </c>
      <c r="Q130" s="5"/>
      <c r="R130" s="5"/>
      <c r="S130" s="5"/>
      <c r="T130" s="4"/>
      <c r="U130" s="4"/>
      <c r="V130" s="5"/>
      <c r="W130" s="5"/>
      <c r="X130" s="5"/>
      <c r="Y130" s="5"/>
      <c r="Z130" s="4" t="s">
        <v>34</v>
      </c>
      <c r="AA130" s="107">
        <v>41730</v>
      </c>
      <c r="AB130" s="107">
        <v>41893</v>
      </c>
      <c r="AC130" s="4" t="s">
        <v>26</v>
      </c>
      <c r="AD130" s="4" t="s">
        <v>4199</v>
      </c>
    </row>
    <row r="131" spans="1:30" ht="84.75" x14ac:dyDescent="0.25">
      <c r="A131" s="6">
        <v>2318736</v>
      </c>
      <c r="B131" s="7" t="s">
        <v>1573</v>
      </c>
      <c r="C131" s="7" t="s">
        <v>1574</v>
      </c>
      <c r="D131" s="7" t="s">
        <v>4200</v>
      </c>
      <c r="E131" s="7" t="s">
        <v>4200</v>
      </c>
      <c r="F131" s="7"/>
      <c r="G131" s="7" t="s">
        <v>29</v>
      </c>
      <c r="H131" s="7" t="s">
        <v>27</v>
      </c>
      <c r="I131" s="7" t="s">
        <v>3981</v>
      </c>
      <c r="J131" s="7"/>
      <c r="K131" s="10">
        <v>300</v>
      </c>
      <c r="L131" s="8"/>
      <c r="M131" s="8"/>
      <c r="N131" s="8">
        <v>1.77</v>
      </c>
      <c r="O131" s="8"/>
      <c r="P131" s="105">
        <v>0</v>
      </c>
      <c r="Q131" s="8"/>
      <c r="R131" s="8"/>
      <c r="S131" s="8"/>
      <c r="T131" s="7"/>
      <c r="U131" s="4"/>
      <c r="V131" s="5"/>
      <c r="W131" s="5"/>
      <c r="X131" s="5"/>
      <c r="Y131" s="5"/>
      <c r="Z131" s="4" t="s">
        <v>4146</v>
      </c>
      <c r="AA131" s="107">
        <v>43235</v>
      </c>
      <c r="AB131" s="107">
        <v>43212</v>
      </c>
      <c r="AC131" s="4" t="s">
        <v>3523</v>
      </c>
      <c r="AD131" s="4" t="s">
        <v>4201</v>
      </c>
    </row>
    <row r="132" spans="1:30" ht="120.75" x14ac:dyDescent="0.25">
      <c r="A132" s="3">
        <v>2293127</v>
      </c>
      <c r="B132" s="4" t="s">
        <v>1573</v>
      </c>
      <c r="C132" s="4" t="s">
        <v>1574</v>
      </c>
      <c r="D132" s="4" t="s">
        <v>4202</v>
      </c>
      <c r="E132" s="4" t="s">
        <v>4202</v>
      </c>
      <c r="F132" s="4"/>
      <c r="G132" s="4" t="s">
        <v>29</v>
      </c>
      <c r="H132" s="4" t="s">
        <v>27</v>
      </c>
      <c r="I132" s="4" t="s">
        <v>3981</v>
      </c>
      <c r="J132" s="4"/>
      <c r="K132" s="9">
        <v>6</v>
      </c>
      <c r="L132" s="5"/>
      <c r="M132" s="5"/>
      <c r="N132" s="5">
        <v>0.72</v>
      </c>
      <c r="O132" s="5"/>
      <c r="P132" s="106">
        <v>0</v>
      </c>
      <c r="Q132" s="5"/>
      <c r="R132" s="5"/>
      <c r="S132" s="5"/>
      <c r="T132" s="4"/>
      <c r="U132" s="4"/>
      <c r="V132" s="5"/>
      <c r="W132" s="5"/>
      <c r="X132" s="5"/>
      <c r="Y132" s="5"/>
      <c r="Z132" s="4" t="s">
        <v>4146</v>
      </c>
      <c r="AA132" s="107">
        <v>42825</v>
      </c>
      <c r="AB132" s="107">
        <v>42821</v>
      </c>
      <c r="AC132" s="4" t="s">
        <v>26</v>
      </c>
      <c r="AD132" s="4" t="s">
        <v>4203</v>
      </c>
    </row>
    <row r="133" spans="1:30" ht="120.75" x14ac:dyDescent="0.25">
      <c r="A133" s="6">
        <v>2288050</v>
      </c>
      <c r="B133" s="7" t="s">
        <v>1573</v>
      </c>
      <c r="C133" s="7" t="s">
        <v>1574</v>
      </c>
      <c r="D133" s="7" t="s">
        <v>1583</v>
      </c>
      <c r="E133" s="7" t="s">
        <v>1583</v>
      </c>
      <c r="F133" s="7"/>
      <c r="G133" s="7" t="s">
        <v>29</v>
      </c>
      <c r="H133" s="7" t="s">
        <v>27</v>
      </c>
      <c r="I133" s="7" t="s">
        <v>3981</v>
      </c>
      <c r="J133" s="7"/>
      <c r="K133" s="10">
        <v>8</v>
      </c>
      <c r="L133" s="8"/>
      <c r="M133" s="8"/>
      <c r="N133" s="8">
        <v>1.81</v>
      </c>
      <c r="O133" s="8"/>
      <c r="P133" s="105">
        <v>0</v>
      </c>
      <c r="Q133" s="8"/>
      <c r="R133" s="8"/>
      <c r="S133" s="8"/>
      <c r="T133" s="7"/>
      <c r="U133" s="4"/>
      <c r="V133" s="5"/>
      <c r="W133" s="5"/>
      <c r="X133" s="5"/>
      <c r="Y133" s="5"/>
      <c r="Z133" s="4" t="s">
        <v>33</v>
      </c>
      <c r="AA133" s="107">
        <v>42371</v>
      </c>
      <c r="AB133" s="107">
        <v>42743</v>
      </c>
      <c r="AC133" s="4" t="s">
        <v>26</v>
      </c>
      <c r="AD133" s="4" t="s">
        <v>4204</v>
      </c>
    </row>
    <row r="134" spans="1:30" ht="120.75" x14ac:dyDescent="0.25">
      <c r="A134" s="3">
        <v>2290145</v>
      </c>
      <c r="B134" s="4" t="s">
        <v>1573</v>
      </c>
      <c r="C134" s="4" t="s">
        <v>1574</v>
      </c>
      <c r="D134" s="4" t="s">
        <v>4205</v>
      </c>
      <c r="E134" s="4" t="s">
        <v>4205</v>
      </c>
      <c r="F134" s="4"/>
      <c r="G134" s="4" t="s">
        <v>29</v>
      </c>
      <c r="H134" s="4" t="s">
        <v>27</v>
      </c>
      <c r="I134" s="4" t="s">
        <v>3981</v>
      </c>
      <c r="J134" s="4"/>
      <c r="K134" s="9">
        <v>8</v>
      </c>
      <c r="L134" s="5"/>
      <c r="M134" s="5"/>
      <c r="N134" s="5">
        <v>0.7</v>
      </c>
      <c r="O134" s="5"/>
      <c r="P134" s="106">
        <v>0</v>
      </c>
      <c r="Q134" s="5"/>
      <c r="R134" s="5"/>
      <c r="S134" s="5"/>
      <c r="T134" s="4"/>
      <c r="U134" s="4"/>
      <c r="V134" s="5"/>
      <c r="W134" s="5"/>
      <c r="X134" s="5"/>
      <c r="Y134" s="5"/>
      <c r="Z134" s="4" t="s">
        <v>33</v>
      </c>
      <c r="AA134" s="107">
        <v>41214</v>
      </c>
      <c r="AB134" s="107">
        <v>42772</v>
      </c>
      <c r="AC134" s="4" t="s">
        <v>26</v>
      </c>
      <c r="AD134" s="4" t="s">
        <v>4206</v>
      </c>
    </row>
    <row r="135" spans="1:30" ht="120.75" x14ac:dyDescent="0.25">
      <c r="A135" s="6">
        <v>2220007</v>
      </c>
      <c r="B135" s="7" t="s">
        <v>1573</v>
      </c>
      <c r="C135" s="7" t="s">
        <v>1574</v>
      </c>
      <c r="D135" s="7" t="s">
        <v>4207</v>
      </c>
      <c r="E135" s="7" t="s">
        <v>4207</v>
      </c>
      <c r="F135" s="7" t="s">
        <v>4208</v>
      </c>
      <c r="G135" s="7" t="s">
        <v>29</v>
      </c>
      <c r="H135" s="7" t="s">
        <v>27</v>
      </c>
      <c r="I135" s="7" t="s">
        <v>4209</v>
      </c>
      <c r="J135" s="7" t="s">
        <v>28</v>
      </c>
      <c r="K135" s="10">
        <v>9</v>
      </c>
      <c r="L135" s="8"/>
      <c r="M135" s="8"/>
      <c r="N135" s="8">
        <v>2.21</v>
      </c>
      <c r="O135" s="8">
        <v>0.18</v>
      </c>
      <c r="P135" s="105">
        <v>0</v>
      </c>
      <c r="Q135" s="8"/>
      <c r="R135" s="8"/>
      <c r="S135" s="8"/>
      <c r="T135" s="7"/>
      <c r="U135" s="4"/>
      <c r="V135" s="5"/>
      <c r="W135" s="5"/>
      <c r="X135" s="5"/>
      <c r="Y135" s="5"/>
      <c r="Z135" s="4" t="s">
        <v>4150</v>
      </c>
      <c r="AA135" s="107">
        <v>40910</v>
      </c>
      <c r="AB135" s="107">
        <v>41901</v>
      </c>
      <c r="AC135" s="4" t="s">
        <v>26</v>
      </c>
      <c r="AD135" s="4" t="s">
        <v>4210</v>
      </c>
    </row>
    <row r="136" spans="1:30" ht="120.75" x14ac:dyDescent="0.25">
      <c r="A136" s="3">
        <v>2219951</v>
      </c>
      <c r="B136" s="4" t="s">
        <v>1573</v>
      </c>
      <c r="C136" s="4" t="s">
        <v>1574</v>
      </c>
      <c r="D136" s="4" t="s">
        <v>4211</v>
      </c>
      <c r="E136" s="4" t="s">
        <v>4211</v>
      </c>
      <c r="F136" s="4"/>
      <c r="G136" s="4" t="s">
        <v>29</v>
      </c>
      <c r="H136" s="4" t="s">
        <v>27</v>
      </c>
      <c r="I136" s="4" t="s">
        <v>4209</v>
      </c>
      <c r="J136" s="4" t="s">
        <v>28</v>
      </c>
      <c r="K136" s="9">
        <v>9</v>
      </c>
      <c r="L136" s="5"/>
      <c r="M136" s="5"/>
      <c r="N136" s="5">
        <v>2.21</v>
      </c>
      <c r="O136" s="5">
        <v>0.18</v>
      </c>
      <c r="P136" s="106">
        <v>0</v>
      </c>
      <c r="Q136" s="5"/>
      <c r="R136" s="5"/>
      <c r="S136" s="5"/>
      <c r="T136" s="4"/>
      <c r="U136" s="4"/>
      <c r="V136" s="5"/>
      <c r="W136" s="5"/>
      <c r="X136" s="5"/>
      <c r="Y136" s="5"/>
      <c r="Z136" s="4" t="s">
        <v>4150</v>
      </c>
      <c r="AA136" s="107">
        <v>40910</v>
      </c>
      <c r="AB136" s="107">
        <v>41901</v>
      </c>
      <c r="AC136" s="4" t="s">
        <v>26</v>
      </c>
      <c r="AD136" s="4" t="s">
        <v>4212</v>
      </c>
    </row>
    <row r="137" spans="1:30" ht="120.75" x14ac:dyDescent="0.25">
      <c r="A137" s="6">
        <v>2236014</v>
      </c>
      <c r="B137" s="7" t="s">
        <v>1573</v>
      </c>
      <c r="C137" s="7" t="s">
        <v>1574</v>
      </c>
      <c r="D137" s="7" t="s">
        <v>1584</v>
      </c>
      <c r="E137" s="7" t="s">
        <v>1584</v>
      </c>
      <c r="F137" s="7" t="s">
        <v>1585</v>
      </c>
      <c r="G137" s="7" t="s">
        <v>29</v>
      </c>
      <c r="H137" s="7" t="s">
        <v>27</v>
      </c>
      <c r="I137" s="7" t="s">
        <v>4209</v>
      </c>
      <c r="J137" s="7"/>
      <c r="K137" s="10">
        <v>2</v>
      </c>
      <c r="L137" s="8"/>
      <c r="M137" s="8"/>
      <c r="N137" s="8">
        <v>1.47</v>
      </c>
      <c r="O137" s="8">
        <v>0.14000000000000001</v>
      </c>
      <c r="P137" s="105">
        <v>0</v>
      </c>
      <c r="Q137" s="8"/>
      <c r="R137" s="8"/>
      <c r="S137" s="8"/>
      <c r="T137" s="7"/>
      <c r="U137" s="4"/>
      <c r="V137" s="5"/>
      <c r="W137" s="5"/>
      <c r="X137" s="5"/>
      <c r="Y137" s="5"/>
      <c r="Z137" s="4" t="s">
        <v>4185</v>
      </c>
      <c r="AA137" s="107">
        <v>42186</v>
      </c>
      <c r="AB137" s="107">
        <v>42095</v>
      </c>
      <c r="AC137" s="4" t="s">
        <v>26</v>
      </c>
      <c r="AD137" s="4" t="s">
        <v>4213</v>
      </c>
    </row>
    <row r="138" spans="1:30" ht="120.75" x14ac:dyDescent="0.25">
      <c r="A138" s="3">
        <v>2230299</v>
      </c>
      <c r="B138" s="4" t="s">
        <v>1573</v>
      </c>
      <c r="C138" s="4" t="s">
        <v>1574</v>
      </c>
      <c r="D138" s="4" t="s">
        <v>4214</v>
      </c>
      <c r="E138" s="4" t="s">
        <v>4214</v>
      </c>
      <c r="F138" s="4"/>
      <c r="G138" s="4" t="s">
        <v>29</v>
      </c>
      <c r="H138" s="4" t="s">
        <v>27</v>
      </c>
      <c r="I138" s="4" t="s">
        <v>3981</v>
      </c>
      <c r="J138" s="4" t="s">
        <v>28</v>
      </c>
      <c r="K138" s="9">
        <v>15</v>
      </c>
      <c r="L138" s="5"/>
      <c r="M138" s="5"/>
      <c r="N138" s="5">
        <v>1.52</v>
      </c>
      <c r="O138" s="5">
        <v>0.04</v>
      </c>
      <c r="P138" s="106">
        <v>0</v>
      </c>
      <c r="Q138" s="5"/>
      <c r="R138" s="5"/>
      <c r="S138" s="5"/>
      <c r="T138" s="4"/>
      <c r="U138" s="4"/>
      <c r="V138" s="5"/>
      <c r="W138" s="5"/>
      <c r="X138" s="5"/>
      <c r="Y138" s="5"/>
      <c r="Z138" s="4" t="s">
        <v>33</v>
      </c>
      <c r="AA138" s="107">
        <v>41365</v>
      </c>
      <c r="AB138" s="107">
        <v>41991</v>
      </c>
      <c r="AC138" s="4" t="s">
        <v>26</v>
      </c>
      <c r="AD138" s="4" t="s">
        <v>4215</v>
      </c>
    </row>
    <row r="139" spans="1:30" ht="120.75" x14ac:dyDescent="0.25">
      <c r="A139" s="6">
        <v>2262648</v>
      </c>
      <c r="B139" s="7" t="s">
        <v>1573</v>
      </c>
      <c r="C139" s="7" t="s">
        <v>1574</v>
      </c>
      <c r="D139" s="7" t="s">
        <v>1586</v>
      </c>
      <c r="E139" s="7" t="s">
        <v>1586</v>
      </c>
      <c r="F139" s="7" t="s">
        <v>1587</v>
      </c>
      <c r="G139" s="7" t="s">
        <v>29</v>
      </c>
      <c r="H139" s="7" t="s">
        <v>27</v>
      </c>
      <c r="I139" s="7" t="s">
        <v>3981</v>
      </c>
      <c r="J139" s="7"/>
      <c r="K139" s="10">
        <v>16</v>
      </c>
      <c r="L139" s="8"/>
      <c r="M139" s="8"/>
      <c r="N139" s="8">
        <v>0.62</v>
      </c>
      <c r="O139" s="8"/>
      <c r="P139" s="105">
        <v>0</v>
      </c>
      <c r="Q139" s="8"/>
      <c r="R139" s="8"/>
      <c r="S139" s="8"/>
      <c r="T139" s="7"/>
      <c r="U139" s="4"/>
      <c r="V139" s="5"/>
      <c r="W139" s="5"/>
      <c r="X139" s="5"/>
      <c r="Y139" s="5"/>
      <c r="Z139" s="4" t="s">
        <v>4146</v>
      </c>
      <c r="AA139" s="107">
        <v>42348</v>
      </c>
      <c r="AB139" s="107">
        <v>42446</v>
      </c>
      <c r="AC139" s="4" t="s">
        <v>26</v>
      </c>
      <c r="AD139" s="4" t="s">
        <v>4216</v>
      </c>
    </row>
    <row r="140" spans="1:30" ht="120.75" x14ac:dyDescent="0.25">
      <c r="A140" s="3">
        <v>2220005</v>
      </c>
      <c r="B140" s="4" t="s">
        <v>1573</v>
      </c>
      <c r="C140" s="4" t="s">
        <v>1574</v>
      </c>
      <c r="D140" s="4" t="s">
        <v>4217</v>
      </c>
      <c r="E140" s="4" t="s">
        <v>4217</v>
      </c>
      <c r="F140" s="4"/>
      <c r="G140" s="4" t="s">
        <v>29</v>
      </c>
      <c r="H140" s="4" t="s">
        <v>27</v>
      </c>
      <c r="I140" s="4" t="s">
        <v>3981</v>
      </c>
      <c r="J140" s="4" t="s">
        <v>28</v>
      </c>
      <c r="K140" s="9">
        <v>15</v>
      </c>
      <c r="L140" s="5"/>
      <c r="M140" s="5"/>
      <c r="N140" s="5">
        <v>2.17</v>
      </c>
      <c r="O140" s="5">
        <v>0.28000000000000003</v>
      </c>
      <c r="P140" s="106">
        <v>0</v>
      </c>
      <c r="Q140" s="5"/>
      <c r="R140" s="5"/>
      <c r="S140" s="5"/>
      <c r="T140" s="4"/>
      <c r="U140" s="4"/>
      <c r="V140" s="5"/>
      <c r="W140" s="5"/>
      <c r="X140" s="5"/>
      <c r="Y140" s="5"/>
      <c r="Z140" s="4" t="s">
        <v>4150</v>
      </c>
      <c r="AA140" s="107">
        <v>40513</v>
      </c>
      <c r="AB140" s="107">
        <v>41901</v>
      </c>
      <c r="AC140" s="4" t="s">
        <v>26</v>
      </c>
      <c r="AD140" s="4" t="s">
        <v>4218</v>
      </c>
    </row>
    <row r="141" spans="1:30" ht="120.75" x14ac:dyDescent="0.25">
      <c r="A141" s="6">
        <v>2195317</v>
      </c>
      <c r="B141" s="7" t="s">
        <v>1573</v>
      </c>
      <c r="C141" s="7" t="s">
        <v>1574</v>
      </c>
      <c r="D141" s="7" t="s">
        <v>1588</v>
      </c>
      <c r="E141" s="7" t="s">
        <v>1588</v>
      </c>
      <c r="F141" s="7"/>
      <c r="G141" s="7" t="s">
        <v>29</v>
      </c>
      <c r="H141" s="7" t="s">
        <v>27</v>
      </c>
      <c r="I141" s="7" t="s">
        <v>3981</v>
      </c>
      <c r="J141" s="7"/>
      <c r="K141" s="10">
        <v>19</v>
      </c>
      <c r="L141" s="8"/>
      <c r="M141" s="8"/>
      <c r="N141" s="8">
        <v>1.92</v>
      </c>
      <c r="O141" s="8">
        <v>0.05</v>
      </c>
      <c r="P141" s="105">
        <v>0</v>
      </c>
      <c r="Q141" s="8"/>
      <c r="R141" s="8"/>
      <c r="S141" s="8"/>
      <c r="T141" s="7"/>
      <c r="U141" s="4"/>
      <c r="V141" s="5"/>
      <c r="W141" s="5"/>
      <c r="X141" s="5"/>
      <c r="Y141" s="5"/>
      <c r="Z141" s="4" t="s">
        <v>4219</v>
      </c>
      <c r="AA141" s="107">
        <v>41609</v>
      </c>
      <c r="AB141" s="107">
        <v>41599</v>
      </c>
      <c r="AC141" s="4" t="s">
        <v>26</v>
      </c>
      <c r="AD141" s="4" t="s">
        <v>4220</v>
      </c>
    </row>
    <row r="142" spans="1:30" ht="120.75" x14ac:dyDescent="0.25">
      <c r="A142" s="3">
        <v>2195318</v>
      </c>
      <c r="B142" s="4" t="s">
        <v>1573</v>
      </c>
      <c r="C142" s="4" t="s">
        <v>1574</v>
      </c>
      <c r="D142" s="4" t="s">
        <v>1588</v>
      </c>
      <c r="E142" s="4" t="s">
        <v>1588</v>
      </c>
      <c r="F142" s="4"/>
      <c r="G142" s="4" t="s">
        <v>29</v>
      </c>
      <c r="H142" s="4" t="s">
        <v>27</v>
      </c>
      <c r="I142" s="4" t="s">
        <v>3981</v>
      </c>
      <c r="J142" s="4"/>
      <c r="K142" s="9">
        <v>19</v>
      </c>
      <c r="L142" s="5"/>
      <c r="M142" s="5"/>
      <c r="N142" s="5">
        <v>1.92</v>
      </c>
      <c r="O142" s="5">
        <v>0.05</v>
      </c>
      <c r="P142" s="106">
        <v>0</v>
      </c>
      <c r="Q142" s="5"/>
      <c r="R142" s="5"/>
      <c r="S142" s="5"/>
      <c r="T142" s="4"/>
      <c r="U142" s="4"/>
      <c r="V142" s="5"/>
      <c r="W142" s="5"/>
      <c r="X142" s="5"/>
      <c r="Y142" s="5"/>
      <c r="Z142" s="4" t="s">
        <v>4150</v>
      </c>
      <c r="AA142" s="107">
        <v>41609</v>
      </c>
      <c r="AB142" s="107">
        <v>41599</v>
      </c>
      <c r="AC142" s="4" t="s">
        <v>26</v>
      </c>
      <c r="AD142" s="4" t="s">
        <v>4221</v>
      </c>
    </row>
    <row r="143" spans="1:30" ht="120.75" x14ac:dyDescent="0.25">
      <c r="A143" s="6">
        <v>2195319</v>
      </c>
      <c r="B143" s="7" t="s">
        <v>1573</v>
      </c>
      <c r="C143" s="7" t="s">
        <v>1574</v>
      </c>
      <c r="D143" s="7" t="s">
        <v>1588</v>
      </c>
      <c r="E143" s="7" t="s">
        <v>1588</v>
      </c>
      <c r="F143" s="7"/>
      <c r="G143" s="7" t="s">
        <v>29</v>
      </c>
      <c r="H143" s="7" t="s">
        <v>27</v>
      </c>
      <c r="I143" s="7" t="s">
        <v>3981</v>
      </c>
      <c r="J143" s="7"/>
      <c r="K143" s="10">
        <v>19</v>
      </c>
      <c r="L143" s="8"/>
      <c r="M143" s="8"/>
      <c r="N143" s="8">
        <v>1.92</v>
      </c>
      <c r="O143" s="8">
        <v>0.05</v>
      </c>
      <c r="P143" s="105">
        <v>0</v>
      </c>
      <c r="Q143" s="8"/>
      <c r="R143" s="8"/>
      <c r="S143" s="8"/>
      <c r="T143" s="7"/>
      <c r="U143" s="4"/>
      <c r="V143" s="5"/>
      <c r="W143" s="5"/>
      <c r="X143" s="5"/>
      <c r="Y143" s="5"/>
      <c r="Z143" s="4" t="s">
        <v>4222</v>
      </c>
      <c r="AA143" s="107">
        <v>41609</v>
      </c>
      <c r="AB143" s="107">
        <v>41599</v>
      </c>
      <c r="AC143" s="4" t="s">
        <v>26</v>
      </c>
      <c r="AD143" s="4" t="s">
        <v>4223</v>
      </c>
    </row>
    <row r="144" spans="1:30" ht="120.75" x14ac:dyDescent="0.25">
      <c r="A144" s="3">
        <v>2195320</v>
      </c>
      <c r="B144" s="4" t="s">
        <v>1573</v>
      </c>
      <c r="C144" s="4" t="s">
        <v>1574</v>
      </c>
      <c r="D144" s="4" t="s">
        <v>1588</v>
      </c>
      <c r="E144" s="4" t="s">
        <v>1588</v>
      </c>
      <c r="F144" s="4"/>
      <c r="G144" s="4" t="s">
        <v>29</v>
      </c>
      <c r="H144" s="4" t="s">
        <v>27</v>
      </c>
      <c r="I144" s="4" t="s">
        <v>3981</v>
      </c>
      <c r="J144" s="4"/>
      <c r="K144" s="9">
        <v>19</v>
      </c>
      <c r="L144" s="5"/>
      <c r="M144" s="5"/>
      <c r="N144" s="5">
        <v>1.92</v>
      </c>
      <c r="O144" s="5">
        <v>0.05</v>
      </c>
      <c r="P144" s="106">
        <v>0</v>
      </c>
      <c r="Q144" s="5"/>
      <c r="R144" s="5"/>
      <c r="S144" s="5"/>
      <c r="T144" s="4"/>
      <c r="U144" s="4"/>
      <c r="V144" s="5"/>
      <c r="W144" s="5"/>
      <c r="X144" s="5"/>
      <c r="Y144" s="5"/>
      <c r="Z144" s="4" t="s">
        <v>31</v>
      </c>
      <c r="AA144" s="107">
        <v>41609</v>
      </c>
      <c r="AB144" s="107">
        <v>41599</v>
      </c>
      <c r="AC144" s="4" t="s">
        <v>26</v>
      </c>
      <c r="AD144" s="4" t="s">
        <v>4224</v>
      </c>
    </row>
    <row r="145" spans="1:30" ht="120.75" x14ac:dyDescent="0.25">
      <c r="A145" s="6">
        <v>2195321</v>
      </c>
      <c r="B145" s="7" t="s">
        <v>1573</v>
      </c>
      <c r="C145" s="7" t="s">
        <v>1574</v>
      </c>
      <c r="D145" s="7" t="s">
        <v>1588</v>
      </c>
      <c r="E145" s="7" t="s">
        <v>1588</v>
      </c>
      <c r="F145" s="7"/>
      <c r="G145" s="7" t="s">
        <v>29</v>
      </c>
      <c r="H145" s="7" t="s">
        <v>27</v>
      </c>
      <c r="I145" s="7" t="s">
        <v>3981</v>
      </c>
      <c r="J145" s="7"/>
      <c r="K145" s="10">
        <v>19</v>
      </c>
      <c r="L145" s="8"/>
      <c r="M145" s="8"/>
      <c r="N145" s="8">
        <v>1.92</v>
      </c>
      <c r="O145" s="8">
        <v>0.05</v>
      </c>
      <c r="P145" s="105">
        <v>0</v>
      </c>
      <c r="Q145" s="8"/>
      <c r="R145" s="8"/>
      <c r="S145" s="8"/>
      <c r="T145" s="7"/>
      <c r="U145" s="4"/>
      <c r="V145" s="5"/>
      <c r="W145" s="5"/>
      <c r="X145" s="5"/>
      <c r="Y145" s="5"/>
      <c r="Z145" s="4" t="s">
        <v>33</v>
      </c>
      <c r="AA145" s="107">
        <v>41609</v>
      </c>
      <c r="AB145" s="107">
        <v>41599</v>
      </c>
      <c r="AC145" s="4" t="s">
        <v>26</v>
      </c>
      <c r="AD145" s="4" t="s">
        <v>4225</v>
      </c>
    </row>
    <row r="146" spans="1:30" ht="120.75" x14ac:dyDescent="0.25">
      <c r="A146" s="3">
        <v>2220006</v>
      </c>
      <c r="B146" s="4" t="s">
        <v>1573</v>
      </c>
      <c r="C146" s="4" t="s">
        <v>1574</v>
      </c>
      <c r="D146" s="4" t="s">
        <v>4226</v>
      </c>
      <c r="E146" s="4" t="s">
        <v>4226</v>
      </c>
      <c r="F146" s="4"/>
      <c r="G146" s="4" t="s">
        <v>29</v>
      </c>
      <c r="H146" s="4" t="s">
        <v>27</v>
      </c>
      <c r="I146" s="4" t="s">
        <v>3981</v>
      </c>
      <c r="J146" s="4" t="s">
        <v>28</v>
      </c>
      <c r="K146" s="9">
        <v>19</v>
      </c>
      <c r="L146" s="5"/>
      <c r="M146" s="5"/>
      <c r="N146" s="5">
        <v>2.17</v>
      </c>
      <c r="O146" s="5">
        <v>0.28000000000000003</v>
      </c>
      <c r="P146" s="106">
        <v>0</v>
      </c>
      <c r="Q146" s="5"/>
      <c r="R146" s="5"/>
      <c r="S146" s="5"/>
      <c r="T146" s="4"/>
      <c r="U146" s="4"/>
      <c r="V146" s="5"/>
      <c r="W146" s="5"/>
      <c r="X146" s="5"/>
      <c r="Y146" s="5"/>
      <c r="Z146" s="4" t="s">
        <v>33</v>
      </c>
      <c r="AA146" s="107">
        <v>40544</v>
      </c>
      <c r="AB146" s="107">
        <v>41901</v>
      </c>
      <c r="AC146" s="4" t="s">
        <v>26</v>
      </c>
      <c r="AD146" s="4" t="s">
        <v>4227</v>
      </c>
    </row>
    <row r="147" spans="1:30" ht="120.75" x14ac:dyDescent="0.25">
      <c r="A147" s="6">
        <v>2199448</v>
      </c>
      <c r="B147" s="7" t="s">
        <v>1573</v>
      </c>
      <c r="C147" s="7" t="s">
        <v>1574</v>
      </c>
      <c r="D147" s="7" t="s">
        <v>1589</v>
      </c>
      <c r="E147" s="7" t="s">
        <v>1589</v>
      </c>
      <c r="F147" s="7"/>
      <c r="G147" s="7" t="s">
        <v>29</v>
      </c>
      <c r="H147" s="7" t="s">
        <v>27</v>
      </c>
      <c r="I147" s="7" t="s">
        <v>3981</v>
      </c>
      <c r="J147" s="7"/>
      <c r="K147" s="10">
        <v>23</v>
      </c>
      <c r="L147" s="8"/>
      <c r="M147" s="8"/>
      <c r="N147" s="8">
        <v>2.3199999999999998</v>
      </c>
      <c r="O147" s="8">
        <v>0.06</v>
      </c>
      <c r="P147" s="105">
        <v>0</v>
      </c>
      <c r="Q147" s="8"/>
      <c r="R147" s="8"/>
      <c r="S147" s="8"/>
      <c r="T147" s="7"/>
      <c r="U147" s="4"/>
      <c r="V147" s="5"/>
      <c r="W147" s="5"/>
      <c r="X147" s="5"/>
      <c r="Y147" s="5"/>
      <c r="Z147" s="4" t="s">
        <v>4219</v>
      </c>
      <c r="AA147" s="107">
        <v>41609</v>
      </c>
      <c r="AB147" s="107">
        <v>41638</v>
      </c>
      <c r="AC147" s="4" t="s">
        <v>26</v>
      </c>
      <c r="AD147" s="4" t="s">
        <v>4228</v>
      </c>
    </row>
    <row r="148" spans="1:30" ht="120.75" x14ac:dyDescent="0.25">
      <c r="A148" s="3">
        <v>2199449</v>
      </c>
      <c r="B148" s="4" t="s">
        <v>1573</v>
      </c>
      <c r="C148" s="4" t="s">
        <v>1574</v>
      </c>
      <c r="D148" s="4" t="s">
        <v>1589</v>
      </c>
      <c r="E148" s="4" t="s">
        <v>1589</v>
      </c>
      <c r="F148" s="4"/>
      <c r="G148" s="4" t="s">
        <v>29</v>
      </c>
      <c r="H148" s="4" t="s">
        <v>27</v>
      </c>
      <c r="I148" s="4" t="s">
        <v>3981</v>
      </c>
      <c r="J148" s="4"/>
      <c r="K148" s="9">
        <v>23</v>
      </c>
      <c r="L148" s="5"/>
      <c r="M148" s="5"/>
      <c r="N148" s="5">
        <v>2.3199999999999998</v>
      </c>
      <c r="O148" s="5">
        <v>0.06</v>
      </c>
      <c r="P148" s="106">
        <v>0</v>
      </c>
      <c r="Q148" s="5"/>
      <c r="R148" s="5"/>
      <c r="S148" s="5"/>
      <c r="T148" s="4"/>
      <c r="U148" s="4"/>
      <c r="V148" s="5"/>
      <c r="W148" s="5"/>
      <c r="X148" s="5"/>
      <c r="Y148" s="5"/>
      <c r="Z148" s="4" t="s">
        <v>4150</v>
      </c>
      <c r="AA148" s="107">
        <v>41609</v>
      </c>
      <c r="AB148" s="107">
        <v>41638</v>
      </c>
      <c r="AC148" s="4" t="s">
        <v>26</v>
      </c>
      <c r="AD148" s="4" t="s">
        <v>4229</v>
      </c>
    </row>
    <row r="149" spans="1:30" ht="120.75" x14ac:dyDescent="0.25">
      <c r="A149" s="6">
        <v>2199451</v>
      </c>
      <c r="B149" s="7" t="s">
        <v>1573</v>
      </c>
      <c r="C149" s="7" t="s">
        <v>1574</v>
      </c>
      <c r="D149" s="7" t="s">
        <v>1589</v>
      </c>
      <c r="E149" s="7" t="s">
        <v>1589</v>
      </c>
      <c r="F149" s="7"/>
      <c r="G149" s="7" t="s">
        <v>29</v>
      </c>
      <c r="H149" s="7" t="s">
        <v>27</v>
      </c>
      <c r="I149" s="7" t="s">
        <v>3981</v>
      </c>
      <c r="J149" s="7"/>
      <c r="K149" s="10">
        <v>23</v>
      </c>
      <c r="L149" s="8"/>
      <c r="M149" s="8"/>
      <c r="N149" s="8">
        <v>2.3199999999999998</v>
      </c>
      <c r="O149" s="8">
        <v>0.06</v>
      </c>
      <c r="P149" s="105">
        <v>0</v>
      </c>
      <c r="Q149" s="8"/>
      <c r="R149" s="8"/>
      <c r="S149" s="8"/>
      <c r="T149" s="7"/>
      <c r="U149" s="4"/>
      <c r="V149" s="5"/>
      <c r="W149" s="5"/>
      <c r="X149" s="5"/>
      <c r="Y149" s="5"/>
      <c r="Z149" s="4" t="s">
        <v>31</v>
      </c>
      <c r="AA149" s="107">
        <v>41609</v>
      </c>
      <c r="AB149" s="107">
        <v>41638</v>
      </c>
      <c r="AC149" s="4" t="s">
        <v>26</v>
      </c>
      <c r="AD149" s="4" t="s">
        <v>4230</v>
      </c>
    </row>
    <row r="150" spans="1:30" ht="120.75" x14ac:dyDescent="0.25">
      <c r="A150" s="3">
        <v>2199452</v>
      </c>
      <c r="B150" s="4" t="s">
        <v>1573</v>
      </c>
      <c r="C150" s="4" t="s">
        <v>1574</v>
      </c>
      <c r="D150" s="4" t="s">
        <v>1589</v>
      </c>
      <c r="E150" s="4" t="s">
        <v>1589</v>
      </c>
      <c r="F150" s="4"/>
      <c r="G150" s="4" t="s">
        <v>29</v>
      </c>
      <c r="H150" s="4" t="s">
        <v>27</v>
      </c>
      <c r="I150" s="4" t="s">
        <v>3981</v>
      </c>
      <c r="J150" s="4"/>
      <c r="K150" s="9">
        <v>23</v>
      </c>
      <c r="L150" s="5"/>
      <c r="M150" s="5"/>
      <c r="N150" s="5">
        <v>2.3199999999999998</v>
      </c>
      <c r="O150" s="5">
        <v>0.06</v>
      </c>
      <c r="P150" s="106">
        <v>0</v>
      </c>
      <c r="Q150" s="5"/>
      <c r="R150" s="5"/>
      <c r="S150" s="5"/>
      <c r="T150" s="4"/>
      <c r="U150" s="4"/>
      <c r="V150" s="5"/>
      <c r="W150" s="5"/>
      <c r="X150" s="5"/>
      <c r="Y150" s="5"/>
      <c r="Z150" s="4" t="s">
        <v>4222</v>
      </c>
      <c r="AA150" s="107">
        <v>41609</v>
      </c>
      <c r="AB150" s="107">
        <v>41638</v>
      </c>
      <c r="AC150" s="4" t="s">
        <v>26</v>
      </c>
      <c r="AD150" s="4" t="s">
        <v>4231</v>
      </c>
    </row>
    <row r="151" spans="1:30" ht="120.75" x14ac:dyDescent="0.25">
      <c r="A151" s="6">
        <v>2199453</v>
      </c>
      <c r="B151" s="7" t="s">
        <v>1573</v>
      </c>
      <c r="C151" s="7" t="s">
        <v>1574</v>
      </c>
      <c r="D151" s="7" t="s">
        <v>1589</v>
      </c>
      <c r="E151" s="7" t="s">
        <v>1589</v>
      </c>
      <c r="F151" s="7"/>
      <c r="G151" s="7" t="s">
        <v>29</v>
      </c>
      <c r="H151" s="7" t="s">
        <v>27</v>
      </c>
      <c r="I151" s="7" t="s">
        <v>3981</v>
      </c>
      <c r="J151" s="7"/>
      <c r="K151" s="10">
        <v>23</v>
      </c>
      <c r="L151" s="8"/>
      <c r="M151" s="8"/>
      <c r="N151" s="8">
        <v>2.3199999999999998</v>
      </c>
      <c r="O151" s="8">
        <v>0.06</v>
      </c>
      <c r="P151" s="105">
        <v>0</v>
      </c>
      <c r="Q151" s="8"/>
      <c r="R151" s="8"/>
      <c r="S151" s="8"/>
      <c r="T151" s="7"/>
      <c r="U151" s="4"/>
      <c r="V151" s="5"/>
      <c r="W151" s="5"/>
      <c r="X151" s="5"/>
      <c r="Y151" s="5"/>
      <c r="Z151" s="4" t="s">
        <v>33</v>
      </c>
      <c r="AA151" s="107">
        <v>41609</v>
      </c>
      <c r="AB151" s="107">
        <v>41638</v>
      </c>
      <c r="AC151" s="4" t="s">
        <v>26</v>
      </c>
      <c r="AD151" s="4" t="s">
        <v>4232</v>
      </c>
    </row>
    <row r="152" spans="1:30" ht="120.75" x14ac:dyDescent="0.25">
      <c r="A152" s="3">
        <v>2199454</v>
      </c>
      <c r="B152" s="4" t="s">
        <v>1573</v>
      </c>
      <c r="C152" s="4" t="s">
        <v>1574</v>
      </c>
      <c r="D152" s="4" t="s">
        <v>1589</v>
      </c>
      <c r="E152" s="4" t="s">
        <v>1589</v>
      </c>
      <c r="F152" s="4"/>
      <c r="G152" s="4" t="s">
        <v>29</v>
      </c>
      <c r="H152" s="4" t="s">
        <v>27</v>
      </c>
      <c r="I152" s="4" t="s">
        <v>3981</v>
      </c>
      <c r="J152" s="4"/>
      <c r="K152" s="9">
        <v>23</v>
      </c>
      <c r="L152" s="5"/>
      <c r="M152" s="5"/>
      <c r="N152" s="5">
        <v>2.3199999999999998</v>
      </c>
      <c r="O152" s="5">
        <v>0.06</v>
      </c>
      <c r="P152" s="106">
        <v>0</v>
      </c>
      <c r="Q152" s="5"/>
      <c r="R152" s="5"/>
      <c r="S152" s="5"/>
      <c r="T152" s="4"/>
      <c r="U152" s="4"/>
      <c r="V152" s="5"/>
      <c r="W152" s="5"/>
      <c r="X152" s="5"/>
      <c r="Y152" s="5"/>
      <c r="Z152" s="4" t="s">
        <v>34</v>
      </c>
      <c r="AA152" s="107">
        <v>41609</v>
      </c>
      <c r="AB152" s="107">
        <v>41638</v>
      </c>
      <c r="AC152" s="4" t="s">
        <v>26</v>
      </c>
      <c r="AD152" s="4" t="s">
        <v>4233</v>
      </c>
    </row>
    <row r="153" spans="1:30" ht="120.75" x14ac:dyDescent="0.25">
      <c r="A153" s="6">
        <v>2195322</v>
      </c>
      <c r="B153" s="7" t="s">
        <v>1573</v>
      </c>
      <c r="C153" s="7" t="s">
        <v>1574</v>
      </c>
      <c r="D153" s="7" t="s">
        <v>1590</v>
      </c>
      <c r="E153" s="7" t="s">
        <v>1590</v>
      </c>
      <c r="F153" s="7"/>
      <c r="G153" s="7" t="s">
        <v>29</v>
      </c>
      <c r="H153" s="7" t="s">
        <v>27</v>
      </c>
      <c r="I153" s="7" t="s">
        <v>3981</v>
      </c>
      <c r="J153" s="7"/>
      <c r="K153" s="10">
        <v>19</v>
      </c>
      <c r="L153" s="8"/>
      <c r="M153" s="8"/>
      <c r="N153" s="8">
        <v>1.92</v>
      </c>
      <c r="O153" s="8">
        <v>0.05</v>
      </c>
      <c r="P153" s="105">
        <v>0</v>
      </c>
      <c r="Q153" s="8"/>
      <c r="R153" s="8"/>
      <c r="S153" s="8"/>
      <c r="T153" s="7"/>
      <c r="U153" s="4"/>
      <c r="V153" s="5"/>
      <c r="W153" s="5"/>
      <c r="X153" s="5"/>
      <c r="Y153" s="5"/>
      <c r="Z153" s="4" t="s">
        <v>4219</v>
      </c>
      <c r="AA153" s="107">
        <v>41609</v>
      </c>
      <c r="AB153" s="107">
        <v>41599</v>
      </c>
      <c r="AC153" s="4" t="s">
        <v>26</v>
      </c>
      <c r="AD153" s="4" t="s">
        <v>4234</v>
      </c>
    </row>
    <row r="154" spans="1:30" ht="120.75" x14ac:dyDescent="0.25">
      <c r="A154" s="3">
        <v>2195323</v>
      </c>
      <c r="B154" s="4" t="s">
        <v>1573</v>
      </c>
      <c r="C154" s="4" t="s">
        <v>1574</v>
      </c>
      <c r="D154" s="4" t="s">
        <v>1590</v>
      </c>
      <c r="E154" s="4" t="s">
        <v>1590</v>
      </c>
      <c r="F154" s="4"/>
      <c r="G154" s="4" t="s">
        <v>29</v>
      </c>
      <c r="H154" s="4" t="s">
        <v>27</v>
      </c>
      <c r="I154" s="4" t="s">
        <v>3981</v>
      </c>
      <c r="J154" s="4"/>
      <c r="K154" s="9">
        <v>19</v>
      </c>
      <c r="L154" s="5"/>
      <c r="M154" s="5"/>
      <c r="N154" s="5">
        <v>1.92</v>
      </c>
      <c r="O154" s="5">
        <v>0.05</v>
      </c>
      <c r="P154" s="106">
        <v>0</v>
      </c>
      <c r="Q154" s="5"/>
      <c r="R154" s="5"/>
      <c r="S154" s="5"/>
      <c r="T154" s="4"/>
      <c r="U154" s="4"/>
      <c r="V154" s="5"/>
      <c r="W154" s="5"/>
      <c r="X154" s="5"/>
      <c r="Y154" s="5"/>
      <c r="Z154" s="4" t="s">
        <v>4150</v>
      </c>
      <c r="AA154" s="107">
        <v>41609</v>
      </c>
      <c r="AB154" s="107">
        <v>41599</v>
      </c>
      <c r="AC154" s="4" t="s">
        <v>26</v>
      </c>
      <c r="AD154" s="4" t="s">
        <v>4235</v>
      </c>
    </row>
    <row r="155" spans="1:30" ht="120.75" x14ac:dyDescent="0.25">
      <c r="A155" s="6">
        <v>2195324</v>
      </c>
      <c r="B155" s="7" t="s">
        <v>1573</v>
      </c>
      <c r="C155" s="7" t="s">
        <v>1574</v>
      </c>
      <c r="D155" s="7" t="s">
        <v>1590</v>
      </c>
      <c r="E155" s="7" t="s">
        <v>1590</v>
      </c>
      <c r="F155" s="7"/>
      <c r="G155" s="7" t="s">
        <v>29</v>
      </c>
      <c r="H155" s="7" t="s">
        <v>27</v>
      </c>
      <c r="I155" s="7" t="s">
        <v>3981</v>
      </c>
      <c r="J155" s="7"/>
      <c r="K155" s="10">
        <v>19</v>
      </c>
      <c r="L155" s="8"/>
      <c r="M155" s="8"/>
      <c r="N155" s="8">
        <v>1.92</v>
      </c>
      <c r="O155" s="8">
        <v>0.05</v>
      </c>
      <c r="P155" s="105">
        <v>0</v>
      </c>
      <c r="Q155" s="8"/>
      <c r="R155" s="8"/>
      <c r="S155" s="8"/>
      <c r="T155" s="7"/>
      <c r="U155" s="4"/>
      <c r="V155" s="5"/>
      <c r="W155" s="5"/>
      <c r="X155" s="5"/>
      <c r="Y155" s="5"/>
      <c r="Z155" s="4" t="s">
        <v>4222</v>
      </c>
      <c r="AA155" s="107">
        <v>41609</v>
      </c>
      <c r="AB155" s="107">
        <v>41599</v>
      </c>
      <c r="AC155" s="4" t="s">
        <v>26</v>
      </c>
      <c r="AD155" s="4" t="s">
        <v>4236</v>
      </c>
    </row>
    <row r="156" spans="1:30" ht="120.75" x14ac:dyDescent="0.25">
      <c r="A156" s="3">
        <v>2195325</v>
      </c>
      <c r="B156" s="4" t="s">
        <v>1573</v>
      </c>
      <c r="C156" s="4" t="s">
        <v>1574</v>
      </c>
      <c r="D156" s="4" t="s">
        <v>1590</v>
      </c>
      <c r="E156" s="4" t="s">
        <v>1590</v>
      </c>
      <c r="F156" s="4"/>
      <c r="G156" s="4" t="s">
        <v>29</v>
      </c>
      <c r="H156" s="4" t="s">
        <v>27</v>
      </c>
      <c r="I156" s="4" t="s">
        <v>3981</v>
      </c>
      <c r="J156" s="4"/>
      <c r="K156" s="9">
        <v>19</v>
      </c>
      <c r="L156" s="5"/>
      <c r="M156" s="5"/>
      <c r="N156" s="5">
        <v>1.92</v>
      </c>
      <c r="O156" s="5">
        <v>0.05</v>
      </c>
      <c r="P156" s="106">
        <v>0</v>
      </c>
      <c r="Q156" s="5"/>
      <c r="R156" s="5"/>
      <c r="S156" s="5"/>
      <c r="T156" s="4"/>
      <c r="U156" s="4"/>
      <c r="V156" s="5"/>
      <c r="W156" s="5"/>
      <c r="X156" s="5"/>
      <c r="Y156" s="5"/>
      <c r="Z156" s="4" t="s">
        <v>31</v>
      </c>
      <c r="AA156" s="107">
        <v>41609</v>
      </c>
      <c r="AB156" s="107">
        <v>41599</v>
      </c>
      <c r="AC156" s="4" t="s">
        <v>26</v>
      </c>
      <c r="AD156" s="4" t="s">
        <v>4237</v>
      </c>
    </row>
    <row r="157" spans="1:30" ht="120.75" x14ac:dyDescent="0.25">
      <c r="A157" s="6">
        <v>2195326</v>
      </c>
      <c r="B157" s="7" t="s">
        <v>1573</v>
      </c>
      <c r="C157" s="7" t="s">
        <v>1574</v>
      </c>
      <c r="D157" s="7" t="s">
        <v>1590</v>
      </c>
      <c r="E157" s="7" t="s">
        <v>1590</v>
      </c>
      <c r="F157" s="7"/>
      <c r="G157" s="7" t="s">
        <v>29</v>
      </c>
      <c r="H157" s="7" t="s">
        <v>27</v>
      </c>
      <c r="I157" s="7" t="s">
        <v>3981</v>
      </c>
      <c r="J157" s="7"/>
      <c r="K157" s="10">
        <v>19</v>
      </c>
      <c r="L157" s="8"/>
      <c r="M157" s="8"/>
      <c r="N157" s="8">
        <v>1.92</v>
      </c>
      <c r="O157" s="8">
        <v>0.05</v>
      </c>
      <c r="P157" s="105">
        <v>0</v>
      </c>
      <c r="Q157" s="8"/>
      <c r="R157" s="8"/>
      <c r="S157" s="8"/>
      <c r="T157" s="7"/>
      <c r="U157" s="4"/>
      <c r="V157" s="5"/>
      <c r="W157" s="5"/>
      <c r="X157" s="5"/>
      <c r="Y157" s="5"/>
      <c r="Z157" s="4" t="s">
        <v>33</v>
      </c>
      <c r="AA157" s="107">
        <v>41609</v>
      </c>
      <c r="AB157" s="107">
        <v>41599</v>
      </c>
      <c r="AC157" s="4" t="s">
        <v>26</v>
      </c>
      <c r="AD157" s="4" t="s">
        <v>4238</v>
      </c>
    </row>
    <row r="158" spans="1:30" ht="120.75" x14ac:dyDescent="0.25">
      <c r="A158" s="3">
        <v>2220727</v>
      </c>
      <c r="B158" s="4" t="s">
        <v>1573</v>
      </c>
      <c r="C158" s="4" t="s">
        <v>1574</v>
      </c>
      <c r="D158" s="4" t="s">
        <v>4195</v>
      </c>
      <c r="E158" s="4" t="s">
        <v>4239</v>
      </c>
      <c r="F158" s="4" t="s">
        <v>4240</v>
      </c>
      <c r="G158" s="4" t="s">
        <v>29</v>
      </c>
      <c r="H158" s="4" t="s">
        <v>27</v>
      </c>
      <c r="I158" s="4" t="s">
        <v>3981</v>
      </c>
      <c r="J158" s="4" t="s">
        <v>28</v>
      </c>
      <c r="K158" s="9">
        <v>17</v>
      </c>
      <c r="L158" s="5"/>
      <c r="M158" s="5"/>
      <c r="N158" s="5">
        <v>2.17</v>
      </c>
      <c r="O158" s="5">
        <v>0.28000000000000003</v>
      </c>
      <c r="P158" s="106">
        <v>0</v>
      </c>
      <c r="Q158" s="5"/>
      <c r="R158" s="5"/>
      <c r="S158" s="5"/>
      <c r="T158" s="4"/>
      <c r="U158" s="4"/>
      <c r="V158" s="5"/>
      <c r="W158" s="5"/>
      <c r="X158" s="5"/>
      <c r="Y158" s="5"/>
      <c r="Z158" s="4" t="s">
        <v>33</v>
      </c>
      <c r="AA158" s="107">
        <v>40513</v>
      </c>
      <c r="AB158" s="107">
        <v>41901</v>
      </c>
      <c r="AC158" s="4" t="s">
        <v>26</v>
      </c>
      <c r="AD158" s="4" t="s">
        <v>4241</v>
      </c>
    </row>
    <row r="159" spans="1:30" ht="120.75" x14ac:dyDescent="0.25">
      <c r="A159" s="6">
        <v>2199450</v>
      </c>
      <c r="B159" s="7" t="s">
        <v>1573</v>
      </c>
      <c r="C159" s="7" t="s">
        <v>1574</v>
      </c>
      <c r="D159" s="7" t="s">
        <v>1591</v>
      </c>
      <c r="E159" s="7" t="s">
        <v>1591</v>
      </c>
      <c r="F159" s="7"/>
      <c r="G159" s="7" t="s">
        <v>29</v>
      </c>
      <c r="H159" s="7" t="s">
        <v>27</v>
      </c>
      <c r="I159" s="7" t="s">
        <v>3981</v>
      </c>
      <c r="J159" s="7"/>
      <c r="K159" s="10">
        <v>23</v>
      </c>
      <c r="L159" s="8"/>
      <c r="M159" s="8"/>
      <c r="N159" s="8">
        <v>2.3199999999999998</v>
      </c>
      <c r="O159" s="8">
        <v>0.06</v>
      </c>
      <c r="P159" s="105">
        <v>0</v>
      </c>
      <c r="Q159" s="8"/>
      <c r="R159" s="8"/>
      <c r="S159" s="8"/>
      <c r="T159" s="7"/>
      <c r="U159" s="4"/>
      <c r="V159" s="5"/>
      <c r="W159" s="5"/>
      <c r="X159" s="5"/>
      <c r="Y159" s="5"/>
      <c r="Z159" s="4" t="s">
        <v>4219</v>
      </c>
      <c r="AA159" s="107">
        <v>41609</v>
      </c>
      <c r="AB159" s="107">
        <v>41638</v>
      </c>
      <c r="AC159" s="4" t="s">
        <v>26</v>
      </c>
      <c r="AD159" s="4" t="s">
        <v>4242</v>
      </c>
    </row>
    <row r="160" spans="1:30" ht="120.75" x14ac:dyDescent="0.25">
      <c r="A160" s="3">
        <v>2199455</v>
      </c>
      <c r="B160" s="4" t="s">
        <v>1573</v>
      </c>
      <c r="C160" s="4" t="s">
        <v>1574</v>
      </c>
      <c r="D160" s="4" t="s">
        <v>1591</v>
      </c>
      <c r="E160" s="4" t="s">
        <v>1591</v>
      </c>
      <c r="F160" s="4"/>
      <c r="G160" s="4" t="s">
        <v>29</v>
      </c>
      <c r="H160" s="4" t="s">
        <v>27</v>
      </c>
      <c r="I160" s="4" t="s">
        <v>3981</v>
      </c>
      <c r="J160" s="4"/>
      <c r="K160" s="9">
        <v>23</v>
      </c>
      <c r="L160" s="5"/>
      <c r="M160" s="5"/>
      <c r="N160" s="5">
        <v>2.3199999999999998</v>
      </c>
      <c r="O160" s="5">
        <v>0.06</v>
      </c>
      <c r="P160" s="106">
        <v>0</v>
      </c>
      <c r="Q160" s="5"/>
      <c r="R160" s="5"/>
      <c r="S160" s="5"/>
      <c r="T160" s="4"/>
      <c r="U160" s="4"/>
      <c r="V160" s="5"/>
      <c r="W160" s="5"/>
      <c r="X160" s="5"/>
      <c r="Y160" s="5"/>
      <c r="Z160" s="4" t="s">
        <v>4222</v>
      </c>
      <c r="AA160" s="107">
        <v>41609</v>
      </c>
      <c r="AB160" s="107">
        <v>41638</v>
      </c>
      <c r="AC160" s="4" t="s">
        <v>26</v>
      </c>
      <c r="AD160" s="4" t="s">
        <v>4243</v>
      </c>
    </row>
    <row r="161" spans="1:30" ht="120.75" x14ac:dyDescent="0.25">
      <c r="A161" s="6">
        <v>2199456</v>
      </c>
      <c r="B161" s="7" t="s">
        <v>1573</v>
      </c>
      <c r="C161" s="7" t="s">
        <v>1574</v>
      </c>
      <c r="D161" s="7" t="s">
        <v>1591</v>
      </c>
      <c r="E161" s="7" t="s">
        <v>1591</v>
      </c>
      <c r="F161" s="7"/>
      <c r="G161" s="7" t="s">
        <v>29</v>
      </c>
      <c r="H161" s="7" t="s">
        <v>27</v>
      </c>
      <c r="I161" s="7" t="s">
        <v>3981</v>
      </c>
      <c r="J161" s="7"/>
      <c r="K161" s="10">
        <v>23</v>
      </c>
      <c r="L161" s="8"/>
      <c r="M161" s="8"/>
      <c r="N161" s="8">
        <v>2.3199999999999998</v>
      </c>
      <c r="O161" s="8">
        <v>0.06</v>
      </c>
      <c r="P161" s="105">
        <v>0</v>
      </c>
      <c r="Q161" s="8"/>
      <c r="R161" s="8"/>
      <c r="S161" s="8"/>
      <c r="T161" s="7"/>
      <c r="U161" s="4"/>
      <c r="V161" s="5"/>
      <c r="W161" s="5"/>
      <c r="X161" s="5"/>
      <c r="Y161" s="5"/>
      <c r="Z161" s="4" t="s">
        <v>4150</v>
      </c>
      <c r="AA161" s="107">
        <v>41609</v>
      </c>
      <c r="AB161" s="107">
        <v>41638</v>
      </c>
      <c r="AC161" s="4" t="s">
        <v>26</v>
      </c>
      <c r="AD161" s="4" t="s">
        <v>4244</v>
      </c>
    </row>
    <row r="162" spans="1:30" ht="120.75" x14ac:dyDescent="0.25">
      <c r="A162" s="3">
        <v>2199457</v>
      </c>
      <c r="B162" s="4" t="s">
        <v>1573</v>
      </c>
      <c r="C162" s="4" t="s">
        <v>1574</v>
      </c>
      <c r="D162" s="4" t="s">
        <v>1591</v>
      </c>
      <c r="E162" s="4" t="s">
        <v>1591</v>
      </c>
      <c r="F162" s="4"/>
      <c r="G162" s="4" t="s">
        <v>29</v>
      </c>
      <c r="H162" s="4" t="s">
        <v>27</v>
      </c>
      <c r="I162" s="4" t="s">
        <v>3981</v>
      </c>
      <c r="J162" s="4"/>
      <c r="K162" s="9">
        <v>23</v>
      </c>
      <c r="L162" s="5"/>
      <c r="M162" s="5"/>
      <c r="N162" s="5">
        <v>2.3199999999999998</v>
      </c>
      <c r="O162" s="5">
        <v>0.06</v>
      </c>
      <c r="P162" s="106">
        <v>0</v>
      </c>
      <c r="Q162" s="5"/>
      <c r="R162" s="5"/>
      <c r="S162" s="5"/>
      <c r="T162" s="4"/>
      <c r="U162" s="4"/>
      <c r="V162" s="5"/>
      <c r="W162" s="5"/>
      <c r="X162" s="5"/>
      <c r="Y162" s="5"/>
      <c r="Z162" s="4" t="s">
        <v>31</v>
      </c>
      <c r="AA162" s="107">
        <v>41609</v>
      </c>
      <c r="AB162" s="107">
        <v>41638</v>
      </c>
      <c r="AC162" s="4" t="s">
        <v>26</v>
      </c>
      <c r="AD162" s="4" t="s">
        <v>4245</v>
      </c>
    </row>
    <row r="163" spans="1:30" ht="120.75" x14ac:dyDescent="0.25">
      <c r="A163" s="6">
        <v>2199458</v>
      </c>
      <c r="B163" s="7" t="s">
        <v>1573</v>
      </c>
      <c r="C163" s="7" t="s">
        <v>1574</v>
      </c>
      <c r="D163" s="7" t="s">
        <v>1591</v>
      </c>
      <c r="E163" s="7" t="s">
        <v>1591</v>
      </c>
      <c r="F163" s="7"/>
      <c r="G163" s="7" t="s">
        <v>29</v>
      </c>
      <c r="H163" s="7" t="s">
        <v>27</v>
      </c>
      <c r="I163" s="7" t="s">
        <v>3981</v>
      </c>
      <c r="J163" s="7"/>
      <c r="K163" s="10">
        <v>23</v>
      </c>
      <c r="L163" s="8"/>
      <c r="M163" s="8"/>
      <c r="N163" s="8">
        <v>2.3199999999999998</v>
      </c>
      <c r="O163" s="8">
        <v>0.06</v>
      </c>
      <c r="P163" s="105">
        <v>0</v>
      </c>
      <c r="Q163" s="8"/>
      <c r="R163" s="8"/>
      <c r="S163" s="8"/>
      <c r="T163" s="7"/>
      <c r="U163" s="4"/>
      <c r="V163" s="5"/>
      <c r="W163" s="5"/>
      <c r="X163" s="5"/>
      <c r="Y163" s="5"/>
      <c r="Z163" s="4" t="s">
        <v>33</v>
      </c>
      <c r="AA163" s="107">
        <v>41609</v>
      </c>
      <c r="AB163" s="107">
        <v>41638</v>
      </c>
      <c r="AC163" s="4" t="s">
        <v>26</v>
      </c>
      <c r="AD163" s="4" t="s">
        <v>4246</v>
      </c>
    </row>
    <row r="164" spans="1:30" ht="120.75" x14ac:dyDescent="0.25">
      <c r="A164" s="3">
        <v>2199459</v>
      </c>
      <c r="B164" s="4" t="s">
        <v>1573</v>
      </c>
      <c r="C164" s="4" t="s">
        <v>1574</v>
      </c>
      <c r="D164" s="4" t="s">
        <v>1591</v>
      </c>
      <c r="E164" s="4" t="s">
        <v>1591</v>
      </c>
      <c r="F164" s="4"/>
      <c r="G164" s="4" t="s">
        <v>29</v>
      </c>
      <c r="H164" s="4" t="s">
        <v>27</v>
      </c>
      <c r="I164" s="4" t="s">
        <v>3981</v>
      </c>
      <c r="J164" s="4"/>
      <c r="K164" s="9">
        <v>23</v>
      </c>
      <c r="L164" s="5"/>
      <c r="M164" s="5"/>
      <c r="N164" s="5">
        <v>2.3199999999999998</v>
      </c>
      <c r="O164" s="5">
        <v>0.06</v>
      </c>
      <c r="P164" s="106">
        <v>0</v>
      </c>
      <c r="Q164" s="5"/>
      <c r="R164" s="5"/>
      <c r="S164" s="5"/>
      <c r="T164" s="4"/>
      <c r="U164" s="4"/>
      <c r="V164" s="5"/>
      <c r="W164" s="5"/>
      <c r="X164" s="5"/>
      <c r="Y164" s="5"/>
      <c r="Z164" s="4" t="s">
        <v>34</v>
      </c>
      <c r="AA164" s="107">
        <v>41609</v>
      </c>
      <c r="AB164" s="107">
        <v>41638</v>
      </c>
      <c r="AC164" s="4" t="s">
        <v>26</v>
      </c>
      <c r="AD164" s="4" t="s">
        <v>4247</v>
      </c>
    </row>
    <row r="165" spans="1:30" ht="108.75" x14ac:dyDescent="0.25">
      <c r="A165" s="6">
        <v>2251658</v>
      </c>
      <c r="B165" s="7" t="s">
        <v>1573</v>
      </c>
      <c r="C165" s="7" t="s">
        <v>1574</v>
      </c>
      <c r="D165" s="7" t="s">
        <v>1592</v>
      </c>
      <c r="E165" s="7" t="s">
        <v>1592</v>
      </c>
      <c r="F165" s="7" t="s">
        <v>1593</v>
      </c>
      <c r="G165" s="7" t="s">
        <v>29</v>
      </c>
      <c r="H165" s="7" t="s">
        <v>27</v>
      </c>
      <c r="I165" s="7" t="s">
        <v>3981</v>
      </c>
      <c r="J165" s="7"/>
      <c r="K165" s="10">
        <v>26</v>
      </c>
      <c r="L165" s="8"/>
      <c r="M165" s="8"/>
      <c r="N165" s="8">
        <v>0.45</v>
      </c>
      <c r="O165" s="8">
        <v>7.0000000000000007E-2</v>
      </c>
      <c r="P165" s="105">
        <v>0</v>
      </c>
      <c r="Q165" s="8"/>
      <c r="R165" s="8"/>
      <c r="S165" s="8"/>
      <c r="T165" s="7"/>
      <c r="U165" s="4"/>
      <c r="V165" s="5"/>
      <c r="W165" s="5"/>
      <c r="X165" s="5"/>
      <c r="Y165" s="5"/>
      <c r="Z165" s="4" t="s">
        <v>4146</v>
      </c>
      <c r="AA165" s="107">
        <v>42309</v>
      </c>
      <c r="AB165" s="107">
        <v>42312</v>
      </c>
      <c r="AC165" s="4" t="s">
        <v>35</v>
      </c>
      <c r="AD165" s="4" t="s">
        <v>4248</v>
      </c>
    </row>
    <row r="166" spans="1:30" ht="120.75" x14ac:dyDescent="0.25">
      <c r="A166" s="3">
        <v>2273192</v>
      </c>
      <c r="B166" s="4" t="s">
        <v>1573</v>
      </c>
      <c r="C166" s="4" t="s">
        <v>1574</v>
      </c>
      <c r="D166" s="4" t="s">
        <v>1594</v>
      </c>
      <c r="E166" s="4" t="s">
        <v>1594</v>
      </c>
      <c r="F166" s="4"/>
      <c r="G166" s="4" t="s">
        <v>29</v>
      </c>
      <c r="H166" s="4" t="s">
        <v>27</v>
      </c>
      <c r="I166" s="4" t="s">
        <v>3981</v>
      </c>
      <c r="J166" s="4"/>
      <c r="K166" s="9">
        <v>12</v>
      </c>
      <c r="L166" s="5"/>
      <c r="M166" s="5"/>
      <c r="N166" s="5">
        <v>1.74</v>
      </c>
      <c r="O166" s="5"/>
      <c r="P166" s="106">
        <v>0</v>
      </c>
      <c r="Q166" s="5"/>
      <c r="R166" s="5"/>
      <c r="S166" s="5"/>
      <c r="T166" s="4"/>
      <c r="U166" s="4"/>
      <c r="V166" s="5"/>
      <c r="W166" s="5"/>
      <c r="X166" s="5"/>
      <c r="Y166" s="5"/>
      <c r="Z166" s="4" t="s">
        <v>4146</v>
      </c>
      <c r="AA166" s="107">
        <v>42583</v>
      </c>
      <c r="AB166" s="107">
        <v>42576</v>
      </c>
      <c r="AC166" s="4" t="s">
        <v>26</v>
      </c>
      <c r="AD166" s="4" t="s">
        <v>4249</v>
      </c>
    </row>
    <row r="167" spans="1:30" ht="120.75" x14ac:dyDescent="0.25">
      <c r="A167" s="6">
        <v>2311488</v>
      </c>
      <c r="B167" s="7" t="s">
        <v>1573</v>
      </c>
      <c r="C167" s="7" t="s">
        <v>1574</v>
      </c>
      <c r="D167" s="7" t="s">
        <v>4250</v>
      </c>
      <c r="E167" s="7" t="s">
        <v>4250</v>
      </c>
      <c r="F167" s="7" t="s">
        <v>4251</v>
      </c>
      <c r="G167" s="7" t="s">
        <v>29</v>
      </c>
      <c r="H167" s="7" t="s">
        <v>27</v>
      </c>
      <c r="I167" s="7" t="s">
        <v>3981</v>
      </c>
      <c r="J167" s="7"/>
      <c r="K167" s="10">
        <v>17</v>
      </c>
      <c r="L167" s="8"/>
      <c r="M167" s="8"/>
      <c r="N167" s="8">
        <v>0.56999999999999995</v>
      </c>
      <c r="O167" s="8"/>
      <c r="P167" s="105">
        <v>0</v>
      </c>
      <c r="Q167" s="8"/>
      <c r="R167" s="8"/>
      <c r="S167" s="8"/>
      <c r="T167" s="7"/>
      <c r="U167" s="4"/>
      <c r="V167" s="5"/>
      <c r="W167" s="5"/>
      <c r="X167" s="5"/>
      <c r="Y167" s="5"/>
      <c r="Z167" s="4" t="s">
        <v>4146</v>
      </c>
      <c r="AA167" s="107">
        <v>43174</v>
      </c>
      <c r="AB167" s="107">
        <v>43158</v>
      </c>
      <c r="AC167" s="4" t="s">
        <v>26</v>
      </c>
      <c r="AD167" s="4" t="s">
        <v>4252</v>
      </c>
    </row>
    <row r="168" spans="1:30" ht="156.75" x14ac:dyDescent="0.25">
      <c r="A168" s="3">
        <v>2319230</v>
      </c>
      <c r="B168" s="4" t="s">
        <v>1573</v>
      </c>
      <c r="C168" s="4" t="s">
        <v>1574</v>
      </c>
      <c r="D168" s="4" t="s">
        <v>4253</v>
      </c>
      <c r="E168" s="4" t="s">
        <v>4253</v>
      </c>
      <c r="F168" s="4"/>
      <c r="G168" s="4" t="s">
        <v>29</v>
      </c>
      <c r="H168" s="4" t="s">
        <v>27</v>
      </c>
      <c r="I168" s="4" t="s">
        <v>3981</v>
      </c>
      <c r="J168" s="4"/>
      <c r="K168" s="9">
        <v>48</v>
      </c>
      <c r="L168" s="5"/>
      <c r="M168" s="5"/>
      <c r="N168" s="5">
        <v>1.1000000000000001</v>
      </c>
      <c r="O168" s="5"/>
      <c r="P168" s="106">
        <v>0</v>
      </c>
      <c r="Q168" s="5"/>
      <c r="R168" s="5"/>
      <c r="S168" s="5"/>
      <c r="T168" s="4"/>
      <c r="U168" s="4"/>
      <c r="V168" s="5"/>
      <c r="W168" s="5"/>
      <c r="X168" s="5"/>
      <c r="Y168" s="5"/>
      <c r="Z168" s="4" t="s">
        <v>30</v>
      </c>
      <c r="AA168" s="107">
        <v>43174</v>
      </c>
      <c r="AB168" s="107">
        <v>43222</v>
      </c>
      <c r="AC168" s="4" t="s">
        <v>3523</v>
      </c>
      <c r="AD168" s="4" t="s">
        <v>4254</v>
      </c>
    </row>
    <row r="169" spans="1:30" ht="120.75" x14ac:dyDescent="0.25">
      <c r="A169" s="6">
        <v>2230681</v>
      </c>
      <c r="B169" s="7" t="s">
        <v>1573</v>
      </c>
      <c r="C169" s="7" t="s">
        <v>1574</v>
      </c>
      <c r="D169" s="7" t="s">
        <v>4255</v>
      </c>
      <c r="E169" s="7" t="s">
        <v>4255</v>
      </c>
      <c r="F169" s="7"/>
      <c r="G169" s="7" t="s">
        <v>29</v>
      </c>
      <c r="H169" s="7" t="s">
        <v>27</v>
      </c>
      <c r="I169" s="7" t="s">
        <v>3981</v>
      </c>
      <c r="J169" s="7" t="s">
        <v>28</v>
      </c>
      <c r="K169" s="10">
        <v>21</v>
      </c>
      <c r="L169" s="8"/>
      <c r="M169" s="8"/>
      <c r="N169" s="8">
        <v>2.6</v>
      </c>
      <c r="O169" s="8">
        <v>0.24</v>
      </c>
      <c r="P169" s="105">
        <v>0</v>
      </c>
      <c r="Q169" s="8"/>
      <c r="R169" s="8"/>
      <c r="S169" s="8"/>
      <c r="T169" s="7"/>
      <c r="U169" s="4"/>
      <c r="V169" s="5"/>
      <c r="W169" s="5"/>
      <c r="X169" s="5"/>
      <c r="Y169" s="5"/>
      <c r="Z169" s="4" t="s">
        <v>34</v>
      </c>
      <c r="AA169" s="107">
        <v>41426</v>
      </c>
      <c r="AB169" s="107">
        <v>41991</v>
      </c>
      <c r="AC169" s="4" t="s">
        <v>26</v>
      </c>
      <c r="AD169" s="4" t="s">
        <v>4256</v>
      </c>
    </row>
    <row r="170" spans="1:30" ht="120.75" x14ac:dyDescent="0.25">
      <c r="A170" s="3">
        <v>2230682</v>
      </c>
      <c r="B170" s="4" t="s">
        <v>1573</v>
      </c>
      <c r="C170" s="4" t="s">
        <v>1574</v>
      </c>
      <c r="D170" s="4" t="s">
        <v>4257</v>
      </c>
      <c r="E170" s="4" t="s">
        <v>4257</v>
      </c>
      <c r="F170" s="4"/>
      <c r="G170" s="4" t="s">
        <v>29</v>
      </c>
      <c r="H170" s="4" t="s">
        <v>27</v>
      </c>
      <c r="I170" s="4" t="s">
        <v>3981</v>
      </c>
      <c r="J170" s="4" t="s">
        <v>28</v>
      </c>
      <c r="K170" s="9">
        <v>21</v>
      </c>
      <c r="L170" s="5"/>
      <c r="M170" s="5"/>
      <c r="N170" s="5">
        <v>2.6</v>
      </c>
      <c r="O170" s="5">
        <v>0.24</v>
      </c>
      <c r="P170" s="106">
        <v>0</v>
      </c>
      <c r="Q170" s="5"/>
      <c r="R170" s="5"/>
      <c r="S170" s="5"/>
      <c r="T170" s="4"/>
      <c r="U170" s="4"/>
      <c r="V170" s="5"/>
      <c r="W170" s="5"/>
      <c r="X170" s="5"/>
      <c r="Y170" s="5"/>
      <c r="Z170" s="4" t="s">
        <v>34</v>
      </c>
      <c r="AA170" s="107">
        <v>41426</v>
      </c>
      <c r="AB170" s="107">
        <v>41991</v>
      </c>
      <c r="AC170" s="4" t="s">
        <v>26</v>
      </c>
      <c r="AD170" s="4" t="s">
        <v>4258</v>
      </c>
    </row>
    <row r="171" spans="1:30" ht="120.75" x14ac:dyDescent="0.25">
      <c r="A171" s="6">
        <v>2236013</v>
      </c>
      <c r="B171" s="7" t="s">
        <v>1573</v>
      </c>
      <c r="C171" s="7" t="s">
        <v>1574</v>
      </c>
      <c r="D171" s="7" t="s">
        <v>1595</v>
      </c>
      <c r="E171" s="7" t="s">
        <v>1595</v>
      </c>
      <c r="F171" s="7" t="s">
        <v>1596</v>
      </c>
      <c r="G171" s="7" t="s">
        <v>29</v>
      </c>
      <c r="H171" s="7" t="s">
        <v>27</v>
      </c>
      <c r="I171" s="7" t="s">
        <v>3981</v>
      </c>
      <c r="J171" s="7"/>
      <c r="K171" s="10">
        <v>27</v>
      </c>
      <c r="L171" s="8"/>
      <c r="M171" s="8"/>
      <c r="N171" s="8">
        <v>0.63</v>
      </c>
      <c r="O171" s="8">
        <v>0.06</v>
      </c>
      <c r="P171" s="105">
        <v>0</v>
      </c>
      <c r="Q171" s="8"/>
      <c r="R171" s="8"/>
      <c r="S171" s="8"/>
      <c r="T171" s="7"/>
      <c r="U171" s="4"/>
      <c r="V171" s="5"/>
      <c r="W171" s="5"/>
      <c r="X171" s="5"/>
      <c r="Y171" s="5"/>
      <c r="Z171" s="4" t="s">
        <v>4146</v>
      </c>
      <c r="AA171" s="107">
        <v>42186</v>
      </c>
      <c r="AB171" s="107">
        <v>42095</v>
      </c>
      <c r="AC171" s="4" t="s">
        <v>26</v>
      </c>
      <c r="AD171" s="4" t="s">
        <v>4259</v>
      </c>
    </row>
    <row r="172" spans="1:30" ht="120.75" x14ac:dyDescent="0.25">
      <c r="A172" s="3">
        <v>2306797</v>
      </c>
      <c r="B172" s="4" t="s">
        <v>1573</v>
      </c>
      <c r="C172" s="4" t="s">
        <v>1574</v>
      </c>
      <c r="D172" s="4" t="s">
        <v>1597</v>
      </c>
      <c r="E172" s="4" t="s">
        <v>1597</v>
      </c>
      <c r="F172" s="4" t="s">
        <v>1598</v>
      </c>
      <c r="G172" s="4" t="s">
        <v>29</v>
      </c>
      <c r="H172" s="4" t="s">
        <v>27</v>
      </c>
      <c r="I172" s="4" t="s">
        <v>3981</v>
      </c>
      <c r="J172" s="4"/>
      <c r="K172" s="9">
        <v>17</v>
      </c>
      <c r="L172" s="5"/>
      <c r="M172" s="5"/>
      <c r="N172" s="5">
        <v>1.27</v>
      </c>
      <c r="O172" s="5"/>
      <c r="P172" s="106">
        <v>0</v>
      </c>
      <c r="Q172" s="5"/>
      <c r="R172" s="5"/>
      <c r="S172" s="5"/>
      <c r="T172" s="4"/>
      <c r="U172" s="4"/>
      <c r="V172" s="5"/>
      <c r="W172" s="5"/>
      <c r="X172" s="5"/>
      <c r="Y172" s="5"/>
      <c r="Z172" s="4" t="s">
        <v>4146</v>
      </c>
      <c r="AA172" s="107">
        <v>42828</v>
      </c>
      <c r="AB172" s="107">
        <v>43065</v>
      </c>
      <c r="AC172" s="4" t="s">
        <v>26</v>
      </c>
      <c r="AD172" s="4" t="s">
        <v>4260</v>
      </c>
    </row>
    <row r="173" spans="1:30" ht="120.75" x14ac:dyDescent="0.25">
      <c r="A173" s="6">
        <v>2271038</v>
      </c>
      <c r="B173" s="7" t="s">
        <v>1573</v>
      </c>
      <c r="C173" s="7" t="s">
        <v>1574</v>
      </c>
      <c r="D173" s="7" t="s">
        <v>1599</v>
      </c>
      <c r="E173" s="7" t="s">
        <v>1599</v>
      </c>
      <c r="F173" s="7"/>
      <c r="G173" s="7" t="s">
        <v>29</v>
      </c>
      <c r="H173" s="7" t="s">
        <v>27</v>
      </c>
      <c r="I173" s="7" t="s">
        <v>3981</v>
      </c>
      <c r="J173" s="7"/>
      <c r="K173" s="10">
        <v>7</v>
      </c>
      <c r="L173" s="8"/>
      <c r="M173" s="8"/>
      <c r="N173" s="8">
        <v>1.79</v>
      </c>
      <c r="O173" s="8"/>
      <c r="P173" s="105">
        <v>0</v>
      </c>
      <c r="Q173" s="8"/>
      <c r="R173" s="8"/>
      <c r="S173" s="8"/>
      <c r="T173" s="7"/>
      <c r="U173" s="4"/>
      <c r="V173" s="5"/>
      <c r="W173" s="5"/>
      <c r="X173" s="5"/>
      <c r="Y173" s="5"/>
      <c r="Z173" s="4" t="s">
        <v>4146</v>
      </c>
      <c r="AA173" s="107">
        <v>42583</v>
      </c>
      <c r="AB173" s="107">
        <v>42549</v>
      </c>
      <c r="AC173" s="4" t="s">
        <v>26</v>
      </c>
      <c r="AD173" s="4" t="s">
        <v>4261</v>
      </c>
    </row>
    <row r="174" spans="1:30" ht="120.75" x14ac:dyDescent="0.25">
      <c r="A174" s="3">
        <v>2257567</v>
      </c>
      <c r="B174" s="4" t="s">
        <v>36</v>
      </c>
      <c r="C174" s="4" t="s">
        <v>37</v>
      </c>
      <c r="D174" s="4" t="s">
        <v>1600</v>
      </c>
      <c r="E174" s="4" t="s">
        <v>1600</v>
      </c>
      <c r="F174" s="4"/>
      <c r="G174" s="4" t="s">
        <v>3954</v>
      </c>
      <c r="H174" s="4" t="s">
        <v>22</v>
      </c>
      <c r="I174" s="4" t="s">
        <v>3955</v>
      </c>
      <c r="J174" s="4" t="s">
        <v>21</v>
      </c>
      <c r="K174" s="9">
        <v>36</v>
      </c>
      <c r="L174" s="5"/>
      <c r="M174" s="5"/>
      <c r="N174" s="5">
        <v>0.87</v>
      </c>
      <c r="O174" s="5">
        <v>0.06</v>
      </c>
      <c r="P174" s="106">
        <v>10</v>
      </c>
      <c r="Q174" s="5"/>
      <c r="R174" s="5"/>
      <c r="S174" s="5"/>
      <c r="T174" s="4" t="s">
        <v>2776</v>
      </c>
      <c r="U174" s="4" t="s">
        <v>2776</v>
      </c>
      <c r="V174" s="5"/>
      <c r="W174" s="5"/>
      <c r="X174" s="5"/>
      <c r="Y174" s="5"/>
      <c r="Z174" s="4" t="s">
        <v>4262</v>
      </c>
      <c r="AA174" s="107">
        <v>41532</v>
      </c>
      <c r="AB174" s="107">
        <v>42401</v>
      </c>
      <c r="AC174" s="4" t="s">
        <v>38</v>
      </c>
      <c r="AD174" s="4" t="s">
        <v>4263</v>
      </c>
    </row>
    <row r="175" spans="1:30" ht="72.75" x14ac:dyDescent="0.25">
      <c r="A175" s="6">
        <v>2186573</v>
      </c>
      <c r="B175" s="7" t="s">
        <v>36</v>
      </c>
      <c r="C175" s="7" t="s">
        <v>37</v>
      </c>
      <c r="D175" s="7" t="s">
        <v>4264</v>
      </c>
      <c r="E175" s="7" t="s">
        <v>4264</v>
      </c>
      <c r="F175" s="7" t="s">
        <v>4265</v>
      </c>
      <c r="G175" s="7" t="s">
        <v>3954</v>
      </c>
      <c r="H175" s="7" t="s">
        <v>22</v>
      </c>
      <c r="I175" s="7" t="s">
        <v>3955</v>
      </c>
      <c r="J175" s="7" t="s">
        <v>21</v>
      </c>
      <c r="K175" s="10">
        <v>48</v>
      </c>
      <c r="L175" s="8"/>
      <c r="M175" s="8"/>
      <c r="N175" s="8">
        <v>0.64</v>
      </c>
      <c r="O175" s="8">
        <v>0.12</v>
      </c>
      <c r="P175" s="105">
        <v>15</v>
      </c>
      <c r="Q175" s="8"/>
      <c r="R175" s="8"/>
      <c r="S175" s="8"/>
      <c r="T175" s="7" t="s">
        <v>2776</v>
      </c>
      <c r="U175" s="4" t="s">
        <v>2776</v>
      </c>
      <c r="V175" s="5"/>
      <c r="W175" s="5"/>
      <c r="X175" s="5"/>
      <c r="Y175" s="5"/>
      <c r="Z175" s="4" t="s">
        <v>2963</v>
      </c>
      <c r="AA175" s="107">
        <v>41480</v>
      </c>
      <c r="AB175" s="107">
        <v>41463</v>
      </c>
      <c r="AC175" s="4" t="s">
        <v>38</v>
      </c>
      <c r="AD175" s="4" t="s">
        <v>4266</v>
      </c>
    </row>
    <row r="176" spans="1:30" ht="72.75" x14ac:dyDescent="0.25">
      <c r="A176" s="3">
        <v>2245309</v>
      </c>
      <c r="B176" s="4" t="s">
        <v>36</v>
      </c>
      <c r="C176" s="4" t="s">
        <v>37</v>
      </c>
      <c r="D176" s="4" t="s">
        <v>1601</v>
      </c>
      <c r="E176" s="4" t="s">
        <v>1601</v>
      </c>
      <c r="F176" s="4" t="s">
        <v>1602</v>
      </c>
      <c r="G176" s="4" t="s">
        <v>3954</v>
      </c>
      <c r="H176" s="4" t="s">
        <v>22</v>
      </c>
      <c r="I176" s="4" t="s">
        <v>3955</v>
      </c>
      <c r="J176" s="4" t="s">
        <v>21</v>
      </c>
      <c r="K176" s="9">
        <v>100</v>
      </c>
      <c r="L176" s="5"/>
      <c r="M176" s="5"/>
      <c r="N176" s="5">
        <v>2.65</v>
      </c>
      <c r="O176" s="5">
        <v>7.0000000000000007E-2</v>
      </c>
      <c r="P176" s="106">
        <v>10</v>
      </c>
      <c r="Q176" s="5"/>
      <c r="R176" s="5"/>
      <c r="S176" s="5"/>
      <c r="T176" s="4" t="s">
        <v>1444</v>
      </c>
      <c r="U176" s="4" t="s">
        <v>1444</v>
      </c>
      <c r="V176" s="5"/>
      <c r="W176" s="5"/>
      <c r="X176" s="5"/>
      <c r="Y176" s="5"/>
      <c r="Z176" s="4" t="s">
        <v>39</v>
      </c>
      <c r="AA176" s="107">
        <v>42339</v>
      </c>
      <c r="AB176" s="107">
        <v>42223</v>
      </c>
      <c r="AC176" s="4" t="s">
        <v>38</v>
      </c>
      <c r="AD176" s="4" t="s">
        <v>4267</v>
      </c>
    </row>
    <row r="177" spans="1:30" ht="216.75" x14ac:dyDescent="0.25">
      <c r="A177" s="6">
        <v>2186397</v>
      </c>
      <c r="B177" s="7" t="s">
        <v>36</v>
      </c>
      <c r="C177" s="7" t="s">
        <v>37</v>
      </c>
      <c r="D177" s="7" t="s">
        <v>1603</v>
      </c>
      <c r="E177" s="7" t="s">
        <v>1603</v>
      </c>
      <c r="F177" s="7"/>
      <c r="G177" s="7" t="s">
        <v>4268</v>
      </c>
      <c r="H177" s="7" t="s">
        <v>22</v>
      </c>
      <c r="I177" s="7" t="s">
        <v>4269</v>
      </c>
      <c r="J177" s="7" t="s">
        <v>21</v>
      </c>
      <c r="K177" s="10">
        <v>27</v>
      </c>
      <c r="L177" s="8"/>
      <c r="M177" s="8"/>
      <c r="N177" s="8">
        <v>0.87</v>
      </c>
      <c r="O177" s="8">
        <v>0.11</v>
      </c>
      <c r="P177" s="105">
        <v>5</v>
      </c>
      <c r="Q177" s="8"/>
      <c r="R177" s="8"/>
      <c r="S177" s="8"/>
      <c r="T177" s="7"/>
      <c r="U177" s="4"/>
      <c r="V177" s="5"/>
      <c r="W177" s="5"/>
      <c r="X177" s="5"/>
      <c r="Y177" s="5"/>
      <c r="Z177" s="4" t="s">
        <v>4270</v>
      </c>
      <c r="AA177" s="107">
        <v>41518</v>
      </c>
      <c r="AB177" s="107">
        <v>41479</v>
      </c>
      <c r="AC177" s="4" t="s">
        <v>40</v>
      </c>
      <c r="AD177" s="4" t="s">
        <v>4271</v>
      </c>
    </row>
    <row r="178" spans="1:30" ht="288.75" x14ac:dyDescent="0.25">
      <c r="A178" s="3">
        <v>2199604</v>
      </c>
      <c r="B178" s="4" t="s">
        <v>36</v>
      </c>
      <c r="C178" s="4" t="s">
        <v>37</v>
      </c>
      <c r="D178" s="4" t="s">
        <v>1604</v>
      </c>
      <c r="E178" s="4" t="s">
        <v>1604</v>
      </c>
      <c r="F178" s="4" t="s">
        <v>1605</v>
      </c>
      <c r="G178" s="4" t="s">
        <v>4268</v>
      </c>
      <c r="H178" s="4" t="s">
        <v>22</v>
      </c>
      <c r="I178" s="4" t="s">
        <v>4269</v>
      </c>
      <c r="J178" s="4" t="s">
        <v>21</v>
      </c>
      <c r="K178" s="9">
        <v>33</v>
      </c>
      <c r="L178" s="5"/>
      <c r="M178" s="5"/>
      <c r="N178" s="5">
        <v>1.26</v>
      </c>
      <c r="O178" s="5">
        <v>0</v>
      </c>
      <c r="P178" s="106">
        <v>5</v>
      </c>
      <c r="Q178" s="5"/>
      <c r="R178" s="5"/>
      <c r="S178" s="5"/>
      <c r="T178" s="4" t="s">
        <v>2776</v>
      </c>
      <c r="U178" s="4" t="s">
        <v>2776</v>
      </c>
      <c r="V178" s="5"/>
      <c r="W178" s="5"/>
      <c r="X178" s="5"/>
      <c r="Y178" s="5"/>
      <c r="Z178" s="4" t="s">
        <v>4272</v>
      </c>
      <c r="AA178" s="107">
        <v>41639</v>
      </c>
      <c r="AB178" s="107">
        <v>41631</v>
      </c>
      <c r="AC178" s="4" t="s">
        <v>38</v>
      </c>
      <c r="AD178" s="4" t="s">
        <v>4273</v>
      </c>
    </row>
    <row r="179" spans="1:30" ht="252.75" x14ac:dyDescent="0.25">
      <c r="A179" s="6">
        <v>2207651</v>
      </c>
      <c r="B179" s="7" t="s">
        <v>36</v>
      </c>
      <c r="C179" s="7" t="s">
        <v>37</v>
      </c>
      <c r="D179" s="7" t="s">
        <v>1606</v>
      </c>
      <c r="E179" s="7" t="s">
        <v>1606</v>
      </c>
      <c r="F179" s="7" t="s">
        <v>1607</v>
      </c>
      <c r="G179" s="7" t="s">
        <v>4268</v>
      </c>
      <c r="H179" s="7" t="s">
        <v>22</v>
      </c>
      <c r="I179" s="7" t="s">
        <v>4269</v>
      </c>
      <c r="J179" s="7" t="s">
        <v>21</v>
      </c>
      <c r="K179" s="10">
        <v>35</v>
      </c>
      <c r="L179" s="8"/>
      <c r="M179" s="8"/>
      <c r="N179" s="8">
        <v>1.41</v>
      </c>
      <c r="O179" s="8">
        <v>0</v>
      </c>
      <c r="P179" s="105">
        <v>5</v>
      </c>
      <c r="Q179" s="8"/>
      <c r="R179" s="8"/>
      <c r="S179" s="8"/>
      <c r="T179" s="7" t="s">
        <v>2776</v>
      </c>
      <c r="U179" s="4" t="s">
        <v>2776</v>
      </c>
      <c r="V179" s="5"/>
      <c r="W179" s="5"/>
      <c r="X179" s="5"/>
      <c r="Y179" s="5"/>
      <c r="Z179" s="4" t="s">
        <v>4274</v>
      </c>
      <c r="AA179" s="107">
        <v>41974</v>
      </c>
      <c r="AB179" s="107">
        <v>41724</v>
      </c>
      <c r="AC179" s="4" t="s">
        <v>38</v>
      </c>
      <c r="AD179" s="4" t="s">
        <v>4275</v>
      </c>
    </row>
    <row r="180" spans="1:30" ht="288.75" x14ac:dyDescent="0.25">
      <c r="A180" s="3">
        <v>2206044</v>
      </c>
      <c r="B180" s="4" t="s">
        <v>36</v>
      </c>
      <c r="C180" s="4" t="s">
        <v>37</v>
      </c>
      <c r="D180" s="4" t="s">
        <v>1608</v>
      </c>
      <c r="E180" s="4" t="s">
        <v>1608</v>
      </c>
      <c r="F180" s="4"/>
      <c r="G180" s="4" t="s">
        <v>4268</v>
      </c>
      <c r="H180" s="4" t="s">
        <v>22</v>
      </c>
      <c r="I180" s="4" t="s">
        <v>4269</v>
      </c>
      <c r="J180" s="4" t="s">
        <v>21</v>
      </c>
      <c r="K180" s="9">
        <v>35</v>
      </c>
      <c r="L180" s="5"/>
      <c r="M180" s="5"/>
      <c r="N180" s="5">
        <v>1.76</v>
      </c>
      <c r="O180" s="5">
        <v>0</v>
      </c>
      <c r="P180" s="106">
        <v>5</v>
      </c>
      <c r="Q180" s="5"/>
      <c r="R180" s="5"/>
      <c r="S180" s="5"/>
      <c r="T180" s="4" t="s">
        <v>2776</v>
      </c>
      <c r="U180" s="4" t="s">
        <v>2776</v>
      </c>
      <c r="V180" s="5"/>
      <c r="W180" s="5"/>
      <c r="X180" s="5"/>
      <c r="Y180" s="5"/>
      <c r="Z180" s="4" t="s">
        <v>4272</v>
      </c>
      <c r="AA180" s="107">
        <v>41852</v>
      </c>
      <c r="AB180" s="107">
        <v>41711</v>
      </c>
      <c r="AC180" s="4" t="s">
        <v>38</v>
      </c>
      <c r="AD180" s="4" t="s">
        <v>4276</v>
      </c>
    </row>
    <row r="181" spans="1:30" ht="180.75" x14ac:dyDescent="0.25">
      <c r="A181" s="6">
        <v>2193913</v>
      </c>
      <c r="B181" s="7" t="s">
        <v>36</v>
      </c>
      <c r="C181" s="7" t="s">
        <v>37</v>
      </c>
      <c r="D181" s="7" t="s">
        <v>4277</v>
      </c>
      <c r="E181" s="7" t="s">
        <v>4277</v>
      </c>
      <c r="F181" s="7" t="s">
        <v>4278</v>
      </c>
      <c r="G181" s="7" t="s">
        <v>4268</v>
      </c>
      <c r="H181" s="7" t="s">
        <v>22</v>
      </c>
      <c r="I181" s="7" t="s">
        <v>4269</v>
      </c>
      <c r="J181" s="7" t="s">
        <v>21</v>
      </c>
      <c r="K181" s="10">
        <v>33</v>
      </c>
      <c r="L181" s="8"/>
      <c r="M181" s="8"/>
      <c r="N181" s="8">
        <v>0.87</v>
      </c>
      <c r="O181" s="8">
        <v>0.1</v>
      </c>
      <c r="P181" s="105">
        <v>5</v>
      </c>
      <c r="Q181" s="8"/>
      <c r="R181" s="8"/>
      <c r="S181" s="8"/>
      <c r="T181" s="7" t="s">
        <v>2776</v>
      </c>
      <c r="U181" s="4" t="s">
        <v>2776</v>
      </c>
      <c r="V181" s="5"/>
      <c r="W181" s="5"/>
      <c r="X181" s="5"/>
      <c r="Y181" s="5"/>
      <c r="Z181" s="4" t="s">
        <v>4279</v>
      </c>
      <c r="AA181" s="107">
        <v>41470</v>
      </c>
      <c r="AB181" s="107">
        <v>41583</v>
      </c>
      <c r="AC181" s="4" t="s">
        <v>38</v>
      </c>
      <c r="AD181" s="4" t="s">
        <v>4280</v>
      </c>
    </row>
    <row r="182" spans="1:30" ht="288.75" x14ac:dyDescent="0.25">
      <c r="A182" s="3">
        <v>2203375</v>
      </c>
      <c r="B182" s="4" t="s">
        <v>36</v>
      </c>
      <c r="C182" s="4" t="s">
        <v>37</v>
      </c>
      <c r="D182" s="4" t="s">
        <v>1609</v>
      </c>
      <c r="E182" s="4" t="s">
        <v>1609</v>
      </c>
      <c r="F182" s="4"/>
      <c r="G182" s="4" t="s">
        <v>4268</v>
      </c>
      <c r="H182" s="4" t="s">
        <v>22</v>
      </c>
      <c r="I182" s="4" t="s">
        <v>4269</v>
      </c>
      <c r="J182" s="4" t="s">
        <v>21</v>
      </c>
      <c r="K182" s="9">
        <v>35</v>
      </c>
      <c r="L182" s="5"/>
      <c r="M182" s="5"/>
      <c r="N182" s="5">
        <v>1.26</v>
      </c>
      <c r="O182" s="5">
        <v>0</v>
      </c>
      <c r="P182" s="106">
        <v>5</v>
      </c>
      <c r="Q182" s="5"/>
      <c r="R182" s="5"/>
      <c r="S182" s="5"/>
      <c r="T182" s="4" t="s">
        <v>2776</v>
      </c>
      <c r="U182" s="4" t="s">
        <v>2776</v>
      </c>
      <c r="V182" s="5"/>
      <c r="W182" s="5"/>
      <c r="X182" s="5"/>
      <c r="Y182" s="5"/>
      <c r="Z182" s="4" t="s">
        <v>4272</v>
      </c>
      <c r="AA182" s="107">
        <v>41639</v>
      </c>
      <c r="AB182" s="107">
        <v>41631</v>
      </c>
      <c r="AC182" s="4" t="s">
        <v>45</v>
      </c>
      <c r="AD182" s="4" t="s">
        <v>4281</v>
      </c>
    </row>
    <row r="183" spans="1:30" ht="216.75" x14ac:dyDescent="0.25">
      <c r="A183" s="6">
        <v>2232442</v>
      </c>
      <c r="B183" s="7" t="s">
        <v>36</v>
      </c>
      <c r="C183" s="7" t="s">
        <v>37</v>
      </c>
      <c r="D183" s="7" t="s">
        <v>1610</v>
      </c>
      <c r="E183" s="7" t="s">
        <v>1610</v>
      </c>
      <c r="F183" s="7" t="s">
        <v>1611</v>
      </c>
      <c r="G183" s="7" t="s">
        <v>4268</v>
      </c>
      <c r="H183" s="7" t="s">
        <v>22</v>
      </c>
      <c r="I183" s="7" t="s">
        <v>4269</v>
      </c>
      <c r="J183" s="7" t="s">
        <v>21</v>
      </c>
      <c r="K183" s="10">
        <v>27</v>
      </c>
      <c r="L183" s="8"/>
      <c r="M183" s="8"/>
      <c r="N183" s="8">
        <v>0.96</v>
      </c>
      <c r="O183" s="8">
        <v>0.11</v>
      </c>
      <c r="P183" s="105">
        <v>5</v>
      </c>
      <c r="Q183" s="8"/>
      <c r="R183" s="8"/>
      <c r="S183" s="8"/>
      <c r="T183" s="7" t="s">
        <v>2776</v>
      </c>
      <c r="U183" s="4" t="s">
        <v>2776</v>
      </c>
      <c r="V183" s="5"/>
      <c r="W183" s="5"/>
      <c r="X183" s="5"/>
      <c r="Y183" s="5"/>
      <c r="Z183" s="4" t="s">
        <v>4270</v>
      </c>
      <c r="AA183" s="107">
        <v>42232</v>
      </c>
      <c r="AB183" s="107">
        <v>42037</v>
      </c>
      <c r="AC183" s="4" t="s">
        <v>45</v>
      </c>
      <c r="AD183" s="4" t="s">
        <v>4282</v>
      </c>
    </row>
    <row r="184" spans="1:30" ht="216.75" x14ac:dyDescent="0.25">
      <c r="A184" s="3">
        <v>2307919</v>
      </c>
      <c r="B184" s="4" t="s">
        <v>36</v>
      </c>
      <c r="C184" s="4" t="s">
        <v>37</v>
      </c>
      <c r="D184" s="4" t="s">
        <v>4283</v>
      </c>
      <c r="E184" s="4" t="s">
        <v>4283</v>
      </c>
      <c r="F184" s="4" t="s">
        <v>4284</v>
      </c>
      <c r="G184" s="4" t="s">
        <v>4268</v>
      </c>
      <c r="H184" s="4" t="s">
        <v>22</v>
      </c>
      <c r="I184" s="4" t="s">
        <v>4269</v>
      </c>
      <c r="J184" s="4" t="s">
        <v>21</v>
      </c>
      <c r="K184" s="9">
        <v>27</v>
      </c>
      <c r="L184" s="5"/>
      <c r="M184" s="5"/>
      <c r="N184" s="5">
        <v>0.83</v>
      </c>
      <c r="O184" s="5">
        <v>0.11</v>
      </c>
      <c r="P184" s="106">
        <v>5</v>
      </c>
      <c r="Q184" s="5"/>
      <c r="R184" s="5"/>
      <c r="S184" s="5"/>
      <c r="T184" s="4" t="s">
        <v>2776</v>
      </c>
      <c r="U184" s="4" t="s">
        <v>2776</v>
      </c>
      <c r="V184" s="5"/>
      <c r="W184" s="5"/>
      <c r="X184" s="5"/>
      <c r="Y184" s="5"/>
      <c r="Z184" s="4" t="s">
        <v>4270</v>
      </c>
      <c r="AA184" s="107">
        <v>43252</v>
      </c>
      <c r="AB184" s="107">
        <v>43082</v>
      </c>
      <c r="AC184" s="4" t="s">
        <v>45</v>
      </c>
      <c r="AD184" s="4" t="s">
        <v>4285</v>
      </c>
    </row>
    <row r="185" spans="1:30" ht="288.75" x14ac:dyDescent="0.25">
      <c r="A185" s="6">
        <v>2209741</v>
      </c>
      <c r="B185" s="7" t="s">
        <v>36</v>
      </c>
      <c r="C185" s="7" t="s">
        <v>37</v>
      </c>
      <c r="D185" s="7" t="s">
        <v>1612</v>
      </c>
      <c r="E185" s="7" t="s">
        <v>1612</v>
      </c>
      <c r="F185" s="7" t="s">
        <v>1613</v>
      </c>
      <c r="G185" s="7" t="s">
        <v>4268</v>
      </c>
      <c r="H185" s="7" t="s">
        <v>22</v>
      </c>
      <c r="I185" s="7" t="s">
        <v>4269</v>
      </c>
      <c r="J185" s="7" t="s">
        <v>21</v>
      </c>
      <c r="K185" s="10">
        <v>35</v>
      </c>
      <c r="L185" s="8"/>
      <c r="M185" s="8"/>
      <c r="N185" s="8">
        <v>1.87</v>
      </c>
      <c r="O185" s="8">
        <v>0</v>
      </c>
      <c r="P185" s="105">
        <v>5</v>
      </c>
      <c r="Q185" s="8"/>
      <c r="R185" s="8"/>
      <c r="S185" s="8"/>
      <c r="T185" s="7" t="s">
        <v>2776</v>
      </c>
      <c r="U185" s="4" t="s">
        <v>2776</v>
      </c>
      <c r="V185" s="5"/>
      <c r="W185" s="5"/>
      <c r="X185" s="5"/>
      <c r="Y185" s="5"/>
      <c r="Z185" s="4" t="s">
        <v>4272</v>
      </c>
      <c r="AA185" s="107">
        <v>41913</v>
      </c>
      <c r="AB185" s="107">
        <v>41737</v>
      </c>
      <c r="AC185" s="4" t="s">
        <v>38</v>
      </c>
      <c r="AD185" s="4" t="s">
        <v>4286</v>
      </c>
    </row>
    <row r="186" spans="1:30" ht="288.75" x14ac:dyDescent="0.25">
      <c r="A186" s="3">
        <v>2207653</v>
      </c>
      <c r="B186" s="4" t="s">
        <v>36</v>
      </c>
      <c r="C186" s="4" t="s">
        <v>37</v>
      </c>
      <c r="D186" s="4" t="s">
        <v>1614</v>
      </c>
      <c r="E186" s="4" t="s">
        <v>1614</v>
      </c>
      <c r="F186" s="4" t="s">
        <v>1615</v>
      </c>
      <c r="G186" s="4" t="s">
        <v>4268</v>
      </c>
      <c r="H186" s="4" t="s">
        <v>22</v>
      </c>
      <c r="I186" s="4" t="s">
        <v>4269</v>
      </c>
      <c r="J186" s="4" t="s">
        <v>21</v>
      </c>
      <c r="K186" s="9">
        <v>35</v>
      </c>
      <c r="L186" s="5"/>
      <c r="M186" s="5"/>
      <c r="N186" s="5">
        <v>1.76</v>
      </c>
      <c r="O186" s="5">
        <v>0</v>
      </c>
      <c r="P186" s="106">
        <v>5</v>
      </c>
      <c r="Q186" s="5"/>
      <c r="R186" s="5"/>
      <c r="S186" s="5"/>
      <c r="T186" s="4" t="s">
        <v>2776</v>
      </c>
      <c r="U186" s="4" t="s">
        <v>2776</v>
      </c>
      <c r="V186" s="5"/>
      <c r="W186" s="5"/>
      <c r="X186" s="5"/>
      <c r="Y186" s="5"/>
      <c r="Z186" s="4" t="s">
        <v>4272</v>
      </c>
      <c r="AA186" s="107">
        <v>41913</v>
      </c>
      <c r="AB186" s="107">
        <v>41724</v>
      </c>
      <c r="AC186" s="4" t="s">
        <v>38</v>
      </c>
      <c r="AD186" s="4" t="s">
        <v>4287</v>
      </c>
    </row>
    <row r="187" spans="1:30" ht="216.75" x14ac:dyDescent="0.25">
      <c r="A187" s="6">
        <v>2193911</v>
      </c>
      <c r="B187" s="7" t="s">
        <v>36</v>
      </c>
      <c r="C187" s="7" t="s">
        <v>37</v>
      </c>
      <c r="D187" s="7" t="s">
        <v>4288</v>
      </c>
      <c r="E187" s="7" t="s">
        <v>4288</v>
      </c>
      <c r="F187" s="7"/>
      <c r="G187" s="7" t="s">
        <v>4268</v>
      </c>
      <c r="H187" s="7" t="s">
        <v>22</v>
      </c>
      <c r="I187" s="7" t="s">
        <v>4269</v>
      </c>
      <c r="J187" s="7" t="s">
        <v>21</v>
      </c>
      <c r="K187" s="10">
        <v>33</v>
      </c>
      <c r="L187" s="8"/>
      <c r="M187" s="8"/>
      <c r="N187" s="8">
        <v>0.91</v>
      </c>
      <c r="O187" s="8">
        <v>0.1</v>
      </c>
      <c r="P187" s="105">
        <v>5</v>
      </c>
      <c r="Q187" s="8"/>
      <c r="R187" s="8"/>
      <c r="S187" s="8"/>
      <c r="T187" s="7" t="s">
        <v>2776</v>
      </c>
      <c r="U187" s="4" t="s">
        <v>2776</v>
      </c>
      <c r="V187" s="5"/>
      <c r="W187" s="5"/>
      <c r="X187" s="5"/>
      <c r="Y187" s="5"/>
      <c r="Z187" s="4" t="s">
        <v>4289</v>
      </c>
      <c r="AA187" s="107">
        <v>41501</v>
      </c>
      <c r="AB187" s="107">
        <v>41583</v>
      </c>
      <c r="AC187" s="4" t="s">
        <v>38</v>
      </c>
      <c r="AD187" s="4" t="s">
        <v>4290</v>
      </c>
    </row>
    <row r="188" spans="1:30" ht="288.75" x14ac:dyDescent="0.25">
      <c r="A188" s="3">
        <v>2267017</v>
      </c>
      <c r="B188" s="4" t="s">
        <v>36</v>
      </c>
      <c r="C188" s="4" t="s">
        <v>37</v>
      </c>
      <c r="D188" s="4" t="s">
        <v>1616</v>
      </c>
      <c r="E188" s="4" t="s">
        <v>1616</v>
      </c>
      <c r="F188" s="4" t="s">
        <v>4291</v>
      </c>
      <c r="G188" s="4" t="s">
        <v>4268</v>
      </c>
      <c r="H188" s="4" t="s">
        <v>22</v>
      </c>
      <c r="I188" s="4" t="s">
        <v>4269</v>
      </c>
      <c r="J188" s="4" t="s">
        <v>21</v>
      </c>
      <c r="K188" s="9">
        <v>35</v>
      </c>
      <c r="L188" s="5"/>
      <c r="M188" s="5"/>
      <c r="N188" s="5">
        <v>1.34</v>
      </c>
      <c r="O188" s="5">
        <v>0</v>
      </c>
      <c r="P188" s="106">
        <v>5</v>
      </c>
      <c r="Q188" s="5"/>
      <c r="R188" s="5"/>
      <c r="S188" s="5"/>
      <c r="T188" s="4" t="s">
        <v>2776</v>
      </c>
      <c r="U188" s="4" t="s">
        <v>2776</v>
      </c>
      <c r="V188" s="5"/>
      <c r="W188" s="5"/>
      <c r="X188" s="5"/>
      <c r="Y188" s="5"/>
      <c r="Z188" s="4" t="s">
        <v>4272</v>
      </c>
      <c r="AA188" s="107">
        <v>42644</v>
      </c>
      <c r="AB188" s="107">
        <v>42508</v>
      </c>
      <c r="AC188" s="4" t="s">
        <v>45</v>
      </c>
      <c r="AD188" s="4" t="s">
        <v>4292</v>
      </c>
    </row>
    <row r="189" spans="1:30" ht="288.75" x14ac:dyDescent="0.25">
      <c r="A189" s="6">
        <v>2199603</v>
      </c>
      <c r="B189" s="7" t="s">
        <v>36</v>
      </c>
      <c r="C189" s="7" t="s">
        <v>37</v>
      </c>
      <c r="D189" s="7" t="s">
        <v>1617</v>
      </c>
      <c r="E189" s="7" t="s">
        <v>1617</v>
      </c>
      <c r="F189" s="7" t="s">
        <v>1618</v>
      </c>
      <c r="G189" s="7" t="s">
        <v>4268</v>
      </c>
      <c r="H189" s="7" t="s">
        <v>22</v>
      </c>
      <c r="I189" s="7" t="s">
        <v>4269</v>
      </c>
      <c r="J189" s="7" t="s">
        <v>21</v>
      </c>
      <c r="K189" s="10">
        <v>35</v>
      </c>
      <c r="L189" s="8"/>
      <c r="M189" s="8"/>
      <c r="N189" s="8">
        <v>1.4</v>
      </c>
      <c r="O189" s="8">
        <v>0</v>
      </c>
      <c r="P189" s="105">
        <v>5</v>
      </c>
      <c r="Q189" s="8"/>
      <c r="R189" s="8"/>
      <c r="S189" s="8"/>
      <c r="T189" s="7" t="s">
        <v>2776</v>
      </c>
      <c r="U189" s="4" t="s">
        <v>2776</v>
      </c>
      <c r="V189" s="5"/>
      <c r="W189" s="5"/>
      <c r="X189" s="5"/>
      <c r="Y189" s="5"/>
      <c r="Z189" s="4" t="s">
        <v>4272</v>
      </c>
      <c r="AA189" s="107">
        <v>41639</v>
      </c>
      <c r="AB189" s="107">
        <v>41632</v>
      </c>
      <c r="AC189" s="4" t="s">
        <v>38</v>
      </c>
      <c r="AD189" s="4" t="s">
        <v>4293</v>
      </c>
    </row>
    <row r="190" spans="1:30" ht="252.75" x14ac:dyDescent="0.25">
      <c r="A190" s="3">
        <v>2232443</v>
      </c>
      <c r="B190" s="4" t="s">
        <v>36</v>
      </c>
      <c r="C190" s="4" t="s">
        <v>37</v>
      </c>
      <c r="D190" s="4" t="s">
        <v>1619</v>
      </c>
      <c r="E190" s="4" t="s">
        <v>1619</v>
      </c>
      <c r="F190" s="4"/>
      <c r="G190" s="4" t="s">
        <v>4268</v>
      </c>
      <c r="H190" s="4" t="s">
        <v>22</v>
      </c>
      <c r="I190" s="4" t="s">
        <v>4269</v>
      </c>
      <c r="J190" s="4" t="s">
        <v>21</v>
      </c>
      <c r="K190" s="9">
        <v>27</v>
      </c>
      <c r="L190" s="5"/>
      <c r="M190" s="5"/>
      <c r="N190" s="5">
        <v>1.01</v>
      </c>
      <c r="O190" s="5">
        <v>0.11</v>
      </c>
      <c r="P190" s="106">
        <v>5</v>
      </c>
      <c r="Q190" s="5"/>
      <c r="R190" s="5"/>
      <c r="S190" s="5"/>
      <c r="T190" s="4" t="s">
        <v>2776</v>
      </c>
      <c r="U190" s="4" t="s">
        <v>2776</v>
      </c>
      <c r="V190" s="5"/>
      <c r="W190" s="5"/>
      <c r="X190" s="5"/>
      <c r="Y190" s="5"/>
      <c r="Z190" s="4" t="s">
        <v>4274</v>
      </c>
      <c r="AA190" s="107">
        <v>42186</v>
      </c>
      <c r="AB190" s="107">
        <v>42037</v>
      </c>
      <c r="AC190" s="4" t="s">
        <v>45</v>
      </c>
      <c r="AD190" s="4" t="s">
        <v>4294</v>
      </c>
    </row>
    <row r="191" spans="1:30" ht="252.75" x14ac:dyDescent="0.25">
      <c r="A191" s="6">
        <v>2296146</v>
      </c>
      <c r="B191" s="7" t="s">
        <v>36</v>
      </c>
      <c r="C191" s="7" t="s">
        <v>37</v>
      </c>
      <c r="D191" s="7" t="s">
        <v>1620</v>
      </c>
      <c r="E191" s="7" t="s">
        <v>1620</v>
      </c>
      <c r="F191" s="7"/>
      <c r="G191" s="7" t="s">
        <v>4268</v>
      </c>
      <c r="H191" s="7" t="s">
        <v>22</v>
      </c>
      <c r="I191" s="7" t="s">
        <v>4269</v>
      </c>
      <c r="J191" s="7" t="s">
        <v>21</v>
      </c>
      <c r="K191" s="10">
        <v>27</v>
      </c>
      <c r="L191" s="8"/>
      <c r="M191" s="8"/>
      <c r="N191" s="8">
        <v>1.2</v>
      </c>
      <c r="O191" s="8">
        <v>0.11</v>
      </c>
      <c r="P191" s="105">
        <v>5</v>
      </c>
      <c r="Q191" s="8"/>
      <c r="R191" s="8"/>
      <c r="S191" s="8"/>
      <c r="T191" s="7" t="s">
        <v>2776</v>
      </c>
      <c r="U191" s="4" t="s">
        <v>2776</v>
      </c>
      <c r="V191" s="5"/>
      <c r="W191" s="5"/>
      <c r="X191" s="5"/>
      <c r="Y191" s="5"/>
      <c r="Z191" s="4" t="s">
        <v>4274</v>
      </c>
      <c r="AA191" s="107">
        <v>43132</v>
      </c>
      <c r="AB191" s="107">
        <v>42871</v>
      </c>
      <c r="AC191" s="4" t="s">
        <v>45</v>
      </c>
      <c r="AD191" s="4" t="s">
        <v>4295</v>
      </c>
    </row>
    <row r="192" spans="1:30" ht="288.75" x14ac:dyDescent="0.25">
      <c r="A192" s="3">
        <v>2203374</v>
      </c>
      <c r="B192" s="4" t="s">
        <v>36</v>
      </c>
      <c r="C192" s="4" t="s">
        <v>37</v>
      </c>
      <c r="D192" s="4" t="s">
        <v>1621</v>
      </c>
      <c r="E192" s="4" t="s">
        <v>1621</v>
      </c>
      <c r="F192" s="4"/>
      <c r="G192" s="4" t="s">
        <v>4268</v>
      </c>
      <c r="H192" s="4" t="s">
        <v>22</v>
      </c>
      <c r="I192" s="4" t="s">
        <v>4269</v>
      </c>
      <c r="J192" s="4" t="s">
        <v>21</v>
      </c>
      <c r="K192" s="9">
        <v>35</v>
      </c>
      <c r="L192" s="5"/>
      <c r="M192" s="5"/>
      <c r="N192" s="5">
        <v>1.4</v>
      </c>
      <c r="O192" s="5">
        <v>0</v>
      </c>
      <c r="P192" s="106">
        <v>5</v>
      </c>
      <c r="Q192" s="5"/>
      <c r="R192" s="5"/>
      <c r="S192" s="5"/>
      <c r="T192" s="4" t="s">
        <v>2776</v>
      </c>
      <c r="U192" s="4" t="s">
        <v>2776</v>
      </c>
      <c r="V192" s="5"/>
      <c r="W192" s="5"/>
      <c r="X192" s="5"/>
      <c r="Y192" s="5"/>
      <c r="Z192" s="4" t="s">
        <v>4272</v>
      </c>
      <c r="AA192" s="107">
        <v>41639</v>
      </c>
      <c r="AB192" s="107">
        <v>41631</v>
      </c>
      <c r="AC192" s="4" t="s">
        <v>38</v>
      </c>
      <c r="AD192" s="4" t="s">
        <v>4296</v>
      </c>
    </row>
    <row r="193" spans="1:30" ht="288.75" x14ac:dyDescent="0.25">
      <c r="A193" s="6">
        <v>2267018</v>
      </c>
      <c r="B193" s="7" t="s">
        <v>36</v>
      </c>
      <c r="C193" s="7" t="s">
        <v>37</v>
      </c>
      <c r="D193" s="7" t="s">
        <v>1622</v>
      </c>
      <c r="E193" s="7" t="s">
        <v>1622</v>
      </c>
      <c r="F193" s="7"/>
      <c r="G193" s="7" t="s">
        <v>4268</v>
      </c>
      <c r="H193" s="7" t="s">
        <v>22</v>
      </c>
      <c r="I193" s="7" t="s">
        <v>4269</v>
      </c>
      <c r="J193" s="7" t="s">
        <v>21</v>
      </c>
      <c r="K193" s="10">
        <v>35</v>
      </c>
      <c r="L193" s="8"/>
      <c r="M193" s="8"/>
      <c r="N193" s="8">
        <v>1.38</v>
      </c>
      <c r="O193" s="8">
        <v>0</v>
      </c>
      <c r="P193" s="105">
        <v>5</v>
      </c>
      <c r="Q193" s="8"/>
      <c r="R193" s="8"/>
      <c r="S193" s="8"/>
      <c r="T193" s="7" t="s">
        <v>2776</v>
      </c>
      <c r="U193" s="4" t="s">
        <v>2776</v>
      </c>
      <c r="V193" s="5"/>
      <c r="W193" s="5"/>
      <c r="X193" s="5"/>
      <c r="Y193" s="5"/>
      <c r="Z193" s="4" t="s">
        <v>4272</v>
      </c>
      <c r="AA193" s="107">
        <v>42736</v>
      </c>
      <c r="AB193" s="107">
        <v>42508</v>
      </c>
      <c r="AC193" s="4" t="s">
        <v>45</v>
      </c>
      <c r="AD193" s="4" t="s">
        <v>4297</v>
      </c>
    </row>
    <row r="194" spans="1:30" ht="288.75" x14ac:dyDescent="0.25">
      <c r="A194" s="3">
        <v>2267067</v>
      </c>
      <c r="B194" s="4" t="s">
        <v>36</v>
      </c>
      <c r="C194" s="4" t="s">
        <v>37</v>
      </c>
      <c r="D194" s="4" t="s">
        <v>1623</v>
      </c>
      <c r="E194" s="4" t="s">
        <v>1623</v>
      </c>
      <c r="F194" s="4" t="s">
        <v>4298</v>
      </c>
      <c r="G194" s="4" t="s">
        <v>4268</v>
      </c>
      <c r="H194" s="4" t="s">
        <v>22</v>
      </c>
      <c r="I194" s="4" t="s">
        <v>4269</v>
      </c>
      <c r="J194" s="4" t="s">
        <v>21</v>
      </c>
      <c r="K194" s="9">
        <v>35</v>
      </c>
      <c r="L194" s="5"/>
      <c r="M194" s="5"/>
      <c r="N194" s="5">
        <v>1.34</v>
      </c>
      <c r="O194" s="5">
        <v>0</v>
      </c>
      <c r="P194" s="106">
        <v>5</v>
      </c>
      <c r="Q194" s="5"/>
      <c r="R194" s="5"/>
      <c r="S194" s="5"/>
      <c r="T194" s="4" t="s">
        <v>2776</v>
      </c>
      <c r="U194" s="4" t="s">
        <v>2776</v>
      </c>
      <c r="V194" s="5"/>
      <c r="W194" s="5"/>
      <c r="X194" s="5"/>
      <c r="Y194" s="5"/>
      <c r="Z194" s="4" t="s">
        <v>4272</v>
      </c>
      <c r="AA194" s="107">
        <v>42736</v>
      </c>
      <c r="AB194" s="107">
        <v>42508</v>
      </c>
      <c r="AC194" s="4" t="s">
        <v>45</v>
      </c>
      <c r="AD194" s="4" t="s">
        <v>4299</v>
      </c>
    </row>
    <row r="195" spans="1:30" ht="216.75" x14ac:dyDescent="0.25">
      <c r="A195" s="6">
        <v>2297058</v>
      </c>
      <c r="B195" s="7" t="s">
        <v>36</v>
      </c>
      <c r="C195" s="7" t="s">
        <v>37</v>
      </c>
      <c r="D195" s="7" t="s">
        <v>1624</v>
      </c>
      <c r="E195" s="7" t="s">
        <v>1624</v>
      </c>
      <c r="F195" s="7"/>
      <c r="G195" s="7" t="s">
        <v>4268</v>
      </c>
      <c r="H195" s="7" t="s">
        <v>22</v>
      </c>
      <c r="I195" s="7" t="s">
        <v>4269</v>
      </c>
      <c r="J195" s="7" t="s">
        <v>21</v>
      </c>
      <c r="K195" s="10">
        <v>27</v>
      </c>
      <c r="L195" s="8"/>
      <c r="M195" s="8"/>
      <c r="N195" s="8">
        <v>0.96</v>
      </c>
      <c r="O195" s="8">
        <v>0.11</v>
      </c>
      <c r="P195" s="105">
        <v>5</v>
      </c>
      <c r="Q195" s="8"/>
      <c r="R195" s="8"/>
      <c r="S195" s="8"/>
      <c r="T195" s="7" t="s">
        <v>2776</v>
      </c>
      <c r="U195" s="4" t="s">
        <v>2776</v>
      </c>
      <c r="V195" s="5"/>
      <c r="W195" s="5"/>
      <c r="X195" s="5"/>
      <c r="Y195" s="5"/>
      <c r="Z195" s="4" t="s">
        <v>4270</v>
      </c>
      <c r="AA195" s="107">
        <v>43054</v>
      </c>
      <c r="AB195" s="107">
        <v>42037</v>
      </c>
      <c r="AC195" s="4" t="s">
        <v>45</v>
      </c>
      <c r="AD195" s="4" t="s">
        <v>4300</v>
      </c>
    </row>
    <row r="196" spans="1:30" ht="252.75" x14ac:dyDescent="0.25">
      <c r="A196" s="3">
        <v>2192439</v>
      </c>
      <c r="B196" s="4" t="s">
        <v>36</v>
      </c>
      <c r="C196" s="4" t="s">
        <v>37</v>
      </c>
      <c r="D196" s="4" t="s">
        <v>4301</v>
      </c>
      <c r="E196" s="4" t="s">
        <v>4301</v>
      </c>
      <c r="F196" s="4" t="s">
        <v>4302</v>
      </c>
      <c r="G196" s="4" t="s">
        <v>4268</v>
      </c>
      <c r="H196" s="4" t="s">
        <v>22</v>
      </c>
      <c r="I196" s="4" t="s">
        <v>4269</v>
      </c>
      <c r="J196" s="4" t="s">
        <v>21</v>
      </c>
      <c r="K196" s="9">
        <v>33</v>
      </c>
      <c r="L196" s="5"/>
      <c r="M196" s="5"/>
      <c r="N196" s="5">
        <v>1.37</v>
      </c>
      <c r="O196" s="5">
        <v>0.11</v>
      </c>
      <c r="P196" s="106">
        <v>5</v>
      </c>
      <c r="Q196" s="5"/>
      <c r="R196" s="5"/>
      <c r="S196" s="5"/>
      <c r="T196" s="4" t="s">
        <v>2776</v>
      </c>
      <c r="U196" s="4" t="s">
        <v>2776</v>
      </c>
      <c r="V196" s="5"/>
      <c r="W196" s="5"/>
      <c r="X196" s="5"/>
      <c r="Y196" s="5"/>
      <c r="Z196" s="4" t="s">
        <v>4303</v>
      </c>
      <c r="AA196" s="107">
        <v>41462</v>
      </c>
      <c r="AB196" s="107">
        <v>41556</v>
      </c>
      <c r="AC196" s="4" t="s">
        <v>38</v>
      </c>
      <c r="AD196" s="4" t="s">
        <v>4304</v>
      </c>
    </row>
    <row r="197" spans="1:30" ht="264.75" x14ac:dyDescent="0.25">
      <c r="A197" s="6">
        <v>2231843</v>
      </c>
      <c r="B197" s="7" t="s">
        <v>36</v>
      </c>
      <c r="C197" s="7" t="s">
        <v>37</v>
      </c>
      <c r="D197" s="7" t="s">
        <v>1625</v>
      </c>
      <c r="E197" s="7" t="s">
        <v>1625</v>
      </c>
      <c r="F197" s="7" t="s">
        <v>1626</v>
      </c>
      <c r="G197" s="7" t="s">
        <v>4268</v>
      </c>
      <c r="H197" s="7" t="s">
        <v>22</v>
      </c>
      <c r="I197" s="7" t="s">
        <v>4269</v>
      </c>
      <c r="J197" s="7" t="s">
        <v>21</v>
      </c>
      <c r="K197" s="10">
        <v>27</v>
      </c>
      <c r="L197" s="8"/>
      <c r="M197" s="8"/>
      <c r="N197" s="8">
        <v>1.23</v>
      </c>
      <c r="O197" s="8">
        <v>0.11</v>
      </c>
      <c r="P197" s="105">
        <v>5</v>
      </c>
      <c r="Q197" s="8"/>
      <c r="R197" s="8"/>
      <c r="S197" s="8"/>
      <c r="T197" s="7" t="s">
        <v>2776</v>
      </c>
      <c r="U197" s="4" t="s">
        <v>2776</v>
      </c>
      <c r="V197" s="5"/>
      <c r="W197" s="5"/>
      <c r="X197" s="5"/>
      <c r="Y197" s="5"/>
      <c r="Z197" s="4" t="s">
        <v>4305</v>
      </c>
      <c r="AA197" s="107">
        <v>42156</v>
      </c>
      <c r="AB197" s="107">
        <v>42020</v>
      </c>
      <c r="AC197" s="4" t="s">
        <v>45</v>
      </c>
      <c r="AD197" s="4" t="s">
        <v>4306</v>
      </c>
    </row>
    <row r="198" spans="1:30" ht="288.75" x14ac:dyDescent="0.25">
      <c r="A198" s="3">
        <v>2296147</v>
      </c>
      <c r="B198" s="4" t="s">
        <v>36</v>
      </c>
      <c r="C198" s="4" t="s">
        <v>37</v>
      </c>
      <c r="D198" s="4" t="s">
        <v>1627</v>
      </c>
      <c r="E198" s="4" t="s">
        <v>1627</v>
      </c>
      <c r="F198" s="4"/>
      <c r="G198" s="4" t="s">
        <v>4268</v>
      </c>
      <c r="H198" s="4" t="s">
        <v>22</v>
      </c>
      <c r="I198" s="4" t="s">
        <v>4269</v>
      </c>
      <c r="J198" s="4" t="s">
        <v>21</v>
      </c>
      <c r="K198" s="9">
        <v>27</v>
      </c>
      <c r="L198" s="5"/>
      <c r="M198" s="5"/>
      <c r="N198" s="5">
        <v>0.98</v>
      </c>
      <c r="O198" s="5">
        <v>0.11</v>
      </c>
      <c r="P198" s="106">
        <v>5</v>
      </c>
      <c r="Q198" s="5"/>
      <c r="R198" s="5"/>
      <c r="S198" s="5"/>
      <c r="T198" s="4" t="s">
        <v>2776</v>
      </c>
      <c r="U198" s="4" t="s">
        <v>2776</v>
      </c>
      <c r="V198" s="5"/>
      <c r="W198" s="5"/>
      <c r="X198" s="5"/>
      <c r="Y198" s="5"/>
      <c r="Z198" s="4" t="s">
        <v>4272</v>
      </c>
      <c r="AA198" s="107">
        <v>43132</v>
      </c>
      <c r="AB198" s="107">
        <v>42871</v>
      </c>
      <c r="AC198" s="4" t="s">
        <v>45</v>
      </c>
      <c r="AD198" s="4" t="s">
        <v>4307</v>
      </c>
    </row>
    <row r="199" spans="1:30" ht="264.75" x14ac:dyDescent="0.25">
      <c r="A199" s="6">
        <v>2252205</v>
      </c>
      <c r="B199" s="7" t="s">
        <v>36</v>
      </c>
      <c r="C199" s="7" t="s">
        <v>37</v>
      </c>
      <c r="D199" s="7" t="s">
        <v>1628</v>
      </c>
      <c r="E199" s="7" t="s">
        <v>1628</v>
      </c>
      <c r="F199" s="7" t="s">
        <v>1629</v>
      </c>
      <c r="G199" s="7" t="s">
        <v>4268</v>
      </c>
      <c r="H199" s="7" t="s">
        <v>22</v>
      </c>
      <c r="I199" s="7" t="s">
        <v>4269</v>
      </c>
      <c r="J199" s="7" t="s">
        <v>21</v>
      </c>
      <c r="K199" s="10">
        <v>27</v>
      </c>
      <c r="L199" s="8"/>
      <c r="M199" s="8"/>
      <c r="N199" s="8">
        <v>1.23</v>
      </c>
      <c r="O199" s="8">
        <v>0.11</v>
      </c>
      <c r="P199" s="105">
        <v>5</v>
      </c>
      <c r="Q199" s="8"/>
      <c r="R199" s="8"/>
      <c r="S199" s="8"/>
      <c r="T199" s="7" t="s">
        <v>2776</v>
      </c>
      <c r="U199" s="4" t="s">
        <v>2776</v>
      </c>
      <c r="V199" s="5"/>
      <c r="W199" s="5"/>
      <c r="X199" s="5"/>
      <c r="Y199" s="5"/>
      <c r="Z199" s="4" t="s">
        <v>4305</v>
      </c>
      <c r="AA199" s="107">
        <v>42475</v>
      </c>
      <c r="AB199" s="107">
        <v>42389</v>
      </c>
      <c r="AC199" s="4" t="s">
        <v>45</v>
      </c>
      <c r="AD199" s="4" t="s">
        <v>4308</v>
      </c>
    </row>
    <row r="200" spans="1:30" ht="288.75" x14ac:dyDescent="0.25">
      <c r="A200" s="3">
        <v>2307920</v>
      </c>
      <c r="B200" s="4" t="s">
        <v>36</v>
      </c>
      <c r="C200" s="4" t="s">
        <v>37</v>
      </c>
      <c r="D200" s="4" t="s">
        <v>4309</v>
      </c>
      <c r="E200" s="4" t="s">
        <v>4309</v>
      </c>
      <c r="F200" s="4" t="s">
        <v>4310</v>
      </c>
      <c r="G200" s="4" t="s">
        <v>4268</v>
      </c>
      <c r="H200" s="4" t="s">
        <v>22</v>
      </c>
      <c r="I200" s="4" t="s">
        <v>4269</v>
      </c>
      <c r="J200" s="4" t="s">
        <v>21</v>
      </c>
      <c r="K200" s="9">
        <v>27</v>
      </c>
      <c r="L200" s="5"/>
      <c r="M200" s="5"/>
      <c r="N200" s="5">
        <v>1.03</v>
      </c>
      <c r="O200" s="5">
        <v>0.11</v>
      </c>
      <c r="P200" s="106">
        <v>5</v>
      </c>
      <c r="Q200" s="5"/>
      <c r="R200" s="5"/>
      <c r="S200" s="5"/>
      <c r="T200" s="4" t="s">
        <v>2776</v>
      </c>
      <c r="U200" s="4" t="s">
        <v>2776</v>
      </c>
      <c r="V200" s="5"/>
      <c r="W200" s="5"/>
      <c r="X200" s="5"/>
      <c r="Y200" s="5"/>
      <c r="Z200" s="4" t="s">
        <v>4272</v>
      </c>
      <c r="AA200" s="107">
        <v>43252</v>
      </c>
      <c r="AB200" s="107">
        <v>43082</v>
      </c>
      <c r="AC200" s="4" t="s">
        <v>45</v>
      </c>
      <c r="AD200" s="4" t="s">
        <v>4311</v>
      </c>
    </row>
    <row r="201" spans="1:30" ht="72.75" x14ac:dyDescent="0.25">
      <c r="A201" s="6">
        <v>2233140</v>
      </c>
      <c r="B201" s="7" t="s">
        <v>36</v>
      </c>
      <c r="C201" s="7" t="s">
        <v>37</v>
      </c>
      <c r="D201" s="7" t="s">
        <v>1630</v>
      </c>
      <c r="E201" s="7" t="s">
        <v>1630</v>
      </c>
      <c r="F201" s="7" t="s">
        <v>1631</v>
      </c>
      <c r="G201" s="7" t="s">
        <v>3954</v>
      </c>
      <c r="H201" s="7" t="s">
        <v>22</v>
      </c>
      <c r="I201" s="7" t="s">
        <v>3955</v>
      </c>
      <c r="J201" s="7"/>
      <c r="K201" s="10">
        <v>160</v>
      </c>
      <c r="L201" s="8"/>
      <c r="M201" s="8"/>
      <c r="N201" s="8">
        <v>1.33</v>
      </c>
      <c r="O201" s="8">
        <v>0.27</v>
      </c>
      <c r="P201" s="105">
        <v>15</v>
      </c>
      <c r="Q201" s="8"/>
      <c r="R201" s="8"/>
      <c r="S201" s="8"/>
      <c r="T201" s="7"/>
      <c r="U201" s="4"/>
      <c r="V201" s="5"/>
      <c r="W201" s="5"/>
      <c r="X201" s="5"/>
      <c r="Y201" s="5"/>
      <c r="Z201" s="4" t="s">
        <v>4020</v>
      </c>
      <c r="AA201" s="107">
        <v>42076</v>
      </c>
      <c r="AB201" s="107">
        <v>42051</v>
      </c>
      <c r="AC201" s="4" t="s">
        <v>4312</v>
      </c>
      <c r="AD201" s="4" t="s">
        <v>4313</v>
      </c>
    </row>
    <row r="202" spans="1:30" ht="72.75" x14ac:dyDescent="0.25">
      <c r="A202" s="3">
        <v>2244504</v>
      </c>
      <c r="B202" s="4" t="s">
        <v>36</v>
      </c>
      <c r="C202" s="4" t="s">
        <v>37</v>
      </c>
      <c r="D202" s="4" t="s">
        <v>1632</v>
      </c>
      <c r="E202" s="4" t="s">
        <v>1632</v>
      </c>
      <c r="F202" s="4" t="s">
        <v>1633</v>
      </c>
      <c r="G202" s="4" t="s">
        <v>3954</v>
      </c>
      <c r="H202" s="4" t="s">
        <v>22</v>
      </c>
      <c r="I202" s="4" t="s">
        <v>3955</v>
      </c>
      <c r="J202" s="4"/>
      <c r="K202" s="9">
        <v>160</v>
      </c>
      <c r="L202" s="5"/>
      <c r="M202" s="5"/>
      <c r="N202" s="5">
        <v>1.88</v>
      </c>
      <c r="O202" s="5">
        <v>0.24</v>
      </c>
      <c r="P202" s="106">
        <v>15</v>
      </c>
      <c r="Q202" s="5"/>
      <c r="R202" s="5"/>
      <c r="S202" s="5"/>
      <c r="T202" s="4"/>
      <c r="U202" s="4"/>
      <c r="V202" s="5"/>
      <c r="W202" s="5"/>
      <c r="X202" s="5"/>
      <c r="Y202" s="5"/>
      <c r="Z202" s="4" t="s">
        <v>4020</v>
      </c>
      <c r="AA202" s="107">
        <v>42240</v>
      </c>
      <c r="AB202" s="107">
        <v>42211</v>
      </c>
      <c r="AC202" s="4" t="s">
        <v>93</v>
      </c>
      <c r="AD202" s="4" t="s">
        <v>4314</v>
      </c>
    </row>
    <row r="203" spans="1:30" ht="72.75" x14ac:dyDescent="0.25">
      <c r="A203" s="6">
        <v>2213513</v>
      </c>
      <c r="B203" s="7" t="s">
        <v>36</v>
      </c>
      <c r="C203" s="7" t="s">
        <v>37</v>
      </c>
      <c r="D203" s="7" t="s">
        <v>1634</v>
      </c>
      <c r="E203" s="7" t="s">
        <v>1635</v>
      </c>
      <c r="F203" s="7"/>
      <c r="G203" s="7" t="s">
        <v>29</v>
      </c>
      <c r="H203" s="7" t="s">
        <v>27</v>
      </c>
      <c r="I203" s="7" t="s">
        <v>3357</v>
      </c>
      <c r="J203" s="7"/>
      <c r="K203" s="10">
        <v>1</v>
      </c>
      <c r="L203" s="8"/>
      <c r="M203" s="8"/>
      <c r="N203" s="8">
        <v>1.36</v>
      </c>
      <c r="O203" s="8">
        <v>0.04</v>
      </c>
      <c r="P203" s="105">
        <v>0</v>
      </c>
      <c r="Q203" s="8"/>
      <c r="R203" s="8"/>
      <c r="S203" s="8"/>
      <c r="T203" s="7"/>
      <c r="U203" s="4"/>
      <c r="V203" s="5"/>
      <c r="W203" s="5"/>
      <c r="X203" s="5"/>
      <c r="Y203" s="5"/>
      <c r="Z203" s="4" t="s">
        <v>4222</v>
      </c>
      <c r="AA203" s="107">
        <v>41872</v>
      </c>
      <c r="AB203" s="107">
        <v>42326</v>
      </c>
      <c r="AC203" s="4" t="s">
        <v>45</v>
      </c>
      <c r="AD203" s="4" t="s">
        <v>4315</v>
      </c>
    </row>
    <row r="204" spans="1:30" ht="72.75" x14ac:dyDescent="0.25">
      <c r="A204" s="3">
        <v>2213514</v>
      </c>
      <c r="B204" s="4" t="s">
        <v>36</v>
      </c>
      <c r="C204" s="4" t="s">
        <v>37</v>
      </c>
      <c r="D204" s="4" t="s">
        <v>1634</v>
      </c>
      <c r="E204" s="4" t="s">
        <v>1636</v>
      </c>
      <c r="F204" s="4"/>
      <c r="G204" s="4" t="s">
        <v>29</v>
      </c>
      <c r="H204" s="4" t="s">
        <v>27</v>
      </c>
      <c r="I204" s="4" t="s">
        <v>3357</v>
      </c>
      <c r="J204" s="4"/>
      <c r="K204" s="9">
        <v>1</v>
      </c>
      <c r="L204" s="5"/>
      <c r="M204" s="5"/>
      <c r="N204" s="5">
        <v>1.67</v>
      </c>
      <c r="O204" s="5">
        <v>0.04</v>
      </c>
      <c r="P204" s="106">
        <v>0</v>
      </c>
      <c r="Q204" s="5"/>
      <c r="R204" s="5"/>
      <c r="S204" s="5"/>
      <c r="T204" s="4"/>
      <c r="U204" s="4"/>
      <c r="V204" s="5"/>
      <c r="W204" s="5"/>
      <c r="X204" s="5"/>
      <c r="Y204" s="5"/>
      <c r="Z204" s="4" t="s">
        <v>4222</v>
      </c>
      <c r="AA204" s="107">
        <v>41872</v>
      </c>
      <c r="AB204" s="107">
        <v>42326</v>
      </c>
      <c r="AC204" s="4" t="s">
        <v>45</v>
      </c>
      <c r="AD204" s="4" t="s">
        <v>4316</v>
      </c>
    </row>
    <row r="205" spans="1:30" ht="72.75" x14ac:dyDescent="0.25">
      <c r="A205" s="6">
        <v>2263629</v>
      </c>
      <c r="B205" s="7" t="s">
        <v>36</v>
      </c>
      <c r="C205" s="7" t="s">
        <v>37</v>
      </c>
      <c r="D205" s="7" t="s">
        <v>1637</v>
      </c>
      <c r="E205" s="7" t="s">
        <v>1638</v>
      </c>
      <c r="F205" s="7"/>
      <c r="G205" s="7" t="s">
        <v>29</v>
      </c>
      <c r="H205" s="7" t="s">
        <v>27</v>
      </c>
      <c r="I205" s="7" t="s">
        <v>3357</v>
      </c>
      <c r="J205" s="7"/>
      <c r="K205" s="10">
        <v>2</v>
      </c>
      <c r="L205" s="8"/>
      <c r="M205" s="8"/>
      <c r="N205" s="8">
        <v>1.41</v>
      </c>
      <c r="O205" s="8">
        <v>0.24</v>
      </c>
      <c r="P205" s="105">
        <v>0</v>
      </c>
      <c r="Q205" s="8"/>
      <c r="R205" s="8"/>
      <c r="S205" s="8"/>
      <c r="T205" s="7"/>
      <c r="U205" s="4"/>
      <c r="V205" s="5"/>
      <c r="W205" s="5"/>
      <c r="X205" s="5"/>
      <c r="Y205" s="5"/>
      <c r="Z205" s="4" t="s">
        <v>4222</v>
      </c>
      <c r="AA205" s="107">
        <v>42460</v>
      </c>
      <c r="AB205" s="107">
        <v>42362</v>
      </c>
      <c r="AC205" s="4" t="s">
        <v>45</v>
      </c>
      <c r="AD205" s="4" t="s">
        <v>4317</v>
      </c>
    </row>
    <row r="206" spans="1:30" ht="132.75" x14ac:dyDescent="0.25">
      <c r="A206" s="3">
        <v>2186478</v>
      </c>
      <c r="B206" s="4" t="s">
        <v>36</v>
      </c>
      <c r="C206" s="4" t="s">
        <v>37</v>
      </c>
      <c r="D206" s="4" t="s">
        <v>4318</v>
      </c>
      <c r="E206" s="4" t="s">
        <v>1639</v>
      </c>
      <c r="F206" s="4"/>
      <c r="G206" s="4" t="s">
        <v>29</v>
      </c>
      <c r="H206" s="4" t="s">
        <v>27</v>
      </c>
      <c r="I206" s="4" t="s">
        <v>3357</v>
      </c>
      <c r="J206" s="4"/>
      <c r="K206" s="9">
        <v>1</v>
      </c>
      <c r="L206" s="5"/>
      <c r="M206" s="5"/>
      <c r="N206" s="5">
        <v>1.05</v>
      </c>
      <c r="O206" s="5">
        <v>0.04</v>
      </c>
      <c r="P206" s="106">
        <v>0</v>
      </c>
      <c r="Q206" s="5"/>
      <c r="R206" s="5"/>
      <c r="S206" s="5"/>
      <c r="T206" s="4"/>
      <c r="U206" s="4"/>
      <c r="V206" s="5"/>
      <c r="W206" s="5"/>
      <c r="X206" s="5"/>
      <c r="Y206" s="5"/>
      <c r="Z206" s="4" t="s">
        <v>4222</v>
      </c>
      <c r="AA206" s="107">
        <v>41640</v>
      </c>
      <c r="AB206" s="107">
        <v>42326</v>
      </c>
      <c r="AC206" s="4" t="s">
        <v>45</v>
      </c>
      <c r="AD206" s="4" t="s">
        <v>4319</v>
      </c>
    </row>
    <row r="207" spans="1:30" ht="132.75" x14ac:dyDescent="0.25">
      <c r="A207" s="6">
        <v>2199015</v>
      </c>
      <c r="B207" s="7" t="s">
        <v>36</v>
      </c>
      <c r="C207" s="7" t="s">
        <v>37</v>
      </c>
      <c r="D207" s="7" t="s">
        <v>4318</v>
      </c>
      <c r="E207" s="7" t="s">
        <v>1640</v>
      </c>
      <c r="F207" s="7"/>
      <c r="G207" s="7" t="s">
        <v>29</v>
      </c>
      <c r="H207" s="7" t="s">
        <v>27</v>
      </c>
      <c r="I207" s="7" t="s">
        <v>3357</v>
      </c>
      <c r="J207" s="7"/>
      <c r="K207" s="10">
        <v>1</v>
      </c>
      <c r="L207" s="8"/>
      <c r="M207" s="8"/>
      <c r="N207" s="8">
        <v>0.75</v>
      </c>
      <c r="O207" s="8">
        <v>0.03</v>
      </c>
      <c r="P207" s="105">
        <v>0</v>
      </c>
      <c r="Q207" s="8"/>
      <c r="R207" s="8"/>
      <c r="S207" s="8"/>
      <c r="T207" s="7"/>
      <c r="U207" s="4"/>
      <c r="V207" s="5"/>
      <c r="W207" s="5"/>
      <c r="X207" s="5"/>
      <c r="Y207" s="5"/>
      <c r="Z207" s="4" t="s">
        <v>4222</v>
      </c>
      <c r="AA207" s="107">
        <v>41687</v>
      </c>
      <c r="AB207" s="107">
        <v>42351</v>
      </c>
      <c r="AC207" s="4" t="s">
        <v>45</v>
      </c>
      <c r="AD207" s="4" t="s">
        <v>4320</v>
      </c>
    </row>
    <row r="208" spans="1:30" ht="72.75" x14ac:dyDescent="0.25">
      <c r="A208" s="3">
        <v>2263632</v>
      </c>
      <c r="B208" s="4" t="s">
        <v>36</v>
      </c>
      <c r="C208" s="4" t="s">
        <v>37</v>
      </c>
      <c r="D208" s="4" t="s">
        <v>1637</v>
      </c>
      <c r="E208" s="4" t="s">
        <v>1641</v>
      </c>
      <c r="F208" s="4"/>
      <c r="G208" s="4" t="s">
        <v>29</v>
      </c>
      <c r="H208" s="4" t="s">
        <v>27</v>
      </c>
      <c r="I208" s="4" t="s">
        <v>3357</v>
      </c>
      <c r="J208" s="4"/>
      <c r="K208" s="9">
        <v>2</v>
      </c>
      <c r="L208" s="5"/>
      <c r="M208" s="5"/>
      <c r="N208" s="5">
        <v>1.41</v>
      </c>
      <c r="O208" s="5">
        <v>0.24</v>
      </c>
      <c r="P208" s="106">
        <v>0</v>
      </c>
      <c r="Q208" s="5"/>
      <c r="R208" s="5"/>
      <c r="S208" s="5"/>
      <c r="T208" s="4"/>
      <c r="U208" s="4"/>
      <c r="V208" s="5"/>
      <c r="W208" s="5"/>
      <c r="X208" s="5"/>
      <c r="Y208" s="5"/>
      <c r="Z208" s="4" t="s">
        <v>4222</v>
      </c>
      <c r="AA208" s="107">
        <v>42460</v>
      </c>
      <c r="AB208" s="107">
        <v>42362</v>
      </c>
      <c r="AC208" s="4" t="s">
        <v>45</v>
      </c>
      <c r="AD208" s="4" t="s">
        <v>4321</v>
      </c>
    </row>
    <row r="209" spans="1:30" ht="132.75" x14ac:dyDescent="0.25">
      <c r="A209" s="6">
        <v>2186479</v>
      </c>
      <c r="B209" s="7" t="s">
        <v>36</v>
      </c>
      <c r="C209" s="7" t="s">
        <v>37</v>
      </c>
      <c r="D209" s="7" t="s">
        <v>4318</v>
      </c>
      <c r="E209" s="7" t="s">
        <v>1642</v>
      </c>
      <c r="F209" s="7"/>
      <c r="G209" s="7" t="s">
        <v>29</v>
      </c>
      <c r="H209" s="7" t="s">
        <v>27</v>
      </c>
      <c r="I209" s="7" t="s">
        <v>3357</v>
      </c>
      <c r="J209" s="7"/>
      <c r="K209" s="10">
        <v>1</v>
      </c>
      <c r="L209" s="8"/>
      <c r="M209" s="8"/>
      <c r="N209" s="8">
        <v>1.05</v>
      </c>
      <c r="O209" s="8">
        <v>0.04</v>
      </c>
      <c r="P209" s="105">
        <v>0</v>
      </c>
      <c r="Q209" s="8"/>
      <c r="R209" s="8"/>
      <c r="S209" s="8"/>
      <c r="T209" s="7"/>
      <c r="U209" s="4"/>
      <c r="V209" s="5"/>
      <c r="W209" s="5"/>
      <c r="X209" s="5"/>
      <c r="Y209" s="5"/>
      <c r="Z209" s="4" t="s">
        <v>4222</v>
      </c>
      <c r="AA209" s="107">
        <v>41579</v>
      </c>
      <c r="AB209" s="107">
        <v>42326</v>
      </c>
      <c r="AC209" s="4" t="s">
        <v>45</v>
      </c>
      <c r="AD209" s="4" t="s">
        <v>4322</v>
      </c>
    </row>
    <row r="210" spans="1:30" ht="72.75" x14ac:dyDescent="0.25">
      <c r="A210" s="3">
        <v>2272431</v>
      </c>
      <c r="B210" s="4" t="s">
        <v>36</v>
      </c>
      <c r="C210" s="4" t="s">
        <v>37</v>
      </c>
      <c r="D210" s="4" t="s">
        <v>1643</v>
      </c>
      <c r="E210" s="4" t="s">
        <v>1644</v>
      </c>
      <c r="F210" s="4"/>
      <c r="G210" s="4" t="s">
        <v>29</v>
      </c>
      <c r="H210" s="4" t="s">
        <v>27</v>
      </c>
      <c r="I210" s="4" t="s">
        <v>3357</v>
      </c>
      <c r="J210" s="4"/>
      <c r="K210" s="9">
        <v>1</v>
      </c>
      <c r="L210" s="5"/>
      <c r="M210" s="5"/>
      <c r="N210" s="5">
        <v>0.25</v>
      </c>
      <c r="O210" s="5">
        <v>0.04</v>
      </c>
      <c r="P210" s="106">
        <v>0</v>
      </c>
      <c r="Q210" s="5"/>
      <c r="R210" s="5"/>
      <c r="S210" s="5"/>
      <c r="T210" s="4"/>
      <c r="U210" s="4"/>
      <c r="V210" s="5"/>
      <c r="W210" s="5"/>
      <c r="X210" s="5"/>
      <c r="Y210" s="5"/>
      <c r="Z210" s="4" t="s">
        <v>25</v>
      </c>
      <c r="AA210" s="107">
        <v>42673</v>
      </c>
      <c r="AB210" s="107">
        <v>42529</v>
      </c>
      <c r="AC210" s="4" t="s">
        <v>4323</v>
      </c>
      <c r="AD210" s="4" t="s">
        <v>4324</v>
      </c>
    </row>
    <row r="211" spans="1:30" ht="132.75" x14ac:dyDescent="0.25">
      <c r="A211" s="6">
        <v>2186480</v>
      </c>
      <c r="B211" s="7" t="s">
        <v>36</v>
      </c>
      <c r="C211" s="7" t="s">
        <v>37</v>
      </c>
      <c r="D211" s="7" t="s">
        <v>4325</v>
      </c>
      <c r="E211" s="7" t="s">
        <v>1645</v>
      </c>
      <c r="F211" s="7"/>
      <c r="G211" s="7" t="s">
        <v>29</v>
      </c>
      <c r="H211" s="7" t="s">
        <v>27</v>
      </c>
      <c r="I211" s="7" t="s">
        <v>3357</v>
      </c>
      <c r="J211" s="7"/>
      <c r="K211" s="10">
        <v>1</v>
      </c>
      <c r="L211" s="8"/>
      <c r="M211" s="8"/>
      <c r="N211" s="8">
        <v>1</v>
      </c>
      <c r="O211" s="8">
        <v>0.04</v>
      </c>
      <c r="P211" s="105">
        <v>0</v>
      </c>
      <c r="Q211" s="8"/>
      <c r="R211" s="8"/>
      <c r="S211" s="8"/>
      <c r="T211" s="7"/>
      <c r="U211" s="4"/>
      <c r="V211" s="5"/>
      <c r="W211" s="5"/>
      <c r="X211" s="5"/>
      <c r="Y211" s="5"/>
      <c r="Z211" s="4" t="s">
        <v>4222</v>
      </c>
      <c r="AA211" s="107">
        <v>41548</v>
      </c>
      <c r="AB211" s="107">
        <v>42326</v>
      </c>
      <c r="AC211" s="4" t="s">
        <v>45</v>
      </c>
      <c r="AD211" s="4" t="s">
        <v>4326</v>
      </c>
    </row>
    <row r="212" spans="1:30" ht="132.75" x14ac:dyDescent="0.25">
      <c r="A212" s="3">
        <v>2204459</v>
      </c>
      <c r="B212" s="4" t="s">
        <v>36</v>
      </c>
      <c r="C212" s="4" t="s">
        <v>37</v>
      </c>
      <c r="D212" s="4" t="s">
        <v>1634</v>
      </c>
      <c r="E212" s="4" t="s">
        <v>1646</v>
      </c>
      <c r="F212" s="4"/>
      <c r="G212" s="4" t="s">
        <v>29</v>
      </c>
      <c r="H212" s="4" t="s">
        <v>27</v>
      </c>
      <c r="I212" s="4" t="s">
        <v>3357</v>
      </c>
      <c r="J212" s="4"/>
      <c r="K212" s="9">
        <v>1</v>
      </c>
      <c r="L212" s="5"/>
      <c r="M212" s="5"/>
      <c r="N212" s="5">
        <v>0.89</v>
      </c>
      <c r="O212" s="5">
        <v>0.03</v>
      </c>
      <c r="P212" s="106">
        <v>0</v>
      </c>
      <c r="Q212" s="5"/>
      <c r="R212" s="5"/>
      <c r="S212" s="5"/>
      <c r="T212" s="4"/>
      <c r="U212" s="4"/>
      <c r="V212" s="5"/>
      <c r="W212" s="5"/>
      <c r="X212" s="5"/>
      <c r="Y212" s="5"/>
      <c r="Z212" s="4" t="s">
        <v>4222</v>
      </c>
      <c r="AA212" s="107">
        <v>41708</v>
      </c>
      <c r="AB212" s="107">
        <v>42351</v>
      </c>
      <c r="AC212" s="4" t="s">
        <v>45</v>
      </c>
      <c r="AD212" s="4" t="s">
        <v>4327</v>
      </c>
    </row>
    <row r="213" spans="1:30" ht="72.75" x14ac:dyDescent="0.25">
      <c r="A213" s="6">
        <v>2263702</v>
      </c>
      <c r="B213" s="7" t="s">
        <v>36</v>
      </c>
      <c r="C213" s="7" t="s">
        <v>37</v>
      </c>
      <c r="D213" s="7" t="s">
        <v>1637</v>
      </c>
      <c r="E213" s="7" t="s">
        <v>1647</v>
      </c>
      <c r="F213" s="7"/>
      <c r="G213" s="7" t="s">
        <v>29</v>
      </c>
      <c r="H213" s="7" t="s">
        <v>27</v>
      </c>
      <c r="I213" s="7" t="s">
        <v>3357</v>
      </c>
      <c r="J213" s="7"/>
      <c r="K213" s="10">
        <v>2</v>
      </c>
      <c r="L213" s="8"/>
      <c r="M213" s="8"/>
      <c r="N213" s="8">
        <v>0.8</v>
      </c>
      <c r="O213" s="8">
        <v>0.25</v>
      </c>
      <c r="P213" s="105">
        <v>0</v>
      </c>
      <c r="Q213" s="8"/>
      <c r="R213" s="8"/>
      <c r="S213" s="8"/>
      <c r="T213" s="7"/>
      <c r="U213" s="4"/>
      <c r="V213" s="5"/>
      <c r="W213" s="5"/>
      <c r="X213" s="5"/>
      <c r="Y213" s="5"/>
      <c r="Z213" s="4" t="s">
        <v>4328</v>
      </c>
      <c r="AA213" s="107">
        <v>42460</v>
      </c>
      <c r="AB213" s="107">
        <v>42397</v>
      </c>
      <c r="AC213" s="4" t="s">
        <v>45</v>
      </c>
      <c r="AD213" s="4" t="s">
        <v>4329</v>
      </c>
    </row>
    <row r="214" spans="1:30" ht="72.75" x14ac:dyDescent="0.25">
      <c r="A214" s="3">
        <v>2263703</v>
      </c>
      <c r="B214" s="4" t="s">
        <v>36</v>
      </c>
      <c r="C214" s="4" t="s">
        <v>37</v>
      </c>
      <c r="D214" s="4" t="s">
        <v>1637</v>
      </c>
      <c r="E214" s="4" t="s">
        <v>1648</v>
      </c>
      <c r="F214" s="4"/>
      <c r="G214" s="4" t="s">
        <v>29</v>
      </c>
      <c r="H214" s="4" t="s">
        <v>27</v>
      </c>
      <c r="I214" s="4" t="s">
        <v>3357</v>
      </c>
      <c r="J214" s="4"/>
      <c r="K214" s="9">
        <v>2</v>
      </c>
      <c r="L214" s="5"/>
      <c r="M214" s="5"/>
      <c r="N214" s="5">
        <v>0.8</v>
      </c>
      <c r="O214" s="5">
        <v>0.25</v>
      </c>
      <c r="P214" s="106">
        <v>0</v>
      </c>
      <c r="Q214" s="5"/>
      <c r="R214" s="5"/>
      <c r="S214" s="5"/>
      <c r="T214" s="4"/>
      <c r="U214" s="4"/>
      <c r="V214" s="5"/>
      <c r="W214" s="5"/>
      <c r="X214" s="5"/>
      <c r="Y214" s="5"/>
      <c r="Z214" s="4" t="s">
        <v>4328</v>
      </c>
      <c r="AA214" s="107">
        <v>42460</v>
      </c>
      <c r="AB214" s="107">
        <v>42397</v>
      </c>
      <c r="AC214" s="4" t="s">
        <v>45</v>
      </c>
      <c r="AD214" s="4" t="s">
        <v>4330</v>
      </c>
    </row>
    <row r="215" spans="1:30" ht="72.75" x14ac:dyDescent="0.25">
      <c r="A215" s="6">
        <v>2263701</v>
      </c>
      <c r="B215" s="7" t="s">
        <v>36</v>
      </c>
      <c r="C215" s="7" t="s">
        <v>37</v>
      </c>
      <c r="D215" s="7" t="s">
        <v>1637</v>
      </c>
      <c r="E215" s="7" t="s">
        <v>1649</v>
      </c>
      <c r="F215" s="7"/>
      <c r="G215" s="7" t="s">
        <v>29</v>
      </c>
      <c r="H215" s="7" t="s">
        <v>27</v>
      </c>
      <c r="I215" s="7" t="s">
        <v>3357</v>
      </c>
      <c r="J215" s="7"/>
      <c r="K215" s="10">
        <v>2</v>
      </c>
      <c r="L215" s="8"/>
      <c r="M215" s="8"/>
      <c r="N215" s="8">
        <v>1.44</v>
      </c>
      <c r="O215" s="8">
        <v>0.25</v>
      </c>
      <c r="P215" s="105">
        <v>0</v>
      </c>
      <c r="Q215" s="8"/>
      <c r="R215" s="8"/>
      <c r="S215" s="8"/>
      <c r="T215" s="7"/>
      <c r="U215" s="4"/>
      <c r="V215" s="5"/>
      <c r="W215" s="5"/>
      <c r="X215" s="5"/>
      <c r="Y215" s="5"/>
      <c r="Z215" s="4" t="s">
        <v>4331</v>
      </c>
      <c r="AA215" s="107">
        <v>42460</v>
      </c>
      <c r="AB215" s="107">
        <v>42397</v>
      </c>
      <c r="AC215" s="4" t="s">
        <v>45</v>
      </c>
      <c r="AD215" s="4" t="s">
        <v>4332</v>
      </c>
    </row>
    <row r="216" spans="1:30" ht="72.75" x14ac:dyDescent="0.25">
      <c r="A216" s="3">
        <v>2303074</v>
      </c>
      <c r="B216" s="4" t="s">
        <v>36</v>
      </c>
      <c r="C216" s="4" t="s">
        <v>37</v>
      </c>
      <c r="D216" s="4" t="s">
        <v>1650</v>
      </c>
      <c r="E216" s="4" t="s">
        <v>1651</v>
      </c>
      <c r="F216" s="4"/>
      <c r="G216" s="4" t="s">
        <v>29</v>
      </c>
      <c r="H216" s="4" t="s">
        <v>27</v>
      </c>
      <c r="I216" s="4" t="s">
        <v>3981</v>
      </c>
      <c r="J216" s="4"/>
      <c r="K216" s="9">
        <v>6</v>
      </c>
      <c r="L216" s="5"/>
      <c r="M216" s="5"/>
      <c r="N216" s="5">
        <v>1.24</v>
      </c>
      <c r="O216" s="5">
        <v>0.2</v>
      </c>
      <c r="P216" s="106">
        <v>0</v>
      </c>
      <c r="Q216" s="5"/>
      <c r="R216" s="5"/>
      <c r="S216" s="5"/>
      <c r="T216" s="4"/>
      <c r="U216" s="4"/>
      <c r="V216" s="5"/>
      <c r="W216" s="5"/>
      <c r="X216" s="5"/>
      <c r="Y216" s="5"/>
      <c r="Z216" s="4" t="s">
        <v>4222</v>
      </c>
      <c r="AA216" s="107">
        <v>43130</v>
      </c>
      <c r="AB216" s="107">
        <v>42977</v>
      </c>
      <c r="AC216" s="4" t="s">
        <v>45</v>
      </c>
      <c r="AD216" s="4" t="s">
        <v>4333</v>
      </c>
    </row>
    <row r="217" spans="1:30" ht="72.75" x14ac:dyDescent="0.25">
      <c r="A217" s="6">
        <v>2303075</v>
      </c>
      <c r="B217" s="7" t="s">
        <v>36</v>
      </c>
      <c r="C217" s="7" t="s">
        <v>37</v>
      </c>
      <c r="D217" s="7" t="s">
        <v>1650</v>
      </c>
      <c r="E217" s="7" t="s">
        <v>1652</v>
      </c>
      <c r="F217" s="7"/>
      <c r="G217" s="7" t="s">
        <v>29</v>
      </c>
      <c r="H217" s="7" t="s">
        <v>27</v>
      </c>
      <c r="I217" s="7" t="s">
        <v>3981</v>
      </c>
      <c r="J217" s="7"/>
      <c r="K217" s="10">
        <v>6</v>
      </c>
      <c r="L217" s="8"/>
      <c r="M217" s="8"/>
      <c r="N217" s="8">
        <v>1.24</v>
      </c>
      <c r="O217" s="8">
        <v>0.2</v>
      </c>
      <c r="P217" s="105">
        <v>0</v>
      </c>
      <c r="Q217" s="8"/>
      <c r="R217" s="8"/>
      <c r="S217" s="8"/>
      <c r="T217" s="7"/>
      <c r="U217" s="4"/>
      <c r="V217" s="5"/>
      <c r="W217" s="5"/>
      <c r="X217" s="5"/>
      <c r="Y217" s="5"/>
      <c r="Z217" s="4" t="s">
        <v>4222</v>
      </c>
      <c r="AA217" s="107">
        <v>43130</v>
      </c>
      <c r="AB217" s="107">
        <v>42977</v>
      </c>
      <c r="AC217" s="4" t="s">
        <v>45</v>
      </c>
      <c r="AD217" s="4" t="s">
        <v>4334</v>
      </c>
    </row>
    <row r="218" spans="1:30" ht="72.75" x14ac:dyDescent="0.25">
      <c r="A218" s="3">
        <v>2281840</v>
      </c>
      <c r="B218" s="4" t="s">
        <v>36</v>
      </c>
      <c r="C218" s="4" t="s">
        <v>37</v>
      </c>
      <c r="D218" s="4" t="s">
        <v>1643</v>
      </c>
      <c r="E218" s="4" t="s">
        <v>1653</v>
      </c>
      <c r="F218" s="4"/>
      <c r="G218" s="4" t="s">
        <v>29</v>
      </c>
      <c r="H218" s="4" t="s">
        <v>27</v>
      </c>
      <c r="I218" s="4" t="s">
        <v>3981</v>
      </c>
      <c r="J218" s="4"/>
      <c r="K218" s="9">
        <v>9</v>
      </c>
      <c r="L218" s="5"/>
      <c r="M218" s="5"/>
      <c r="N218" s="5">
        <v>1.18</v>
      </c>
      <c r="O218" s="5">
        <v>0.14000000000000001</v>
      </c>
      <c r="P218" s="106">
        <v>0</v>
      </c>
      <c r="Q218" s="5"/>
      <c r="R218" s="5"/>
      <c r="S218" s="5"/>
      <c r="T218" s="4"/>
      <c r="U218" s="4"/>
      <c r="V218" s="5"/>
      <c r="W218" s="5"/>
      <c r="X218" s="5"/>
      <c r="Y218" s="5"/>
      <c r="Z218" s="4" t="s">
        <v>25</v>
      </c>
      <c r="AA218" s="107">
        <v>42698</v>
      </c>
      <c r="AB218" s="107">
        <v>42641</v>
      </c>
      <c r="AC218" s="4" t="s">
        <v>45</v>
      </c>
      <c r="AD218" s="4" t="s">
        <v>4335</v>
      </c>
    </row>
    <row r="219" spans="1:30" ht="96.75" x14ac:dyDescent="0.25">
      <c r="A219" s="6">
        <v>2306539</v>
      </c>
      <c r="B219" s="7" t="s">
        <v>36</v>
      </c>
      <c r="C219" s="7" t="s">
        <v>37</v>
      </c>
      <c r="D219" s="7" t="s">
        <v>1650</v>
      </c>
      <c r="E219" s="7" t="s">
        <v>1654</v>
      </c>
      <c r="F219" s="7"/>
      <c r="G219" s="7" t="s">
        <v>29</v>
      </c>
      <c r="H219" s="7" t="s">
        <v>27</v>
      </c>
      <c r="I219" s="7" t="s">
        <v>3981</v>
      </c>
      <c r="J219" s="7"/>
      <c r="K219" s="10">
        <v>11</v>
      </c>
      <c r="L219" s="8"/>
      <c r="M219" s="8"/>
      <c r="N219" s="8">
        <v>1.07</v>
      </c>
      <c r="O219" s="8">
        <v>0.15</v>
      </c>
      <c r="P219" s="105">
        <v>0</v>
      </c>
      <c r="Q219" s="8"/>
      <c r="R219" s="8"/>
      <c r="S219" s="8"/>
      <c r="T219" s="7"/>
      <c r="U219" s="4"/>
      <c r="V219" s="5"/>
      <c r="W219" s="5"/>
      <c r="X219" s="5"/>
      <c r="Y219" s="5"/>
      <c r="Z219" s="4" t="s">
        <v>31</v>
      </c>
      <c r="AA219" s="107">
        <v>42735</v>
      </c>
      <c r="AB219" s="107">
        <v>42660</v>
      </c>
      <c r="AC219" s="4" t="s">
        <v>45</v>
      </c>
      <c r="AD219" s="4" t="s">
        <v>4336</v>
      </c>
    </row>
    <row r="220" spans="1:30" ht="96.75" x14ac:dyDescent="0.25">
      <c r="A220" s="3">
        <v>2306540</v>
      </c>
      <c r="B220" s="4" t="s">
        <v>36</v>
      </c>
      <c r="C220" s="4" t="s">
        <v>37</v>
      </c>
      <c r="D220" s="4" t="s">
        <v>1650</v>
      </c>
      <c r="E220" s="4" t="s">
        <v>1655</v>
      </c>
      <c r="F220" s="4"/>
      <c r="G220" s="4" t="s">
        <v>29</v>
      </c>
      <c r="H220" s="4" t="s">
        <v>27</v>
      </c>
      <c r="I220" s="4" t="s">
        <v>3981</v>
      </c>
      <c r="J220" s="4"/>
      <c r="K220" s="9">
        <v>11</v>
      </c>
      <c r="L220" s="5"/>
      <c r="M220" s="5"/>
      <c r="N220" s="5">
        <v>1.07</v>
      </c>
      <c r="O220" s="5">
        <v>0.15</v>
      </c>
      <c r="P220" s="106">
        <v>0</v>
      </c>
      <c r="Q220" s="5"/>
      <c r="R220" s="5"/>
      <c r="S220" s="5"/>
      <c r="T220" s="4"/>
      <c r="U220" s="4"/>
      <c r="V220" s="5"/>
      <c r="W220" s="5"/>
      <c r="X220" s="5"/>
      <c r="Y220" s="5"/>
      <c r="Z220" s="4" t="s">
        <v>31</v>
      </c>
      <c r="AA220" s="107">
        <v>42735</v>
      </c>
      <c r="AB220" s="107">
        <v>42660</v>
      </c>
      <c r="AC220" s="4" t="s">
        <v>45</v>
      </c>
      <c r="AD220" s="4" t="s">
        <v>4337</v>
      </c>
    </row>
    <row r="221" spans="1:30" ht="132.75" x14ac:dyDescent="0.25">
      <c r="A221" s="6">
        <v>2195762</v>
      </c>
      <c r="B221" s="7" t="s">
        <v>36</v>
      </c>
      <c r="C221" s="7" t="s">
        <v>37</v>
      </c>
      <c r="D221" s="7" t="s">
        <v>1643</v>
      </c>
      <c r="E221" s="7" t="s">
        <v>4338</v>
      </c>
      <c r="F221" s="7"/>
      <c r="G221" s="7" t="s">
        <v>29</v>
      </c>
      <c r="H221" s="7" t="s">
        <v>27</v>
      </c>
      <c r="I221" s="7" t="s">
        <v>3981</v>
      </c>
      <c r="J221" s="7"/>
      <c r="K221" s="10">
        <v>1</v>
      </c>
      <c r="L221" s="8"/>
      <c r="M221" s="8"/>
      <c r="N221" s="8">
        <v>1.57</v>
      </c>
      <c r="O221" s="8">
        <v>0.31</v>
      </c>
      <c r="P221" s="105">
        <v>0</v>
      </c>
      <c r="Q221" s="8"/>
      <c r="R221" s="8"/>
      <c r="S221" s="8"/>
      <c r="T221" s="7"/>
      <c r="U221" s="4"/>
      <c r="V221" s="5"/>
      <c r="W221" s="5"/>
      <c r="X221" s="5"/>
      <c r="Y221" s="5"/>
      <c r="Z221" s="4" t="s">
        <v>31</v>
      </c>
      <c r="AA221" s="107">
        <v>41061</v>
      </c>
      <c r="AB221" s="107">
        <v>42331</v>
      </c>
      <c r="AC221" s="4" t="s">
        <v>45</v>
      </c>
      <c r="AD221" s="4" t="s">
        <v>4339</v>
      </c>
    </row>
    <row r="222" spans="1:30" ht="132.75" x14ac:dyDescent="0.25">
      <c r="A222" s="3">
        <v>2195763</v>
      </c>
      <c r="B222" s="4" t="s">
        <v>36</v>
      </c>
      <c r="C222" s="4" t="s">
        <v>37</v>
      </c>
      <c r="D222" s="4" t="s">
        <v>1643</v>
      </c>
      <c r="E222" s="4" t="s">
        <v>4340</v>
      </c>
      <c r="F222" s="4"/>
      <c r="G222" s="4" t="s">
        <v>29</v>
      </c>
      <c r="H222" s="4" t="s">
        <v>27</v>
      </c>
      <c r="I222" s="4" t="s">
        <v>3981</v>
      </c>
      <c r="J222" s="4"/>
      <c r="K222" s="9">
        <v>1</v>
      </c>
      <c r="L222" s="5"/>
      <c r="M222" s="5"/>
      <c r="N222" s="5">
        <v>1.57</v>
      </c>
      <c r="O222" s="5">
        <v>0.31</v>
      </c>
      <c r="P222" s="106">
        <v>0</v>
      </c>
      <c r="Q222" s="5"/>
      <c r="R222" s="5"/>
      <c r="S222" s="5"/>
      <c r="T222" s="4"/>
      <c r="U222" s="4"/>
      <c r="V222" s="5"/>
      <c r="W222" s="5"/>
      <c r="X222" s="5"/>
      <c r="Y222" s="5"/>
      <c r="Z222" s="4" t="s">
        <v>31</v>
      </c>
      <c r="AA222" s="107">
        <v>41061</v>
      </c>
      <c r="AB222" s="107">
        <v>42331</v>
      </c>
      <c r="AC222" s="4" t="s">
        <v>45</v>
      </c>
      <c r="AD222" s="4" t="s">
        <v>4341</v>
      </c>
    </row>
    <row r="223" spans="1:30" ht="132.75" x14ac:dyDescent="0.25">
      <c r="A223" s="6">
        <v>2195764</v>
      </c>
      <c r="B223" s="7" t="s">
        <v>36</v>
      </c>
      <c r="C223" s="7" t="s">
        <v>37</v>
      </c>
      <c r="D223" s="7" t="s">
        <v>1643</v>
      </c>
      <c r="E223" s="7" t="s">
        <v>4342</v>
      </c>
      <c r="F223" s="7"/>
      <c r="G223" s="7" t="s">
        <v>29</v>
      </c>
      <c r="H223" s="7" t="s">
        <v>27</v>
      </c>
      <c r="I223" s="7" t="s">
        <v>3981</v>
      </c>
      <c r="J223" s="7"/>
      <c r="K223" s="10">
        <v>1</v>
      </c>
      <c r="L223" s="8"/>
      <c r="M223" s="8"/>
      <c r="N223" s="8">
        <v>1.57</v>
      </c>
      <c r="O223" s="8">
        <v>0.31</v>
      </c>
      <c r="P223" s="105">
        <v>0</v>
      </c>
      <c r="Q223" s="8"/>
      <c r="R223" s="8"/>
      <c r="S223" s="8"/>
      <c r="T223" s="7"/>
      <c r="U223" s="4"/>
      <c r="V223" s="5"/>
      <c r="W223" s="5"/>
      <c r="X223" s="5"/>
      <c r="Y223" s="5"/>
      <c r="Z223" s="4" t="s">
        <v>31</v>
      </c>
      <c r="AA223" s="107">
        <v>41061</v>
      </c>
      <c r="AB223" s="107">
        <v>42331</v>
      </c>
      <c r="AC223" s="4" t="s">
        <v>45</v>
      </c>
      <c r="AD223" s="4" t="s">
        <v>4343</v>
      </c>
    </row>
    <row r="224" spans="1:30" ht="132.75" x14ac:dyDescent="0.25">
      <c r="A224" s="3">
        <v>2195765</v>
      </c>
      <c r="B224" s="4" t="s">
        <v>36</v>
      </c>
      <c r="C224" s="4" t="s">
        <v>37</v>
      </c>
      <c r="D224" s="4" t="s">
        <v>1643</v>
      </c>
      <c r="E224" s="4" t="s">
        <v>4344</v>
      </c>
      <c r="F224" s="4"/>
      <c r="G224" s="4" t="s">
        <v>29</v>
      </c>
      <c r="H224" s="4" t="s">
        <v>27</v>
      </c>
      <c r="I224" s="4" t="s">
        <v>3981</v>
      </c>
      <c r="J224" s="4"/>
      <c r="K224" s="9">
        <v>1</v>
      </c>
      <c r="L224" s="5"/>
      <c r="M224" s="5"/>
      <c r="N224" s="5">
        <v>1.57</v>
      </c>
      <c r="O224" s="5">
        <v>0.31</v>
      </c>
      <c r="P224" s="106">
        <v>0</v>
      </c>
      <c r="Q224" s="5"/>
      <c r="R224" s="5"/>
      <c r="S224" s="5"/>
      <c r="T224" s="4"/>
      <c r="U224" s="4"/>
      <c r="V224" s="5"/>
      <c r="W224" s="5"/>
      <c r="X224" s="5"/>
      <c r="Y224" s="5"/>
      <c r="Z224" s="4" t="s">
        <v>31</v>
      </c>
      <c r="AA224" s="107">
        <v>41061</v>
      </c>
      <c r="AB224" s="107">
        <v>42331</v>
      </c>
      <c r="AC224" s="4" t="s">
        <v>45</v>
      </c>
      <c r="AD224" s="4" t="s">
        <v>4345</v>
      </c>
    </row>
    <row r="225" spans="1:30" ht="132.75" x14ac:dyDescent="0.25">
      <c r="A225" s="6">
        <v>2195766</v>
      </c>
      <c r="B225" s="7" t="s">
        <v>36</v>
      </c>
      <c r="C225" s="7" t="s">
        <v>37</v>
      </c>
      <c r="D225" s="7" t="s">
        <v>1643</v>
      </c>
      <c r="E225" s="7" t="s">
        <v>4346</v>
      </c>
      <c r="F225" s="7"/>
      <c r="G225" s="7" t="s">
        <v>29</v>
      </c>
      <c r="H225" s="7" t="s">
        <v>27</v>
      </c>
      <c r="I225" s="7" t="s">
        <v>3981</v>
      </c>
      <c r="J225" s="7"/>
      <c r="K225" s="10">
        <v>23</v>
      </c>
      <c r="L225" s="8"/>
      <c r="M225" s="8"/>
      <c r="N225" s="8">
        <v>2.5499999999999998</v>
      </c>
      <c r="O225" s="8">
        <v>0.01</v>
      </c>
      <c r="P225" s="105">
        <v>0</v>
      </c>
      <c r="Q225" s="8"/>
      <c r="R225" s="8"/>
      <c r="S225" s="8"/>
      <c r="T225" s="7"/>
      <c r="U225" s="4"/>
      <c r="V225" s="5"/>
      <c r="W225" s="5"/>
      <c r="X225" s="5"/>
      <c r="Y225" s="5"/>
      <c r="Z225" s="4" t="s">
        <v>4222</v>
      </c>
      <c r="AA225" s="107">
        <v>40179</v>
      </c>
      <c r="AB225" s="107">
        <v>41603</v>
      </c>
      <c r="AC225" s="4" t="s">
        <v>45</v>
      </c>
      <c r="AD225" s="4" t="s">
        <v>4347</v>
      </c>
    </row>
    <row r="226" spans="1:30" ht="132.75" x14ac:dyDescent="0.25">
      <c r="A226" s="3">
        <v>2195767</v>
      </c>
      <c r="B226" s="4" t="s">
        <v>36</v>
      </c>
      <c r="C226" s="4" t="s">
        <v>37</v>
      </c>
      <c r="D226" s="4" t="s">
        <v>1643</v>
      </c>
      <c r="E226" s="4" t="s">
        <v>4348</v>
      </c>
      <c r="F226" s="4"/>
      <c r="G226" s="4" t="s">
        <v>29</v>
      </c>
      <c r="H226" s="4" t="s">
        <v>27</v>
      </c>
      <c r="I226" s="4" t="s">
        <v>3981</v>
      </c>
      <c r="J226" s="4"/>
      <c r="K226" s="9">
        <v>23</v>
      </c>
      <c r="L226" s="5"/>
      <c r="M226" s="5"/>
      <c r="N226" s="5">
        <v>4.21</v>
      </c>
      <c r="O226" s="5">
        <v>0.01</v>
      </c>
      <c r="P226" s="106">
        <v>0</v>
      </c>
      <c r="Q226" s="5"/>
      <c r="R226" s="5"/>
      <c r="S226" s="5"/>
      <c r="T226" s="4"/>
      <c r="U226" s="4"/>
      <c r="V226" s="5"/>
      <c r="W226" s="5"/>
      <c r="X226" s="5"/>
      <c r="Y226" s="5"/>
      <c r="Z226" s="4" t="s">
        <v>31</v>
      </c>
      <c r="AA226" s="107">
        <v>40179</v>
      </c>
      <c r="AB226" s="107">
        <v>41603</v>
      </c>
      <c r="AC226" s="4" t="s">
        <v>45</v>
      </c>
      <c r="AD226" s="4" t="s">
        <v>4349</v>
      </c>
    </row>
    <row r="227" spans="1:30" ht="60.75" x14ac:dyDescent="0.25">
      <c r="A227" s="6">
        <v>2306334</v>
      </c>
      <c r="B227" s="7" t="s">
        <v>94</v>
      </c>
      <c r="C227" s="7" t="s">
        <v>95</v>
      </c>
      <c r="D227" s="7" t="s">
        <v>1656</v>
      </c>
      <c r="E227" s="7" t="s">
        <v>4350</v>
      </c>
      <c r="F227" s="7"/>
      <c r="G227" s="7" t="s">
        <v>3954</v>
      </c>
      <c r="H227" s="7" t="s">
        <v>22</v>
      </c>
      <c r="I227" s="7" t="s">
        <v>3955</v>
      </c>
      <c r="J227" s="7"/>
      <c r="K227" s="10">
        <v>60</v>
      </c>
      <c r="L227" s="8"/>
      <c r="M227" s="8"/>
      <c r="N227" s="8">
        <v>1.28</v>
      </c>
      <c r="O227" s="8">
        <v>0.06</v>
      </c>
      <c r="P227" s="105">
        <v>10</v>
      </c>
      <c r="Q227" s="8"/>
      <c r="R227" s="8"/>
      <c r="S227" s="8"/>
      <c r="T227" s="7"/>
      <c r="U227" s="4"/>
      <c r="V227" s="5"/>
      <c r="W227" s="5"/>
      <c r="X227" s="5"/>
      <c r="Y227" s="5"/>
      <c r="Z227" s="4" t="s">
        <v>25</v>
      </c>
      <c r="AA227" s="107">
        <v>43048</v>
      </c>
      <c r="AB227" s="107">
        <v>42899</v>
      </c>
      <c r="AC227" s="4" t="s">
        <v>45</v>
      </c>
      <c r="AD227" s="4" t="s">
        <v>4351</v>
      </c>
    </row>
    <row r="228" spans="1:30" ht="60.75" x14ac:dyDescent="0.25">
      <c r="A228" s="3">
        <v>2306411</v>
      </c>
      <c r="B228" s="4" t="s">
        <v>94</v>
      </c>
      <c r="C228" s="4" t="s">
        <v>95</v>
      </c>
      <c r="D228" s="4" t="s">
        <v>1656</v>
      </c>
      <c r="E228" s="4" t="s">
        <v>4350</v>
      </c>
      <c r="F228" s="4"/>
      <c r="G228" s="4" t="s">
        <v>3954</v>
      </c>
      <c r="H228" s="4" t="s">
        <v>22</v>
      </c>
      <c r="I228" s="4" t="s">
        <v>3955</v>
      </c>
      <c r="J228" s="4"/>
      <c r="K228" s="9">
        <v>60</v>
      </c>
      <c r="L228" s="5"/>
      <c r="M228" s="5"/>
      <c r="N228" s="5">
        <v>1.28</v>
      </c>
      <c r="O228" s="5">
        <v>0.06</v>
      </c>
      <c r="P228" s="106">
        <v>10</v>
      </c>
      <c r="Q228" s="5"/>
      <c r="R228" s="5"/>
      <c r="S228" s="5"/>
      <c r="T228" s="4"/>
      <c r="U228" s="4"/>
      <c r="V228" s="5"/>
      <c r="W228" s="5"/>
      <c r="X228" s="5"/>
      <c r="Y228" s="5"/>
      <c r="Z228" s="4" t="s">
        <v>25</v>
      </c>
      <c r="AA228" s="107">
        <v>43048</v>
      </c>
      <c r="AB228" s="107">
        <v>42899</v>
      </c>
      <c r="AC228" s="4" t="s">
        <v>45</v>
      </c>
      <c r="AD228" s="4" t="s">
        <v>4352</v>
      </c>
    </row>
    <row r="229" spans="1:30" ht="60.75" x14ac:dyDescent="0.25">
      <c r="A229" s="6">
        <v>2316149</v>
      </c>
      <c r="B229" s="7" t="s">
        <v>94</v>
      </c>
      <c r="C229" s="7" t="s">
        <v>95</v>
      </c>
      <c r="D229" s="7" t="s">
        <v>4353</v>
      </c>
      <c r="E229" s="7" t="s">
        <v>4354</v>
      </c>
      <c r="F229" s="7"/>
      <c r="G229" s="7" t="s">
        <v>29</v>
      </c>
      <c r="H229" s="7" t="s">
        <v>27</v>
      </c>
      <c r="I229" s="7" t="s">
        <v>3981</v>
      </c>
      <c r="J229" s="7" t="s">
        <v>28</v>
      </c>
      <c r="K229" s="10">
        <v>12</v>
      </c>
      <c r="L229" s="8"/>
      <c r="M229" s="8"/>
      <c r="N229" s="8">
        <v>0.63</v>
      </c>
      <c r="O229" s="8">
        <v>0.21</v>
      </c>
      <c r="P229" s="105">
        <v>1</v>
      </c>
      <c r="Q229" s="8"/>
      <c r="R229" s="8"/>
      <c r="S229" s="8"/>
      <c r="T229" s="7"/>
      <c r="U229" s="4"/>
      <c r="V229" s="5"/>
      <c r="W229" s="5"/>
      <c r="X229" s="5"/>
      <c r="Y229" s="5"/>
      <c r="Z229" s="4" t="s">
        <v>4222</v>
      </c>
      <c r="AA229" s="107">
        <v>43147</v>
      </c>
      <c r="AB229" s="107">
        <v>43020</v>
      </c>
      <c r="AC229" s="4" t="s">
        <v>45</v>
      </c>
      <c r="AD229" s="4" t="s">
        <v>4355</v>
      </c>
    </row>
    <row r="230" spans="1:30" ht="132.75" x14ac:dyDescent="0.25">
      <c r="A230" s="3">
        <v>2197668</v>
      </c>
      <c r="B230" s="4" t="s">
        <v>94</v>
      </c>
      <c r="C230" s="4" t="s">
        <v>95</v>
      </c>
      <c r="D230" s="4" t="s">
        <v>4356</v>
      </c>
      <c r="E230" s="4" t="s">
        <v>4356</v>
      </c>
      <c r="F230" s="4"/>
      <c r="G230" s="4" t="s">
        <v>3954</v>
      </c>
      <c r="H230" s="4" t="s">
        <v>22</v>
      </c>
      <c r="I230" s="4" t="s">
        <v>3955</v>
      </c>
      <c r="J230" s="4" t="s">
        <v>21</v>
      </c>
      <c r="K230" s="9">
        <v>20</v>
      </c>
      <c r="L230" s="5"/>
      <c r="M230" s="5"/>
      <c r="N230" s="5">
        <v>0.69</v>
      </c>
      <c r="O230" s="5">
        <v>0.33</v>
      </c>
      <c r="P230" s="106">
        <v>1</v>
      </c>
      <c r="Q230" s="5"/>
      <c r="R230" s="5"/>
      <c r="S230" s="5"/>
      <c r="T230" s="4"/>
      <c r="U230" s="4"/>
      <c r="V230" s="5"/>
      <c r="W230" s="5"/>
      <c r="X230" s="5"/>
      <c r="Y230" s="5"/>
      <c r="Z230" s="4" t="s">
        <v>2963</v>
      </c>
      <c r="AA230" s="107">
        <v>41247</v>
      </c>
      <c r="AB230" s="107">
        <v>41604</v>
      </c>
      <c r="AC230" s="4" t="s">
        <v>45</v>
      </c>
      <c r="AD230" s="4" t="s">
        <v>4357</v>
      </c>
    </row>
    <row r="231" spans="1:30" ht="84.75" x14ac:dyDescent="0.25">
      <c r="A231" s="6">
        <v>2213632</v>
      </c>
      <c r="B231" s="7" t="s">
        <v>94</v>
      </c>
      <c r="C231" s="7" t="s">
        <v>95</v>
      </c>
      <c r="D231" s="7" t="s">
        <v>1657</v>
      </c>
      <c r="E231" s="7" t="s">
        <v>1657</v>
      </c>
      <c r="F231" s="7"/>
      <c r="G231" s="7" t="s">
        <v>3954</v>
      </c>
      <c r="H231" s="7" t="s">
        <v>22</v>
      </c>
      <c r="I231" s="7" t="s">
        <v>3955</v>
      </c>
      <c r="J231" s="7" t="s">
        <v>21</v>
      </c>
      <c r="K231" s="10">
        <v>3</v>
      </c>
      <c r="L231" s="8"/>
      <c r="M231" s="8"/>
      <c r="N231" s="8">
        <v>1.73</v>
      </c>
      <c r="O231" s="8">
        <v>0.01</v>
      </c>
      <c r="P231" s="105">
        <v>0</v>
      </c>
      <c r="Q231" s="8"/>
      <c r="R231" s="8"/>
      <c r="S231" s="8"/>
      <c r="T231" s="7"/>
      <c r="U231" s="4"/>
      <c r="V231" s="5"/>
      <c r="W231" s="5"/>
      <c r="X231" s="5"/>
      <c r="Y231" s="5"/>
      <c r="Z231" s="4" t="s">
        <v>2963</v>
      </c>
      <c r="AA231" s="107">
        <v>41866</v>
      </c>
      <c r="AB231" s="107">
        <v>41813</v>
      </c>
      <c r="AC231" s="4" t="s">
        <v>45</v>
      </c>
      <c r="AD231" s="4" t="s">
        <v>4358</v>
      </c>
    </row>
    <row r="232" spans="1:30" ht="84.75" x14ac:dyDescent="0.25">
      <c r="A232" s="3">
        <v>2214163</v>
      </c>
      <c r="B232" s="4" t="s">
        <v>94</v>
      </c>
      <c r="C232" s="4" t="s">
        <v>95</v>
      </c>
      <c r="D232" s="4" t="s">
        <v>1658</v>
      </c>
      <c r="E232" s="4" t="s">
        <v>1658</v>
      </c>
      <c r="F232" s="4"/>
      <c r="G232" s="4" t="s">
        <v>3954</v>
      </c>
      <c r="H232" s="4" t="s">
        <v>22</v>
      </c>
      <c r="I232" s="4" t="s">
        <v>3955</v>
      </c>
      <c r="J232" s="4" t="s">
        <v>21</v>
      </c>
      <c r="K232" s="9">
        <v>6</v>
      </c>
      <c r="L232" s="5"/>
      <c r="M232" s="5"/>
      <c r="N232" s="5">
        <v>1.73</v>
      </c>
      <c r="O232" s="5">
        <v>0.01</v>
      </c>
      <c r="P232" s="106">
        <v>0</v>
      </c>
      <c r="Q232" s="5"/>
      <c r="R232" s="5"/>
      <c r="S232" s="5"/>
      <c r="T232" s="4"/>
      <c r="U232" s="4"/>
      <c r="V232" s="5"/>
      <c r="W232" s="5"/>
      <c r="X232" s="5"/>
      <c r="Y232" s="5"/>
      <c r="Z232" s="4" t="s">
        <v>2963</v>
      </c>
      <c r="AA232" s="107">
        <v>41866</v>
      </c>
      <c r="AB232" s="107">
        <v>41813</v>
      </c>
      <c r="AC232" s="4" t="s">
        <v>45</v>
      </c>
      <c r="AD232" s="4" t="s">
        <v>4359</v>
      </c>
    </row>
    <row r="233" spans="1:30" ht="72.75" x14ac:dyDescent="0.25">
      <c r="A233" s="3">
        <v>2256580</v>
      </c>
      <c r="B233" s="4" t="s">
        <v>94</v>
      </c>
      <c r="C233" s="4" t="s">
        <v>95</v>
      </c>
      <c r="D233" s="4" t="s">
        <v>1659</v>
      </c>
      <c r="E233" s="4" t="s">
        <v>1659</v>
      </c>
      <c r="F233" s="4"/>
      <c r="G233" s="4" t="s">
        <v>29</v>
      </c>
      <c r="H233" s="4" t="s">
        <v>27</v>
      </c>
      <c r="I233" s="4" t="s">
        <v>3357</v>
      </c>
      <c r="J233" s="4" t="s">
        <v>21</v>
      </c>
      <c r="K233" s="9">
        <v>1</v>
      </c>
      <c r="L233" s="5"/>
      <c r="M233" s="5"/>
      <c r="N233" s="5">
        <v>1.99</v>
      </c>
      <c r="O233" s="5">
        <v>0.16</v>
      </c>
      <c r="P233" s="106">
        <v>0</v>
      </c>
      <c r="Q233" s="5"/>
      <c r="R233" s="5"/>
      <c r="S233" s="5"/>
      <c r="T233" s="4"/>
      <c r="U233" s="4"/>
      <c r="V233" s="5"/>
      <c r="W233" s="5"/>
      <c r="X233" s="5"/>
      <c r="Y233" s="5"/>
      <c r="Z233" s="4" t="s">
        <v>33</v>
      </c>
      <c r="AA233" s="107">
        <v>42373</v>
      </c>
      <c r="AB233" s="107">
        <v>42309</v>
      </c>
      <c r="AC233" s="4" t="s">
        <v>40</v>
      </c>
      <c r="AD233" s="4" t="s">
        <v>4360</v>
      </c>
    </row>
    <row r="234" spans="1:30" ht="72.75" x14ac:dyDescent="0.25">
      <c r="A234" s="6">
        <v>2306336</v>
      </c>
      <c r="B234" s="7" t="s">
        <v>94</v>
      </c>
      <c r="C234" s="7" t="s">
        <v>95</v>
      </c>
      <c r="D234" s="7" t="s">
        <v>1660</v>
      </c>
      <c r="E234" s="7" t="s">
        <v>1660</v>
      </c>
      <c r="F234" s="7"/>
      <c r="G234" s="7" t="s">
        <v>29</v>
      </c>
      <c r="H234" s="7" t="s">
        <v>27</v>
      </c>
      <c r="I234" s="7" t="s">
        <v>3357</v>
      </c>
      <c r="J234" s="7" t="s">
        <v>21</v>
      </c>
      <c r="K234" s="10">
        <v>1</v>
      </c>
      <c r="L234" s="8"/>
      <c r="M234" s="8"/>
      <c r="N234" s="8">
        <v>2.79</v>
      </c>
      <c r="O234" s="8">
        <v>0.16</v>
      </c>
      <c r="P234" s="105">
        <v>0</v>
      </c>
      <c r="Q234" s="8"/>
      <c r="R234" s="8"/>
      <c r="S234" s="8"/>
      <c r="T234" s="7"/>
      <c r="U234" s="4"/>
      <c r="V234" s="5"/>
      <c r="W234" s="5"/>
      <c r="X234" s="5"/>
      <c r="Y234" s="5"/>
      <c r="Z234" s="4" t="s">
        <v>33</v>
      </c>
      <c r="AA234" s="107">
        <v>43048</v>
      </c>
      <c r="AB234" s="107">
        <v>42885</v>
      </c>
      <c r="AC234" s="4" t="s">
        <v>40</v>
      </c>
      <c r="AD234" s="4" t="s">
        <v>4361</v>
      </c>
    </row>
    <row r="235" spans="1:30" ht="108.75" x14ac:dyDescent="0.25">
      <c r="A235" s="3">
        <v>2189943</v>
      </c>
      <c r="B235" s="4" t="s">
        <v>94</v>
      </c>
      <c r="C235" s="4" t="s">
        <v>95</v>
      </c>
      <c r="D235" s="4" t="s">
        <v>4362</v>
      </c>
      <c r="E235" s="4" t="s">
        <v>4362</v>
      </c>
      <c r="F235" s="4"/>
      <c r="G235" s="4" t="s">
        <v>29</v>
      </c>
      <c r="H235" s="4" t="s">
        <v>27</v>
      </c>
      <c r="I235" s="4" t="s">
        <v>3357</v>
      </c>
      <c r="J235" s="4" t="s">
        <v>21</v>
      </c>
      <c r="K235" s="9">
        <v>2</v>
      </c>
      <c r="L235" s="5"/>
      <c r="M235" s="5"/>
      <c r="N235" s="5"/>
      <c r="O235" s="5">
        <v>0.13</v>
      </c>
      <c r="P235" s="106">
        <v>0</v>
      </c>
      <c r="Q235" s="5"/>
      <c r="R235" s="5"/>
      <c r="S235" s="5"/>
      <c r="T235" s="4"/>
      <c r="U235" s="4"/>
      <c r="V235" s="5"/>
      <c r="W235" s="5"/>
      <c r="X235" s="5"/>
      <c r="Y235" s="5"/>
      <c r="Z235" s="4" t="s">
        <v>33</v>
      </c>
      <c r="AA235" s="107">
        <v>41662</v>
      </c>
      <c r="AB235" s="107">
        <v>41526</v>
      </c>
      <c r="AC235" s="4" t="s">
        <v>40</v>
      </c>
      <c r="AD235" s="4" t="s">
        <v>4363</v>
      </c>
    </row>
    <row r="236" spans="1:30" ht="120.75" x14ac:dyDescent="0.25">
      <c r="A236" s="6">
        <v>2203970</v>
      </c>
      <c r="B236" s="7" t="s">
        <v>94</v>
      </c>
      <c r="C236" s="7" t="s">
        <v>95</v>
      </c>
      <c r="D236" s="7" t="s">
        <v>4364</v>
      </c>
      <c r="E236" s="7" t="s">
        <v>4364</v>
      </c>
      <c r="F236" s="7"/>
      <c r="G236" s="7" t="s">
        <v>3954</v>
      </c>
      <c r="H236" s="7" t="s">
        <v>22</v>
      </c>
      <c r="I236" s="7" t="s">
        <v>3955</v>
      </c>
      <c r="J236" s="7"/>
      <c r="K236" s="10">
        <v>60</v>
      </c>
      <c r="L236" s="8"/>
      <c r="M236" s="8"/>
      <c r="N236" s="8">
        <v>2.4500000000000002</v>
      </c>
      <c r="O236" s="8">
        <v>0.01</v>
      </c>
      <c r="P236" s="105">
        <v>0</v>
      </c>
      <c r="Q236" s="8"/>
      <c r="R236" s="8"/>
      <c r="S236" s="8"/>
      <c r="T236" s="7"/>
      <c r="U236" s="4"/>
      <c r="V236" s="5"/>
      <c r="W236" s="5"/>
      <c r="X236" s="5"/>
      <c r="Y236" s="5"/>
      <c r="Z236" s="4" t="s">
        <v>33</v>
      </c>
      <c r="AA236" s="107">
        <v>39934</v>
      </c>
      <c r="AB236" s="107">
        <v>41619</v>
      </c>
      <c r="AC236" s="4" t="s">
        <v>45</v>
      </c>
      <c r="AD236" s="4" t="s">
        <v>4365</v>
      </c>
    </row>
    <row r="237" spans="1:30" ht="120.75" x14ac:dyDescent="0.25">
      <c r="A237" s="3">
        <v>2203980</v>
      </c>
      <c r="B237" s="4" t="s">
        <v>94</v>
      </c>
      <c r="C237" s="4" t="s">
        <v>95</v>
      </c>
      <c r="D237" s="4" t="s">
        <v>4366</v>
      </c>
      <c r="E237" s="4" t="s">
        <v>4366</v>
      </c>
      <c r="F237" s="4"/>
      <c r="G237" s="4" t="s">
        <v>3954</v>
      </c>
      <c r="H237" s="4" t="s">
        <v>22</v>
      </c>
      <c r="I237" s="4" t="s">
        <v>3955</v>
      </c>
      <c r="J237" s="4"/>
      <c r="K237" s="9">
        <v>100</v>
      </c>
      <c r="L237" s="5"/>
      <c r="M237" s="5"/>
      <c r="N237" s="5">
        <v>1.57</v>
      </c>
      <c r="O237" s="5">
        <v>0.08</v>
      </c>
      <c r="P237" s="106">
        <v>10</v>
      </c>
      <c r="Q237" s="5"/>
      <c r="R237" s="5"/>
      <c r="S237" s="5"/>
      <c r="T237" s="4"/>
      <c r="U237" s="4"/>
      <c r="V237" s="5"/>
      <c r="W237" s="5"/>
      <c r="X237" s="5"/>
      <c r="Y237" s="5"/>
      <c r="Z237" s="4" t="s">
        <v>25</v>
      </c>
      <c r="AA237" s="107">
        <v>41275</v>
      </c>
      <c r="AB237" s="107">
        <v>41276</v>
      </c>
      <c r="AC237" s="4" t="s">
        <v>45</v>
      </c>
      <c r="AD237" s="4" t="s">
        <v>4367</v>
      </c>
    </row>
    <row r="238" spans="1:30" ht="120.75" x14ac:dyDescent="0.25">
      <c r="A238" s="6">
        <v>2203981</v>
      </c>
      <c r="B238" s="7" t="s">
        <v>94</v>
      </c>
      <c r="C238" s="7" t="s">
        <v>95</v>
      </c>
      <c r="D238" s="7" t="s">
        <v>4368</v>
      </c>
      <c r="E238" s="7" t="s">
        <v>4368</v>
      </c>
      <c r="F238" s="7"/>
      <c r="G238" s="7" t="s">
        <v>3954</v>
      </c>
      <c r="H238" s="7" t="s">
        <v>22</v>
      </c>
      <c r="I238" s="7" t="s">
        <v>3955</v>
      </c>
      <c r="J238" s="7"/>
      <c r="K238" s="10">
        <v>130</v>
      </c>
      <c r="L238" s="8"/>
      <c r="M238" s="8"/>
      <c r="N238" s="8">
        <v>1.57</v>
      </c>
      <c r="O238" s="8">
        <v>0.08</v>
      </c>
      <c r="P238" s="105">
        <v>10</v>
      </c>
      <c r="Q238" s="8"/>
      <c r="R238" s="8"/>
      <c r="S238" s="8"/>
      <c r="T238" s="7"/>
      <c r="U238" s="4"/>
      <c r="V238" s="5"/>
      <c r="W238" s="5"/>
      <c r="X238" s="5"/>
      <c r="Y238" s="5"/>
      <c r="Z238" s="4" t="s">
        <v>25</v>
      </c>
      <c r="AA238" s="107">
        <v>41275</v>
      </c>
      <c r="AB238" s="107">
        <v>41276</v>
      </c>
      <c r="AC238" s="4" t="s">
        <v>45</v>
      </c>
      <c r="AD238" s="4" t="s">
        <v>4369</v>
      </c>
    </row>
    <row r="239" spans="1:30" ht="120.75" x14ac:dyDescent="0.25">
      <c r="A239" s="3">
        <v>2203972</v>
      </c>
      <c r="B239" s="4" t="s">
        <v>94</v>
      </c>
      <c r="C239" s="4" t="s">
        <v>95</v>
      </c>
      <c r="D239" s="4" t="s">
        <v>4370</v>
      </c>
      <c r="E239" s="4" t="s">
        <v>4370</v>
      </c>
      <c r="F239" s="4"/>
      <c r="G239" s="4" t="s">
        <v>3954</v>
      </c>
      <c r="H239" s="4" t="s">
        <v>22</v>
      </c>
      <c r="I239" s="4" t="s">
        <v>3955</v>
      </c>
      <c r="J239" s="4"/>
      <c r="K239" s="9">
        <v>80</v>
      </c>
      <c r="L239" s="5"/>
      <c r="M239" s="5"/>
      <c r="N239" s="5">
        <v>1.31</v>
      </c>
      <c r="O239" s="5">
        <v>7.0000000000000007E-2</v>
      </c>
      <c r="P239" s="106">
        <v>10</v>
      </c>
      <c r="Q239" s="5"/>
      <c r="R239" s="5"/>
      <c r="S239" s="5"/>
      <c r="T239" s="4"/>
      <c r="U239" s="4"/>
      <c r="V239" s="5"/>
      <c r="W239" s="5"/>
      <c r="X239" s="5"/>
      <c r="Y239" s="5"/>
      <c r="Z239" s="4" t="s">
        <v>33</v>
      </c>
      <c r="AA239" s="107">
        <v>40821</v>
      </c>
      <c r="AB239" s="107">
        <v>41619</v>
      </c>
      <c r="AC239" s="4" t="s">
        <v>45</v>
      </c>
      <c r="AD239" s="4" t="s">
        <v>4371</v>
      </c>
    </row>
    <row r="240" spans="1:30" ht="120.75" x14ac:dyDescent="0.25">
      <c r="A240" s="6">
        <v>2203976</v>
      </c>
      <c r="B240" s="7" t="s">
        <v>94</v>
      </c>
      <c r="C240" s="7" t="s">
        <v>95</v>
      </c>
      <c r="D240" s="7" t="s">
        <v>4370</v>
      </c>
      <c r="E240" s="7" t="s">
        <v>4370</v>
      </c>
      <c r="F240" s="7"/>
      <c r="G240" s="7" t="s">
        <v>3954</v>
      </c>
      <c r="H240" s="7" t="s">
        <v>22</v>
      </c>
      <c r="I240" s="7" t="s">
        <v>3955</v>
      </c>
      <c r="J240" s="7"/>
      <c r="K240" s="10">
        <v>80</v>
      </c>
      <c r="L240" s="8"/>
      <c r="M240" s="8"/>
      <c r="N240" s="8">
        <v>1.31</v>
      </c>
      <c r="O240" s="8">
        <v>7.0000000000000007E-2</v>
      </c>
      <c r="P240" s="105">
        <v>10</v>
      </c>
      <c r="Q240" s="8"/>
      <c r="R240" s="8"/>
      <c r="S240" s="8"/>
      <c r="T240" s="7"/>
      <c r="U240" s="4"/>
      <c r="V240" s="5"/>
      <c r="W240" s="5"/>
      <c r="X240" s="5"/>
      <c r="Y240" s="5"/>
      <c r="Z240" s="4" t="s">
        <v>33</v>
      </c>
      <c r="AA240" s="107">
        <v>40821</v>
      </c>
      <c r="AB240" s="107">
        <v>41619</v>
      </c>
      <c r="AC240" s="4" t="s">
        <v>45</v>
      </c>
      <c r="AD240" s="4" t="s">
        <v>4372</v>
      </c>
    </row>
    <row r="241" spans="1:30" ht="120.75" x14ac:dyDescent="0.25">
      <c r="A241" s="6">
        <v>2197653</v>
      </c>
      <c r="B241" s="7" t="s">
        <v>94</v>
      </c>
      <c r="C241" s="7" t="s">
        <v>95</v>
      </c>
      <c r="D241" s="7" t="s">
        <v>1661</v>
      </c>
      <c r="E241" s="7" t="s">
        <v>1661</v>
      </c>
      <c r="F241" s="7"/>
      <c r="G241" s="7" t="s">
        <v>29</v>
      </c>
      <c r="H241" s="7" t="s">
        <v>22</v>
      </c>
      <c r="I241" s="7" t="s">
        <v>4269</v>
      </c>
      <c r="J241" s="7" t="s">
        <v>21</v>
      </c>
      <c r="K241" s="10">
        <v>8</v>
      </c>
      <c r="L241" s="8"/>
      <c r="M241" s="8"/>
      <c r="N241" s="8">
        <v>0.72</v>
      </c>
      <c r="O241" s="8">
        <v>0.4</v>
      </c>
      <c r="P241" s="105">
        <v>2</v>
      </c>
      <c r="Q241" s="8"/>
      <c r="R241" s="8"/>
      <c r="S241" s="8"/>
      <c r="T241" s="7"/>
      <c r="U241" s="4"/>
      <c r="V241" s="5"/>
      <c r="W241" s="5"/>
      <c r="X241" s="5"/>
      <c r="Y241" s="5"/>
      <c r="Z241" s="4" t="s">
        <v>2777</v>
      </c>
      <c r="AA241" s="107">
        <v>41662</v>
      </c>
      <c r="AB241" s="107">
        <v>41604</v>
      </c>
      <c r="AC241" s="4" t="s">
        <v>45</v>
      </c>
      <c r="AD241" s="4" t="s">
        <v>4373</v>
      </c>
    </row>
    <row r="242" spans="1:30" ht="120.75" x14ac:dyDescent="0.25">
      <c r="A242" s="3">
        <v>2197651</v>
      </c>
      <c r="B242" s="4" t="s">
        <v>94</v>
      </c>
      <c r="C242" s="4" t="s">
        <v>95</v>
      </c>
      <c r="D242" s="4" t="s">
        <v>4374</v>
      </c>
      <c r="E242" s="4" t="s">
        <v>4374</v>
      </c>
      <c r="F242" s="4"/>
      <c r="G242" s="4" t="s">
        <v>29</v>
      </c>
      <c r="H242" s="4" t="s">
        <v>22</v>
      </c>
      <c r="I242" s="4" t="s">
        <v>4269</v>
      </c>
      <c r="J242" s="4" t="s">
        <v>21</v>
      </c>
      <c r="K242" s="9">
        <v>15</v>
      </c>
      <c r="L242" s="5"/>
      <c r="M242" s="5"/>
      <c r="N242" s="5">
        <v>0.69</v>
      </c>
      <c r="O242" s="5">
        <v>0.24</v>
      </c>
      <c r="P242" s="106">
        <v>3</v>
      </c>
      <c r="Q242" s="5"/>
      <c r="R242" s="5"/>
      <c r="S242" s="5"/>
      <c r="T242" s="4"/>
      <c r="U242" s="4"/>
      <c r="V242" s="5"/>
      <c r="W242" s="5"/>
      <c r="X242" s="5"/>
      <c r="Y242" s="5"/>
      <c r="Z242" s="4" t="s">
        <v>2777</v>
      </c>
      <c r="AA242" s="107">
        <v>41247</v>
      </c>
      <c r="AB242" s="107">
        <v>41604</v>
      </c>
      <c r="AC242" s="4" t="s">
        <v>45</v>
      </c>
      <c r="AD242" s="4" t="s">
        <v>4375</v>
      </c>
    </row>
    <row r="243" spans="1:30" ht="120.75" x14ac:dyDescent="0.25">
      <c r="A243" s="6">
        <v>2191888</v>
      </c>
      <c r="B243" s="7" t="s">
        <v>94</v>
      </c>
      <c r="C243" s="7" t="s">
        <v>95</v>
      </c>
      <c r="D243" s="7" t="s">
        <v>1662</v>
      </c>
      <c r="E243" s="7" t="s">
        <v>1662</v>
      </c>
      <c r="F243" s="7"/>
      <c r="G243" s="7" t="s">
        <v>29</v>
      </c>
      <c r="H243" s="7" t="s">
        <v>22</v>
      </c>
      <c r="I243" s="7" t="s">
        <v>4269</v>
      </c>
      <c r="J243" s="7" t="s">
        <v>21</v>
      </c>
      <c r="K243" s="10">
        <v>14</v>
      </c>
      <c r="L243" s="8"/>
      <c r="M243" s="8"/>
      <c r="N243" s="8">
        <v>0.84</v>
      </c>
      <c r="O243" s="8">
        <v>0.2</v>
      </c>
      <c r="P243" s="105">
        <v>2</v>
      </c>
      <c r="Q243" s="8"/>
      <c r="R243" s="8"/>
      <c r="S243" s="8"/>
      <c r="T243" s="7"/>
      <c r="U243" s="4"/>
      <c r="V243" s="5"/>
      <c r="W243" s="5"/>
      <c r="X243" s="5"/>
      <c r="Y243" s="5"/>
      <c r="Z243" s="4" t="s">
        <v>2777</v>
      </c>
      <c r="AA243" s="107">
        <v>41662</v>
      </c>
      <c r="AB243" s="107">
        <v>41540</v>
      </c>
      <c r="AC243" s="4" t="s">
        <v>45</v>
      </c>
      <c r="AD243" s="4" t="s">
        <v>4376</v>
      </c>
    </row>
    <row r="244" spans="1:30" ht="108.75" x14ac:dyDescent="0.25">
      <c r="A244" s="3">
        <v>2184786</v>
      </c>
      <c r="B244" s="4" t="s">
        <v>94</v>
      </c>
      <c r="C244" s="4" t="s">
        <v>95</v>
      </c>
      <c r="D244" s="4" t="s">
        <v>4377</v>
      </c>
      <c r="E244" s="4" t="s">
        <v>4377</v>
      </c>
      <c r="F244" s="4"/>
      <c r="G244" s="4" t="s">
        <v>29</v>
      </c>
      <c r="H244" s="4" t="s">
        <v>3426</v>
      </c>
      <c r="I244" s="4" t="s">
        <v>4269</v>
      </c>
      <c r="J244" s="4" t="s">
        <v>21</v>
      </c>
      <c r="K244" s="9">
        <v>15</v>
      </c>
      <c r="L244" s="5"/>
      <c r="M244" s="5"/>
      <c r="N244" s="5">
        <v>3.56</v>
      </c>
      <c r="O244" s="5">
        <v>0.35</v>
      </c>
      <c r="P244" s="106">
        <v>5</v>
      </c>
      <c r="Q244" s="5"/>
      <c r="R244" s="5"/>
      <c r="S244" s="5"/>
      <c r="T244" s="4"/>
      <c r="U244" s="4"/>
      <c r="V244" s="5"/>
      <c r="W244" s="5"/>
      <c r="X244" s="5"/>
      <c r="Y244" s="5"/>
      <c r="Z244" s="4" t="s">
        <v>57</v>
      </c>
      <c r="AA244" s="107">
        <v>39334</v>
      </c>
      <c r="AB244" s="107">
        <v>41423</v>
      </c>
      <c r="AC244" s="4" t="s">
        <v>45</v>
      </c>
      <c r="AD244" s="4" t="s">
        <v>4378</v>
      </c>
    </row>
    <row r="245" spans="1:30" ht="108.75" x14ac:dyDescent="0.25">
      <c r="A245" s="6">
        <v>2197230</v>
      </c>
      <c r="B245" s="7" t="s">
        <v>94</v>
      </c>
      <c r="C245" s="7" t="s">
        <v>95</v>
      </c>
      <c r="D245" s="7" t="s">
        <v>4379</v>
      </c>
      <c r="E245" s="7" t="s">
        <v>4379</v>
      </c>
      <c r="F245" s="7"/>
      <c r="G245" s="7" t="s">
        <v>29</v>
      </c>
      <c r="H245" s="7" t="s">
        <v>3426</v>
      </c>
      <c r="I245" s="7" t="s">
        <v>4269</v>
      </c>
      <c r="J245" s="7" t="s">
        <v>21</v>
      </c>
      <c r="K245" s="10">
        <v>7</v>
      </c>
      <c r="L245" s="8"/>
      <c r="M245" s="8"/>
      <c r="N245" s="8">
        <v>4.04</v>
      </c>
      <c r="O245" s="8">
        <v>0.27</v>
      </c>
      <c r="P245" s="105">
        <v>5</v>
      </c>
      <c r="Q245" s="8"/>
      <c r="R245" s="8"/>
      <c r="S245" s="8"/>
      <c r="T245" s="7"/>
      <c r="U245" s="4"/>
      <c r="V245" s="5"/>
      <c r="W245" s="5"/>
      <c r="X245" s="5"/>
      <c r="Y245" s="5"/>
      <c r="Z245" s="4" t="s">
        <v>39</v>
      </c>
      <c r="AA245" s="107">
        <v>41164</v>
      </c>
      <c r="AB245" s="107">
        <v>41604</v>
      </c>
      <c r="AC245" s="4" t="s">
        <v>45</v>
      </c>
      <c r="AD245" s="4" t="s">
        <v>4380</v>
      </c>
    </row>
    <row r="246" spans="1:30" ht="108.75" x14ac:dyDescent="0.25">
      <c r="A246" s="3">
        <v>2194594</v>
      </c>
      <c r="B246" s="4" t="s">
        <v>94</v>
      </c>
      <c r="C246" s="4" t="s">
        <v>95</v>
      </c>
      <c r="D246" s="4" t="s">
        <v>1663</v>
      </c>
      <c r="E246" s="4" t="s">
        <v>1663</v>
      </c>
      <c r="F246" s="4"/>
      <c r="G246" s="4" t="s">
        <v>29</v>
      </c>
      <c r="H246" s="4" t="s">
        <v>3426</v>
      </c>
      <c r="I246" s="4" t="s">
        <v>4269</v>
      </c>
      <c r="J246" s="4" t="s">
        <v>21</v>
      </c>
      <c r="K246" s="9">
        <v>14</v>
      </c>
      <c r="L246" s="5"/>
      <c r="M246" s="5"/>
      <c r="N246" s="5">
        <v>3.24</v>
      </c>
      <c r="O246" s="5">
        <v>0.25</v>
      </c>
      <c r="P246" s="106">
        <v>5</v>
      </c>
      <c r="Q246" s="5"/>
      <c r="R246" s="5"/>
      <c r="S246" s="5"/>
      <c r="T246" s="4"/>
      <c r="U246" s="4"/>
      <c r="V246" s="5"/>
      <c r="W246" s="5"/>
      <c r="X246" s="5"/>
      <c r="Y246" s="5"/>
      <c r="Z246" s="4" t="s">
        <v>57</v>
      </c>
      <c r="AA246" s="107">
        <v>42011</v>
      </c>
      <c r="AB246" s="107">
        <v>41565</v>
      </c>
      <c r="AC246" s="4" t="s">
        <v>45</v>
      </c>
      <c r="AD246" s="4" t="s">
        <v>4381</v>
      </c>
    </row>
    <row r="247" spans="1:30" ht="108.75" x14ac:dyDescent="0.25">
      <c r="A247" s="6">
        <v>2197231</v>
      </c>
      <c r="B247" s="7" t="s">
        <v>94</v>
      </c>
      <c r="C247" s="7" t="s">
        <v>95</v>
      </c>
      <c r="D247" s="7" t="s">
        <v>4382</v>
      </c>
      <c r="E247" s="7" t="s">
        <v>4382</v>
      </c>
      <c r="F247" s="7"/>
      <c r="G247" s="7" t="s">
        <v>29</v>
      </c>
      <c r="H247" s="7" t="s">
        <v>3426</v>
      </c>
      <c r="I247" s="7" t="s">
        <v>4269</v>
      </c>
      <c r="J247" s="7" t="s">
        <v>21</v>
      </c>
      <c r="K247" s="10">
        <v>7</v>
      </c>
      <c r="L247" s="8"/>
      <c r="M247" s="8"/>
      <c r="N247" s="8">
        <v>4.04</v>
      </c>
      <c r="O247" s="8">
        <v>0.27</v>
      </c>
      <c r="P247" s="105">
        <v>5</v>
      </c>
      <c r="Q247" s="8"/>
      <c r="R247" s="8"/>
      <c r="S247" s="8"/>
      <c r="T247" s="7"/>
      <c r="U247" s="4"/>
      <c r="V247" s="5"/>
      <c r="W247" s="5"/>
      <c r="X247" s="5"/>
      <c r="Y247" s="5"/>
      <c r="Z247" s="4" t="s">
        <v>39</v>
      </c>
      <c r="AA247" s="107">
        <v>41164</v>
      </c>
      <c r="AB247" s="107">
        <v>41604</v>
      </c>
      <c r="AC247" s="4" t="s">
        <v>45</v>
      </c>
      <c r="AD247" s="4" t="s">
        <v>4383</v>
      </c>
    </row>
    <row r="248" spans="1:30" ht="108.75" x14ac:dyDescent="0.25">
      <c r="A248" s="3">
        <v>2200125</v>
      </c>
      <c r="B248" s="4" t="s">
        <v>94</v>
      </c>
      <c r="C248" s="4" t="s">
        <v>95</v>
      </c>
      <c r="D248" s="4" t="s">
        <v>1664</v>
      </c>
      <c r="E248" s="4" t="s">
        <v>1664</v>
      </c>
      <c r="F248" s="4"/>
      <c r="G248" s="4" t="s">
        <v>29</v>
      </c>
      <c r="H248" s="4" t="s">
        <v>3426</v>
      </c>
      <c r="I248" s="4" t="s">
        <v>4269</v>
      </c>
      <c r="J248" s="4" t="s">
        <v>21</v>
      </c>
      <c r="K248" s="9">
        <v>18</v>
      </c>
      <c r="L248" s="5"/>
      <c r="M248" s="5"/>
      <c r="N248" s="5">
        <v>3.37</v>
      </c>
      <c r="O248" s="5">
        <v>0.35</v>
      </c>
      <c r="P248" s="106">
        <v>5</v>
      </c>
      <c r="Q248" s="5"/>
      <c r="R248" s="5"/>
      <c r="S248" s="5"/>
      <c r="T248" s="4"/>
      <c r="U248" s="4"/>
      <c r="V248" s="5"/>
      <c r="W248" s="5"/>
      <c r="X248" s="5"/>
      <c r="Y248" s="5"/>
      <c r="Z248" s="4" t="s">
        <v>39</v>
      </c>
      <c r="AA248" s="107">
        <v>41912</v>
      </c>
      <c r="AB248" s="107">
        <v>41652</v>
      </c>
      <c r="AC248" s="4" t="s">
        <v>45</v>
      </c>
      <c r="AD248" s="4" t="s">
        <v>4384</v>
      </c>
    </row>
    <row r="249" spans="1:30" ht="108.75" x14ac:dyDescent="0.25">
      <c r="A249" s="6">
        <v>2200126</v>
      </c>
      <c r="B249" s="7" t="s">
        <v>94</v>
      </c>
      <c r="C249" s="7" t="s">
        <v>95</v>
      </c>
      <c r="D249" s="7" t="s">
        <v>1665</v>
      </c>
      <c r="E249" s="7" t="s">
        <v>1665</v>
      </c>
      <c r="F249" s="7"/>
      <c r="G249" s="7" t="s">
        <v>29</v>
      </c>
      <c r="H249" s="7" t="s">
        <v>3426</v>
      </c>
      <c r="I249" s="7" t="s">
        <v>4269</v>
      </c>
      <c r="J249" s="7" t="s">
        <v>21</v>
      </c>
      <c r="K249" s="10">
        <v>18</v>
      </c>
      <c r="L249" s="8"/>
      <c r="M249" s="8"/>
      <c r="N249" s="8">
        <v>3.37</v>
      </c>
      <c r="O249" s="8">
        <v>0.35</v>
      </c>
      <c r="P249" s="105">
        <v>5</v>
      </c>
      <c r="Q249" s="8"/>
      <c r="R249" s="8"/>
      <c r="S249" s="8"/>
      <c r="T249" s="7"/>
      <c r="U249" s="4"/>
      <c r="V249" s="5"/>
      <c r="W249" s="5"/>
      <c r="X249" s="5"/>
      <c r="Y249" s="5"/>
      <c r="Z249" s="4" t="s">
        <v>4385</v>
      </c>
      <c r="AA249" s="107">
        <v>41912</v>
      </c>
      <c r="AB249" s="107">
        <v>41652</v>
      </c>
      <c r="AC249" s="4" t="s">
        <v>45</v>
      </c>
      <c r="AD249" s="4" t="s">
        <v>4386</v>
      </c>
    </row>
    <row r="250" spans="1:30" ht="108.75" x14ac:dyDescent="0.25">
      <c r="A250" s="3">
        <v>2200127</v>
      </c>
      <c r="B250" s="4" t="s">
        <v>94</v>
      </c>
      <c r="C250" s="4" t="s">
        <v>95</v>
      </c>
      <c r="D250" s="4" t="s">
        <v>1666</v>
      </c>
      <c r="E250" s="4" t="s">
        <v>1666</v>
      </c>
      <c r="F250" s="4"/>
      <c r="G250" s="4" t="s">
        <v>29</v>
      </c>
      <c r="H250" s="4" t="s">
        <v>3426</v>
      </c>
      <c r="I250" s="4" t="s">
        <v>4269</v>
      </c>
      <c r="J250" s="4" t="s">
        <v>21</v>
      </c>
      <c r="K250" s="9">
        <v>21</v>
      </c>
      <c r="L250" s="5"/>
      <c r="M250" s="5"/>
      <c r="N250" s="5">
        <v>3.36</v>
      </c>
      <c r="O250" s="5">
        <v>0.35</v>
      </c>
      <c r="P250" s="106">
        <v>5</v>
      </c>
      <c r="Q250" s="5"/>
      <c r="R250" s="5"/>
      <c r="S250" s="5"/>
      <c r="T250" s="4"/>
      <c r="U250" s="4"/>
      <c r="V250" s="5"/>
      <c r="W250" s="5"/>
      <c r="X250" s="5"/>
      <c r="Y250" s="5"/>
      <c r="Z250" s="4" t="s">
        <v>39</v>
      </c>
      <c r="AA250" s="107">
        <v>41912</v>
      </c>
      <c r="AB250" s="107">
        <v>41652</v>
      </c>
      <c r="AC250" s="4" t="s">
        <v>45</v>
      </c>
      <c r="AD250" s="4" t="s">
        <v>4387</v>
      </c>
    </row>
    <row r="251" spans="1:30" ht="108.75" x14ac:dyDescent="0.25">
      <c r="A251" s="6">
        <v>2200128</v>
      </c>
      <c r="B251" s="7" t="s">
        <v>94</v>
      </c>
      <c r="C251" s="7" t="s">
        <v>95</v>
      </c>
      <c r="D251" s="7" t="s">
        <v>1667</v>
      </c>
      <c r="E251" s="7" t="s">
        <v>1667</v>
      </c>
      <c r="F251" s="7"/>
      <c r="G251" s="7" t="s">
        <v>29</v>
      </c>
      <c r="H251" s="7" t="s">
        <v>3426</v>
      </c>
      <c r="I251" s="7" t="s">
        <v>4269</v>
      </c>
      <c r="J251" s="7" t="s">
        <v>21</v>
      </c>
      <c r="K251" s="10">
        <v>21</v>
      </c>
      <c r="L251" s="8"/>
      <c r="M251" s="8"/>
      <c r="N251" s="8">
        <v>3.36</v>
      </c>
      <c r="O251" s="8">
        <v>0.35</v>
      </c>
      <c r="P251" s="105">
        <v>5</v>
      </c>
      <c r="Q251" s="8"/>
      <c r="R251" s="8"/>
      <c r="S251" s="8"/>
      <c r="T251" s="7"/>
      <c r="U251" s="4"/>
      <c r="V251" s="5"/>
      <c r="W251" s="5"/>
      <c r="X251" s="5"/>
      <c r="Y251" s="5"/>
      <c r="Z251" s="4" t="s">
        <v>4385</v>
      </c>
      <c r="AA251" s="107">
        <v>41912</v>
      </c>
      <c r="AB251" s="107">
        <v>41652</v>
      </c>
      <c r="AC251" s="4" t="s">
        <v>45</v>
      </c>
      <c r="AD251" s="4" t="s">
        <v>4388</v>
      </c>
    </row>
    <row r="252" spans="1:30" ht="108.75" x14ac:dyDescent="0.25">
      <c r="A252" s="3">
        <v>2194598</v>
      </c>
      <c r="B252" s="4" t="s">
        <v>94</v>
      </c>
      <c r="C252" s="4" t="s">
        <v>95</v>
      </c>
      <c r="D252" s="4" t="s">
        <v>1668</v>
      </c>
      <c r="E252" s="4" t="s">
        <v>1668</v>
      </c>
      <c r="F252" s="4"/>
      <c r="G252" s="4" t="s">
        <v>29</v>
      </c>
      <c r="H252" s="4" t="s">
        <v>3426</v>
      </c>
      <c r="I252" s="4" t="s">
        <v>4269</v>
      </c>
      <c r="J252" s="4" t="s">
        <v>21</v>
      </c>
      <c r="K252" s="9">
        <v>25</v>
      </c>
      <c r="L252" s="5"/>
      <c r="M252" s="5"/>
      <c r="N252" s="5">
        <v>2.79</v>
      </c>
      <c r="O252" s="5">
        <v>0.14000000000000001</v>
      </c>
      <c r="P252" s="106">
        <v>5</v>
      </c>
      <c r="Q252" s="5"/>
      <c r="R252" s="5"/>
      <c r="S252" s="5"/>
      <c r="T252" s="4"/>
      <c r="U252" s="4"/>
      <c r="V252" s="5"/>
      <c r="W252" s="5"/>
      <c r="X252" s="5"/>
      <c r="Y252" s="5"/>
      <c r="Z252" s="4" t="s">
        <v>57</v>
      </c>
      <c r="AA252" s="107">
        <v>42011</v>
      </c>
      <c r="AB252" s="107">
        <v>41565</v>
      </c>
      <c r="AC252" s="4" t="s">
        <v>45</v>
      </c>
      <c r="AD252" s="4" t="s">
        <v>4389</v>
      </c>
    </row>
    <row r="253" spans="1:30" ht="108.75" x14ac:dyDescent="0.25">
      <c r="A253" s="6">
        <v>2197240</v>
      </c>
      <c r="B253" s="7" t="s">
        <v>94</v>
      </c>
      <c r="C253" s="7" t="s">
        <v>95</v>
      </c>
      <c r="D253" s="7" t="s">
        <v>4390</v>
      </c>
      <c r="E253" s="7" t="s">
        <v>4390</v>
      </c>
      <c r="F253" s="7"/>
      <c r="G253" s="7" t="s">
        <v>29</v>
      </c>
      <c r="H253" s="7" t="s">
        <v>3426</v>
      </c>
      <c r="I253" s="7" t="s">
        <v>4269</v>
      </c>
      <c r="J253" s="7" t="s">
        <v>21</v>
      </c>
      <c r="K253" s="10">
        <v>9</v>
      </c>
      <c r="L253" s="8"/>
      <c r="M253" s="8"/>
      <c r="N253" s="8">
        <v>3.66</v>
      </c>
      <c r="O253" s="8">
        <v>0.13</v>
      </c>
      <c r="P253" s="105">
        <v>5</v>
      </c>
      <c r="Q253" s="8"/>
      <c r="R253" s="8"/>
      <c r="S253" s="8"/>
      <c r="T253" s="7"/>
      <c r="U253" s="4"/>
      <c r="V253" s="5"/>
      <c r="W253" s="5"/>
      <c r="X253" s="5"/>
      <c r="Y253" s="5"/>
      <c r="Z253" s="4" t="s">
        <v>39</v>
      </c>
      <c r="AA253" s="107">
        <v>41164</v>
      </c>
      <c r="AB253" s="107">
        <v>41604</v>
      </c>
      <c r="AC253" s="4" t="s">
        <v>45</v>
      </c>
      <c r="AD253" s="4" t="s">
        <v>4391</v>
      </c>
    </row>
    <row r="254" spans="1:30" ht="144.75" x14ac:dyDescent="0.25">
      <c r="A254" s="3">
        <v>2191889</v>
      </c>
      <c r="B254" s="4" t="s">
        <v>94</v>
      </c>
      <c r="C254" s="4" t="s">
        <v>95</v>
      </c>
      <c r="D254" s="4" t="s">
        <v>1669</v>
      </c>
      <c r="E254" s="4" t="s">
        <v>1669</v>
      </c>
      <c r="F254" s="4"/>
      <c r="G254" s="4" t="s">
        <v>29</v>
      </c>
      <c r="H254" s="4" t="s">
        <v>22</v>
      </c>
      <c r="I254" s="4" t="s">
        <v>4269</v>
      </c>
      <c r="J254" s="4" t="s">
        <v>21</v>
      </c>
      <c r="K254" s="9">
        <v>14</v>
      </c>
      <c r="L254" s="5"/>
      <c r="M254" s="5"/>
      <c r="N254" s="5">
        <v>0.85</v>
      </c>
      <c r="O254" s="5">
        <v>0.21</v>
      </c>
      <c r="P254" s="106">
        <v>2</v>
      </c>
      <c r="Q254" s="5"/>
      <c r="R254" s="5"/>
      <c r="S254" s="5"/>
      <c r="T254" s="4"/>
      <c r="U254" s="4"/>
      <c r="V254" s="5"/>
      <c r="W254" s="5"/>
      <c r="X254" s="5"/>
      <c r="Y254" s="5"/>
      <c r="Z254" s="4" t="s">
        <v>2779</v>
      </c>
      <c r="AA254" s="107">
        <v>41662</v>
      </c>
      <c r="AB254" s="107">
        <v>41540</v>
      </c>
      <c r="AC254" s="4" t="s">
        <v>45</v>
      </c>
      <c r="AD254" s="4" t="s">
        <v>4392</v>
      </c>
    </row>
    <row r="255" spans="1:30" ht="192.75" x14ac:dyDescent="0.25">
      <c r="A255" s="6">
        <v>2263603</v>
      </c>
      <c r="B255" s="7" t="s">
        <v>94</v>
      </c>
      <c r="C255" s="7" t="s">
        <v>95</v>
      </c>
      <c r="D255" s="7" t="s">
        <v>1670</v>
      </c>
      <c r="E255" s="7" t="s">
        <v>1671</v>
      </c>
      <c r="F255" s="7" t="s">
        <v>1672</v>
      </c>
      <c r="G255" s="7" t="s">
        <v>4268</v>
      </c>
      <c r="H255" s="7" t="s">
        <v>22</v>
      </c>
      <c r="I255" s="7" t="s">
        <v>4269</v>
      </c>
      <c r="J255" s="7" t="s">
        <v>21</v>
      </c>
      <c r="K255" s="10">
        <v>8</v>
      </c>
      <c r="L255" s="8"/>
      <c r="M255" s="8"/>
      <c r="N255" s="8">
        <v>0.67</v>
      </c>
      <c r="O255" s="8">
        <v>0.28999999999999998</v>
      </c>
      <c r="P255" s="105">
        <v>7</v>
      </c>
      <c r="Q255" s="8"/>
      <c r="R255" s="8"/>
      <c r="S255" s="8"/>
      <c r="T255" s="7"/>
      <c r="U255" s="4"/>
      <c r="V255" s="5"/>
      <c r="W255" s="5"/>
      <c r="X255" s="5"/>
      <c r="Y255" s="5"/>
      <c r="Z255" s="4" t="s">
        <v>2848</v>
      </c>
      <c r="AA255" s="107">
        <v>42754</v>
      </c>
      <c r="AB255" s="107">
        <v>42534</v>
      </c>
      <c r="AC255" s="4" t="s">
        <v>45</v>
      </c>
      <c r="AD255" s="4" t="s">
        <v>4393</v>
      </c>
    </row>
    <row r="256" spans="1:30" ht="120.75" x14ac:dyDescent="0.25">
      <c r="A256" s="3">
        <v>2217492</v>
      </c>
      <c r="B256" s="4" t="s">
        <v>94</v>
      </c>
      <c r="C256" s="4" t="s">
        <v>95</v>
      </c>
      <c r="D256" s="4" t="s">
        <v>1673</v>
      </c>
      <c r="E256" s="4" t="s">
        <v>1674</v>
      </c>
      <c r="F256" s="4"/>
      <c r="G256" s="4" t="s">
        <v>29</v>
      </c>
      <c r="H256" s="4" t="s">
        <v>22</v>
      </c>
      <c r="I256" s="4" t="s">
        <v>4269</v>
      </c>
      <c r="J256" s="4" t="s">
        <v>21</v>
      </c>
      <c r="K256" s="9">
        <v>9</v>
      </c>
      <c r="L256" s="5"/>
      <c r="M256" s="5"/>
      <c r="N256" s="5">
        <v>0.71</v>
      </c>
      <c r="O256" s="5">
        <v>0.13</v>
      </c>
      <c r="P256" s="106">
        <v>2</v>
      </c>
      <c r="Q256" s="5"/>
      <c r="R256" s="5"/>
      <c r="S256" s="5"/>
      <c r="T256" s="4"/>
      <c r="U256" s="4"/>
      <c r="V256" s="5"/>
      <c r="W256" s="5"/>
      <c r="X256" s="5"/>
      <c r="Y256" s="5"/>
      <c r="Z256" s="4" t="s">
        <v>2777</v>
      </c>
      <c r="AA256" s="107">
        <v>41907</v>
      </c>
      <c r="AB256" s="107">
        <v>41857</v>
      </c>
      <c r="AC256" s="4" t="s">
        <v>45</v>
      </c>
      <c r="AD256" s="4" t="s">
        <v>4394</v>
      </c>
    </row>
    <row r="257" spans="1:30" ht="216.75" x14ac:dyDescent="0.25">
      <c r="A257" s="6">
        <v>2214566</v>
      </c>
      <c r="B257" s="7" t="s">
        <v>94</v>
      </c>
      <c r="C257" s="7" t="s">
        <v>95</v>
      </c>
      <c r="D257" s="7" t="s">
        <v>1675</v>
      </c>
      <c r="E257" s="7" t="s">
        <v>1676</v>
      </c>
      <c r="F257" s="7" t="s">
        <v>1677</v>
      </c>
      <c r="G257" s="7" t="s">
        <v>4268</v>
      </c>
      <c r="H257" s="7" t="s">
        <v>22</v>
      </c>
      <c r="I257" s="7" t="s">
        <v>4269</v>
      </c>
      <c r="J257" s="7" t="s">
        <v>21</v>
      </c>
      <c r="K257" s="10">
        <v>8</v>
      </c>
      <c r="L257" s="8"/>
      <c r="M257" s="8"/>
      <c r="N257" s="8">
        <v>0.64</v>
      </c>
      <c r="O257" s="8">
        <v>0.23</v>
      </c>
      <c r="P257" s="105">
        <v>7</v>
      </c>
      <c r="Q257" s="8"/>
      <c r="R257" s="8"/>
      <c r="S257" s="8"/>
      <c r="T257" s="7"/>
      <c r="U257" s="4"/>
      <c r="V257" s="5"/>
      <c r="W257" s="5"/>
      <c r="X257" s="5"/>
      <c r="Y257" s="5"/>
      <c r="Z257" s="4" t="s">
        <v>4395</v>
      </c>
      <c r="AA257" s="107">
        <v>42235</v>
      </c>
      <c r="AB257" s="107">
        <v>42179</v>
      </c>
      <c r="AC257" s="4" t="s">
        <v>45</v>
      </c>
      <c r="AD257" s="4" t="s">
        <v>4396</v>
      </c>
    </row>
    <row r="258" spans="1:30" ht="264.75" x14ac:dyDescent="0.25">
      <c r="A258" s="3">
        <v>2215091</v>
      </c>
      <c r="B258" s="4" t="s">
        <v>94</v>
      </c>
      <c r="C258" s="4" t="s">
        <v>95</v>
      </c>
      <c r="D258" s="4" t="s">
        <v>1678</v>
      </c>
      <c r="E258" s="4" t="s">
        <v>1679</v>
      </c>
      <c r="F258" s="4"/>
      <c r="G258" s="4" t="s">
        <v>4268</v>
      </c>
      <c r="H258" s="4" t="s">
        <v>22</v>
      </c>
      <c r="I258" s="4" t="s">
        <v>4269</v>
      </c>
      <c r="J258" s="4" t="s">
        <v>21</v>
      </c>
      <c r="K258" s="9">
        <v>15</v>
      </c>
      <c r="L258" s="5"/>
      <c r="M258" s="5"/>
      <c r="N258" s="5">
        <v>0.97</v>
      </c>
      <c r="O258" s="5">
        <v>0.18</v>
      </c>
      <c r="P258" s="106">
        <v>7</v>
      </c>
      <c r="Q258" s="5"/>
      <c r="R258" s="5"/>
      <c r="S258" s="5"/>
      <c r="T258" s="4"/>
      <c r="U258" s="4"/>
      <c r="V258" s="5"/>
      <c r="W258" s="5"/>
      <c r="X258" s="5"/>
      <c r="Y258" s="5"/>
      <c r="Z258" s="4" t="s">
        <v>4305</v>
      </c>
      <c r="AA258" s="107">
        <v>42235</v>
      </c>
      <c r="AB258" s="107">
        <v>41829</v>
      </c>
      <c r="AC258" s="4" t="s">
        <v>45</v>
      </c>
      <c r="AD258" s="4" t="s">
        <v>4397</v>
      </c>
    </row>
    <row r="259" spans="1:30" ht="288.75" x14ac:dyDescent="0.25">
      <c r="A259" s="6">
        <v>2217495</v>
      </c>
      <c r="B259" s="7" t="s">
        <v>94</v>
      </c>
      <c r="C259" s="7" t="s">
        <v>95</v>
      </c>
      <c r="D259" s="7" t="s">
        <v>1680</v>
      </c>
      <c r="E259" s="7" t="s">
        <v>1681</v>
      </c>
      <c r="F259" s="7"/>
      <c r="G259" s="7" t="s">
        <v>4268</v>
      </c>
      <c r="H259" s="7" t="s">
        <v>22</v>
      </c>
      <c r="I259" s="7" t="s">
        <v>4269</v>
      </c>
      <c r="J259" s="7" t="s">
        <v>21</v>
      </c>
      <c r="K259" s="10">
        <v>23</v>
      </c>
      <c r="L259" s="8"/>
      <c r="M259" s="8"/>
      <c r="N259" s="8">
        <v>0.96</v>
      </c>
      <c r="O259" s="8">
        <v>0.19</v>
      </c>
      <c r="P259" s="105">
        <v>7</v>
      </c>
      <c r="Q259" s="8"/>
      <c r="R259" s="8"/>
      <c r="S259" s="8"/>
      <c r="T259" s="7"/>
      <c r="U259" s="4"/>
      <c r="V259" s="5"/>
      <c r="W259" s="5"/>
      <c r="X259" s="5"/>
      <c r="Y259" s="5"/>
      <c r="Z259" s="4" t="s">
        <v>4272</v>
      </c>
      <c r="AA259" s="107">
        <v>41907</v>
      </c>
      <c r="AB259" s="107">
        <v>41857</v>
      </c>
      <c r="AC259" s="4" t="s">
        <v>45</v>
      </c>
      <c r="AD259" s="4" t="s">
        <v>4398</v>
      </c>
    </row>
    <row r="260" spans="1:30" ht="288.75" x14ac:dyDescent="0.25">
      <c r="A260" s="3">
        <v>2217497</v>
      </c>
      <c r="B260" s="4" t="s">
        <v>94</v>
      </c>
      <c r="C260" s="4" t="s">
        <v>95</v>
      </c>
      <c r="D260" s="4" t="s">
        <v>1682</v>
      </c>
      <c r="E260" s="4" t="s">
        <v>1683</v>
      </c>
      <c r="F260" s="4"/>
      <c r="G260" s="4" t="s">
        <v>4268</v>
      </c>
      <c r="H260" s="4" t="s">
        <v>22</v>
      </c>
      <c r="I260" s="4" t="s">
        <v>4269</v>
      </c>
      <c r="J260" s="4" t="s">
        <v>21</v>
      </c>
      <c r="K260" s="9">
        <v>23</v>
      </c>
      <c r="L260" s="5"/>
      <c r="M260" s="5"/>
      <c r="N260" s="5">
        <v>0.92</v>
      </c>
      <c r="O260" s="5">
        <v>0.17</v>
      </c>
      <c r="P260" s="106">
        <v>7</v>
      </c>
      <c r="Q260" s="5"/>
      <c r="R260" s="5"/>
      <c r="S260" s="5"/>
      <c r="T260" s="4"/>
      <c r="U260" s="4"/>
      <c r="V260" s="5"/>
      <c r="W260" s="5"/>
      <c r="X260" s="5"/>
      <c r="Y260" s="5"/>
      <c r="Z260" s="4" t="s">
        <v>4272</v>
      </c>
      <c r="AA260" s="107">
        <v>41907</v>
      </c>
      <c r="AB260" s="107">
        <v>41857</v>
      </c>
      <c r="AC260" s="4" t="s">
        <v>45</v>
      </c>
      <c r="AD260" s="4" t="s">
        <v>4399</v>
      </c>
    </row>
    <row r="261" spans="1:30" ht="144.75" x14ac:dyDescent="0.25">
      <c r="A261" s="6">
        <v>2217493</v>
      </c>
      <c r="B261" s="7" t="s">
        <v>94</v>
      </c>
      <c r="C261" s="7" t="s">
        <v>95</v>
      </c>
      <c r="D261" s="7" t="s">
        <v>1684</v>
      </c>
      <c r="E261" s="7" t="s">
        <v>1685</v>
      </c>
      <c r="F261" s="7"/>
      <c r="G261" s="7" t="s">
        <v>29</v>
      </c>
      <c r="H261" s="7" t="s">
        <v>22</v>
      </c>
      <c r="I261" s="7" t="s">
        <v>4269</v>
      </c>
      <c r="J261" s="7" t="s">
        <v>21</v>
      </c>
      <c r="K261" s="10">
        <v>23</v>
      </c>
      <c r="L261" s="8"/>
      <c r="M261" s="8"/>
      <c r="N261" s="8">
        <v>0.79</v>
      </c>
      <c r="O261" s="8">
        <v>0.18</v>
      </c>
      <c r="P261" s="105">
        <v>7</v>
      </c>
      <c r="Q261" s="8"/>
      <c r="R261" s="8"/>
      <c r="S261" s="8"/>
      <c r="T261" s="7"/>
      <c r="U261" s="4"/>
      <c r="V261" s="5"/>
      <c r="W261" s="5"/>
      <c r="X261" s="5"/>
      <c r="Y261" s="5"/>
      <c r="Z261" s="4" t="s">
        <v>2779</v>
      </c>
      <c r="AA261" s="107">
        <v>41907</v>
      </c>
      <c r="AB261" s="107">
        <v>41857</v>
      </c>
      <c r="AC261" s="4" t="s">
        <v>45</v>
      </c>
      <c r="AD261" s="4" t="s">
        <v>4400</v>
      </c>
    </row>
    <row r="262" spans="1:30" ht="216.75" x14ac:dyDescent="0.25">
      <c r="A262" s="3">
        <v>2217494</v>
      </c>
      <c r="B262" s="4" t="s">
        <v>94</v>
      </c>
      <c r="C262" s="4" t="s">
        <v>95</v>
      </c>
      <c r="D262" s="4" t="s">
        <v>1686</v>
      </c>
      <c r="E262" s="4" t="s">
        <v>1687</v>
      </c>
      <c r="F262" s="4"/>
      <c r="G262" s="4" t="s">
        <v>4268</v>
      </c>
      <c r="H262" s="4" t="s">
        <v>22</v>
      </c>
      <c r="I262" s="4" t="s">
        <v>4269</v>
      </c>
      <c r="J262" s="4" t="s">
        <v>21</v>
      </c>
      <c r="K262" s="9">
        <v>16</v>
      </c>
      <c r="L262" s="5"/>
      <c r="M262" s="5"/>
      <c r="N262" s="5">
        <v>0.76</v>
      </c>
      <c r="O262" s="5">
        <v>0.17</v>
      </c>
      <c r="P262" s="106">
        <v>7</v>
      </c>
      <c r="Q262" s="5"/>
      <c r="R262" s="5"/>
      <c r="S262" s="5"/>
      <c r="T262" s="4"/>
      <c r="U262" s="4"/>
      <c r="V262" s="5"/>
      <c r="W262" s="5"/>
      <c r="X262" s="5"/>
      <c r="Y262" s="5"/>
      <c r="Z262" s="4" t="s">
        <v>4270</v>
      </c>
      <c r="AA262" s="107">
        <v>41907</v>
      </c>
      <c r="AB262" s="107">
        <v>41857</v>
      </c>
      <c r="AC262" s="4" t="s">
        <v>45</v>
      </c>
      <c r="AD262" s="4" t="s">
        <v>4401</v>
      </c>
    </row>
    <row r="263" spans="1:30" ht="288.75" x14ac:dyDescent="0.25">
      <c r="A263" s="6">
        <v>2217496</v>
      </c>
      <c r="B263" s="7" t="s">
        <v>94</v>
      </c>
      <c r="C263" s="7" t="s">
        <v>95</v>
      </c>
      <c r="D263" s="7" t="s">
        <v>1688</v>
      </c>
      <c r="E263" s="7" t="s">
        <v>1689</v>
      </c>
      <c r="F263" s="7"/>
      <c r="G263" s="7" t="s">
        <v>4268</v>
      </c>
      <c r="H263" s="7" t="s">
        <v>22</v>
      </c>
      <c r="I263" s="7" t="s">
        <v>4269</v>
      </c>
      <c r="J263" s="7" t="s">
        <v>21</v>
      </c>
      <c r="K263" s="10">
        <v>23</v>
      </c>
      <c r="L263" s="8"/>
      <c r="M263" s="8"/>
      <c r="N263" s="8">
        <v>0.94</v>
      </c>
      <c r="O263" s="8">
        <v>0.17</v>
      </c>
      <c r="P263" s="105">
        <v>7</v>
      </c>
      <c r="Q263" s="8"/>
      <c r="R263" s="8"/>
      <c r="S263" s="8"/>
      <c r="T263" s="7"/>
      <c r="U263" s="4"/>
      <c r="V263" s="5"/>
      <c r="W263" s="5"/>
      <c r="X263" s="5"/>
      <c r="Y263" s="5"/>
      <c r="Z263" s="4" t="s">
        <v>4272</v>
      </c>
      <c r="AA263" s="107">
        <v>41907</v>
      </c>
      <c r="AB263" s="107">
        <v>41857</v>
      </c>
      <c r="AC263" s="4" t="s">
        <v>45</v>
      </c>
      <c r="AD263" s="4" t="s">
        <v>4402</v>
      </c>
    </row>
    <row r="264" spans="1:30" ht="204.75" x14ac:dyDescent="0.25">
      <c r="A264" s="3">
        <v>2215089</v>
      </c>
      <c r="B264" s="4" t="s">
        <v>94</v>
      </c>
      <c r="C264" s="4" t="s">
        <v>95</v>
      </c>
      <c r="D264" s="4" t="s">
        <v>1690</v>
      </c>
      <c r="E264" s="4" t="s">
        <v>1691</v>
      </c>
      <c r="F264" s="4"/>
      <c r="G264" s="4" t="s">
        <v>4268</v>
      </c>
      <c r="H264" s="4" t="s">
        <v>22</v>
      </c>
      <c r="I264" s="4" t="s">
        <v>4269</v>
      </c>
      <c r="J264" s="4" t="s">
        <v>21</v>
      </c>
      <c r="K264" s="9">
        <v>12</v>
      </c>
      <c r="L264" s="5"/>
      <c r="M264" s="5"/>
      <c r="N264" s="5">
        <v>0.62</v>
      </c>
      <c r="O264" s="5">
        <v>0.11</v>
      </c>
      <c r="P264" s="106">
        <v>7</v>
      </c>
      <c r="Q264" s="5"/>
      <c r="R264" s="5"/>
      <c r="S264" s="5"/>
      <c r="T264" s="4"/>
      <c r="U264" s="4"/>
      <c r="V264" s="5"/>
      <c r="W264" s="5"/>
      <c r="X264" s="5"/>
      <c r="Y264" s="5"/>
      <c r="Z264" s="4" t="s">
        <v>4403</v>
      </c>
      <c r="AA264" s="107">
        <v>42235</v>
      </c>
      <c r="AB264" s="107">
        <v>41982</v>
      </c>
      <c r="AC264" s="4" t="s">
        <v>45</v>
      </c>
      <c r="AD264" s="4" t="s">
        <v>4404</v>
      </c>
    </row>
    <row r="265" spans="1:30" ht="240.75" x14ac:dyDescent="0.25">
      <c r="A265" s="6">
        <v>2215090</v>
      </c>
      <c r="B265" s="7" t="s">
        <v>94</v>
      </c>
      <c r="C265" s="7" t="s">
        <v>95</v>
      </c>
      <c r="D265" s="7" t="s">
        <v>1692</v>
      </c>
      <c r="E265" s="7" t="s">
        <v>1693</v>
      </c>
      <c r="F265" s="7"/>
      <c r="G265" s="7" t="s">
        <v>4268</v>
      </c>
      <c r="H265" s="7" t="s">
        <v>22</v>
      </c>
      <c r="I265" s="7" t="s">
        <v>4269</v>
      </c>
      <c r="J265" s="7" t="s">
        <v>21</v>
      </c>
      <c r="K265" s="10">
        <v>15</v>
      </c>
      <c r="L265" s="8"/>
      <c r="M265" s="8"/>
      <c r="N265" s="8">
        <v>0.66</v>
      </c>
      <c r="O265" s="8">
        <v>0.12</v>
      </c>
      <c r="P265" s="105">
        <v>7</v>
      </c>
      <c r="Q265" s="8"/>
      <c r="R265" s="8"/>
      <c r="S265" s="8"/>
      <c r="T265" s="7"/>
      <c r="U265" s="4"/>
      <c r="V265" s="5"/>
      <c r="W265" s="5"/>
      <c r="X265" s="5"/>
      <c r="Y265" s="5"/>
      <c r="Z265" s="4" t="s">
        <v>4405</v>
      </c>
      <c r="AA265" s="107">
        <v>42235</v>
      </c>
      <c r="AB265" s="107">
        <v>41829</v>
      </c>
      <c r="AC265" s="4" t="s">
        <v>45</v>
      </c>
      <c r="AD265" s="4" t="s">
        <v>4406</v>
      </c>
    </row>
    <row r="266" spans="1:30" ht="216.75" x14ac:dyDescent="0.25">
      <c r="A266" s="3">
        <v>2223912</v>
      </c>
      <c r="B266" s="4" t="s">
        <v>94</v>
      </c>
      <c r="C266" s="4" t="s">
        <v>95</v>
      </c>
      <c r="D266" s="4" t="s">
        <v>1694</v>
      </c>
      <c r="E266" s="4" t="s">
        <v>1695</v>
      </c>
      <c r="F266" s="4"/>
      <c r="G266" s="4" t="s">
        <v>4268</v>
      </c>
      <c r="H266" s="4" t="s">
        <v>22</v>
      </c>
      <c r="I266" s="4" t="s">
        <v>4269</v>
      </c>
      <c r="J266" s="4" t="s">
        <v>21</v>
      </c>
      <c r="K266" s="9">
        <v>8</v>
      </c>
      <c r="L266" s="5"/>
      <c r="M266" s="5"/>
      <c r="N266" s="5">
        <v>0.71</v>
      </c>
      <c r="O266" s="5">
        <v>0.16</v>
      </c>
      <c r="P266" s="106">
        <v>7</v>
      </c>
      <c r="Q266" s="5"/>
      <c r="R266" s="5"/>
      <c r="S266" s="5"/>
      <c r="T266" s="4"/>
      <c r="U266" s="4"/>
      <c r="V266" s="5"/>
      <c r="W266" s="5"/>
      <c r="X266" s="5"/>
      <c r="Y266" s="5"/>
      <c r="Z266" s="4" t="s">
        <v>4270</v>
      </c>
      <c r="AA266" s="107">
        <v>42009</v>
      </c>
      <c r="AB266" s="107">
        <v>41984</v>
      </c>
      <c r="AC266" s="4" t="s">
        <v>45</v>
      </c>
      <c r="AD266" s="4" t="s">
        <v>4407</v>
      </c>
    </row>
    <row r="267" spans="1:30" ht="60.75" x14ac:dyDescent="0.25">
      <c r="A267" s="6">
        <v>2223489</v>
      </c>
      <c r="B267" s="7" t="s">
        <v>94</v>
      </c>
      <c r="C267" s="7" t="s">
        <v>95</v>
      </c>
      <c r="D267" s="7" t="s">
        <v>1696</v>
      </c>
      <c r="E267" s="7" t="s">
        <v>1697</v>
      </c>
      <c r="F267" s="7"/>
      <c r="G267" s="7" t="s">
        <v>29</v>
      </c>
      <c r="H267" s="7" t="s">
        <v>3426</v>
      </c>
      <c r="I267" s="7" t="s">
        <v>4269</v>
      </c>
      <c r="J267" s="7" t="s">
        <v>21</v>
      </c>
      <c r="K267" s="10">
        <v>21</v>
      </c>
      <c r="L267" s="8"/>
      <c r="M267" s="8"/>
      <c r="N267" s="8">
        <v>3.24</v>
      </c>
      <c r="O267" s="8">
        <v>0.35</v>
      </c>
      <c r="P267" s="105">
        <v>5</v>
      </c>
      <c r="Q267" s="8"/>
      <c r="R267" s="8"/>
      <c r="S267" s="8"/>
      <c r="T267" s="7"/>
      <c r="U267" s="4"/>
      <c r="V267" s="5"/>
      <c r="W267" s="5"/>
      <c r="X267" s="5"/>
      <c r="Y267" s="5"/>
      <c r="Z267" s="4" t="s">
        <v>39</v>
      </c>
      <c r="AA267" s="107">
        <v>42353</v>
      </c>
      <c r="AB267" s="107">
        <v>41936</v>
      </c>
      <c r="AC267" s="4" t="s">
        <v>45</v>
      </c>
      <c r="AD267" s="4" t="s">
        <v>4408</v>
      </c>
    </row>
    <row r="268" spans="1:30" ht="60.75" x14ac:dyDescent="0.25">
      <c r="A268" s="3">
        <v>2223488</v>
      </c>
      <c r="B268" s="4" t="s">
        <v>94</v>
      </c>
      <c r="C268" s="4" t="s">
        <v>95</v>
      </c>
      <c r="D268" s="4" t="s">
        <v>1698</v>
      </c>
      <c r="E268" s="4" t="s">
        <v>1699</v>
      </c>
      <c r="F268" s="4"/>
      <c r="G268" s="4" t="s">
        <v>29</v>
      </c>
      <c r="H268" s="4" t="s">
        <v>3426</v>
      </c>
      <c r="I268" s="4" t="s">
        <v>4269</v>
      </c>
      <c r="J268" s="4" t="s">
        <v>21</v>
      </c>
      <c r="K268" s="9">
        <v>18</v>
      </c>
      <c r="L268" s="5"/>
      <c r="M268" s="5"/>
      <c r="N268" s="5">
        <v>3.24</v>
      </c>
      <c r="O268" s="5">
        <v>0.35</v>
      </c>
      <c r="P268" s="106">
        <v>5</v>
      </c>
      <c r="Q268" s="5"/>
      <c r="R268" s="5"/>
      <c r="S268" s="5"/>
      <c r="T268" s="4"/>
      <c r="U268" s="4"/>
      <c r="V268" s="5"/>
      <c r="W268" s="5"/>
      <c r="X268" s="5"/>
      <c r="Y268" s="5"/>
      <c r="Z268" s="4" t="s">
        <v>39</v>
      </c>
      <c r="AA268" s="107">
        <v>42353</v>
      </c>
      <c r="AB268" s="107">
        <v>41936</v>
      </c>
      <c r="AC268" s="4" t="s">
        <v>45</v>
      </c>
      <c r="AD268" s="4" t="s">
        <v>4409</v>
      </c>
    </row>
    <row r="269" spans="1:30" ht="60.75" x14ac:dyDescent="0.25">
      <c r="A269" s="6">
        <v>2287864</v>
      </c>
      <c r="B269" s="7" t="s">
        <v>94</v>
      </c>
      <c r="C269" s="7" t="s">
        <v>95</v>
      </c>
      <c r="D269" s="7" t="s">
        <v>1700</v>
      </c>
      <c r="E269" s="7" t="s">
        <v>1699</v>
      </c>
      <c r="F269" s="7"/>
      <c r="G269" s="7" t="s">
        <v>29</v>
      </c>
      <c r="H269" s="7" t="s">
        <v>3426</v>
      </c>
      <c r="I269" s="7" t="s">
        <v>4269</v>
      </c>
      <c r="J269" s="7" t="s">
        <v>21</v>
      </c>
      <c r="K269" s="10">
        <v>9</v>
      </c>
      <c r="L269" s="8"/>
      <c r="M269" s="8"/>
      <c r="N269" s="8">
        <v>3.24</v>
      </c>
      <c r="O269" s="8">
        <v>0.35</v>
      </c>
      <c r="P269" s="105">
        <v>5</v>
      </c>
      <c r="Q269" s="8"/>
      <c r="R269" s="8"/>
      <c r="S269" s="8"/>
      <c r="T269" s="7"/>
      <c r="U269" s="4"/>
      <c r="V269" s="5"/>
      <c r="W269" s="5"/>
      <c r="X269" s="5"/>
      <c r="Y269" s="5"/>
      <c r="Z269" s="4" t="s">
        <v>39</v>
      </c>
      <c r="AA269" s="107">
        <v>43131</v>
      </c>
      <c r="AB269" s="107">
        <v>42740</v>
      </c>
      <c r="AC269" s="4" t="s">
        <v>45</v>
      </c>
      <c r="AD269" s="4" t="s">
        <v>4410</v>
      </c>
    </row>
    <row r="270" spans="1:30" ht="108.75" x14ac:dyDescent="0.25">
      <c r="A270" s="3">
        <v>2230868</v>
      </c>
      <c r="B270" s="4" t="s">
        <v>94</v>
      </c>
      <c r="C270" s="4" t="s">
        <v>95</v>
      </c>
      <c r="D270" s="4" t="s">
        <v>1701</v>
      </c>
      <c r="E270" s="4" t="s">
        <v>1702</v>
      </c>
      <c r="F270" s="4"/>
      <c r="G270" s="4" t="s">
        <v>29</v>
      </c>
      <c r="H270" s="4" t="s">
        <v>3426</v>
      </c>
      <c r="I270" s="4" t="s">
        <v>4269</v>
      </c>
      <c r="J270" s="4" t="s">
        <v>21</v>
      </c>
      <c r="K270" s="9">
        <v>22</v>
      </c>
      <c r="L270" s="5"/>
      <c r="M270" s="5"/>
      <c r="N270" s="5">
        <v>3.69</v>
      </c>
      <c r="O270" s="5">
        <v>0.15</v>
      </c>
      <c r="P270" s="106">
        <v>5</v>
      </c>
      <c r="Q270" s="5"/>
      <c r="R270" s="5"/>
      <c r="S270" s="5"/>
      <c r="T270" s="4"/>
      <c r="U270" s="4"/>
      <c r="V270" s="5"/>
      <c r="W270" s="5"/>
      <c r="X270" s="5"/>
      <c r="Y270" s="5"/>
      <c r="Z270" s="4" t="s">
        <v>4385</v>
      </c>
      <c r="AA270" s="107">
        <v>42353</v>
      </c>
      <c r="AB270" s="107">
        <v>42017</v>
      </c>
      <c r="AC270" s="4" t="s">
        <v>45</v>
      </c>
      <c r="AD270" s="4" t="s">
        <v>4411</v>
      </c>
    </row>
    <row r="271" spans="1:30" ht="144.75" x14ac:dyDescent="0.25">
      <c r="A271" s="6">
        <v>2246395</v>
      </c>
      <c r="B271" s="7" t="s">
        <v>94</v>
      </c>
      <c r="C271" s="7" t="s">
        <v>95</v>
      </c>
      <c r="D271" s="7" t="s">
        <v>1703</v>
      </c>
      <c r="E271" s="7" t="s">
        <v>1704</v>
      </c>
      <c r="F271" s="7"/>
      <c r="G271" s="7" t="s">
        <v>29</v>
      </c>
      <c r="H271" s="7" t="s">
        <v>3426</v>
      </c>
      <c r="I271" s="7" t="s">
        <v>4269</v>
      </c>
      <c r="J271" s="7" t="s">
        <v>21</v>
      </c>
      <c r="K271" s="10">
        <v>1</v>
      </c>
      <c r="L271" s="8"/>
      <c r="M271" s="8"/>
      <c r="N271" s="8">
        <v>1.51</v>
      </c>
      <c r="O271" s="8">
        <v>0.28999999999999998</v>
      </c>
      <c r="P271" s="105">
        <v>5</v>
      </c>
      <c r="Q271" s="8"/>
      <c r="R271" s="8"/>
      <c r="S271" s="8"/>
      <c r="T271" s="7"/>
      <c r="U271" s="4"/>
      <c r="V271" s="5"/>
      <c r="W271" s="5"/>
      <c r="X271" s="5"/>
      <c r="Y271" s="5"/>
      <c r="Z271" s="4" t="s">
        <v>2779</v>
      </c>
      <c r="AA271" s="107">
        <v>42353</v>
      </c>
      <c r="AB271" s="107">
        <v>42237</v>
      </c>
      <c r="AC271" s="4" t="s">
        <v>45</v>
      </c>
      <c r="AD271" s="4" t="s">
        <v>4412</v>
      </c>
    </row>
    <row r="272" spans="1:30" ht="204.75" x14ac:dyDescent="0.25">
      <c r="A272" s="3">
        <v>2234863</v>
      </c>
      <c r="B272" s="4" t="s">
        <v>94</v>
      </c>
      <c r="C272" s="4" t="s">
        <v>95</v>
      </c>
      <c r="D272" s="4" t="s">
        <v>1705</v>
      </c>
      <c r="E272" s="4" t="s">
        <v>1706</v>
      </c>
      <c r="F272" s="4"/>
      <c r="G272" s="4" t="s">
        <v>4268</v>
      </c>
      <c r="H272" s="4" t="s">
        <v>22</v>
      </c>
      <c r="I272" s="4" t="s">
        <v>4269</v>
      </c>
      <c r="J272" s="4" t="s">
        <v>21</v>
      </c>
      <c r="K272" s="9">
        <v>10</v>
      </c>
      <c r="L272" s="5"/>
      <c r="M272" s="5"/>
      <c r="N272" s="5">
        <v>0.48</v>
      </c>
      <c r="O272" s="5">
        <v>0.12</v>
      </c>
      <c r="P272" s="106">
        <v>7</v>
      </c>
      <c r="Q272" s="5"/>
      <c r="R272" s="5"/>
      <c r="S272" s="5"/>
      <c r="T272" s="4"/>
      <c r="U272" s="4"/>
      <c r="V272" s="5"/>
      <c r="W272" s="5"/>
      <c r="X272" s="5"/>
      <c r="Y272" s="5"/>
      <c r="Z272" s="4" t="s">
        <v>4403</v>
      </c>
      <c r="AA272" s="107">
        <v>42353</v>
      </c>
      <c r="AB272" s="107">
        <v>42355</v>
      </c>
      <c r="AC272" s="4" t="s">
        <v>45</v>
      </c>
      <c r="AD272" s="4" t="s">
        <v>4413</v>
      </c>
    </row>
    <row r="273" spans="1:30" ht="204.75" x14ac:dyDescent="0.25">
      <c r="A273" s="6">
        <v>2237315</v>
      </c>
      <c r="B273" s="7" t="s">
        <v>94</v>
      </c>
      <c r="C273" s="7" t="s">
        <v>95</v>
      </c>
      <c r="D273" s="7" t="s">
        <v>1707</v>
      </c>
      <c r="E273" s="7" t="s">
        <v>1708</v>
      </c>
      <c r="F273" s="7"/>
      <c r="G273" s="7" t="s">
        <v>4268</v>
      </c>
      <c r="H273" s="7" t="s">
        <v>22</v>
      </c>
      <c r="I273" s="7" t="s">
        <v>4269</v>
      </c>
      <c r="J273" s="7" t="s">
        <v>21</v>
      </c>
      <c r="K273" s="10">
        <v>12</v>
      </c>
      <c r="L273" s="8"/>
      <c r="M273" s="8"/>
      <c r="N273" s="8">
        <v>0.56000000000000005</v>
      </c>
      <c r="O273" s="8">
        <v>0.12</v>
      </c>
      <c r="P273" s="105">
        <v>7</v>
      </c>
      <c r="Q273" s="8"/>
      <c r="R273" s="8"/>
      <c r="S273" s="8"/>
      <c r="T273" s="7"/>
      <c r="U273" s="4"/>
      <c r="V273" s="5"/>
      <c r="W273" s="5"/>
      <c r="X273" s="5"/>
      <c r="Y273" s="5"/>
      <c r="Z273" s="4" t="s">
        <v>4403</v>
      </c>
      <c r="AA273" s="107">
        <v>42353</v>
      </c>
      <c r="AB273" s="107">
        <v>42108</v>
      </c>
      <c r="AC273" s="4" t="s">
        <v>45</v>
      </c>
      <c r="AD273" s="4" t="s">
        <v>4414</v>
      </c>
    </row>
    <row r="274" spans="1:30" ht="240.75" x14ac:dyDescent="0.25">
      <c r="A274" s="3">
        <v>2237316</v>
      </c>
      <c r="B274" s="4" t="s">
        <v>94</v>
      </c>
      <c r="C274" s="4" t="s">
        <v>95</v>
      </c>
      <c r="D274" s="4" t="s">
        <v>1709</v>
      </c>
      <c r="E274" s="4" t="s">
        <v>1710</v>
      </c>
      <c r="F274" s="4" t="s">
        <v>1677</v>
      </c>
      <c r="G274" s="4" t="s">
        <v>4268</v>
      </c>
      <c r="H274" s="4" t="s">
        <v>22</v>
      </c>
      <c r="I274" s="4" t="s">
        <v>4269</v>
      </c>
      <c r="J274" s="4" t="s">
        <v>21</v>
      </c>
      <c r="K274" s="9">
        <v>15</v>
      </c>
      <c r="L274" s="5"/>
      <c r="M274" s="5"/>
      <c r="N274" s="5">
        <v>0.69</v>
      </c>
      <c r="O274" s="5">
        <v>0.17</v>
      </c>
      <c r="P274" s="106">
        <v>7</v>
      </c>
      <c r="Q274" s="5"/>
      <c r="R274" s="5"/>
      <c r="S274" s="5"/>
      <c r="T274" s="4"/>
      <c r="U274" s="4"/>
      <c r="V274" s="5"/>
      <c r="W274" s="5"/>
      <c r="X274" s="5"/>
      <c r="Y274" s="5"/>
      <c r="Z274" s="4" t="s">
        <v>4405</v>
      </c>
      <c r="AA274" s="107">
        <v>42234</v>
      </c>
      <c r="AB274" s="107">
        <v>42108</v>
      </c>
      <c r="AC274" s="4" t="s">
        <v>45</v>
      </c>
      <c r="AD274" s="4" t="s">
        <v>4415</v>
      </c>
    </row>
    <row r="275" spans="1:30" ht="264.75" x14ac:dyDescent="0.25">
      <c r="A275" s="6">
        <v>2236049</v>
      </c>
      <c r="B275" s="7" t="s">
        <v>94</v>
      </c>
      <c r="C275" s="7" t="s">
        <v>95</v>
      </c>
      <c r="D275" s="7" t="s">
        <v>1711</v>
      </c>
      <c r="E275" s="7" t="s">
        <v>1712</v>
      </c>
      <c r="F275" s="7"/>
      <c r="G275" s="7" t="s">
        <v>4268</v>
      </c>
      <c r="H275" s="7" t="s">
        <v>22</v>
      </c>
      <c r="I275" s="7" t="s">
        <v>4269</v>
      </c>
      <c r="J275" s="7" t="s">
        <v>21</v>
      </c>
      <c r="K275" s="10">
        <v>15</v>
      </c>
      <c r="L275" s="8"/>
      <c r="M275" s="8"/>
      <c r="N275" s="8">
        <v>0.78</v>
      </c>
      <c r="O275" s="8">
        <v>0.17</v>
      </c>
      <c r="P275" s="105">
        <v>7</v>
      </c>
      <c r="Q275" s="8"/>
      <c r="R275" s="8"/>
      <c r="S275" s="8"/>
      <c r="T275" s="7"/>
      <c r="U275" s="4"/>
      <c r="V275" s="5"/>
      <c r="W275" s="5"/>
      <c r="X275" s="5"/>
      <c r="Y275" s="5"/>
      <c r="Z275" s="4" t="s">
        <v>4305</v>
      </c>
      <c r="AA275" s="107">
        <v>42353</v>
      </c>
      <c r="AB275" s="107">
        <v>42102</v>
      </c>
      <c r="AC275" s="4" t="s">
        <v>45</v>
      </c>
      <c r="AD275" s="4" t="s">
        <v>4416</v>
      </c>
    </row>
    <row r="276" spans="1:30" ht="204.75" x14ac:dyDescent="0.25">
      <c r="A276" s="3">
        <v>2257287</v>
      </c>
      <c r="B276" s="4" t="s">
        <v>94</v>
      </c>
      <c r="C276" s="4" t="s">
        <v>95</v>
      </c>
      <c r="D276" s="4" t="s">
        <v>1713</v>
      </c>
      <c r="E276" s="4" t="s">
        <v>1714</v>
      </c>
      <c r="F276" s="4"/>
      <c r="G276" s="4" t="s">
        <v>4268</v>
      </c>
      <c r="H276" s="4" t="s">
        <v>22</v>
      </c>
      <c r="I276" s="4" t="s">
        <v>4269</v>
      </c>
      <c r="J276" s="4" t="s">
        <v>21</v>
      </c>
      <c r="K276" s="9">
        <v>8</v>
      </c>
      <c r="L276" s="5"/>
      <c r="M276" s="5"/>
      <c r="N276" s="5">
        <v>0.57999999999999996</v>
      </c>
      <c r="O276" s="5">
        <v>0.18</v>
      </c>
      <c r="P276" s="106">
        <v>7</v>
      </c>
      <c r="Q276" s="5"/>
      <c r="R276" s="5"/>
      <c r="S276" s="5"/>
      <c r="T276" s="4"/>
      <c r="U276" s="4"/>
      <c r="V276" s="5"/>
      <c r="W276" s="5"/>
      <c r="X276" s="5"/>
      <c r="Y276" s="5"/>
      <c r="Z276" s="4" t="s">
        <v>4403</v>
      </c>
      <c r="AA276" s="107">
        <v>42754</v>
      </c>
      <c r="AB276" s="107">
        <v>42394</v>
      </c>
      <c r="AC276" s="4" t="s">
        <v>45</v>
      </c>
      <c r="AD276" s="4" t="s">
        <v>4417</v>
      </c>
    </row>
    <row r="277" spans="1:30" ht="204.75" x14ac:dyDescent="0.25">
      <c r="A277" s="6">
        <v>2257288</v>
      </c>
      <c r="B277" s="7" t="s">
        <v>94</v>
      </c>
      <c r="C277" s="7" t="s">
        <v>95</v>
      </c>
      <c r="D277" s="7" t="s">
        <v>1715</v>
      </c>
      <c r="E277" s="7" t="s">
        <v>1716</v>
      </c>
      <c r="F277" s="7"/>
      <c r="G277" s="7" t="s">
        <v>4268</v>
      </c>
      <c r="H277" s="7" t="s">
        <v>22</v>
      </c>
      <c r="I277" s="7" t="s">
        <v>4269</v>
      </c>
      <c r="J277" s="7" t="s">
        <v>21</v>
      </c>
      <c r="K277" s="10">
        <v>8</v>
      </c>
      <c r="L277" s="8"/>
      <c r="M277" s="8"/>
      <c r="N277" s="8">
        <v>0.57999999999999996</v>
      </c>
      <c r="O277" s="8">
        <v>0.28000000000000003</v>
      </c>
      <c r="P277" s="105">
        <v>7</v>
      </c>
      <c r="Q277" s="8"/>
      <c r="R277" s="8"/>
      <c r="S277" s="8"/>
      <c r="T277" s="7"/>
      <c r="U277" s="4"/>
      <c r="V277" s="5"/>
      <c r="W277" s="5"/>
      <c r="X277" s="5"/>
      <c r="Y277" s="5"/>
      <c r="Z277" s="4" t="s">
        <v>4403</v>
      </c>
      <c r="AA277" s="107">
        <v>42754</v>
      </c>
      <c r="AB277" s="107">
        <v>42394</v>
      </c>
      <c r="AC277" s="4" t="s">
        <v>45</v>
      </c>
      <c r="AD277" s="4" t="s">
        <v>4418</v>
      </c>
    </row>
    <row r="278" spans="1:30" ht="120.75" x14ac:dyDescent="0.25">
      <c r="A278" s="3">
        <v>2257289</v>
      </c>
      <c r="B278" s="4" t="s">
        <v>94</v>
      </c>
      <c r="C278" s="4" t="s">
        <v>95</v>
      </c>
      <c r="D278" s="4" t="s">
        <v>1717</v>
      </c>
      <c r="E278" s="4" t="s">
        <v>1718</v>
      </c>
      <c r="F278" s="4"/>
      <c r="G278" s="4" t="s">
        <v>29</v>
      </c>
      <c r="H278" s="4" t="s">
        <v>22</v>
      </c>
      <c r="I278" s="4" t="s">
        <v>4269</v>
      </c>
      <c r="J278" s="4" t="s">
        <v>21</v>
      </c>
      <c r="K278" s="9">
        <v>8</v>
      </c>
      <c r="L278" s="5"/>
      <c r="M278" s="5"/>
      <c r="N278" s="5">
        <v>0.6</v>
      </c>
      <c r="O278" s="5">
        <v>0.28000000000000003</v>
      </c>
      <c r="P278" s="106">
        <v>2</v>
      </c>
      <c r="Q278" s="5"/>
      <c r="R278" s="5"/>
      <c r="S278" s="5"/>
      <c r="T278" s="4"/>
      <c r="U278" s="4"/>
      <c r="V278" s="5"/>
      <c r="W278" s="5"/>
      <c r="X278" s="5"/>
      <c r="Y278" s="5"/>
      <c r="Z278" s="4" t="s">
        <v>2777</v>
      </c>
      <c r="AA278" s="107">
        <v>42754</v>
      </c>
      <c r="AB278" s="107">
        <v>42394</v>
      </c>
      <c r="AC278" s="4" t="s">
        <v>45</v>
      </c>
      <c r="AD278" s="4" t="s">
        <v>4419</v>
      </c>
    </row>
    <row r="279" spans="1:30" ht="144.75" x14ac:dyDescent="0.25">
      <c r="A279" s="6">
        <v>2260784</v>
      </c>
      <c r="B279" s="7" t="s">
        <v>94</v>
      </c>
      <c r="C279" s="7" t="s">
        <v>95</v>
      </c>
      <c r="D279" s="7" t="s">
        <v>1719</v>
      </c>
      <c r="E279" s="7" t="s">
        <v>1720</v>
      </c>
      <c r="F279" s="7"/>
      <c r="G279" s="7" t="s">
        <v>29</v>
      </c>
      <c r="H279" s="7" t="s">
        <v>22</v>
      </c>
      <c r="I279" s="7" t="s">
        <v>4269</v>
      </c>
      <c r="J279" s="7" t="s">
        <v>21</v>
      </c>
      <c r="K279" s="10">
        <v>24</v>
      </c>
      <c r="L279" s="8"/>
      <c r="M279" s="8"/>
      <c r="N279" s="8">
        <v>0.7</v>
      </c>
      <c r="O279" s="8">
        <v>0.16</v>
      </c>
      <c r="P279" s="105">
        <v>7</v>
      </c>
      <c r="Q279" s="8"/>
      <c r="R279" s="8"/>
      <c r="S279" s="8"/>
      <c r="T279" s="7"/>
      <c r="U279" s="4"/>
      <c r="V279" s="5"/>
      <c r="W279" s="5"/>
      <c r="X279" s="5"/>
      <c r="Y279" s="5"/>
      <c r="Z279" s="4" t="s">
        <v>2779</v>
      </c>
      <c r="AA279" s="107">
        <v>42570</v>
      </c>
      <c r="AB279" s="107">
        <v>42424</v>
      </c>
      <c r="AC279" s="4" t="s">
        <v>45</v>
      </c>
      <c r="AD279" s="4" t="s">
        <v>4420</v>
      </c>
    </row>
    <row r="280" spans="1:30" ht="240.75" x14ac:dyDescent="0.25">
      <c r="A280" s="3">
        <v>2260785</v>
      </c>
      <c r="B280" s="4" t="s">
        <v>94</v>
      </c>
      <c r="C280" s="4" t="s">
        <v>95</v>
      </c>
      <c r="D280" s="4" t="s">
        <v>1721</v>
      </c>
      <c r="E280" s="4" t="s">
        <v>1722</v>
      </c>
      <c r="F280" s="4"/>
      <c r="G280" s="4" t="s">
        <v>4268</v>
      </c>
      <c r="H280" s="4" t="s">
        <v>22</v>
      </c>
      <c r="I280" s="4" t="s">
        <v>4269</v>
      </c>
      <c r="J280" s="4" t="s">
        <v>21</v>
      </c>
      <c r="K280" s="9">
        <v>19</v>
      </c>
      <c r="L280" s="5"/>
      <c r="M280" s="5"/>
      <c r="N280" s="5">
        <v>0.65</v>
      </c>
      <c r="O280" s="5"/>
      <c r="P280" s="106">
        <v>7</v>
      </c>
      <c r="Q280" s="5"/>
      <c r="R280" s="5"/>
      <c r="S280" s="5"/>
      <c r="T280" s="4"/>
      <c r="U280" s="4"/>
      <c r="V280" s="5"/>
      <c r="W280" s="5"/>
      <c r="X280" s="5"/>
      <c r="Y280" s="5"/>
      <c r="Z280" s="4" t="s">
        <v>4421</v>
      </c>
      <c r="AA280" s="107">
        <v>42570</v>
      </c>
      <c r="AB280" s="107">
        <v>42424</v>
      </c>
      <c r="AC280" s="4" t="s">
        <v>45</v>
      </c>
      <c r="AD280" s="4" t="s">
        <v>4422</v>
      </c>
    </row>
    <row r="281" spans="1:30" ht="288.75" x14ac:dyDescent="0.25">
      <c r="A281" s="6">
        <v>2260786</v>
      </c>
      <c r="B281" s="7" t="s">
        <v>94</v>
      </c>
      <c r="C281" s="7" t="s">
        <v>95</v>
      </c>
      <c r="D281" s="7" t="s">
        <v>1723</v>
      </c>
      <c r="E281" s="7" t="s">
        <v>1724</v>
      </c>
      <c r="F281" s="7"/>
      <c r="G281" s="7" t="s">
        <v>4268</v>
      </c>
      <c r="H281" s="7" t="s">
        <v>22</v>
      </c>
      <c r="I281" s="7" t="s">
        <v>4269</v>
      </c>
      <c r="J281" s="7" t="s">
        <v>21</v>
      </c>
      <c r="K281" s="10">
        <v>24</v>
      </c>
      <c r="L281" s="8"/>
      <c r="M281" s="8"/>
      <c r="N281" s="8">
        <v>0.86</v>
      </c>
      <c r="O281" s="8"/>
      <c r="P281" s="105">
        <v>7</v>
      </c>
      <c r="Q281" s="8"/>
      <c r="R281" s="8"/>
      <c r="S281" s="8"/>
      <c r="T281" s="7"/>
      <c r="U281" s="4"/>
      <c r="V281" s="5"/>
      <c r="W281" s="5"/>
      <c r="X281" s="5"/>
      <c r="Y281" s="5"/>
      <c r="Z281" s="4" t="s">
        <v>4272</v>
      </c>
      <c r="AA281" s="107">
        <v>42567</v>
      </c>
      <c r="AB281" s="107">
        <v>42424</v>
      </c>
      <c r="AC281" s="4" t="s">
        <v>45</v>
      </c>
      <c r="AD281" s="4" t="s">
        <v>4423</v>
      </c>
    </row>
    <row r="282" spans="1:30" ht="288.75" x14ac:dyDescent="0.25">
      <c r="A282" s="3">
        <v>2260669</v>
      </c>
      <c r="B282" s="4" t="s">
        <v>94</v>
      </c>
      <c r="C282" s="4" t="s">
        <v>95</v>
      </c>
      <c r="D282" s="4" t="s">
        <v>1725</v>
      </c>
      <c r="E282" s="4" t="s">
        <v>1726</v>
      </c>
      <c r="F282" s="4"/>
      <c r="G282" s="4" t="s">
        <v>4268</v>
      </c>
      <c r="H282" s="4" t="s">
        <v>22</v>
      </c>
      <c r="I282" s="4" t="s">
        <v>4269</v>
      </c>
      <c r="J282" s="4" t="s">
        <v>21</v>
      </c>
      <c r="K282" s="9">
        <v>24</v>
      </c>
      <c r="L282" s="5"/>
      <c r="M282" s="5"/>
      <c r="N282" s="5">
        <v>0.77</v>
      </c>
      <c r="O282" s="5">
        <v>0.17</v>
      </c>
      <c r="P282" s="106">
        <v>7</v>
      </c>
      <c r="Q282" s="5"/>
      <c r="R282" s="5"/>
      <c r="S282" s="5"/>
      <c r="T282" s="4"/>
      <c r="U282" s="4"/>
      <c r="V282" s="5"/>
      <c r="W282" s="5"/>
      <c r="X282" s="5"/>
      <c r="Y282" s="5"/>
      <c r="Z282" s="4" t="s">
        <v>4272</v>
      </c>
      <c r="AA282" s="107">
        <v>42570</v>
      </c>
      <c r="AB282" s="107">
        <v>42423</v>
      </c>
      <c r="AC282" s="4" t="s">
        <v>45</v>
      </c>
      <c r="AD282" s="4" t="s">
        <v>4424</v>
      </c>
    </row>
    <row r="283" spans="1:30" ht="288.75" x14ac:dyDescent="0.25">
      <c r="A283" s="6">
        <v>2260670</v>
      </c>
      <c r="B283" s="7" t="s">
        <v>94</v>
      </c>
      <c r="C283" s="7" t="s">
        <v>95</v>
      </c>
      <c r="D283" s="7" t="s">
        <v>1727</v>
      </c>
      <c r="E283" s="7" t="s">
        <v>1728</v>
      </c>
      <c r="F283" s="7"/>
      <c r="G283" s="7" t="s">
        <v>4268</v>
      </c>
      <c r="H283" s="7" t="s">
        <v>22</v>
      </c>
      <c r="I283" s="7" t="s">
        <v>4269</v>
      </c>
      <c r="J283" s="7" t="s">
        <v>21</v>
      </c>
      <c r="K283" s="10">
        <v>24</v>
      </c>
      <c r="L283" s="8"/>
      <c r="M283" s="8"/>
      <c r="N283" s="8">
        <v>0.79</v>
      </c>
      <c r="O283" s="8">
        <v>0.19</v>
      </c>
      <c r="P283" s="105">
        <v>7</v>
      </c>
      <c r="Q283" s="8"/>
      <c r="R283" s="8"/>
      <c r="S283" s="8"/>
      <c r="T283" s="7"/>
      <c r="U283" s="4"/>
      <c r="V283" s="5"/>
      <c r="W283" s="5"/>
      <c r="X283" s="5"/>
      <c r="Y283" s="5"/>
      <c r="Z283" s="4" t="s">
        <v>4272</v>
      </c>
      <c r="AA283" s="107">
        <v>42570</v>
      </c>
      <c r="AB283" s="107">
        <v>42423</v>
      </c>
      <c r="AC283" s="4" t="s">
        <v>45</v>
      </c>
      <c r="AD283" s="4" t="s">
        <v>4425</v>
      </c>
    </row>
    <row r="284" spans="1:30" ht="180.75" x14ac:dyDescent="0.25">
      <c r="A284" s="3">
        <v>2260790</v>
      </c>
      <c r="B284" s="4" t="s">
        <v>94</v>
      </c>
      <c r="C284" s="4" t="s">
        <v>95</v>
      </c>
      <c r="D284" s="4" t="s">
        <v>1729</v>
      </c>
      <c r="E284" s="4" t="s">
        <v>1730</v>
      </c>
      <c r="F284" s="4"/>
      <c r="G284" s="4" t="s">
        <v>29</v>
      </c>
      <c r="H284" s="4" t="s">
        <v>3426</v>
      </c>
      <c r="I284" s="4" t="s">
        <v>4269</v>
      </c>
      <c r="J284" s="4" t="s">
        <v>21</v>
      </c>
      <c r="K284" s="9">
        <v>10</v>
      </c>
      <c r="L284" s="5"/>
      <c r="M284" s="5"/>
      <c r="N284" s="5">
        <v>1.45</v>
      </c>
      <c r="O284" s="5">
        <v>0.14000000000000001</v>
      </c>
      <c r="P284" s="106">
        <v>5</v>
      </c>
      <c r="Q284" s="5"/>
      <c r="R284" s="5"/>
      <c r="S284" s="5"/>
      <c r="T284" s="4"/>
      <c r="U284" s="4"/>
      <c r="V284" s="5"/>
      <c r="W284" s="5"/>
      <c r="X284" s="5"/>
      <c r="Y284" s="5"/>
      <c r="Z284" s="4" t="s">
        <v>4426</v>
      </c>
      <c r="AA284" s="107">
        <v>42459</v>
      </c>
      <c r="AB284" s="107">
        <v>42424</v>
      </c>
      <c r="AC284" s="4" t="s">
        <v>45</v>
      </c>
      <c r="AD284" s="4" t="s">
        <v>4427</v>
      </c>
    </row>
    <row r="285" spans="1:30" ht="180.75" x14ac:dyDescent="0.25">
      <c r="A285" s="6">
        <v>2260789</v>
      </c>
      <c r="B285" s="7" t="s">
        <v>94</v>
      </c>
      <c r="C285" s="7" t="s">
        <v>95</v>
      </c>
      <c r="D285" s="7" t="s">
        <v>1731</v>
      </c>
      <c r="E285" s="7" t="s">
        <v>1732</v>
      </c>
      <c r="F285" s="7"/>
      <c r="G285" s="7" t="s">
        <v>29</v>
      </c>
      <c r="H285" s="7" t="s">
        <v>3426</v>
      </c>
      <c r="I285" s="7" t="s">
        <v>4269</v>
      </c>
      <c r="J285" s="7" t="s">
        <v>21</v>
      </c>
      <c r="K285" s="10">
        <v>13</v>
      </c>
      <c r="L285" s="8"/>
      <c r="M285" s="8"/>
      <c r="N285" s="8">
        <v>1.43</v>
      </c>
      <c r="O285" s="8">
        <v>0.15</v>
      </c>
      <c r="P285" s="105">
        <v>5</v>
      </c>
      <c r="Q285" s="8"/>
      <c r="R285" s="8"/>
      <c r="S285" s="8"/>
      <c r="T285" s="7"/>
      <c r="U285" s="4"/>
      <c r="V285" s="5"/>
      <c r="W285" s="5"/>
      <c r="X285" s="5"/>
      <c r="Y285" s="5"/>
      <c r="Z285" s="4" t="s">
        <v>4426</v>
      </c>
      <c r="AA285" s="107">
        <v>42459</v>
      </c>
      <c r="AB285" s="107">
        <v>42424</v>
      </c>
      <c r="AC285" s="4" t="s">
        <v>45</v>
      </c>
      <c r="AD285" s="4" t="s">
        <v>4428</v>
      </c>
    </row>
    <row r="286" spans="1:30" ht="180.75" x14ac:dyDescent="0.25">
      <c r="A286" s="3">
        <v>2260788</v>
      </c>
      <c r="B286" s="4" t="s">
        <v>94</v>
      </c>
      <c r="C286" s="4" t="s">
        <v>95</v>
      </c>
      <c r="D286" s="4" t="s">
        <v>1733</v>
      </c>
      <c r="E286" s="4" t="s">
        <v>1734</v>
      </c>
      <c r="F286" s="4"/>
      <c r="G286" s="4" t="s">
        <v>29</v>
      </c>
      <c r="H286" s="4" t="s">
        <v>3426</v>
      </c>
      <c r="I286" s="4" t="s">
        <v>4269</v>
      </c>
      <c r="J286" s="4" t="s">
        <v>21</v>
      </c>
      <c r="K286" s="9">
        <v>26</v>
      </c>
      <c r="L286" s="5"/>
      <c r="M286" s="5"/>
      <c r="N286" s="5">
        <v>1.47</v>
      </c>
      <c r="O286" s="5">
        <v>0.14000000000000001</v>
      </c>
      <c r="P286" s="106">
        <v>5</v>
      </c>
      <c r="Q286" s="5"/>
      <c r="R286" s="5"/>
      <c r="S286" s="5"/>
      <c r="T286" s="4"/>
      <c r="U286" s="4"/>
      <c r="V286" s="5"/>
      <c r="W286" s="5"/>
      <c r="X286" s="5"/>
      <c r="Y286" s="5"/>
      <c r="Z286" s="4" t="s">
        <v>4426</v>
      </c>
      <c r="AA286" s="107">
        <v>42459</v>
      </c>
      <c r="AB286" s="107">
        <v>42424</v>
      </c>
      <c r="AC286" s="4" t="s">
        <v>45</v>
      </c>
      <c r="AD286" s="4" t="s">
        <v>4429</v>
      </c>
    </row>
    <row r="287" spans="1:30" ht="180.75" x14ac:dyDescent="0.25">
      <c r="A287" s="6">
        <v>2260787</v>
      </c>
      <c r="B287" s="7" t="s">
        <v>94</v>
      </c>
      <c r="C287" s="7" t="s">
        <v>95</v>
      </c>
      <c r="D287" s="7" t="s">
        <v>1735</v>
      </c>
      <c r="E287" s="7" t="s">
        <v>1736</v>
      </c>
      <c r="F287" s="7"/>
      <c r="G287" s="7" t="s">
        <v>29</v>
      </c>
      <c r="H287" s="7" t="s">
        <v>3426</v>
      </c>
      <c r="I287" s="7" t="s">
        <v>4269</v>
      </c>
      <c r="J287" s="7" t="s">
        <v>21</v>
      </c>
      <c r="K287" s="10">
        <v>26</v>
      </c>
      <c r="L287" s="8"/>
      <c r="M287" s="8"/>
      <c r="N287" s="8">
        <v>1.44</v>
      </c>
      <c r="O287" s="8">
        <v>0.25</v>
      </c>
      <c r="P287" s="105">
        <v>5</v>
      </c>
      <c r="Q287" s="8"/>
      <c r="R287" s="8"/>
      <c r="S287" s="8"/>
      <c r="T287" s="7"/>
      <c r="U287" s="4"/>
      <c r="V287" s="5"/>
      <c r="W287" s="5"/>
      <c r="X287" s="5"/>
      <c r="Y287" s="5"/>
      <c r="Z287" s="4" t="s">
        <v>4426</v>
      </c>
      <c r="AA287" s="107">
        <v>42459</v>
      </c>
      <c r="AB287" s="107">
        <v>42424</v>
      </c>
      <c r="AC287" s="4" t="s">
        <v>45</v>
      </c>
      <c r="AD287" s="4" t="s">
        <v>4430</v>
      </c>
    </row>
    <row r="288" spans="1:30" ht="288.75" x14ac:dyDescent="0.25">
      <c r="A288" s="3">
        <v>2269148</v>
      </c>
      <c r="B288" s="4" t="s">
        <v>94</v>
      </c>
      <c r="C288" s="4" t="s">
        <v>95</v>
      </c>
      <c r="D288" s="4" t="s">
        <v>1737</v>
      </c>
      <c r="E288" s="4" t="s">
        <v>1738</v>
      </c>
      <c r="F288" s="4"/>
      <c r="G288" s="4" t="s">
        <v>4268</v>
      </c>
      <c r="H288" s="4" t="s">
        <v>22</v>
      </c>
      <c r="I288" s="4" t="s">
        <v>4269</v>
      </c>
      <c r="J288" s="4" t="s">
        <v>21</v>
      </c>
      <c r="K288" s="9">
        <v>15</v>
      </c>
      <c r="L288" s="5"/>
      <c r="M288" s="5"/>
      <c r="N288" s="5">
        <v>0.91</v>
      </c>
      <c r="O288" s="5">
        <v>0.16</v>
      </c>
      <c r="P288" s="106">
        <v>12</v>
      </c>
      <c r="Q288" s="5"/>
      <c r="R288" s="5"/>
      <c r="S288" s="5"/>
      <c r="T288" s="4"/>
      <c r="U288" s="4"/>
      <c r="V288" s="5"/>
      <c r="W288" s="5"/>
      <c r="X288" s="5"/>
      <c r="Y288" s="5"/>
      <c r="Z288" s="4" t="s">
        <v>4272</v>
      </c>
      <c r="AA288" s="107">
        <v>42719</v>
      </c>
      <c r="AB288" s="107">
        <v>42528</v>
      </c>
      <c r="AC288" s="4" t="s">
        <v>45</v>
      </c>
      <c r="AD288" s="4" t="s">
        <v>4431</v>
      </c>
    </row>
    <row r="289" spans="1:30" ht="240.75" x14ac:dyDescent="0.25">
      <c r="A289" s="6">
        <v>2269147</v>
      </c>
      <c r="B289" s="7" t="s">
        <v>94</v>
      </c>
      <c r="C289" s="7" t="s">
        <v>95</v>
      </c>
      <c r="D289" s="7" t="s">
        <v>1739</v>
      </c>
      <c r="E289" s="7" t="s">
        <v>1740</v>
      </c>
      <c r="F289" s="7"/>
      <c r="G289" s="7" t="s">
        <v>4268</v>
      </c>
      <c r="H289" s="7" t="s">
        <v>22</v>
      </c>
      <c r="I289" s="7" t="s">
        <v>4269</v>
      </c>
      <c r="J289" s="7" t="s">
        <v>21</v>
      </c>
      <c r="K289" s="10">
        <v>15</v>
      </c>
      <c r="L289" s="8"/>
      <c r="M289" s="8"/>
      <c r="N289" s="8">
        <v>0.88</v>
      </c>
      <c r="O289" s="8">
        <v>0.16</v>
      </c>
      <c r="P289" s="105">
        <v>12</v>
      </c>
      <c r="Q289" s="8"/>
      <c r="R289" s="8"/>
      <c r="S289" s="8"/>
      <c r="T289" s="7"/>
      <c r="U289" s="4"/>
      <c r="V289" s="5"/>
      <c r="W289" s="5"/>
      <c r="X289" s="5"/>
      <c r="Y289" s="5"/>
      <c r="Z289" s="4" t="s">
        <v>4405</v>
      </c>
      <c r="AA289" s="107">
        <v>42719</v>
      </c>
      <c r="AB289" s="107">
        <v>42528</v>
      </c>
      <c r="AC289" s="4" t="s">
        <v>45</v>
      </c>
      <c r="AD289" s="4" t="s">
        <v>4432</v>
      </c>
    </row>
    <row r="290" spans="1:30" ht="240.75" x14ac:dyDescent="0.25">
      <c r="A290" s="3">
        <v>2269146</v>
      </c>
      <c r="B290" s="4" t="s">
        <v>94</v>
      </c>
      <c r="C290" s="4" t="s">
        <v>95</v>
      </c>
      <c r="D290" s="4" t="s">
        <v>1741</v>
      </c>
      <c r="E290" s="4" t="s">
        <v>1742</v>
      </c>
      <c r="F290" s="4"/>
      <c r="G290" s="4" t="s">
        <v>4268</v>
      </c>
      <c r="H290" s="4" t="s">
        <v>22</v>
      </c>
      <c r="I290" s="4" t="s">
        <v>4269</v>
      </c>
      <c r="J290" s="4" t="s">
        <v>21</v>
      </c>
      <c r="K290" s="9">
        <v>15</v>
      </c>
      <c r="L290" s="5"/>
      <c r="M290" s="5"/>
      <c r="N290" s="5">
        <v>0.56999999999999995</v>
      </c>
      <c r="O290" s="5">
        <v>0.14000000000000001</v>
      </c>
      <c r="P290" s="106">
        <v>12</v>
      </c>
      <c r="Q290" s="5"/>
      <c r="R290" s="5"/>
      <c r="S290" s="5"/>
      <c r="T290" s="4"/>
      <c r="U290" s="4"/>
      <c r="V290" s="5"/>
      <c r="W290" s="5"/>
      <c r="X290" s="5"/>
      <c r="Y290" s="5"/>
      <c r="Z290" s="4" t="s">
        <v>4405</v>
      </c>
      <c r="AA290" s="107">
        <v>42719</v>
      </c>
      <c r="AB290" s="107">
        <v>42528</v>
      </c>
      <c r="AC290" s="4" t="s">
        <v>45</v>
      </c>
      <c r="AD290" s="4" t="s">
        <v>4433</v>
      </c>
    </row>
    <row r="291" spans="1:30" ht="204.75" x14ac:dyDescent="0.25">
      <c r="A291" s="6">
        <v>2263604</v>
      </c>
      <c r="B291" s="7" t="s">
        <v>94</v>
      </c>
      <c r="C291" s="7" t="s">
        <v>95</v>
      </c>
      <c r="D291" s="7" t="s">
        <v>1743</v>
      </c>
      <c r="E291" s="7" t="s">
        <v>1744</v>
      </c>
      <c r="F291" s="7" t="s">
        <v>1745</v>
      </c>
      <c r="G291" s="7" t="s">
        <v>4268</v>
      </c>
      <c r="H291" s="7" t="s">
        <v>22</v>
      </c>
      <c r="I291" s="7" t="s">
        <v>4269</v>
      </c>
      <c r="J291" s="7" t="s">
        <v>21</v>
      </c>
      <c r="K291" s="10">
        <v>8</v>
      </c>
      <c r="L291" s="8"/>
      <c r="M291" s="8"/>
      <c r="N291" s="8">
        <v>0.6</v>
      </c>
      <c r="O291" s="8">
        <v>0.2</v>
      </c>
      <c r="P291" s="105">
        <v>10</v>
      </c>
      <c r="Q291" s="8"/>
      <c r="R291" s="8"/>
      <c r="S291" s="8"/>
      <c r="T291" s="7"/>
      <c r="U291" s="4"/>
      <c r="V291" s="5"/>
      <c r="W291" s="5"/>
      <c r="X291" s="5"/>
      <c r="Y291" s="5"/>
      <c r="Z291" s="4" t="s">
        <v>4403</v>
      </c>
      <c r="AA291" s="107">
        <v>42570</v>
      </c>
      <c r="AB291" s="107">
        <v>42458</v>
      </c>
      <c r="AC291" s="4" t="s">
        <v>45</v>
      </c>
      <c r="AD291" s="4" t="s">
        <v>4434</v>
      </c>
    </row>
    <row r="292" spans="1:30" ht="168.75" x14ac:dyDescent="0.25">
      <c r="A292" s="3">
        <v>2275558</v>
      </c>
      <c r="B292" s="4" t="s">
        <v>94</v>
      </c>
      <c r="C292" s="4" t="s">
        <v>95</v>
      </c>
      <c r="D292" s="4" t="s">
        <v>1746</v>
      </c>
      <c r="E292" s="4" t="s">
        <v>1747</v>
      </c>
      <c r="F292" s="4"/>
      <c r="G292" s="4" t="s">
        <v>4268</v>
      </c>
      <c r="H292" s="4" t="s">
        <v>22</v>
      </c>
      <c r="I292" s="4" t="s">
        <v>4269</v>
      </c>
      <c r="J292" s="4" t="s">
        <v>21</v>
      </c>
      <c r="K292" s="9">
        <v>9</v>
      </c>
      <c r="L292" s="5"/>
      <c r="M292" s="5"/>
      <c r="N292" s="5">
        <v>1.48</v>
      </c>
      <c r="O292" s="5">
        <v>0.21</v>
      </c>
      <c r="P292" s="106">
        <v>10</v>
      </c>
      <c r="Q292" s="5"/>
      <c r="R292" s="5"/>
      <c r="S292" s="5"/>
      <c r="T292" s="4"/>
      <c r="U292" s="4"/>
      <c r="V292" s="5"/>
      <c r="W292" s="5"/>
      <c r="X292" s="5"/>
      <c r="Y292" s="5"/>
      <c r="Z292" s="4" t="s">
        <v>4435</v>
      </c>
      <c r="AA292" s="107">
        <v>42731</v>
      </c>
      <c r="AB292" s="107">
        <v>42598</v>
      </c>
      <c r="AC292" s="4" t="s">
        <v>45</v>
      </c>
      <c r="AD292" s="4" t="s">
        <v>4436</v>
      </c>
    </row>
    <row r="293" spans="1:30" ht="264.75" x14ac:dyDescent="0.25">
      <c r="A293" s="6">
        <v>2294748</v>
      </c>
      <c r="B293" s="7" t="s">
        <v>94</v>
      </c>
      <c r="C293" s="7" t="s">
        <v>95</v>
      </c>
      <c r="D293" s="7" t="s">
        <v>1748</v>
      </c>
      <c r="E293" s="7" t="s">
        <v>1749</v>
      </c>
      <c r="F293" s="7"/>
      <c r="G293" s="7" t="s">
        <v>4268</v>
      </c>
      <c r="H293" s="7" t="s">
        <v>22</v>
      </c>
      <c r="I293" s="7" t="s">
        <v>4269</v>
      </c>
      <c r="J293" s="7" t="s">
        <v>21</v>
      </c>
      <c r="K293" s="10">
        <v>15</v>
      </c>
      <c r="L293" s="8"/>
      <c r="M293" s="8"/>
      <c r="N293" s="8">
        <v>0.97</v>
      </c>
      <c r="O293" s="8">
        <v>0.21</v>
      </c>
      <c r="P293" s="105">
        <v>12</v>
      </c>
      <c r="Q293" s="8"/>
      <c r="R293" s="8"/>
      <c r="S293" s="8"/>
      <c r="T293" s="7"/>
      <c r="U293" s="4"/>
      <c r="V293" s="5"/>
      <c r="W293" s="5"/>
      <c r="X293" s="5"/>
      <c r="Y293" s="5"/>
      <c r="Z293" s="4" t="s">
        <v>4305</v>
      </c>
      <c r="AA293" s="107">
        <v>43013</v>
      </c>
      <c r="AB293" s="107">
        <v>42845</v>
      </c>
      <c r="AC293" s="4" t="s">
        <v>45</v>
      </c>
      <c r="AD293" s="4" t="s">
        <v>4437</v>
      </c>
    </row>
    <row r="294" spans="1:30" ht="240.75" x14ac:dyDescent="0.25">
      <c r="A294" s="3">
        <v>2294747</v>
      </c>
      <c r="B294" s="4" t="s">
        <v>94</v>
      </c>
      <c r="C294" s="4" t="s">
        <v>95</v>
      </c>
      <c r="D294" s="4" t="s">
        <v>1750</v>
      </c>
      <c r="E294" s="4" t="s">
        <v>1751</v>
      </c>
      <c r="F294" s="4"/>
      <c r="G294" s="4" t="s">
        <v>4268</v>
      </c>
      <c r="H294" s="4" t="s">
        <v>22</v>
      </c>
      <c r="I294" s="4" t="s">
        <v>4269</v>
      </c>
      <c r="J294" s="4" t="s">
        <v>21</v>
      </c>
      <c r="K294" s="9">
        <v>15</v>
      </c>
      <c r="L294" s="5"/>
      <c r="M294" s="5"/>
      <c r="N294" s="5">
        <v>0.96</v>
      </c>
      <c r="O294" s="5">
        <v>0.2</v>
      </c>
      <c r="P294" s="106">
        <v>12</v>
      </c>
      <c r="Q294" s="5"/>
      <c r="R294" s="5"/>
      <c r="S294" s="5"/>
      <c r="T294" s="4"/>
      <c r="U294" s="4"/>
      <c r="V294" s="5"/>
      <c r="W294" s="5"/>
      <c r="X294" s="5"/>
      <c r="Y294" s="5"/>
      <c r="Z294" s="4" t="s">
        <v>4405</v>
      </c>
      <c r="AA294" s="107">
        <v>43013</v>
      </c>
      <c r="AB294" s="107">
        <v>42845</v>
      </c>
      <c r="AC294" s="4" t="s">
        <v>45</v>
      </c>
      <c r="AD294" s="4" t="s">
        <v>4438</v>
      </c>
    </row>
    <row r="295" spans="1:30" ht="240.75" x14ac:dyDescent="0.25">
      <c r="A295" s="6">
        <v>2294608</v>
      </c>
      <c r="B295" s="7" t="s">
        <v>94</v>
      </c>
      <c r="C295" s="7" t="s">
        <v>95</v>
      </c>
      <c r="D295" s="7" t="s">
        <v>1752</v>
      </c>
      <c r="E295" s="7" t="s">
        <v>1753</v>
      </c>
      <c r="F295" s="7"/>
      <c r="G295" s="7" t="s">
        <v>4268</v>
      </c>
      <c r="H295" s="7" t="s">
        <v>22</v>
      </c>
      <c r="I295" s="7" t="s">
        <v>4269</v>
      </c>
      <c r="J295" s="7" t="s">
        <v>21</v>
      </c>
      <c r="K295" s="10">
        <v>15</v>
      </c>
      <c r="L295" s="8"/>
      <c r="M295" s="8"/>
      <c r="N295" s="8">
        <v>0.69</v>
      </c>
      <c r="O295" s="8">
        <v>0.18</v>
      </c>
      <c r="P295" s="105">
        <v>12</v>
      </c>
      <c r="Q295" s="8"/>
      <c r="R295" s="8"/>
      <c r="S295" s="8"/>
      <c r="T295" s="7"/>
      <c r="U295" s="4"/>
      <c r="V295" s="5"/>
      <c r="W295" s="5"/>
      <c r="X295" s="5"/>
      <c r="Y295" s="5"/>
      <c r="Z295" s="4" t="s">
        <v>4405</v>
      </c>
      <c r="AA295" s="107">
        <v>43013</v>
      </c>
      <c r="AB295" s="107">
        <v>42843</v>
      </c>
      <c r="AC295" s="4" t="s">
        <v>45</v>
      </c>
      <c r="AD295" s="4" t="s">
        <v>4439</v>
      </c>
    </row>
    <row r="296" spans="1:30" ht="252.75" x14ac:dyDescent="0.25">
      <c r="A296" s="3">
        <v>2294745</v>
      </c>
      <c r="B296" s="4" t="s">
        <v>94</v>
      </c>
      <c r="C296" s="4" t="s">
        <v>95</v>
      </c>
      <c r="D296" s="4" t="s">
        <v>1754</v>
      </c>
      <c r="E296" s="4" t="s">
        <v>1755</v>
      </c>
      <c r="F296" s="4"/>
      <c r="G296" s="4" t="s">
        <v>4268</v>
      </c>
      <c r="H296" s="4" t="s">
        <v>22</v>
      </c>
      <c r="I296" s="4" t="s">
        <v>4269</v>
      </c>
      <c r="J296" s="4" t="s">
        <v>21</v>
      </c>
      <c r="K296" s="9">
        <v>15</v>
      </c>
      <c r="L296" s="5"/>
      <c r="M296" s="5"/>
      <c r="N296" s="5">
        <v>0.89</v>
      </c>
      <c r="O296" s="5">
        <v>0.21</v>
      </c>
      <c r="P296" s="106">
        <v>12</v>
      </c>
      <c r="Q296" s="5"/>
      <c r="R296" s="5"/>
      <c r="S296" s="5"/>
      <c r="T296" s="4"/>
      <c r="U296" s="4"/>
      <c r="V296" s="5"/>
      <c r="W296" s="5"/>
      <c r="X296" s="5"/>
      <c r="Y296" s="5"/>
      <c r="Z296" s="4" t="s">
        <v>4274</v>
      </c>
      <c r="AA296" s="107">
        <v>43013</v>
      </c>
      <c r="AB296" s="107">
        <v>42845</v>
      </c>
      <c r="AC296" s="4" t="s">
        <v>45</v>
      </c>
      <c r="AD296" s="4" t="s">
        <v>4440</v>
      </c>
    </row>
    <row r="297" spans="1:30" ht="288.75" x14ac:dyDescent="0.25">
      <c r="A297" s="6">
        <v>2294746</v>
      </c>
      <c r="B297" s="7" t="s">
        <v>94</v>
      </c>
      <c r="C297" s="7" t="s">
        <v>95</v>
      </c>
      <c r="D297" s="7" t="s">
        <v>1756</v>
      </c>
      <c r="E297" s="7" t="s">
        <v>1757</v>
      </c>
      <c r="F297" s="7"/>
      <c r="G297" s="7" t="s">
        <v>4268</v>
      </c>
      <c r="H297" s="7" t="s">
        <v>22</v>
      </c>
      <c r="I297" s="7" t="s">
        <v>4269</v>
      </c>
      <c r="J297" s="7" t="s">
        <v>21</v>
      </c>
      <c r="K297" s="10">
        <v>15</v>
      </c>
      <c r="L297" s="8"/>
      <c r="M297" s="8"/>
      <c r="N297" s="8">
        <v>1.06</v>
      </c>
      <c r="O297" s="8">
        <v>0.2</v>
      </c>
      <c r="P297" s="105">
        <v>12</v>
      </c>
      <c r="Q297" s="8"/>
      <c r="R297" s="8"/>
      <c r="S297" s="8"/>
      <c r="T297" s="7"/>
      <c r="U297" s="4"/>
      <c r="V297" s="5"/>
      <c r="W297" s="5"/>
      <c r="X297" s="5"/>
      <c r="Y297" s="5"/>
      <c r="Z297" s="4" t="s">
        <v>4272</v>
      </c>
      <c r="AA297" s="107">
        <v>43013</v>
      </c>
      <c r="AB297" s="107">
        <v>42845</v>
      </c>
      <c r="AC297" s="4" t="s">
        <v>45</v>
      </c>
      <c r="AD297" s="4" t="s">
        <v>4441</v>
      </c>
    </row>
    <row r="298" spans="1:30" ht="204.75" x14ac:dyDescent="0.25">
      <c r="A298" s="3">
        <v>2294742</v>
      </c>
      <c r="B298" s="4" t="s">
        <v>94</v>
      </c>
      <c r="C298" s="4" t="s">
        <v>95</v>
      </c>
      <c r="D298" s="4" t="s">
        <v>1758</v>
      </c>
      <c r="E298" s="4" t="s">
        <v>1759</v>
      </c>
      <c r="F298" s="4" t="s">
        <v>1760</v>
      </c>
      <c r="G298" s="4" t="s">
        <v>4268</v>
      </c>
      <c r="H298" s="4" t="s">
        <v>22</v>
      </c>
      <c r="I298" s="4" t="s">
        <v>4269</v>
      </c>
      <c r="J298" s="4" t="s">
        <v>21</v>
      </c>
      <c r="K298" s="9">
        <v>13</v>
      </c>
      <c r="L298" s="5"/>
      <c r="M298" s="5"/>
      <c r="N298" s="5">
        <v>0.59</v>
      </c>
      <c r="O298" s="5">
        <v>0.14000000000000001</v>
      </c>
      <c r="P298" s="106">
        <v>10</v>
      </c>
      <c r="Q298" s="5"/>
      <c r="R298" s="5"/>
      <c r="S298" s="5"/>
      <c r="T298" s="4"/>
      <c r="U298" s="4"/>
      <c r="V298" s="5"/>
      <c r="W298" s="5"/>
      <c r="X298" s="5"/>
      <c r="Y298" s="5"/>
      <c r="Z298" s="4" t="s">
        <v>4403</v>
      </c>
      <c r="AA298" s="107">
        <v>43013</v>
      </c>
      <c r="AB298" s="107">
        <v>43110</v>
      </c>
      <c r="AC298" s="4" t="s">
        <v>45</v>
      </c>
      <c r="AD298" s="4" t="s">
        <v>4442</v>
      </c>
    </row>
    <row r="299" spans="1:30" ht="120.75" x14ac:dyDescent="0.25">
      <c r="A299" s="6">
        <v>2302139</v>
      </c>
      <c r="B299" s="7" t="s">
        <v>94</v>
      </c>
      <c r="C299" s="7" t="s">
        <v>95</v>
      </c>
      <c r="D299" s="7" t="s">
        <v>1761</v>
      </c>
      <c r="E299" s="7" t="s">
        <v>1762</v>
      </c>
      <c r="F299" s="7"/>
      <c r="G299" s="7" t="s">
        <v>29</v>
      </c>
      <c r="H299" s="7" t="s">
        <v>22</v>
      </c>
      <c r="I299" s="7" t="s">
        <v>4269</v>
      </c>
      <c r="J299" s="7" t="s">
        <v>21</v>
      </c>
      <c r="K299" s="10">
        <v>8</v>
      </c>
      <c r="L299" s="8"/>
      <c r="M299" s="8"/>
      <c r="N299" s="8">
        <v>0.73</v>
      </c>
      <c r="O299" s="8">
        <v>0.2</v>
      </c>
      <c r="P299" s="105">
        <v>1</v>
      </c>
      <c r="Q299" s="8"/>
      <c r="R299" s="8"/>
      <c r="S299" s="8"/>
      <c r="T299" s="7"/>
      <c r="U299" s="4"/>
      <c r="V299" s="5"/>
      <c r="W299" s="5"/>
      <c r="X299" s="5"/>
      <c r="Y299" s="5"/>
      <c r="Z299" s="4" t="s">
        <v>2777</v>
      </c>
      <c r="AA299" s="107">
        <v>43053</v>
      </c>
      <c r="AB299" s="107">
        <v>42962</v>
      </c>
      <c r="AC299" s="4" t="s">
        <v>45</v>
      </c>
      <c r="AD299" s="4" t="s">
        <v>4443</v>
      </c>
    </row>
    <row r="300" spans="1:30" ht="120.75" x14ac:dyDescent="0.25">
      <c r="A300" s="3">
        <v>2302140</v>
      </c>
      <c r="B300" s="4" t="s">
        <v>94</v>
      </c>
      <c r="C300" s="4" t="s">
        <v>95</v>
      </c>
      <c r="D300" s="4" t="s">
        <v>1763</v>
      </c>
      <c r="E300" s="4" t="s">
        <v>1764</v>
      </c>
      <c r="F300" s="4"/>
      <c r="G300" s="4" t="s">
        <v>29</v>
      </c>
      <c r="H300" s="4" t="s">
        <v>22</v>
      </c>
      <c r="I300" s="4" t="s">
        <v>4269</v>
      </c>
      <c r="J300" s="4" t="s">
        <v>21</v>
      </c>
      <c r="K300" s="9">
        <v>8</v>
      </c>
      <c r="L300" s="5"/>
      <c r="M300" s="5"/>
      <c r="N300" s="5">
        <v>0.71</v>
      </c>
      <c r="O300" s="5">
        <v>0.18</v>
      </c>
      <c r="P300" s="106">
        <v>1</v>
      </c>
      <c r="Q300" s="5"/>
      <c r="R300" s="5"/>
      <c r="S300" s="5"/>
      <c r="T300" s="4"/>
      <c r="U300" s="4"/>
      <c r="V300" s="5"/>
      <c r="W300" s="5"/>
      <c r="X300" s="5"/>
      <c r="Y300" s="5"/>
      <c r="Z300" s="4" t="s">
        <v>2777</v>
      </c>
      <c r="AA300" s="107">
        <v>43053</v>
      </c>
      <c r="AB300" s="107">
        <v>42962</v>
      </c>
      <c r="AC300" s="4" t="s">
        <v>45</v>
      </c>
      <c r="AD300" s="4" t="s">
        <v>4444</v>
      </c>
    </row>
    <row r="301" spans="1:30" ht="180.75" x14ac:dyDescent="0.25">
      <c r="A301" s="6">
        <v>2296281</v>
      </c>
      <c r="B301" s="7" t="s">
        <v>94</v>
      </c>
      <c r="C301" s="7" t="s">
        <v>95</v>
      </c>
      <c r="D301" s="7" t="s">
        <v>1765</v>
      </c>
      <c r="E301" s="7" t="s">
        <v>1766</v>
      </c>
      <c r="F301" s="7"/>
      <c r="G301" s="7" t="s">
        <v>29</v>
      </c>
      <c r="H301" s="7" t="s">
        <v>3426</v>
      </c>
      <c r="I301" s="7" t="s">
        <v>4269</v>
      </c>
      <c r="J301" s="7" t="s">
        <v>21</v>
      </c>
      <c r="K301" s="10">
        <v>13</v>
      </c>
      <c r="L301" s="8"/>
      <c r="M301" s="8"/>
      <c r="N301" s="8">
        <v>1.35</v>
      </c>
      <c r="O301" s="8">
        <v>0.11</v>
      </c>
      <c r="P301" s="105">
        <v>5</v>
      </c>
      <c r="Q301" s="8"/>
      <c r="R301" s="8"/>
      <c r="S301" s="8"/>
      <c r="T301" s="7"/>
      <c r="U301" s="4"/>
      <c r="V301" s="5"/>
      <c r="W301" s="5"/>
      <c r="X301" s="5"/>
      <c r="Y301" s="5"/>
      <c r="Z301" s="4" t="s">
        <v>4426</v>
      </c>
      <c r="AA301" s="107">
        <v>43056</v>
      </c>
      <c r="AB301" s="107">
        <v>42872</v>
      </c>
      <c r="AC301" s="4" t="s">
        <v>45</v>
      </c>
      <c r="AD301" s="4" t="s">
        <v>4445</v>
      </c>
    </row>
    <row r="302" spans="1:30" ht="180.75" x14ac:dyDescent="0.25">
      <c r="A302" s="3">
        <v>2302489</v>
      </c>
      <c r="B302" s="4" t="s">
        <v>94</v>
      </c>
      <c r="C302" s="4" t="s">
        <v>95</v>
      </c>
      <c r="D302" s="4" t="s">
        <v>1767</v>
      </c>
      <c r="E302" s="4" t="s">
        <v>1768</v>
      </c>
      <c r="F302" s="4"/>
      <c r="G302" s="4" t="s">
        <v>29</v>
      </c>
      <c r="H302" s="4" t="s">
        <v>3426</v>
      </c>
      <c r="I302" s="4" t="s">
        <v>4269</v>
      </c>
      <c r="J302" s="4" t="s">
        <v>21</v>
      </c>
      <c r="K302" s="9">
        <v>20</v>
      </c>
      <c r="L302" s="5"/>
      <c r="M302" s="5"/>
      <c r="N302" s="5">
        <v>2.06</v>
      </c>
      <c r="O302" s="5">
        <v>0.11</v>
      </c>
      <c r="P302" s="106">
        <v>5</v>
      </c>
      <c r="Q302" s="5"/>
      <c r="R302" s="5"/>
      <c r="S302" s="5"/>
      <c r="T302" s="4"/>
      <c r="U302" s="4"/>
      <c r="V302" s="5"/>
      <c r="W302" s="5"/>
      <c r="X302" s="5"/>
      <c r="Y302" s="5"/>
      <c r="Z302" s="4" t="s">
        <v>4426</v>
      </c>
      <c r="AA302" s="107">
        <v>43048</v>
      </c>
      <c r="AB302" s="107">
        <v>42968</v>
      </c>
      <c r="AC302" s="4" t="s">
        <v>45</v>
      </c>
      <c r="AD302" s="4" t="s">
        <v>4446</v>
      </c>
    </row>
    <row r="303" spans="1:30" ht="180.75" x14ac:dyDescent="0.25">
      <c r="A303" s="6">
        <v>2302488</v>
      </c>
      <c r="B303" s="7" t="s">
        <v>94</v>
      </c>
      <c r="C303" s="7" t="s">
        <v>95</v>
      </c>
      <c r="D303" s="7" t="s">
        <v>1769</v>
      </c>
      <c r="E303" s="7" t="s">
        <v>1770</v>
      </c>
      <c r="F303" s="7"/>
      <c r="G303" s="7" t="s">
        <v>29</v>
      </c>
      <c r="H303" s="7" t="s">
        <v>3426</v>
      </c>
      <c r="I303" s="7" t="s">
        <v>4269</v>
      </c>
      <c r="J303" s="7" t="s">
        <v>21</v>
      </c>
      <c r="K303" s="10">
        <v>25</v>
      </c>
      <c r="L303" s="8"/>
      <c r="M303" s="8"/>
      <c r="N303" s="8">
        <v>2.0299999999999998</v>
      </c>
      <c r="O303" s="8">
        <v>0.11</v>
      </c>
      <c r="P303" s="105">
        <v>5</v>
      </c>
      <c r="Q303" s="8"/>
      <c r="R303" s="8"/>
      <c r="S303" s="8"/>
      <c r="T303" s="7"/>
      <c r="U303" s="4"/>
      <c r="V303" s="5"/>
      <c r="W303" s="5"/>
      <c r="X303" s="5"/>
      <c r="Y303" s="5"/>
      <c r="Z303" s="4" t="s">
        <v>4426</v>
      </c>
      <c r="AA303" s="107">
        <v>43048</v>
      </c>
      <c r="AB303" s="107">
        <v>42968</v>
      </c>
      <c r="AC303" s="4" t="s">
        <v>45</v>
      </c>
      <c r="AD303" s="4" t="s">
        <v>4447</v>
      </c>
    </row>
    <row r="304" spans="1:30" ht="180.75" x14ac:dyDescent="0.25">
      <c r="A304" s="3">
        <v>2302487</v>
      </c>
      <c r="B304" s="4" t="s">
        <v>94</v>
      </c>
      <c r="C304" s="4" t="s">
        <v>95</v>
      </c>
      <c r="D304" s="4" t="s">
        <v>1771</v>
      </c>
      <c r="E304" s="4" t="s">
        <v>1772</v>
      </c>
      <c r="F304" s="4"/>
      <c r="G304" s="4" t="s">
        <v>29</v>
      </c>
      <c r="H304" s="4" t="s">
        <v>3426</v>
      </c>
      <c r="I304" s="4" t="s">
        <v>4269</v>
      </c>
      <c r="J304" s="4" t="s">
        <v>21</v>
      </c>
      <c r="K304" s="9">
        <v>25</v>
      </c>
      <c r="L304" s="5"/>
      <c r="M304" s="5"/>
      <c r="N304" s="5">
        <v>2.0299999999999998</v>
      </c>
      <c r="O304" s="5">
        <v>0.11</v>
      </c>
      <c r="P304" s="106">
        <v>5</v>
      </c>
      <c r="Q304" s="5"/>
      <c r="R304" s="5"/>
      <c r="S304" s="5"/>
      <c r="T304" s="4"/>
      <c r="U304" s="4"/>
      <c r="V304" s="5"/>
      <c r="W304" s="5"/>
      <c r="X304" s="5"/>
      <c r="Y304" s="5"/>
      <c r="Z304" s="4" t="s">
        <v>4426</v>
      </c>
      <c r="AA304" s="107">
        <v>43048</v>
      </c>
      <c r="AB304" s="107">
        <v>42968</v>
      </c>
      <c r="AC304" s="4" t="s">
        <v>45</v>
      </c>
      <c r="AD304" s="4" t="s">
        <v>4448</v>
      </c>
    </row>
    <row r="305" spans="1:30" ht="60.75" x14ac:dyDescent="0.25">
      <c r="A305" s="3">
        <v>2214164</v>
      </c>
      <c r="B305" s="4" t="s">
        <v>94</v>
      </c>
      <c r="C305" s="4" t="s">
        <v>95</v>
      </c>
      <c r="D305" s="4" t="s">
        <v>4364</v>
      </c>
      <c r="E305" s="4" t="s">
        <v>4449</v>
      </c>
      <c r="F305" s="4"/>
      <c r="G305" s="4" t="s">
        <v>3954</v>
      </c>
      <c r="H305" s="4" t="s">
        <v>22</v>
      </c>
      <c r="I305" s="4" t="s">
        <v>3955</v>
      </c>
      <c r="J305" s="4"/>
      <c r="K305" s="9">
        <v>60</v>
      </c>
      <c r="L305" s="5"/>
      <c r="M305" s="5"/>
      <c r="N305" s="5">
        <v>2.57</v>
      </c>
      <c r="O305" s="5">
        <v>0.23</v>
      </c>
      <c r="P305" s="106">
        <v>0</v>
      </c>
      <c r="Q305" s="5"/>
      <c r="R305" s="5"/>
      <c r="S305" s="5"/>
      <c r="T305" s="4"/>
      <c r="U305" s="4"/>
      <c r="V305" s="5"/>
      <c r="W305" s="5"/>
      <c r="X305" s="5"/>
      <c r="Y305" s="5"/>
      <c r="Z305" s="4" t="s">
        <v>25</v>
      </c>
      <c r="AA305" s="107">
        <v>39934</v>
      </c>
      <c r="AB305" s="107">
        <v>41813</v>
      </c>
      <c r="AC305" s="4" t="s">
        <v>45</v>
      </c>
      <c r="AD305" s="4" t="s">
        <v>4450</v>
      </c>
    </row>
    <row r="306" spans="1:30" ht="72.75" x14ac:dyDescent="0.25">
      <c r="A306" s="6">
        <v>2257409</v>
      </c>
      <c r="B306" s="7" t="s">
        <v>94</v>
      </c>
      <c r="C306" s="7" t="s">
        <v>95</v>
      </c>
      <c r="D306" s="7" t="s">
        <v>1773</v>
      </c>
      <c r="E306" s="7" t="s">
        <v>1774</v>
      </c>
      <c r="F306" s="7"/>
      <c r="G306" s="7" t="s">
        <v>3954</v>
      </c>
      <c r="H306" s="7" t="s">
        <v>27</v>
      </c>
      <c r="I306" s="7" t="s">
        <v>3955</v>
      </c>
      <c r="J306" s="7"/>
      <c r="K306" s="10">
        <v>380</v>
      </c>
      <c r="L306" s="8"/>
      <c r="M306" s="8"/>
      <c r="N306" s="8">
        <v>2.58</v>
      </c>
      <c r="O306" s="8">
        <v>0.23</v>
      </c>
      <c r="P306" s="105">
        <v>12</v>
      </c>
      <c r="Q306" s="8"/>
      <c r="R306" s="8"/>
      <c r="S306" s="8"/>
      <c r="T306" s="7"/>
      <c r="U306" s="4"/>
      <c r="V306" s="5"/>
      <c r="W306" s="5"/>
      <c r="X306" s="5"/>
      <c r="Y306" s="5"/>
      <c r="Z306" s="4" t="s">
        <v>25</v>
      </c>
      <c r="AA306" s="107">
        <v>42394</v>
      </c>
      <c r="AB306" s="107">
        <v>42290</v>
      </c>
      <c r="AC306" s="4" t="s">
        <v>45</v>
      </c>
      <c r="AD306" s="4" t="s">
        <v>4451</v>
      </c>
    </row>
    <row r="307" spans="1:30" ht="72.75" x14ac:dyDescent="0.25">
      <c r="A307" s="3">
        <v>2289117</v>
      </c>
      <c r="B307" s="4" t="s">
        <v>94</v>
      </c>
      <c r="C307" s="4" t="s">
        <v>95</v>
      </c>
      <c r="D307" s="4" t="s">
        <v>1775</v>
      </c>
      <c r="E307" s="4" t="s">
        <v>1776</v>
      </c>
      <c r="F307" s="4"/>
      <c r="G307" s="4" t="s">
        <v>3954</v>
      </c>
      <c r="H307" s="4" t="s">
        <v>22</v>
      </c>
      <c r="I307" s="4" t="s">
        <v>3955</v>
      </c>
      <c r="J307" s="4"/>
      <c r="K307" s="9">
        <v>120</v>
      </c>
      <c r="L307" s="5"/>
      <c r="M307" s="5"/>
      <c r="N307" s="5">
        <v>2.5099999999999998</v>
      </c>
      <c r="O307" s="5">
        <v>0.2</v>
      </c>
      <c r="P307" s="106">
        <v>10</v>
      </c>
      <c r="Q307" s="5"/>
      <c r="R307" s="5"/>
      <c r="S307" s="5"/>
      <c r="T307" s="4"/>
      <c r="U307" s="4"/>
      <c r="V307" s="5"/>
      <c r="W307" s="5"/>
      <c r="X307" s="5"/>
      <c r="Y307" s="5"/>
      <c r="Z307" s="4" t="s">
        <v>25</v>
      </c>
      <c r="AA307" s="107">
        <v>42753</v>
      </c>
      <c r="AB307" s="107">
        <v>42628</v>
      </c>
      <c r="AC307" s="4" t="s">
        <v>45</v>
      </c>
      <c r="AD307" s="4" t="s">
        <v>4452</v>
      </c>
    </row>
    <row r="308" spans="1:30" ht="72.75" x14ac:dyDescent="0.25">
      <c r="A308" s="6">
        <v>2207357</v>
      </c>
      <c r="B308" s="7" t="s">
        <v>94</v>
      </c>
      <c r="C308" s="7" t="s">
        <v>95</v>
      </c>
      <c r="D308" s="7" t="s">
        <v>1777</v>
      </c>
      <c r="E308" s="7" t="s">
        <v>1778</v>
      </c>
      <c r="F308" s="7"/>
      <c r="G308" s="7" t="s">
        <v>3954</v>
      </c>
      <c r="H308" s="7" t="s">
        <v>22</v>
      </c>
      <c r="I308" s="7" t="s">
        <v>3955</v>
      </c>
      <c r="J308" s="7"/>
      <c r="K308" s="10">
        <v>120</v>
      </c>
      <c r="L308" s="8"/>
      <c r="M308" s="8"/>
      <c r="N308" s="8">
        <v>1.4</v>
      </c>
      <c r="O308" s="8">
        <v>7.0000000000000007E-2</v>
      </c>
      <c r="P308" s="105">
        <v>10</v>
      </c>
      <c r="Q308" s="8"/>
      <c r="R308" s="8"/>
      <c r="S308" s="8"/>
      <c r="T308" s="7"/>
      <c r="U308" s="4"/>
      <c r="V308" s="5"/>
      <c r="W308" s="5"/>
      <c r="X308" s="5"/>
      <c r="Y308" s="5"/>
      <c r="Z308" s="4" t="s">
        <v>25</v>
      </c>
      <c r="AA308" s="107">
        <v>41759</v>
      </c>
      <c r="AB308" s="107">
        <v>41731</v>
      </c>
      <c r="AC308" s="4" t="s">
        <v>45</v>
      </c>
      <c r="AD308" s="4" t="s">
        <v>4453</v>
      </c>
    </row>
    <row r="309" spans="1:30" ht="72.75" x14ac:dyDescent="0.25">
      <c r="A309" s="3">
        <v>2207358</v>
      </c>
      <c r="B309" s="4" t="s">
        <v>94</v>
      </c>
      <c r="C309" s="4" t="s">
        <v>95</v>
      </c>
      <c r="D309" s="4" t="s">
        <v>1779</v>
      </c>
      <c r="E309" s="4" t="s">
        <v>1780</v>
      </c>
      <c r="F309" s="4"/>
      <c r="G309" s="4" t="s">
        <v>3954</v>
      </c>
      <c r="H309" s="4" t="s">
        <v>22</v>
      </c>
      <c r="I309" s="4" t="s">
        <v>3955</v>
      </c>
      <c r="J309" s="4"/>
      <c r="K309" s="9">
        <v>30</v>
      </c>
      <c r="L309" s="5"/>
      <c r="M309" s="5"/>
      <c r="N309" s="5">
        <v>0.91</v>
      </c>
      <c r="O309" s="5">
        <v>7.0000000000000007E-2</v>
      </c>
      <c r="P309" s="106">
        <v>0</v>
      </c>
      <c r="Q309" s="5"/>
      <c r="R309" s="5"/>
      <c r="S309" s="5"/>
      <c r="T309" s="4"/>
      <c r="U309" s="4"/>
      <c r="V309" s="5"/>
      <c r="W309" s="5"/>
      <c r="X309" s="5"/>
      <c r="Y309" s="5"/>
      <c r="Z309" s="4" t="s">
        <v>25</v>
      </c>
      <c r="AA309" s="107">
        <v>41773</v>
      </c>
      <c r="AB309" s="107">
        <v>41731</v>
      </c>
      <c r="AC309" s="4" t="s">
        <v>45</v>
      </c>
      <c r="AD309" s="4" t="s">
        <v>4454</v>
      </c>
    </row>
    <row r="310" spans="1:30" ht="72.75" x14ac:dyDescent="0.25">
      <c r="A310" s="6">
        <v>2207359</v>
      </c>
      <c r="B310" s="7" t="s">
        <v>94</v>
      </c>
      <c r="C310" s="7" t="s">
        <v>95</v>
      </c>
      <c r="D310" s="7" t="s">
        <v>1781</v>
      </c>
      <c r="E310" s="7" t="s">
        <v>1782</v>
      </c>
      <c r="F310" s="7"/>
      <c r="G310" s="7" t="s">
        <v>3954</v>
      </c>
      <c r="H310" s="7" t="s">
        <v>22</v>
      </c>
      <c r="I310" s="7" t="s">
        <v>3955</v>
      </c>
      <c r="J310" s="7"/>
      <c r="K310" s="10">
        <v>8</v>
      </c>
      <c r="L310" s="8"/>
      <c r="M310" s="8"/>
      <c r="N310" s="8">
        <v>2.34</v>
      </c>
      <c r="O310" s="8">
        <v>0.25</v>
      </c>
      <c r="P310" s="105">
        <v>0</v>
      </c>
      <c r="Q310" s="8"/>
      <c r="R310" s="8"/>
      <c r="S310" s="8"/>
      <c r="T310" s="7"/>
      <c r="U310" s="4"/>
      <c r="V310" s="5"/>
      <c r="W310" s="5"/>
      <c r="X310" s="5"/>
      <c r="Y310" s="5"/>
      <c r="Z310" s="4" t="s">
        <v>25</v>
      </c>
      <c r="AA310" s="107">
        <v>41773</v>
      </c>
      <c r="AB310" s="107">
        <v>41731</v>
      </c>
      <c r="AC310" s="4" t="s">
        <v>45</v>
      </c>
      <c r="AD310" s="4" t="s">
        <v>4455</v>
      </c>
    </row>
    <row r="311" spans="1:30" ht="72.75" x14ac:dyDescent="0.25">
      <c r="A311" s="3">
        <v>2208814</v>
      </c>
      <c r="B311" s="4" t="s">
        <v>94</v>
      </c>
      <c r="C311" s="4" t="s">
        <v>95</v>
      </c>
      <c r="D311" s="4" t="s">
        <v>1783</v>
      </c>
      <c r="E311" s="4" t="s">
        <v>1784</v>
      </c>
      <c r="F311" s="4"/>
      <c r="G311" s="4" t="s">
        <v>3954</v>
      </c>
      <c r="H311" s="4" t="s">
        <v>22</v>
      </c>
      <c r="I311" s="4" t="s">
        <v>3955</v>
      </c>
      <c r="J311" s="4"/>
      <c r="K311" s="9">
        <v>120</v>
      </c>
      <c r="L311" s="5"/>
      <c r="M311" s="5"/>
      <c r="N311" s="5">
        <v>2.08</v>
      </c>
      <c r="O311" s="5">
        <v>7.0000000000000007E-2</v>
      </c>
      <c r="P311" s="106">
        <v>10</v>
      </c>
      <c r="Q311" s="5"/>
      <c r="R311" s="5"/>
      <c r="S311" s="5"/>
      <c r="T311" s="4"/>
      <c r="U311" s="4"/>
      <c r="V311" s="5"/>
      <c r="W311" s="5"/>
      <c r="X311" s="5"/>
      <c r="Y311" s="5"/>
      <c r="Z311" s="4" t="s">
        <v>25</v>
      </c>
      <c r="AA311" s="107">
        <v>41794</v>
      </c>
      <c r="AB311" s="107">
        <v>41745</v>
      </c>
      <c r="AC311" s="4" t="s">
        <v>45</v>
      </c>
      <c r="AD311" s="4" t="s">
        <v>4456</v>
      </c>
    </row>
    <row r="312" spans="1:30" ht="72.75" x14ac:dyDescent="0.25">
      <c r="A312" s="6">
        <v>2211045</v>
      </c>
      <c r="B312" s="7" t="s">
        <v>94</v>
      </c>
      <c r="C312" s="7" t="s">
        <v>95</v>
      </c>
      <c r="D312" s="7" t="s">
        <v>1785</v>
      </c>
      <c r="E312" s="7" t="s">
        <v>1786</v>
      </c>
      <c r="F312" s="7"/>
      <c r="G312" s="7" t="s">
        <v>3954</v>
      </c>
      <c r="H312" s="7" t="s">
        <v>22</v>
      </c>
      <c r="I312" s="7" t="s">
        <v>3955</v>
      </c>
      <c r="J312" s="7"/>
      <c r="K312" s="10">
        <v>18</v>
      </c>
      <c r="L312" s="8"/>
      <c r="M312" s="8"/>
      <c r="N312" s="8">
        <v>2.35</v>
      </c>
      <c r="O312" s="8">
        <v>0.24</v>
      </c>
      <c r="P312" s="105">
        <v>1</v>
      </c>
      <c r="Q312" s="8"/>
      <c r="R312" s="8"/>
      <c r="S312" s="8"/>
      <c r="T312" s="7"/>
      <c r="U312" s="4"/>
      <c r="V312" s="5"/>
      <c r="W312" s="5"/>
      <c r="X312" s="5"/>
      <c r="Y312" s="5"/>
      <c r="Z312" s="4" t="s">
        <v>25</v>
      </c>
      <c r="AA312" s="107">
        <v>41864</v>
      </c>
      <c r="AB312" s="107">
        <v>41779</v>
      </c>
      <c r="AC312" s="4" t="s">
        <v>45</v>
      </c>
      <c r="AD312" s="4" t="s">
        <v>4457</v>
      </c>
    </row>
    <row r="313" spans="1:30" ht="72.75" x14ac:dyDescent="0.25">
      <c r="A313" s="3">
        <v>2209227</v>
      </c>
      <c r="B313" s="4" t="s">
        <v>94</v>
      </c>
      <c r="C313" s="4" t="s">
        <v>95</v>
      </c>
      <c r="D313" s="4" t="s">
        <v>1787</v>
      </c>
      <c r="E313" s="4" t="s">
        <v>1788</v>
      </c>
      <c r="F313" s="4"/>
      <c r="G313" s="4" t="s">
        <v>3954</v>
      </c>
      <c r="H313" s="4" t="s">
        <v>22</v>
      </c>
      <c r="I313" s="4" t="s">
        <v>3955</v>
      </c>
      <c r="J313" s="4"/>
      <c r="K313" s="9">
        <v>50</v>
      </c>
      <c r="L313" s="5"/>
      <c r="M313" s="5"/>
      <c r="N313" s="5">
        <v>1.77</v>
      </c>
      <c r="O313" s="5">
        <v>0.1</v>
      </c>
      <c r="P313" s="106">
        <v>12</v>
      </c>
      <c r="Q313" s="5"/>
      <c r="R313" s="5"/>
      <c r="S313" s="5"/>
      <c r="T313" s="4"/>
      <c r="U313" s="4"/>
      <c r="V313" s="5"/>
      <c r="W313" s="5"/>
      <c r="X313" s="5"/>
      <c r="Y313" s="5"/>
      <c r="Z313" s="4" t="s">
        <v>25</v>
      </c>
      <c r="AA313" s="107">
        <v>41794</v>
      </c>
      <c r="AB313" s="107">
        <v>41750</v>
      </c>
      <c r="AC313" s="4" t="s">
        <v>45</v>
      </c>
      <c r="AD313" s="4" t="s">
        <v>4458</v>
      </c>
    </row>
    <row r="314" spans="1:30" ht="72.75" x14ac:dyDescent="0.25">
      <c r="A314" s="6">
        <v>2208815</v>
      </c>
      <c r="B314" s="7" t="s">
        <v>94</v>
      </c>
      <c r="C314" s="7" t="s">
        <v>95</v>
      </c>
      <c r="D314" s="7" t="s">
        <v>1789</v>
      </c>
      <c r="E314" s="7" t="s">
        <v>1790</v>
      </c>
      <c r="F314" s="7"/>
      <c r="G314" s="7" t="s">
        <v>3954</v>
      </c>
      <c r="H314" s="7" t="s">
        <v>22</v>
      </c>
      <c r="I314" s="7" t="s">
        <v>3955</v>
      </c>
      <c r="J314" s="7"/>
      <c r="K314" s="10">
        <v>50</v>
      </c>
      <c r="L314" s="8"/>
      <c r="M314" s="8"/>
      <c r="N314" s="8">
        <v>1.61</v>
      </c>
      <c r="O314" s="8">
        <v>0.1</v>
      </c>
      <c r="P314" s="105">
        <v>12</v>
      </c>
      <c r="Q314" s="8"/>
      <c r="R314" s="8"/>
      <c r="S314" s="8"/>
      <c r="T314" s="7"/>
      <c r="U314" s="4"/>
      <c r="V314" s="5"/>
      <c r="W314" s="5"/>
      <c r="X314" s="5"/>
      <c r="Y314" s="5"/>
      <c r="Z314" s="4" t="s">
        <v>25</v>
      </c>
      <c r="AA314" s="107">
        <v>41794</v>
      </c>
      <c r="AB314" s="107">
        <v>41745</v>
      </c>
      <c r="AC314" s="4" t="s">
        <v>45</v>
      </c>
      <c r="AD314" s="4" t="s">
        <v>4459</v>
      </c>
    </row>
    <row r="315" spans="1:30" ht="72.75" x14ac:dyDescent="0.25">
      <c r="A315" s="3">
        <v>2242377</v>
      </c>
      <c r="B315" s="4" t="s">
        <v>94</v>
      </c>
      <c r="C315" s="4" t="s">
        <v>95</v>
      </c>
      <c r="D315" s="4" t="s">
        <v>1791</v>
      </c>
      <c r="E315" s="4" t="s">
        <v>1792</v>
      </c>
      <c r="F315" s="4"/>
      <c r="G315" s="4" t="s">
        <v>3954</v>
      </c>
      <c r="H315" s="4" t="s">
        <v>22</v>
      </c>
      <c r="I315" s="4" t="s">
        <v>3955</v>
      </c>
      <c r="J315" s="4"/>
      <c r="K315" s="9">
        <v>90</v>
      </c>
      <c r="L315" s="5"/>
      <c r="M315" s="5"/>
      <c r="N315" s="5">
        <v>1.28</v>
      </c>
      <c r="O315" s="5">
        <v>0.06</v>
      </c>
      <c r="P315" s="106">
        <v>10</v>
      </c>
      <c r="Q315" s="5"/>
      <c r="R315" s="5"/>
      <c r="S315" s="5"/>
      <c r="T315" s="4"/>
      <c r="U315" s="4"/>
      <c r="V315" s="5"/>
      <c r="W315" s="5"/>
      <c r="X315" s="5"/>
      <c r="Y315" s="5"/>
      <c r="Z315" s="4" t="s">
        <v>25</v>
      </c>
      <c r="AA315" s="107">
        <v>42185</v>
      </c>
      <c r="AB315" s="107">
        <v>42066</v>
      </c>
      <c r="AC315" s="4" t="s">
        <v>45</v>
      </c>
      <c r="AD315" s="4" t="s">
        <v>4460</v>
      </c>
    </row>
    <row r="316" spans="1:30" ht="144.75" x14ac:dyDescent="0.25">
      <c r="A316" s="6">
        <v>2285048</v>
      </c>
      <c r="B316" s="7" t="s">
        <v>94</v>
      </c>
      <c r="C316" s="7" t="s">
        <v>95</v>
      </c>
      <c r="D316" s="7" t="s">
        <v>1793</v>
      </c>
      <c r="E316" s="7" t="s">
        <v>1794</v>
      </c>
      <c r="F316" s="7"/>
      <c r="G316" s="7" t="s">
        <v>3954</v>
      </c>
      <c r="H316" s="7" t="s">
        <v>22</v>
      </c>
      <c r="I316" s="7" t="s">
        <v>3955</v>
      </c>
      <c r="J316" s="7"/>
      <c r="K316" s="10">
        <v>90</v>
      </c>
      <c r="L316" s="8"/>
      <c r="M316" s="8"/>
      <c r="N316" s="8">
        <v>1.78</v>
      </c>
      <c r="O316" s="8">
        <v>0.15</v>
      </c>
      <c r="P316" s="105">
        <v>12</v>
      </c>
      <c r="Q316" s="8"/>
      <c r="R316" s="8"/>
      <c r="S316" s="8"/>
      <c r="T316" s="7"/>
      <c r="U316" s="4"/>
      <c r="V316" s="5"/>
      <c r="W316" s="5"/>
      <c r="X316" s="5"/>
      <c r="Y316" s="5"/>
      <c r="Z316" s="4" t="s">
        <v>4461</v>
      </c>
      <c r="AA316" s="107">
        <v>42696</v>
      </c>
      <c r="AB316" s="107">
        <v>42499</v>
      </c>
      <c r="AC316" s="4" t="s">
        <v>45</v>
      </c>
      <c r="AD316" s="4" t="s">
        <v>4462</v>
      </c>
    </row>
    <row r="317" spans="1:30" ht="72.75" x14ac:dyDescent="0.25">
      <c r="A317" s="3">
        <v>2304614</v>
      </c>
      <c r="B317" s="4" t="s">
        <v>94</v>
      </c>
      <c r="C317" s="4" t="s">
        <v>95</v>
      </c>
      <c r="D317" s="4" t="s">
        <v>1795</v>
      </c>
      <c r="E317" s="4" t="s">
        <v>1796</v>
      </c>
      <c r="F317" s="4"/>
      <c r="G317" s="4" t="s">
        <v>3954</v>
      </c>
      <c r="H317" s="4" t="s">
        <v>22</v>
      </c>
      <c r="I317" s="4" t="s">
        <v>3955</v>
      </c>
      <c r="J317" s="4"/>
      <c r="K317" s="9">
        <v>120</v>
      </c>
      <c r="L317" s="5"/>
      <c r="M317" s="5"/>
      <c r="N317" s="5">
        <v>1.34</v>
      </c>
      <c r="O317" s="5">
        <v>0.04</v>
      </c>
      <c r="P317" s="106">
        <v>10</v>
      </c>
      <c r="Q317" s="5"/>
      <c r="R317" s="5"/>
      <c r="S317" s="5"/>
      <c r="T317" s="4"/>
      <c r="U317" s="4"/>
      <c r="V317" s="5"/>
      <c r="W317" s="5"/>
      <c r="X317" s="5"/>
      <c r="Y317" s="5"/>
      <c r="Z317" s="4" t="s">
        <v>4020</v>
      </c>
      <c r="AA317" s="107">
        <v>43012</v>
      </c>
      <c r="AB317" s="107">
        <v>42852</v>
      </c>
      <c r="AC317" s="4" t="s">
        <v>45</v>
      </c>
      <c r="AD317" s="4" t="s">
        <v>4463</v>
      </c>
    </row>
    <row r="318" spans="1:30" ht="72.75" x14ac:dyDescent="0.25">
      <c r="A318" s="6">
        <v>2306448</v>
      </c>
      <c r="B318" s="7" t="s">
        <v>94</v>
      </c>
      <c r="C318" s="7" t="s">
        <v>95</v>
      </c>
      <c r="D318" s="7" t="s">
        <v>1797</v>
      </c>
      <c r="E318" s="7" t="s">
        <v>1798</v>
      </c>
      <c r="F318" s="7"/>
      <c r="G318" s="7" t="s">
        <v>3954</v>
      </c>
      <c r="H318" s="7" t="s">
        <v>27</v>
      </c>
      <c r="I318" s="7" t="s">
        <v>3955</v>
      </c>
      <c r="J318" s="7"/>
      <c r="K318" s="10">
        <v>300</v>
      </c>
      <c r="L318" s="8"/>
      <c r="M318" s="8"/>
      <c r="N318" s="8">
        <v>2.2999999999999998</v>
      </c>
      <c r="O318" s="8">
        <v>7.0000000000000007E-2</v>
      </c>
      <c r="P318" s="105">
        <v>10</v>
      </c>
      <c r="Q318" s="8"/>
      <c r="R318" s="8"/>
      <c r="S318" s="8"/>
      <c r="T318" s="7"/>
      <c r="U318" s="4"/>
      <c r="V318" s="5"/>
      <c r="W318" s="5"/>
      <c r="X318" s="5"/>
      <c r="Y318" s="5"/>
      <c r="Z318" s="4" t="s">
        <v>25</v>
      </c>
      <c r="AA318" s="107">
        <v>42838</v>
      </c>
      <c r="AB318" s="107">
        <v>42697</v>
      </c>
      <c r="AC318" s="4" t="s">
        <v>45</v>
      </c>
      <c r="AD318" s="4" t="s">
        <v>4464</v>
      </c>
    </row>
    <row r="319" spans="1:30" ht="72.75" x14ac:dyDescent="0.25">
      <c r="A319" s="3">
        <v>2306449</v>
      </c>
      <c r="B319" s="4" t="s">
        <v>94</v>
      </c>
      <c r="C319" s="4" t="s">
        <v>95</v>
      </c>
      <c r="D319" s="4" t="s">
        <v>1797</v>
      </c>
      <c r="E319" s="4" t="s">
        <v>1799</v>
      </c>
      <c r="F319" s="4"/>
      <c r="G319" s="4" t="s">
        <v>3954</v>
      </c>
      <c r="H319" s="4" t="s">
        <v>27</v>
      </c>
      <c r="I319" s="4" t="s">
        <v>3955</v>
      </c>
      <c r="J319" s="4"/>
      <c r="K319" s="9">
        <v>300</v>
      </c>
      <c r="L319" s="5"/>
      <c r="M319" s="5"/>
      <c r="N319" s="5">
        <v>2.2999999999999998</v>
      </c>
      <c r="O319" s="5">
        <v>7.0000000000000007E-2</v>
      </c>
      <c r="P319" s="106">
        <v>10</v>
      </c>
      <c r="Q319" s="5"/>
      <c r="R319" s="5"/>
      <c r="S319" s="5"/>
      <c r="T319" s="4"/>
      <c r="U319" s="4"/>
      <c r="V319" s="5"/>
      <c r="W319" s="5"/>
      <c r="X319" s="5"/>
      <c r="Y319" s="5"/>
      <c r="Z319" s="4" t="s">
        <v>25</v>
      </c>
      <c r="AA319" s="107">
        <v>42838</v>
      </c>
      <c r="AB319" s="107">
        <v>42697</v>
      </c>
      <c r="AC319" s="4" t="s">
        <v>45</v>
      </c>
      <c r="AD319" s="4" t="s">
        <v>4465</v>
      </c>
    </row>
    <row r="320" spans="1:30" ht="72.75" x14ac:dyDescent="0.25">
      <c r="A320" s="6">
        <v>2306450</v>
      </c>
      <c r="B320" s="7" t="s">
        <v>94</v>
      </c>
      <c r="C320" s="7" t="s">
        <v>95</v>
      </c>
      <c r="D320" s="7" t="s">
        <v>1800</v>
      </c>
      <c r="E320" s="7" t="s">
        <v>1801</v>
      </c>
      <c r="F320" s="7"/>
      <c r="G320" s="7" t="s">
        <v>3954</v>
      </c>
      <c r="H320" s="7" t="s">
        <v>27</v>
      </c>
      <c r="I320" s="7" t="s">
        <v>3955</v>
      </c>
      <c r="J320" s="7"/>
      <c r="K320" s="10">
        <v>240</v>
      </c>
      <c r="L320" s="8"/>
      <c r="M320" s="8"/>
      <c r="N320" s="8">
        <v>2.2999999999999998</v>
      </c>
      <c r="O320" s="8">
        <v>7.0000000000000007E-2</v>
      </c>
      <c r="P320" s="105">
        <v>10</v>
      </c>
      <c r="Q320" s="8"/>
      <c r="R320" s="8"/>
      <c r="S320" s="8"/>
      <c r="T320" s="7"/>
      <c r="U320" s="4"/>
      <c r="V320" s="5"/>
      <c r="W320" s="5"/>
      <c r="X320" s="5"/>
      <c r="Y320" s="5"/>
      <c r="Z320" s="4" t="s">
        <v>25</v>
      </c>
      <c r="AA320" s="107">
        <v>42838</v>
      </c>
      <c r="AB320" s="107">
        <v>42697</v>
      </c>
      <c r="AC320" s="4" t="s">
        <v>45</v>
      </c>
      <c r="AD320" s="4" t="s">
        <v>4466</v>
      </c>
    </row>
    <row r="321" spans="1:30" ht="228.75" x14ac:dyDescent="0.25">
      <c r="A321" s="3">
        <v>2197678</v>
      </c>
      <c r="B321" s="4" t="s">
        <v>94</v>
      </c>
      <c r="C321" s="4" t="s">
        <v>95</v>
      </c>
      <c r="D321" s="4" t="s">
        <v>1802</v>
      </c>
      <c r="E321" s="4" t="s">
        <v>1802</v>
      </c>
      <c r="F321" s="4"/>
      <c r="G321" s="4" t="s">
        <v>4268</v>
      </c>
      <c r="H321" s="4" t="s">
        <v>22</v>
      </c>
      <c r="I321" s="4" t="s">
        <v>4269</v>
      </c>
      <c r="J321" s="4" t="s">
        <v>21</v>
      </c>
      <c r="K321" s="9">
        <v>9</v>
      </c>
      <c r="L321" s="5"/>
      <c r="M321" s="5"/>
      <c r="N321" s="5">
        <v>0.83</v>
      </c>
      <c r="O321" s="5">
        <v>0.24</v>
      </c>
      <c r="P321" s="106">
        <v>7</v>
      </c>
      <c r="Q321" s="5"/>
      <c r="R321" s="5"/>
      <c r="S321" s="5"/>
      <c r="T321" s="4"/>
      <c r="U321" s="4"/>
      <c r="V321" s="5"/>
      <c r="W321" s="5"/>
      <c r="X321" s="5"/>
      <c r="Y321" s="5"/>
      <c r="Z321" s="4" t="s">
        <v>4467</v>
      </c>
      <c r="AA321" s="107">
        <v>41662</v>
      </c>
      <c r="AB321" s="107">
        <v>41604</v>
      </c>
      <c r="AC321" s="4" t="s">
        <v>45</v>
      </c>
      <c r="AD321" s="4" t="s">
        <v>4468</v>
      </c>
    </row>
    <row r="322" spans="1:30" ht="264.75" x14ac:dyDescent="0.25">
      <c r="A322" s="6">
        <v>2199415</v>
      </c>
      <c r="B322" s="7" t="s">
        <v>94</v>
      </c>
      <c r="C322" s="7" t="s">
        <v>95</v>
      </c>
      <c r="D322" s="7" t="s">
        <v>4469</v>
      </c>
      <c r="E322" s="7" t="s">
        <v>4469</v>
      </c>
      <c r="F322" s="7"/>
      <c r="G322" s="7" t="s">
        <v>4268</v>
      </c>
      <c r="H322" s="7" t="s">
        <v>22</v>
      </c>
      <c r="I322" s="7" t="s">
        <v>4269</v>
      </c>
      <c r="J322" s="7" t="s">
        <v>21</v>
      </c>
      <c r="K322" s="10">
        <v>15</v>
      </c>
      <c r="L322" s="8"/>
      <c r="M322" s="8"/>
      <c r="N322" s="8">
        <v>0.91</v>
      </c>
      <c r="O322" s="8">
        <v>0.25</v>
      </c>
      <c r="P322" s="105">
        <v>7</v>
      </c>
      <c r="Q322" s="8"/>
      <c r="R322" s="8"/>
      <c r="S322" s="8"/>
      <c r="T322" s="7"/>
      <c r="U322" s="4"/>
      <c r="V322" s="5"/>
      <c r="W322" s="5"/>
      <c r="X322" s="5"/>
      <c r="Y322" s="5"/>
      <c r="Z322" s="4" t="s">
        <v>4470</v>
      </c>
      <c r="AA322" s="107">
        <v>41281</v>
      </c>
      <c r="AB322" s="107">
        <v>41603</v>
      </c>
      <c r="AC322" s="4" t="s">
        <v>45</v>
      </c>
      <c r="AD322" s="4" t="s">
        <v>4471</v>
      </c>
    </row>
    <row r="323" spans="1:30" ht="144.75" x14ac:dyDescent="0.25">
      <c r="A323" s="3">
        <v>2197293</v>
      </c>
      <c r="B323" s="4" t="s">
        <v>94</v>
      </c>
      <c r="C323" s="4" t="s">
        <v>95</v>
      </c>
      <c r="D323" s="4" t="s">
        <v>4472</v>
      </c>
      <c r="E323" s="4" t="s">
        <v>4472</v>
      </c>
      <c r="F323" s="4"/>
      <c r="G323" s="4" t="s">
        <v>29</v>
      </c>
      <c r="H323" s="4" t="s">
        <v>22</v>
      </c>
      <c r="I323" s="4" t="s">
        <v>4269</v>
      </c>
      <c r="J323" s="4" t="s">
        <v>21</v>
      </c>
      <c r="K323" s="9">
        <v>1</v>
      </c>
      <c r="L323" s="5"/>
      <c r="M323" s="5"/>
      <c r="N323" s="5">
        <v>0.9</v>
      </c>
      <c r="O323" s="5">
        <v>0.28999999999999998</v>
      </c>
      <c r="P323" s="106">
        <v>2</v>
      </c>
      <c r="Q323" s="5"/>
      <c r="R323" s="5"/>
      <c r="S323" s="5"/>
      <c r="T323" s="4"/>
      <c r="U323" s="4"/>
      <c r="V323" s="5"/>
      <c r="W323" s="5"/>
      <c r="X323" s="5"/>
      <c r="Y323" s="5"/>
      <c r="Z323" s="4" t="s">
        <v>2779</v>
      </c>
      <c r="AA323" s="107">
        <v>41170</v>
      </c>
      <c r="AB323" s="107">
        <v>41603</v>
      </c>
      <c r="AC323" s="4" t="s">
        <v>45</v>
      </c>
      <c r="AD323" s="4" t="s">
        <v>4473</v>
      </c>
    </row>
    <row r="324" spans="1:30" ht="144.75" x14ac:dyDescent="0.25">
      <c r="A324" s="6">
        <v>2197798</v>
      </c>
      <c r="B324" s="7" t="s">
        <v>94</v>
      </c>
      <c r="C324" s="7" t="s">
        <v>95</v>
      </c>
      <c r="D324" s="7" t="s">
        <v>4474</v>
      </c>
      <c r="E324" s="7" t="s">
        <v>4474</v>
      </c>
      <c r="F324" s="7"/>
      <c r="G324" s="7" t="s">
        <v>29</v>
      </c>
      <c r="H324" s="7" t="s">
        <v>22</v>
      </c>
      <c r="I324" s="7" t="s">
        <v>4269</v>
      </c>
      <c r="J324" s="7" t="s">
        <v>21</v>
      </c>
      <c r="K324" s="10">
        <v>1</v>
      </c>
      <c r="L324" s="8"/>
      <c r="M324" s="8"/>
      <c r="N324" s="8">
        <v>0.92</v>
      </c>
      <c r="O324" s="8">
        <v>0.31</v>
      </c>
      <c r="P324" s="105">
        <v>2</v>
      </c>
      <c r="Q324" s="8"/>
      <c r="R324" s="8"/>
      <c r="S324" s="8"/>
      <c r="T324" s="7"/>
      <c r="U324" s="4"/>
      <c r="V324" s="5"/>
      <c r="W324" s="5"/>
      <c r="X324" s="5"/>
      <c r="Y324" s="5"/>
      <c r="Z324" s="4" t="s">
        <v>2779</v>
      </c>
      <c r="AA324" s="107">
        <v>41170</v>
      </c>
      <c r="AB324" s="107">
        <v>41603</v>
      </c>
      <c r="AC324" s="4" t="s">
        <v>45</v>
      </c>
      <c r="AD324" s="4" t="s">
        <v>4475</v>
      </c>
    </row>
    <row r="325" spans="1:30" ht="120.75" x14ac:dyDescent="0.25">
      <c r="A325" s="3">
        <v>2195060</v>
      </c>
      <c r="B325" s="4" t="s">
        <v>94</v>
      </c>
      <c r="C325" s="4" t="s">
        <v>4476</v>
      </c>
      <c r="D325" s="4" t="s">
        <v>4477</v>
      </c>
      <c r="E325" s="4" t="s">
        <v>4478</v>
      </c>
      <c r="F325" s="4"/>
      <c r="G325" s="4" t="s">
        <v>29</v>
      </c>
      <c r="H325" s="4" t="s">
        <v>3426</v>
      </c>
      <c r="I325" s="4" t="s">
        <v>32</v>
      </c>
      <c r="J325" s="4" t="s">
        <v>28</v>
      </c>
      <c r="K325" s="9">
        <v>57</v>
      </c>
      <c r="L325" s="5"/>
      <c r="M325" s="5"/>
      <c r="N325" s="5">
        <v>1.21</v>
      </c>
      <c r="O325" s="5">
        <v>0</v>
      </c>
      <c r="P325" s="106">
        <v>30</v>
      </c>
      <c r="Q325" s="5"/>
      <c r="R325" s="5"/>
      <c r="S325" s="5"/>
      <c r="T325" s="4" t="s">
        <v>3089</v>
      </c>
      <c r="U325" s="4" t="s">
        <v>4479</v>
      </c>
      <c r="V325" s="5">
        <v>5.8</v>
      </c>
      <c r="W325" s="5">
        <v>301.60000000000002</v>
      </c>
      <c r="X325" s="5">
        <v>35.799999999999997</v>
      </c>
      <c r="Y325" s="5"/>
      <c r="Z325" s="4" t="s">
        <v>25</v>
      </c>
      <c r="AA325" s="107">
        <v>41640</v>
      </c>
      <c r="AB325" s="107">
        <v>41593</v>
      </c>
      <c r="AC325" s="4" t="s">
        <v>38</v>
      </c>
      <c r="AD325" s="4" t="s">
        <v>4480</v>
      </c>
    </row>
    <row r="326" spans="1:30" ht="120.75" x14ac:dyDescent="0.25">
      <c r="A326" s="6">
        <v>2195061</v>
      </c>
      <c r="B326" s="7" t="s">
        <v>94</v>
      </c>
      <c r="C326" s="7" t="s">
        <v>4476</v>
      </c>
      <c r="D326" s="7" t="s">
        <v>4481</v>
      </c>
      <c r="E326" s="7" t="s">
        <v>4478</v>
      </c>
      <c r="F326" s="7"/>
      <c r="G326" s="7" t="s">
        <v>29</v>
      </c>
      <c r="H326" s="7" t="s">
        <v>3426</v>
      </c>
      <c r="I326" s="7" t="s">
        <v>32</v>
      </c>
      <c r="J326" s="7" t="s">
        <v>28</v>
      </c>
      <c r="K326" s="10">
        <v>43</v>
      </c>
      <c r="L326" s="8"/>
      <c r="M326" s="8"/>
      <c r="N326" s="8">
        <v>1.21</v>
      </c>
      <c r="O326" s="8">
        <v>0</v>
      </c>
      <c r="P326" s="105">
        <v>30</v>
      </c>
      <c r="Q326" s="8"/>
      <c r="R326" s="8"/>
      <c r="S326" s="8"/>
      <c r="T326" s="7" t="s">
        <v>3089</v>
      </c>
      <c r="U326" s="4" t="s">
        <v>4479</v>
      </c>
      <c r="V326" s="5">
        <v>5.8</v>
      </c>
      <c r="W326" s="5">
        <v>301.60000000000002</v>
      </c>
      <c r="X326" s="5">
        <v>35.799999999999997</v>
      </c>
      <c r="Y326" s="5"/>
      <c r="Z326" s="4" t="s">
        <v>25</v>
      </c>
      <c r="AA326" s="107">
        <v>41640</v>
      </c>
      <c r="AB326" s="107">
        <v>41593</v>
      </c>
      <c r="AC326" s="4" t="s">
        <v>38</v>
      </c>
      <c r="AD326" s="4" t="s">
        <v>4482</v>
      </c>
    </row>
    <row r="327" spans="1:30" ht="120.75" x14ac:dyDescent="0.25">
      <c r="A327" s="3">
        <v>2195095</v>
      </c>
      <c r="B327" s="4" t="s">
        <v>94</v>
      </c>
      <c r="C327" s="4" t="s">
        <v>4476</v>
      </c>
      <c r="D327" s="4" t="s">
        <v>4483</v>
      </c>
      <c r="E327" s="4" t="s">
        <v>4478</v>
      </c>
      <c r="F327" s="4"/>
      <c r="G327" s="4" t="s">
        <v>4268</v>
      </c>
      <c r="H327" s="4" t="s">
        <v>3426</v>
      </c>
      <c r="I327" s="4" t="s">
        <v>32</v>
      </c>
      <c r="J327" s="4" t="s">
        <v>28</v>
      </c>
      <c r="K327" s="9">
        <v>43</v>
      </c>
      <c r="L327" s="5"/>
      <c r="M327" s="5"/>
      <c r="N327" s="5">
        <v>1.21</v>
      </c>
      <c r="O327" s="5">
        <v>0</v>
      </c>
      <c r="P327" s="106">
        <v>30</v>
      </c>
      <c r="Q327" s="5"/>
      <c r="R327" s="5"/>
      <c r="S327" s="5"/>
      <c r="T327" s="4" t="s">
        <v>3089</v>
      </c>
      <c r="U327" s="4" t="s">
        <v>4479</v>
      </c>
      <c r="V327" s="5">
        <v>5.8</v>
      </c>
      <c r="W327" s="5">
        <v>301.60000000000002</v>
      </c>
      <c r="X327" s="5">
        <v>35.700000000000003</v>
      </c>
      <c r="Y327" s="5"/>
      <c r="Z327" s="4" t="s">
        <v>4484</v>
      </c>
      <c r="AA327" s="107">
        <v>41640</v>
      </c>
      <c r="AB327" s="107">
        <v>41593</v>
      </c>
      <c r="AC327" s="4" t="s">
        <v>38</v>
      </c>
      <c r="AD327" s="4" t="s">
        <v>4485</v>
      </c>
    </row>
    <row r="328" spans="1:30" ht="120.75" x14ac:dyDescent="0.25">
      <c r="A328" s="6">
        <v>2195096</v>
      </c>
      <c r="B328" s="7" t="s">
        <v>94</v>
      </c>
      <c r="C328" s="7" t="s">
        <v>4476</v>
      </c>
      <c r="D328" s="7" t="s">
        <v>4486</v>
      </c>
      <c r="E328" s="7" t="s">
        <v>4478</v>
      </c>
      <c r="F328" s="7"/>
      <c r="G328" s="7" t="s">
        <v>4268</v>
      </c>
      <c r="H328" s="7" t="s">
        <v>3426</v>
      </c>
      <c r="I328" s="7" t="s">
        <v>32</v>
      </c>
      <c r="J328" s="7" t="s">
        <v>28</v>
      </c>
      <c r="K328" s="10">
        <v>57</v>
      </c>
      <c r="L328" s="8"/>
      <c r="M328" s="8"/>
      <c r="N328" s="8">
        <v>1.21</v>
      </c>
      <c r="O328" s="8">
        <v>0</v>
      </c>
      <c r="P328" s="105">
        <v>30</v>
      </c>
      <c r="Q328" s="8"/>
      <c r="R328" s="8"/>
      <c r="S328" s="8"/>
      <c r="T328" s="7" t="s">
        <v>3089</v>
      </c>
      <c r="U328" s="4" t="s">
        <v>4479</v>
      </c>
      <c r="V328" s="5">
        <v>5.8</v>
      </c>
      <c r="W328" s="5">
        <v>301.60000000000002</v>
      </c>
      <c r="X328" s="5">
        <v>35.700000000000003</v>
      </c>
      <c r="Y328" s="5"/>
      <c r="Z328" s="4" t="s">
        <v>4484</v>
      </c>
      <c r="AA328" s="107">
        <v>41640</v>
      </c>
      <c r="AB328" s="107">
        <v>41593</v>
      </c>
      <c r="AC328" s="4" t="s">
        <v>38</v>
      </c>
      <c r="AD328" s="4" t="s">
        <v>4487</v>
      </c>
    </row>
    <row r="329" spans="1:30" ht="96.75" x14ac:dyDescent="0.25">
      <c r="A329" s="3">
        <v>2305158</v>
      </c>
      <c r="B329" s="4" t="s">
        <v>1803</v>
      </c>
      <c r="C329" s="4" t="s">
        <v>1804</v>
      </c>
      <c r="D329" s="4" t="s">
        <v>1643</v>
      </c>
      <c r="E329" s="4" t="s">
        <v>1805</v>
      </c>
      <c r="F329" s="4"/>
      <c r="G329" s="4" t="s">
        <v>29</v>
      </c>
      <c r="H329" s="4" t="s">
        <v>27</v>
      </c>
      <c r="I329" s="4" t="s">
        <v>3981</v>
      </c>
      <c r="J329" s="4" t="s">
        <v>28</v>
      </c>
      <c r="K329" s="9">
        <v>1</v>
      </c>
      <c r="L329" s="5"/>
      <c r="M329" s="5"/>
      <c r="N329" s="5">
        <v>1.25</v>
      </c>
      <c r="O329" s="5">
        <v>0.12</v>
      </c>
      <c r="P329" s="106">
        <v>0</v>
      </c>
      <c r="Q329" s="5"/>
      <c r="R329" s="5"/>
      <c r="S329" s="5"/>
      <c r="T329" s="4"/>
      <c r="U329" s="4"/>
      <c r="V329" s="5"/>
      <c r="W329" s="5"/>
      <c r="X329" s="5"/>
      <c r="Y329" s="5"/>
      <c r="Z329" s="4" t="s">
        <v>31</v>
      </c>
      <c r="AA329" s="107">
        <v>43039</v>
      </c>
      <c r="AB329" s="107">
        <v>43026</v>
      </c>
      <c r="AC329" s="4" t="s">
        <v>4488</v>
      </c>
      <c r="AD329" s="4" t="s">
        <v>4489</v>
      </c>
    </row>
    <row r="330" spans="1:30" ht="96.75" x14ac:dyDescent="0.25">
      <c r="A330" s="6">
        <v>2305159</v>
      </c>
      <c r="B330" s="7" t="s">
        <v>1803</v>
      </c>
      <c r="C330" s="7" t="s">
        <v>1804</v>
      </c>
      <c r="D330" s="7" t="s">
        <v>1643</v>
      </c>
      <c r="E330" s="7" t="s">
        <v>1806</v>
      </c>
      <c r="F330" s="7"/>
      <c r="G330" s="7" t="s">
        <v>29</v>
      </c>
      <c r="H330" s="7" t="s">
        <v>27</v>
      </c>
      <c r="I330" s="7" t="s">
        <v>3981</v>
      </c>
      <c r="J330" s="7" t="s">
        <v>28</v>
      </c>
      <c r="K330" s="10">
        <v>1</v>
      </c>
      <c r="L330" s="8"/>
      <c r="M330" s="8"/>
      <c r="N330" s="8">
        <v>1.25</v>
      </c>
      <c r="O330" s="8">
        <v>0.12</v>
      </c>
      <c r="P330" s="105">
        <v>0</v>
      </c>
      <c r="Q330" s="8"/>
      <c r="R330" s="8"/>
      <c r="S330" s="8"/>
      <c r="T330" s="7"/>
      <c r="U330" s="4"/>
      <c r="V330" s="5"/>
      <c r="W330" s="5"/>
      <c r="X330" s="5"/>
      <c r="Y330" s="5"/>
      <c r="Z330" s="4" t="s">
        <v>31</v>
      </c>
      <c r="AA330" s="107">
        <v>43039</v>
      </c>
      <c r="AB330" s="107">
        <v>43026</v>
      </c>
      <c r="AC330" s="4" t="s">
        <v>4488</v>
      </c>
      <c r="AD330" s="4" t="s">
        <v>4490</v>
      </c>
    </row>
    <row r="331" spans="1:30" ht="96.75" x14ac:dyDescent="0.25">
      <c r="A331" s="3">
        <v>2308905</v>
      </c>
      <c r="B331" s="4" t="s">
        <v>1803</v>
      </c>
      <c r="C331" s="4" t="s">
        <v>1804</v>
      </c>
      <c r="D331" s="4" t="s">
        <v>1643</v>
      </c>
      <c r="E331" s="4" t="s">
        <v>1807</v>
      </c>
      <c r="F331" s="4"/>
      <c r="G331" s="4" t="s">
        <v>29</v>
      </c>
      <c r="H331" s="4" t="s">
        <v>27</v>
      </c>
      <c r="I331" s="4" t="s">
        <v>3357</v>
      </c>
      <c r="J331" s="4" t="s">
        <v>28</v>
      </c>
      <c r="K331" s="9">
        <v>1</v>
      </c>
      <c r="L331" s="5"/>
      <c r="M331" s="5"/>
      <c r="N331" s="5">
        <v>1.33</v>
      </c>
      <c r="O331" s="5">
        <v>0.12</v>
      </c>
      <c r="P331" s="106">
        <v>0</v>
      </c>
      <c r="Q331" s="5"/>
      <c r="R331" s="5"/>
      <c r="S331" s="5"/>
      <c r="T331" s="4"/>
      <c r="U331" s="4"/>
      <c r="V331" s="5"/>
      <c r="W331" s="5"/>
      <c r="X331" s="5"/>
      <c r="Y331" s="5"/>
      <c r="Z331" s="4" t="s">
        <v>31</v>
      </c>
      <c r="AA331" s="107">
        <v>43117</v>
      </c>
      <c r="AB331" s="107">
        <v>43108</v>
      </c>
      <c r="AC331" s="4" t="s">
        <v>4488</v>
      </c>
      <c r="AD331" s="4" t="s">
        <v>4491</v>
      </c>
    </row>
    <row r="332" spans="1:30" ht="96.75" x14ac:dyDescent="0.25">
      <c r="A332" s="6">
        <v>2308906</v>
      </c>
      <c r="B332" s="7" t="s">
        <v>1803</v>
      </c>
      <c r="C332" s="7" t="s">
        <v>1804</v>
      </c>
      <c r="D332" s="7" t="s">
        <v>1643</v>
      </c>
      <c r="E332" s="7" t="s">
        <v>1808</v>
      </c>
      <c r="F332" s="7"/>
      <c r="G332" s="7" t="s">
        <v>29</v>
      </c>
      <c r="H332" s="7" t="s">
        <v>27</v>
      </c>
      <c r="I332" s="7" t="s">
        <v>3357</v>
      </c>
      <c r="J332" s="7" t="s">
        <v>28</v>
      </c>
      <c r="K332" s="10">
        <v>1</v>
      </c>
      <c r="L332" s="8"/>
      <c r="M332" s="8"/>
      <c r="N332" s="8">
        <v>1.33</v>
      </c>
      <c r="O332" s="8">
        <v>0.12</v>
      </c>
      <c r="P332" s="105">
        <v>0</v>
      </c>
      <c r="Q332" s="8"/>
      <c r="R332" s="8"/>
      <c r="S332" s="8"/>
      <c r="T332" s="7"/>
      <c r="U332" s="4"/>
      <c r="V332" s="5"/>
      <c r="W332" s="5"/>
      <c r="X332" s="5"/>
      <c r="Y332" s="5"/>
      <c r="Z332" s="4" t="s">
        <v>31</v>
      </c>
      <c r="AA332" s="107">
        <v>43117</v>
      </c>
      <c r="AB332" s="107">
        <v>43108</v>
      </c>
      <c r="AC332" s="4" t="s">
        <v>4488</v>
      </c>
      <c r="AD332" s="4" t="s">
        <v>4492</v>
      </c>
    </row>
    <row r="333" spans="1:30" ht="144.75" x14ac:dyDescent="0.25">
      <c r="A333" s="3">
        <v>2225397</v>
      </c>
      <c r="B333" s="4" t="s">
        <v>1803</v>
      </c>
      <c r="C333" s="4" t="s">
        <v>1804</v>
      </c>
      <c r="D333" s="4" t="s">
        <v>1643</v>
      </c>
      <c r="E333" s="4" t="s">
        <v>1809</v>
      </c>
      <c r="F333" s="4"/>
      <c r="G333" s="4" t="s">
        <v>29</v>
      </c>
      <c r="H333" s="4" t="s">
        <v>27</v>
      </c>
      <c r="I333" s="4" t="s">
        <v>3357</v>
      </c>
      <c r="J333" s="4" t="s">
        <v>28</v>
      </c>
      <c r="K333" s="9">
        <v>15</v>
      </c>
      <c r="L333" s="5"/>
      <c r="M333" s="5"/>
      <c r="N333" s="5">
        <v>3.21</v>
      </c>
      <c r="O333" s="5">
        <v>0.01</v>
      </c>
      <c r="P333" s="106">
        <v>5</v>
      </c>
      <c r="Q333" s="5"/>
      <c r="R333" s="5"/>
      <c r="S333" s="5"/>
      <c r="T333" s="4"/>
      <c r="U333" s="4"/>
      <c r="V333" s="5"/>
      <c r="W333" s="5"/>
      <c r="X333" s="5"/>
      <c r="Y333" s="5"/>
      <c r="Z333" s="4" t="s">
        <v>4493</v>
      </c>
      <c r="AA333" s="107">
        <v>41974</v>
      </c>
      <c r="AB333" s="107">
        <v>41954</v>
      </c>
      <c r="AC333" s="4" t="s">
        <v>4494</v>
      </c>
      <c r="AD333" s="4" t="s">
        <v>4495</v>
      </c>
    </row>
    <row r="334" spans="1:30" ht="96.75" x14ac:dyDescent="0.25">
      <c r="A334" s="6">
        <v>2240204</v>
      </c>
      <c r="B334" s="7" t="s">
        <v>1803</v>
      </c>
      <c r="C334" s="7" t="s">
        <v>1804</v>
      </c>
      <c r="D334" s="7" t="s">
        <v>1643</v>
      </c>
      <c r="E334" s="7" t="s">
        <v>1810</v>
      </c>
      <c r="F334" s="7"/>
      <c r="G334" s="7" t="s">
        <v>29</v>
      </c>
      <c r="H334" s="7" t="s">
        <v>27</v>
      </c>
      <c r="I334" s="7" t="s">
        <v>3981</v>
      </c>
      <c r="J334" s="7" t="s">
        <v>28</v>
      </c>
      <c r="K334" s="10">
        <v>15</v>
      </c>
      <c r="L334" s="8"/>
      <c r="M334" s="8"/>
      <c r="N334" s="8">
        <v>3.21</v>
      </c>
      <c r="O334" s="8">
        <v>0.01</v>
      </c>
      <c r="P334" s="105">
        <v>5</v>
      </c>
      <c r="Q334" s="8"/>
      <c r="R334" s="8"/>
      <c r="S334" s="8"/>
      <c r="T334" s="7"/>
      <c r="U334" s="4"/>
      <c r="V334" s="5"/>
      <c r="W334" s="5"/>
      <c r="X334" s="5"/>
      <c r="Y334" s="5"/>
      <c r="Z334" s="4" t="s">
        <v>31</v>
      </c>
      <c r="AA334" s="107">
        <v>42174</v>
      </c>
      <c r="AB334" s="107">
        <v>42138</v>
      </c>
      <c r="AC334" s="4" t="s">
        <v>4488</v>
      </c>
      <c r="AD334" s="4" t="s">
        <v>4496</v>
      </c>
    </row>
    <row r="335" spans="1:30" ht="96.75" x14ac:dyDescent="0.25">
      <c r="A335" s="3">
        <v>2240205</v>
      </c>
      <c r="B335" s="4" t="s">
        <v>1803</v>
      </c>
      <c r="C335" s="4" t="s">
        <v>1804</v>
      </c>
      <c r="D335" s="4" t="s">
        <v>1643</v>
      </c>
      <c r="E335" s="4" t="s">
        <v>1811</v>
      </c>
      <c r="F335" s="4"/>
      <c r="G335" s="4" t="s">
        <v>29</v>
      </c>
      <c r="H335" s="4" t="s">
        <v>27</v>
      </c>
      <c r="I335" s="4" t="s">
        <v>3357</v>
      </c>
      <c r="J335" s="4" t="s">
        <v>28</v>
      </c>
      <c r="K335" s="9">
        <v>15</v>
      </c>
      <c r="L335" s="5"/>
      <c r="M335" s="5"/>
      <c r="N335" s="5">
        <v>3.21</v>
      </c>
      <c r="O335" s="5">
        <v>0.01</v>
      </c>
      <c r="P335" s="106">
        <v>5</v>
      </c>
      <c r="Q335" s="5"/>
      <c r="R335" s="5"/>
      <c r="S335" s="5"/>
      <c r="T335" s="4"/>
      <c r="U335" s="4"/>
      <c r="V335" s="5"/>
      <c r="W335" s="5"/>
      <c r="X335" s="5"/>
      <c r="Y335" s="5"/>
      <c r="Z335" s="4" t="s">
        <v>31</v>
      </c>
      <c r="AA335" s="107">
        <v>42174</v>
      </c>
      <c r="AB335" s="107">
        <v>42138</v>
      </c>
      <c r="AC335" s="4" t="s">
        <v>4488</v>
      </c>
      <c r="AD335" s="4" t="s">
        <v>4497</v>
      </c>
    </row>
    <row r="336" spans="1:30" ht="144.75" x14ac:dyDescent="0.25">
      <c r="A336" s="6">
        <v>2203861</v>
      </c>
      <c r="B336" s="7" t="s">
        <v>1803</v>
      </c>
      <c r="C336" s="7" t="s">
        <v>1804</v>
      </c>
      <c r="D336" s="7" t="s">
        <v>1643</v>
      </c>
      <c r="E336" s="7" t="s">
        <v>4498</v>
      </c>
      <c r="F336" s="7"/>
      <c r="G336" s="7" t="s">
        <v>29</v>
      </c>
      <c r="H336" s="7" t="s">
        <v>27</v>
      </c>
      <c r="I336" s="7" t="s">
        <v>3981</v>
      </c>
      <c r="J336" s="7"/>
      <c r="K336" s="10">
        <v>15</v>
      </c>
      <c r="L336" s="8"/>
      <c r="M336" s="8"/>
      <c r="N336" s="8">
        <v>2.41</v>
      </c>
      <c r="O336" s="8">
        <v>0.01</v>
      </c>
      <c r="P336" s="105">
        <v>0</v>
      </c>
      <c r="Q336" s="8"/>
      <c r="R336" s="8"/>
      <c r="S336" s="8"/>
      <c r="T336" s="7"/>
      <c r="U336" s="4"/>
      <c r="V336" s="5"/>
      <c r="W336" s="5"/>
      <c r="X336" s="5"/>
      <c r="Y336" s="5"/>
      <c r="Z336" s="4" t="s">
        <v>25</v>
      </c>
      <c r="AA336" s="107">
        <v>40801</v>
      </c>
      <c r="AB336" s="107">
        <v>41680</v>
      </c>
      <c r="AC336" s="4" t="s">
        <v>4488</v>
      </c>
      <c r="AD336" s="4" t="s">
        <v>4499</v>
      </c>
    </row>
    <row r="337" spans="1:30" ht="96.75" x14ac:dyDescent="0.25">
      <c r="A337" s="3">
        <v>2206754</v>
      </c>
      <c r="B337" s="4" t="s">
        <v>1803</v>
      </c>
      <c r="C337" s="4" t="s">
        <v>1804</v>
      </c>
      <c r="D337" s="4" t="s">
        <v>1643</v>
      </c>
      <c r="E337" s="4" t="s">
        <v>4500</v>
      </c>
      <c r="F337" s="4"/>
      <c r="G337" s="4" t="s">
        <v>29</v>
      </c>
      <c r="H337" s="4" t="s">
        <v>27</v>
      </c>
      <c r="I337" s="4" t="s">
        <v>3357</v>
      </c>
      <c r="J337" s="4"/>
      <c r="K337" s="9">
        <v>15</v>
      </c>
      <c r="L337" s="5"/>
      <c r="M337" s="5"/>
      <c r="N337" s="5">
        <v>2.29</v>
      </c>
      <c r="O337" s="5">
        <v>0.01</v>
      </c>
      <c r="P337" s="106">
        <v>0</v>
      </c>
      <c r="Q337" s="5"/>
      <c r="R337" s="5"/>
      <c r="S337" s="5"/>
      <c r="T337" s="4"/>
      <c r="U337" s="4"/>
      <c r="V337" s="5"/>
      <c r="W337" s="5"/>
      <c r="X337" s="5"/>
      <c r="Y337" s="5"/>
      <c r="Z337" s="4" t="s">
        <v>33</v>
      </c>
      <c r="AA337" s="107">
        <v>41244</v>
      </c>
      <c r="AB337" s="107">
        <v>41722</v>
      </c>
      <c r="AC337" s="4" t="s">
        <v>4488</v>
      </c>
      <c r="AD337" s="4" t="s">
        <v>4501</v>
      </c>
    </row>
    <row r="338" spans="1:30" ht="96.75" x14ac:dyDescent="0.25">
      <c r="A338" s="6">
        <v>2307413</v>
      </c>
      <c r="B338" s="7" t="s">
        <v>1803</v>
      </c>
      <c r="C338" s="7" t="s">
        <v>1804</v>
      </c>
      <c r="D338" s="7" t="s">
        <v>1812</v>
      </c>
      <c r="E338" s="7" t="s">
        <v>4502</v>
      </c>
      <c r="F338" s="7"/>
      <c r="G338" s="7" t="s">
        <v>29</v>
      </c>
      <c r="H338" s="7" t="s">
        <v>27</v>
      </c>
      <c r="I338" s="7" t="s">
        <v>3981</v>
      </c>
      <c r="J338" s="7" t="s">
        <v>28</v>
      </c>
      <c r="K338" s="10">
        <v>1</v>
      </c>
      <c r="L338" s="8"/>
      <c r="M338" s="8"/>
      <c r="N338" s="8">
        <v>1.28</v>
      </c>
      <c r="O338" s="8">
        <v>0.08</v>
      </c>
      <c r="P338" s="105">
        <v>0</v>
      </c>
      <c r="Q338" s="8"/>
      <c r="R338" s="8"/>
      <c r="S338" s="8"/>
      <c r="T338" s="7"/>
      <c r="U338" s="4"/>
      <c r="V338" s="5"/>
      <c r="W338" s="5"/>
      <c r="X338" s="5"/>
      <c r="Y338" s="5"/>
      <c r="Z338" s="4" t="s">
        <v>31</v>
      </c>
      <c r="AA338" s="107">
        <v>43251</v>
      </c>
      <c r="AB338" s="107">
        <v>42780</v>
      </c>
      <c r="AC338" s="4" t="s">
        <v>4488</v>
      </c>
      <c r="AD338" s="4" t="s">
        <v>4503</v>
      </c>
    </row>
    <row r="339" spans="1:30" ht="96.75" x14ac:dyDescent="0.25">
      <c r="A339" s="3">
        <v>2307414</v>
      </c>
      <c r="B339" s="4" t="s">
        <v>1803</v>
      </c>
      <c r="C339" s="4" t="s">
        <v>1804</v>
      </c>
      <c r="D339" s="4" t="s">
        <v>1812</v>
      </c>
      <c r="E339" s="4" t="s">
        <v>4504</v>
      </c>
      <c r="F339" s="4"/>
      <c r="G339" s="4" t="s">
        <v>29</v>
      </c>
      <c r="H339" s="4" t="s">
        <v>27</v>
      </c>
      <c r="I339" s="4" t="s">
        <v>3981</v>
      </c>
      <c r="J339" s="4" t="s">
        <v>28</v>
      </c>
      <c r="K339" s="9">
        <v>1</v>
      </c>
      <c r="L339" s="5"/>
      <c r="M339" s="5"/>
      <c r="N339" s="5">
        <v>1.28</v>
      </c>
      <c r="O339" s="5">
        <v>0.08</v>
      </c>
      <c r="P339" s="106">
        <v>0</v>
      </c>
      <c r="Q339" s="5"/>
      <c r="R339" s="5"/>
      <c r="S339" s="5"/>
      <c r="T339" s="4"/>
      <c r="U339" s="4"/>
      <c r="V339" s="5"/>
      <c r="W339" s="5"/>
      <c r="X339" s="5"/>
      <c r="Y339" s="5"/>
      <c r="Z339" s="4" t="s">
        <v>31</v>
      </c>
      <c r="AA339" s="107">
        <v>43251</v>
      </c>
      <c r="AB339" s="107">
        <v>42780</v>
      </c>
      <c r="AC339" s="4" t="s">
        <v>4488</v>
      </c>
      <c r="AD339" s="4" t="s">
        <v>4505</v>
      </c>
    </row>
    <row r="340" spans="1:30" ht="96.75" x14ac:dyDescent="0.25">
      <c r="A340" s="6">
        <v>2307485</v>
      </c>
      <c r="B340" s="7" t="s">
        <v>1803</v>
      </c>
      <c r="C340" s="7" t="s">
        <v>1804</v>
      </c>
      <c r="D340" s="7" t="s">
        <v>1812</v>
      </c>
      <c r="E340" s="7" t="s">
        <v>4506</v>
      </c>
      <c r="F340" s="7"/>
      <c r="G340" s="7" t="s">
        <v>29</v>
      </c>
      <c r="H340" s="7" t="s">
        <v>27</v>
      </c>
      <c r="I340" s="7" t="s">
        <v>3981</v>
      </c>
      <c r="J340" s="7" t="s">
        <v>28</v>
      </c>
      <c r="K340" s="10">
        <v>1</v>
      </c>
      <c r="L340" s="8"/>
      <c r="M340" s="8"/>
      <c r="N340" s="8">
        <v>1.28</v>
      </c>
      <c r="O340" s="8">
        <v>0.08</v>
      </c>
      <c r="P340" s="105">
        <v>0</v>
      </c>
      <c r="Q340" s="8"/>
      <c r="R340" s="8"/>
      <c r="S340" s="8"/>
      <c r="T340" s="7"/>
      <c r="U340" s="4"/>
      <c r="V340" s="5"/>
      <c r="W340" s="5"/>
      <c r="X340" s="5"/>
      <c r="Y340" s="5"/>
      <c r="Z340" s="4" t="s">
        <v>31</v>
      </c>
      <c r="AA340" s="107">
        <v>43251</v>
      </c>
      <c r="AB340" s="107">
        <v>42885</v>
      </c>
      <c r="AC340" s="4" t="s">
        <v>4488</v>
      </c>
      <c r="AD340" s="4" t="s">
        <v>4507</v>
      </c>
    </row>
    <row r="341" spans="1:30" ht="96.75" x14ac:dyDescent="0.25">
      <c r="A341" s="3">
        <v>2254150</v>
      </c>
      <c r="B341" s="4" t="s">
        <v>1803</v>
      </c>
      <c r="C341" s="4" t="s">
        <v>1804</v>
      </c>
      <c r="D341" s="4" t="s">
        <v>1812</v>
      </c>
      <c r="E341" s="4" t="s">
        <v>1813</v>
      </c>
      <c r="F341" s="4"/>
      <c r="G341" s="4" t="s">
        <v>29</v>
      </c>
      <c r="H341" s="4" t="s">
        <v>27</v>
      </c>
      <c r="I341" s="4" t="s">
        <v>3981</v>
      </c>
      <c r="J341" s="4" t="s">
        <v>28</v>
      </c>
      <c r="K341" s="9">
        <v>300</v>
      </c>
      <c r="L341" s="5"/>
      <c r="M341" s="5"/>
      <c r="N341" s="5">
        <v>0</v>
      </c>
      <c r="O341" s="5">
        <v>0.13</v>
      </c>
      <c r="P341" s="106">
        <v>0</v>
      </c>
      <c r="Q341" s="5"/>
      <c r="R341" s="5"/>
      <c r="S341" s="5"/>
      <c r="T341" s="4"/>
      <c r="U341" s="4"/>
      <c r="V341" s="5"/>
      <c r="W341" s="5"/>
      <c r="X341" s="5"/>
      <c r="Y341" s="5"/>
      <c r="Z341" s="4" t="s">
        <v>31</v>
      </c>
      <c r="AA341" s="107">
        <v>42338</v>
      </c>
      <c r="AB341" s="107">
        <v>42299</v>
      </c>
      <c r="AC341" s="4" t="s">
        <v>4488</v>
      </c>
      <c r="AD341" s="4" t="s">
        <v>4508</v>
      </c>
    </row>
    <row r="342" spans="1:30" ht="96.75" x14ac:dyDescent="0.25">
      <c r="A342" s="6">
        <v>2242425</v>
      </c>
      <c r="B342" s="7" t="s">
        <v>1803</v>
      </c>
      <c r="C342" s="7" t="s">
        <v>1804</v>
      </c>
      <c r="D342" s="7" t="s">
        <v>1812</v>
      </c>
      <c r="E342" s="7" t="s">
        <v>1814</v>
      </c>
      <c r="F342" s="7"/>
      <c r="G342" s="7" t="s">
        <v>29</v>
      </c>
      <c r="H342" s="7" t="s">
        <v>27</v>
      </c>
      <c r="I342" s="7" t="s">
        <v>3981</v>
      </c>
      <c r="J342" s="7" t="s">
        <v>28</v>
      </c>
      <c r="K342" s="10">
        <v>300</v>
      </c>
      <c r="L342" s="8"/>
      <c r="M342" s="8"/>
      <c r="N342" s="8">
        <v>1.94</v>
      </c>
      <c r="O342" s="8">
        <v>0.36</v>
      </c>
      <c r="P342" s="105">
        <v>0</v>
      </c>
      <c r="Q342" s="8"/>
      <c r="R342" s="8"/>
      <c r="S342" s="8"/>
      <c r="T342" s="7"/>
      <c r="U342" s="4"/>
      <c r="V342" s="5"/>
      <c r="W342" s="5"/>
      <c r="X342" s="5"/>
      <c r="Y342" s="5"/>
      <c r="Z342" s="4" t="s">
        <v>25</v>
      </c>
      <c r="AA342" s="107">
        <v>42235</v>
      </c>
      <c r="AB342" s="107">
        <v>42165</v>
      </c>
      <c r="AC342" s="4" t="s">
        <v>4488</v>
      </c>
      <c r="AD342" s="4" t="s">
        <v>4509</v>
      </c>
    </row>
    <row r="343" spans="1:30" ht="96.75" x14ac:dyDescent="0.25">
      <c r="A343" s="3">
        <v>2307415</v>
      </c>
      <c r="B343" s="4" t="s">
        <v>1803</v>
      </c>
      <c r="C343" s="4" t="s">
        <v>1804</v>
      </c>
      <c r="D343" s="4" t="s">
        <v>1812</v>
      </c>
      <c r="E343" s="4" t="s">
        <v>4510</v>
      </c>
      <c r="F343" s="4"/>
      <c r="G343" s="4" t="s">
        <v>29</v>
      </c>
      <c r="H343" s="4" t="s">
        <v>27</v>
      </c>
      <c r="I343" s="4" t="s">
        <v>3981</v>
      </c>
      <c r="J343" s="4" t="s">
        <v>28</v>
      </c>
      <c r="K343" s="9">
        <v>1</v>
      </c>
      <c r="L343" s="5"/>
      <c r="M343" s="5"/>
      <c r="N343" s="5">
        <v>1.28</v>
      </c>
      <c r="O343" s="5">
        <v>0.08</v>
      </c>
      <c r="P343" s="106">
        <v>0</v>
      </c>
      <c r="Q343" s="5"/>
      <c r="R343" s="5"/>
      <c r="S343" s="5"/>
      <c r="T343" s="4"/>
      <c r="U343" s="4"/>
      <c r="V343" s="5"/>
      <c r="W343" s="5"/>
      <c r="X343" s="5"/>
      <c r="Y343" s="5"/>
      <c r="Z343" s="4" t="s">
        <v>31</v>
      </c>
      <c r="AA343" s="107">
        <v>43251</v>
      </c>
      <c r="AB343" s="107">
        <v>42780</v>
      </c>
      <c r="AC343" s="4" t="s">
        <v>4488</v>
      </c>
      <c r="AD343" s="4" t="s">
        <v>4511</v>
      </c>
    </row>
    <row r="344" spans="1:30" ht="96.75" x14ac:dyDescent="0.25">
      <c r="A344" s="6">
        <v>2307486</v>
      </c>
      <c r="B344" s="7" t="s">
        <v>1803</v>
      </c>
      <c r="C344" s="7" t="s">
        <v>1804</v>
      </c>
      <c r="D344" s="7" t="s">
        <v>1812</v>
      </c>
      <c r="E344" s="7" t="s">
        <v>4512</v>
      </c>
      <c r="F344" s="7"/>
      <c r="G344" s="7" t="s">
        <v>29</v>
      </c>
      <c r="H344" s="7" t="s">
        <v>27</v>
      </c>
      <c r="I344" s="7" t="s">
        <v>3981</v>
      </c>
      <c r="J344" s="7" t="s">
        <v>28</v>
      </c>
      <c r="K344" s="10">
        <v>1</v>
      </c>
      <c r="L344" s="8"/>
      <c r="M344" s="8"/>
      <c r="N344" s="8">
        <v>1.28</v>
      </c>
      <c r="O344" s="8">
        <v>0.08</v>
      </c>
      <c r="P344" s="105">
        <v>0</v>
      </c>
      <c r="Q344" s="8"/>
      <c r="R344" s="8"/>
      <c r="S344" s="8"/>
      <c r="T344" s="7"/>
      <c r="U344" s="4"/>
      <c r="V344" s="5"/>
      <c r="W344" s="5"/>
      <c r="X344" s="5"/>
      <c r="Y344" s="5"/>
      <c r="Z344" s="4" t="s">
        <v>31</v>
      </c>
      <c r="AA344" s="107">
        <v>43251</v>
      </c>
      <c r="AB344" s="107">
        <v>42885</v>
      </c>
      <c r="AC344" s="4" t="s">
        <v>4488</v>
      </c>
      <c r="AD344" s="4" t="s">
        <v>4513</v>
      </c>
    </row>
    <row r="345" spans="1:30" ht="132.75" x14ac:dyDescent="0.25">
      <c r="A345" s="3">
        <v>2203996</v>
      </c>
      <c r="B345" s="4" t="s">
        <v>1803</v>
      </c>
      <c r="C345" s="4" t="s">
        <v>1804</v>
      </c>
      <c r="D345" s="4" t="s">
        <v>4514</v>
      </c>
      <c r="E345" s="4" t="s">
        <v>4515</v>
      </c>
      <c r="F345" s="4"/>
      <c r="G345" s="4" t="s">
        <v>29</v>
      </c>
      <c r="H345" s="4" t="s">
        <v>27</v>
      </c>
      <c r="I345" s="4" t="s">
        <v>3357</v>
      </c>
      <c r="J345" s="4"/>
      <c r="K345" s="9">
        <v>378</v>
      </c>
      <c r="L345" s="5"/>
      <c r="M345" s="5"/>
      <c r="N345" s="5">
        <v>0.54</v>
      </c>
      <c r="O345" s="5">
        <v>0.01</v>
      </c>
      <c r="P345" s="106">
        <v>0</v>
      </c>
      <c r="Q345" s="5"/>
      <c r="R345" s="5"/>
      <c r="S345" s="5"/>
      <c r="T345" s="4"/>
      <c r="U345" s="4"/>
      <c r="V345" s="5"/>
      <c r="W345" s="5"/>
      <c r="X345" s="5"/>
      <c r="Y345" s="5"/>
      <c r="Z345" s="4" t="s">
        <v>25</v>
      </c>
      <c r="AA345" s="107">
        <v>40695</v>
      </c>
      <c r="AB345" s="107">
        <v>41684</v>
      </c>
      <c r="AC345" s="4" t="s">
        <v>4488</v>
      </c>
      <c r="AD345" s="4" t="s">
        <v>4516</v>
      </c>
    </row>
    <row r="346" spans="1:30" ht="144.75" x14ac:dyDescent="0.25">
      <c r="A346" s="6">
        <v>2203863</v>
      </c>
      <c r="B346" s="7" t="s">
        <v>1803</v>
      </c>
      <c r="C346" s="7" t="s">
        <v>1804</v>
      </c>
      <c r="D346" s="7" t="s">
        <v>4514</v>
      </c>
      <c r="E346" s="7" t="s">
        <v>4517</v>
      </c>
      <c r="F346" s="7"/>
      <c r="G346" s="7" t="s">
        <v>29</v>
      </c>
      <c r="H346" s="7" t="s">
        <v>27</v>
      </c>
      <c r="I346" s="7" t="s">
        <v>3357</v>
      </c>
      <c r="J346" s="7"/>
      <c r="K346" s="10">
        <v>200</v>
      </c>
      <c r="L346" s="8"/>
      <c r="M346" s="8"/>
      <c r="N346" s="8">
        <v>2.76</v>
      </c>
      <c r="O346" s="8">
        <v>0.3</v>
      </c>
      <c r="P346" s="105">
        <v>0</v>
      </c>
      <c r="Q346" s="8"/>
      <c r="R346" s="8"/>
      <c r="S346" s="8"/>
      <c r="T346" s="7"/>
      <c r="U346" s="4"/>
      <c r="V346" s="5"/>
      <c r="W346" s="5"/>
      <c r="X346" s="5"/>
      <c r="Y346" s="5"/>
      <c r="Z346" s="4" t="s">
        <v>25</v>
      </c>
      <c r="AA346" s="107">
        <v>40634</v>
      </c>
      <c r="AB346" s="107">
        <v>41680</v>
      </c>
      <c r="AC346" s="4" t="s">
        <v>4488</v>
      </c>
      <c r="AD346" s="4" t="s">
        <v>4518</v>
      </c>
    </row>
    <row r="347" spans="1:30" ht="144.75" x14ac:dyDescent="0.25">
      <c r="A347" s="3">
        <v>2203864</v>
      </c>
      <c r="B347" s="4" t="s">
        <v>1803</v>
      </c>
      <c r="C347" s="4" t="s">
        <v>1804</v>
      </c>
      <c r="D347" s="4" t="s">
        <v>4514</v>
      </c>
      <c r="E347" s="4" t="s">
        <v>4519</v>
      </c>
      <c r="F347" s="4"/>
      <c r="G347" s="4" t="s">
        <v>29</v>
      </c>
      <c r="H347" s="4" t="s">
        <v>27</v>
      </c>
      <c r="I347" s="4" t="s">
        <v>3357</v>
      </c>
      <c r="J347" s="4"/>
      <c r="K347" s="9">
        <v>200</v>
      </c>
      <c r="L347" s="5"/>
      <c r="M347" s="5"/>
      <c r="N347" s="5">
        <v>2.76</v>
      </c>
      <c r="O347" s="5">
        <v>0.3</v>
      </c>
      <c r="P347" s="106">
        <v>0</v>
      </c>
      <c r="Q347" s="5"/>
      <c r="R347" s="5"/>
      <c r="S347" s="5"/>
      <c r="T347" s="4"/>
      <c r="U347" s="4"/>
      <c r="V347" s="5"/>
      <c r="W347" s="5"/>
      <c r="X347" s="5"/>
      <c r="Y347" s="5"/>
      <c r="Z347" s="4" t="s">
        <v>25</v>
      </c>
      <c r="AA347" s="107">
        <v>40634</v>
      </c>
      <c r="AB347" s="107">
        <v>41680</v>
      </c>
      <c r="AC347" s="4" t="s">
        <v>4488</v>
      </c>
      <c r="AD347" s="4" t="s">
        <v>4520</v>
      </c>
    </row>
    <row r="348" spans="1:30" ht="144.75" x14ac:dyDescent="0.25">
      <c r="A348" s="6">
        <v>2203865</v>
      </c>
      <c r="B348" s="7" t="s">
        <v>1803</v>
      </c>
      <c r="C348" s="7" t="s">
        <v>1804</v>
      </c>
      <c r="D348" s="7" t="s">
        <v>4514</v>
      </c>
      <c r="E348" s="7" t="s">
        <v>4521</v>
      </c>
      <c r="F348" s="7"/>
      <c r="G348" s="7" t="s">
        <v>29</v>
      </c>
      <c r="H348" s="7" t="s">
        <v>27</v>
      </c>
      <c r="I348" s="7" t="s">
        <v>3357</v>
      </c>
      <c r="J348" s="7"/>
      <c r="K348" s="10">
        <v>300</v>
      </c>
      <c r="L348" s="8"/>
      <c r="M348" s="8"/>
      <c r="N348" s="8">
        <v>2.76</v>
      </c>
      <c r="O348" s="8">
        <v>0.3</v>
      </c>
      <c r="P348" s="105">
        <v>0</v>
      </c>
      <c r="Q348" s="8"/>
      <c r="R348" s="8"/>
      <c r="S348" s="8"/>
      <c r="T348" s="7"/>
      <c r="U348" s="4"/>
      <c r="V348" s="5"/>
      <c r="W348" s="5"/>
      <c r="X348" s="5"/>
      <c r="Y348" s="5"/>
      <c r="Z348" s="4" t="s">
        <v>25</v>
      </c>
      <c r="AA348" s="107">
        <v>40634</v>
      </c>
      <c r="AB348" s="107">
        <v>41680</v>
      </c>
      <c r="AC348" s="4" t="s">
        <v>4488</v>
      </c>
      <c r="AD348" s="4" t="s">
        <v>4522</v>
      </c>
    </row>
    <row r="349" spans="1:30" ht="144.75" x14ac:dyDescent="0.25">
      <c r="A349" s="3">
        <v>2203866</v>
      </c>
      <c r="B349" s="4" t="s">
        <v>1803</v>
      </c>
      <c r="C349" s="4" t="s">
        <v>1804</v>
      </c>
      <c r="D349" s="4" t="s">
        <v>4514</v>
      </c>
      <c r="E349" s="4" t="s">
        <v>4523</v>
      </c>
      <c r="F349" s="4"/>
      <c r="G349" s="4" t="s">
        <v>29</v>
      </c>
      <c r="H349" s="4" t="s">
        <v>27</v>
      </c>
      <c r="I349" s="4" t="s">
        <v>3357</v>
      </c>
      <c r="J349" s="4"/>
      <c r="K349" s="9">
        <v>300</v>
      </c>
      <c r="L349" s="5"/>
      <c r="M349" s="5"/>
      <c r="N349" s="5">
        <v>2.76</v>
      </c>
      <c r="O349" s="5">
        <v>0.3</v>
      </c>
      <c r="P349" s="106">
        <v>0</v>
      </c>
      <c r="Q349" s="5"/>
      <c r="R349" s="5"/>
      <c r="S349" s="5"/>
      <c r="T349" s="4"/>
      <c r="U349" s="4"/>
      <c r="V349" s="5"/>
      <c r="W349" s="5"/>
      <c r="X349" s="5"/>
      <c r="Y349" s="5"/>
      <c r="Z349" s="4" t="s">
        <v>25</v>
      </c>
      <c r="AA349" s="107">
        <v>40634</v>
      </c>
      <c r="AB349" s="107">
        <v>41680</v>
      </c>
      <c r="AC349" s="4" t="s">
        <v>4488</v>
      </c>
      <c r="AD349" s="4" t="s">
        <v>4524</v>
      </c>
    </row>
    <row r="350" spans="1:30" ht="144.75" x14ac:dyDescent="0.25">
      <c r="A350" s="6">
        <v>2203862</v>
      </c>
      <c r="B350" s="7" t="s">
        <v>1803</v>
      </c>
      <c r="C350" s="7" t="s">
        <v>1804</v>
      </c>
      <c r="D350" s="7" t="s">
        <v>1643</v>
      </c>
      <c r="E350" s="7" t="s">
        <v>4525</v>
      </c>
      <c r="F350" s="7"/>
      <c r="G350" s="7" t="s">
        <v>29</v>
      </c>
      <c r="H350" s="7" t="s">
        <v>27</v>
      </c>
      <c r="I350" s="7" t="s">
        <v>3981</v>
      </c>
      <c r="J350" s="7"/>
      <c r="K350" s="10">
        <v>15</v>
      </c>
      <c r="L350" s="8"/>
      <c r="M350" s="8"/>
      <c r="N350" s="8">
        <v>2.41</v>
      </c>
      <c r="O350" s="8">
        <v>0.01</v>
      </c>
      <c r="P350" s="105">
        <v>0</v>
      </c>
      <c r="Q350" s="8"/>
      <c r="R350" s="8"/>
      <c r="S350" s="8"/>
      <c r="T350" s="7"/>
      <c r="U350" s="4"/>
      <c r="V350" s="5"/>
      <c r="W350" s="5"/>
      <c r="X350" s="5"/>
      <c r="Y350" s="5"/>
      <c r="Z350" s="4" t="s">
        <v>25</v>
      </c>
      <c r="AA350" s="107">
        <v>40801</v>
      </c>
      <c r="AB350" s="107">
        <v>41680</v>
      </c>
      <c r="AC350" s="4" t="s">
        <v>4488</v>
      </c>
      <c r="AD350" s="4" t="s">
        <v>4526</v>
      </c>
    </row>
    <row r="351" spans="1:30" ht="144.75" x14ac:dyDescent="0.25">
      <c r="A351" s="3">
        <v>2203997</v>
      </c>
      <c r="B351" s="4" t="s">
        <v>1803</v>
      </c>
      <c r="C351" s="4" t="s">
        <v>1804</v>
      </c>
      <c r="D351" s="4" t="s">
        <v>4514</v>
      </c>
      <c r="E351" s="4" t="s">
        <v>4527</v>
      </c>
      <c r="F351" s="4"/>
      <c r="G351" s="4" t="s">
        <v>29</v>
      </c>
      <c r="H351" s="4" t="s">
        <v>27</v>
      </c>
      <c r="I351" s="4" t="s">
        <v>3357</v>
      </c>
      <c r="J351" s="4"/>
      <c r="K351" s="9">
        <v>378</v>
      </c>
      <c r="L351" s="5"/>
      <c r="M351" s="5"/>
      <c r="N351" s="5">
        <v>0.54</v>
      </c>
      <c r="O351" s="5">
        <v>0.01</v>
      </c>
      <c r="P351" s="106">
        <v>0</v>
      </c>
      <c r="Q351" s="5"/>
      <c r="R351" s="5"/>
      <c r="S351" s="5"/>
      <c r="T351" s="4"/>
      <c r="U351" s="4"/>
      <c r="V351" s="5"/>
      <c r="W351" s="5"/>
      <c r="X351" s="5"/>
      <c r="Y351" s="5"/>
      <c r="Z351" s="4" t="s">
        <v>25</v>
      </c>
      <c r="AA351" s="107">
        <v>40695</v>
      </c>
      <c r="AB351" s="107">
        <v>41684</v>
      </c>
      <c r="AC351" s="4" t="s">
        <v>4488</v>
      </c>
      <c r="AD351" s="4" t="s">
        <v>4528</v>
      </c>
    </row>
    <row r="352" spans="1:30" ht="264.75" x14ac:dyDescent="0.25">
      <c r="A352" s="6">
        <v>2233774</v>
      </c>
      <c r="B352" s="7" t="s">
        <v>4529</v>
      </c>
      <c r="C352" s="7" t="s">
        <v>4530</v>
      </c>
      <c r="D352" s="7" t="s">
        <v>4531</v>
      </c>
      <c r="E352" s="7" t="s">
        <v>4531</v>
      </c>
      <c r="F352" s="7" t="s">
        <v>4532</v>
      </c>
      <c r="G352" s="7" t="s">
        <v>3954</v>
      </c>
      <c r="H352" s="7" t="s">
        <v>27</v>
      </c>
      <c r="I352" s="7" t="s">
        <v>3955</v>
      </c>
      <c r="J352" s="7"/>
      <c r="K352" s="10">
        <v>3</v>
      </c>
      <c r="L352" s="8"/>
      <c r="M352" s="8"/>
      <c r="N352" s="8">
        <v>1.69</v>
      </c>
      <c r="O352" s="8"/>
      <c r="P352" s="105">
        <v>15</v>
      </c>
      <c r="Q352" s="8"/>
      <c r="R352" s="8"/>
      <c r="S352" s="8"/>
      <c r="T352" s="7"/>
      <c r="U352" s="4"/>
      <c r="V352" s="5"/>
      <c r="W352" s="5"/>
      <c r="X352" s="5"/>
      <c r="Y352" s="5"/>
      <c r="Z352" s="4" t="s">
        <v>4020</v>
      </c>
      <c r="AA352" s="107">
        <v>40909</v>
      </c>
      <c r="AB352" s="107">
        <v>42055</v>
      </c>
      <c r="AC352" s="4" t="s">
        <v>26</v>
      </c>
      <c r="AD352" s="4" t="s">
        <v>4533</v>
      </c>
    </row>
    <row r="353" spans="1:30" ht="192.75" x14ac:dyDescent="0.25">
      <c r="A353" s="3">
        <v>2268935</v>
      </c>
      <c r="B353" s="4" t="s">
        <v>4534</v>
      </c>
      <c r="C353" s="4" t="s">
        <v>4535</v>
      </c>
      <c r="D353" s="4" t="s">
        <v>4536</v>
      </c>
      <c r="E353" s="4" t="s">
        <v>4536</v>
      </c>
      <c r="F353" s="4" t="s">
        <v>4537</v>
      </c>
      <c r="G353" s="4" t="s">
        <v>29</v>
      </c>
      <c r="H353" s="4" t="s">
        <v>27</v>
      </c>
      <c r="I353" s="4" t="s">
        <v>3981</v>
      </c>
      <c r="J353" s="4" t="s">
        <v>28</v>
      </c>
      <c r="K353" s="9">
        <v>110</v>
      </c>
      <c r="L353" s="5"/>
      <c r="M353" s="5"/>
      <c r="N353" s="5"/>
      <c r="O353" s="5">
        <v>0.12</v>
      </c>
      <c r="P353" s="106">
        <v>0</v>
      </c>
      <c r="Q353" s="5"/>
      <c r="R353" s="5"/>
      <c r="S353" s="5"/>
      <c r="T353" s="4"/>
      <c r="U353" s="4"/>
      <c r="V353" s="5"/>
      <c r="W353" s="5"/>
      <c r="X353" s="5"/>
      <c r="Y353" s="5"/>
      <c r="Z353" s="4" t="s">
        <v>97</v>
      </c>
      <c r="AA353" s="107">
        <v>42374</v>
      </c>
      <c r="AB353" s="107">
        <v>42523</v>
      </c>
      <c r="AC353" s="4" t="s">
        <v>45</v>
      </c>
      <c r="AD353" s="4" t="s">
        <v>4538</v>
      </c>
    </row>
    <row r="354" spans="1:30" ht="108.75" x14ac:dyDescent="0.25">
      <c r="A354" s="6">
        <v>2284028</v>
      </c>
      <c r="B354" s="7" t="s">
        <v>4534</v>
      </c>
      <c r="C354" s="7" t="s">
        <v>4535</v>
      </c>
      <c r="D354" s="7" t="s">
        <v>4539</v>
      </c>
      <c r="E354" s="7" t="s">
        <v>4539</v>
      </c>
      <c r="F354" s="7"/>
      <c r="G354" s="7" t="s">
        <v>29</v>
      </c>
      <c r="H354" s="7" t="s">
        <v>27</v>
      </c>
      <c r="I354" s="7" t="s">
        <v>3981</v>
      </c>
      <c r="J354" s="7" t="s">
        <v>28</v>
      </c>
      <c r="K354" s="10">
        <v>15</v>
      </c>
      <c r="L354" s="8"/>
      <c r="M354" s="8"/>
      <c r="N354" s="8"/>
      <c r="O354" s="8">
        <v>0.49</v>
      </c>
      <c r="P354" s="105">
        <v>15</v>
      </c>
      <c r="Q354" s="8"/>
      <c r="R354" s="8"/>
      <c r="S354" s="8"/>
      <c r="T354" s="7"/>
      <c r="U354" s="4"/>
      <c r="V354" s="5"/>
      <c r="W354" s="5"/>
      <c r="X354" s="5"/>
      <c r="Y354" s="5"/>
      <c r="Z354" s="4" t="s">
        <v>2833</v>
      </c>
      <c r="AA354" s="107">
        <v>42374</v>
      </c>
      <c r="AB354" s="107">
        <v>42688</v>
      </c>
      <c r="AC354" s="4" t="s">
        <v>45</v>
      </c>
      <c r="AD354" s="4" t="s">
        <v>4540</v>
      </c>
    </row>
    <row r="355" spans="1:30" ht="72.75" x14ac:dyDescent="0.25">
      <c r="A355" s="6">
        <v>2226147</v>
      </c>
      <c r="B355" s="7" t="s">
        <v>4541</v>
      </c>
      <c r="C355" s="7" t="s">
        <v>4542</v>
      </c>
      <c r="D355" s="7" t="s">
        <v>4543</v>
      </c>
      <c r="E355" s="7" t="s">
        <v>4544</v>
      </c>
      <c r="F355" s="7" t="s">
        <v>4545</v>
      </c>
      <c r="G355" s="7" t="s">
        <v>3954</v>
      </c>
      <c r="H355" s="7" t="s">
        <v>27</v>
      </c>
      <c r="I355" s="7" t="s">
        <v>3955</v>
      </c>
      <c r="J355" s="7" t="s">
        <v>28</v>
      </c>
      <c r="K355" s="10">
        <v>13</v>
      </c>
      <c r="L355" s="8"/>
      <c r="M355" s="8"/>
      <c r="N355" s="8">
        <v>0.66</v>
      </c>
      <c r="O355" s="8">
        <v>0.03</v>
      </c>
      <c r="P355" s="105">
        <v>15</v>
      </c>
      <c r="Q355" s="8"/>
      <c r="R355" s="8"/>
      <c r="S355" s="8"/>
      <c r="T355" s="7"/>
      <c r="U355" s="4"/>
      <c r="V355" s="5"/>
      <c r="W355" s="5"/>
      <c r="X355" s="5"/>
      <c r="Y355" s="5"/>
      <c r="Z355" s="4" t="s">
        <v>4020</v>
      </c>
      <c r="AA355" s="107">
        <v>41379</v>
      </c>
      <c r="AB355" s="107">
        <v>43087</v>
      </c>
      <c r="AC355" s="4" t="s">
        <v>45</v>
      </c>
      <c r="AD355" s="4" t="s">
        <v>4546</v>
      </c>
    </row>
    <row r="356" spans="1:30" ht="72.75" x14ac:dyDescent="0.25">
      <c r="A356" s="3">
        <v>2193840</v>
      </c>
      <c r="B356" s="4" t="s">
        <v>241</v>
      </c>
      <c r="C356" s="4" t="s">
        <v>242</v>
      </c>
      <c r="D356" s="4" t="s">
        <v>4547</v>
      </c>
      <c r="E356" s="4" t="s">
        <v>4548</v>
      </c>
      <c r="F356" s="4"/>
      <c r="G356" s="4" t="s">
        <v>3954</v>
      </c>
      <c r="H356" s="4" t="s">
        <v>22</v>
      </c>
      <c r="I356" s="4" t="s">
        <v>3955</v>
      </c>
      <c r="J356" s="4" t="s">
        <v>21</v>
      </c>
      <c r="K356" s="9">
        <v>18</v>
      </c>
      <c r="L356" s="5"/>
      <c r="M356" s="5"/>
      <c r="N356" s="5">
        <v>1.57</v>
      </c>
      <c r="O356" s="5">
        <v>0.18</v>
      </c>
      <c r="P356" s="106">
        <v>15</v>
      </c>
      <c r="Q356" s="5"/>
      <c r="R356" s="5"/>
      <c r="S356" s="5"/>
      <c r="T356" s="4"/>
      <c r="U356" s="4"/>
      <c r="V356" s="5"/>
      <c r="W356" s="5"/>
      <c r="X356" s="5"/>
      <c r="Y356" s="5"/>
      <c r="Z356" s="4" t="s">
        <v>33</v>
      </c>
      <c r="AA356" s="107">
        <v>39600</v>
      </c>
      <c r="AB356" s="107">
        <v>42285</v>
      </c>
      <c r="AC356" s="4" t="s">
        <v>45</v>
      </c>
      <c r="AD356" s="4" t="s">
        <v>4549</v>
      </c>
    </row>
    <row r="357" spans="1:30" ht="96.75" x14ac:dyDescent="0.25">
      <c r="A357" s="6">
        <v>2194272</v>
      </c>
      <c r="B357" s="7" t="s">
        <v>241</v>
      </c>
      <c r="C357" s="7" t="s">
        <v>242</v>
      </c>
      <c r="D357" s="7" t="s">
        <v>4550</v>
      </c>
      <c r="E357" s="7" t="s">
        <v>4551</v>
      </c>
      <c r="F357" s="7" t="s">
        <v>4552</v>
      </c>
      <c r="G357" s="7" t="s">
        <v>3954</v>
      </c>
      <c r="H357" s="7" t="s">
        <v>22</v>
      </c>
      <c r="I357" s="7" t="s">
        <v>3955</v>
      </c>
      <c r="J357" s="7" t="s">
        <v>21</v>
      </c>
      <c r="K357" s="10">
        <v>15</v>
      </c>
      <c r="L357" s="8"/>
      <c r="M357" s="8"/>
      <c r="N357" s="8">
        <v>1.1599999999999999</v>
      </c>
      <c r="O357" s="8">
        <v>7.0000000000000007E-2</v>
      </c>
      <c r="P357" s="105">
        <v>15</v>
      </c>
      <c r="Q357" s="8"/>
      <c r="R357" s="8"/>
      <c r="S357" s="8"/>
      <c r="T357" s="7"/>
      <c r="U357" s="4"/>
      <c r="V357" s="5"/>
      <c r="W357" s="5"/>
      <c r="X357" s="5"/>
      <c r="Y357" s="5"/>
      <c r="Z357" s="4" t="s">
        <v>33</v>
      </c>
      <c r="AA357" s="107">
        <v>40087</v>
      </c>
      <c r="AB357" s="107">
        <v>42285</v>
      </c>
      <c r="AC357" s="4" t="s">
        <v>45</v>
      </c>
      <c r="AD357" s="4" t="s">
        <v>4553</v>
      </c>
    </row>
    <row r="358" spans="1:30" ht="72.75" x14ac:dyDescent="0.25">
      <c r="A358" s="3">
        <v>2194262</v>
      </c>
      <c r="B358" s="4" t="s">
        <v>241</v>
      </c>
      <c r="C358" s="4" t="s">
        <v>242</v>
      </c>
      <c r="D358" s="4" t="s">
        <v>4554</v>
      </c>
      <c r="E358" s="4" t="s">
        <v>4555</v>
      </c>
      <c r="F358" s="4" t="s">
        <v>4556</v>
      </c>
      <c r="G358" s="4" t="s">
        <v>3954</v>
      </c>
      <c r="H358" s="4" t="s">
        <v>22</v>
      </c>
      <c r="I358" s="4" t="s">
        <v>3955</v>
      </c>
      <c r="J358" s="4" t="s">
        <v>21</v>
      </c>
      <c r="K358" s="9">
        <v>15</v>
      </c>
      <c r="L358" s="5"/>
      <c r="M358" s="5"/>
      <c r="N358" s="5">
        <v>0.94</v>
      </c>
      <c r="O358" s="5"/>
      <c r="P358" s="106">
        <v>10</v>
      </c>
      <c r="Q358" s="5"/>
      <c r="R358" s="5"/>
      <c r="S358" s="5"/>
      <c r="T358" s="4"/>
      <c r="U358" s="4"/>
      <c r="V358" s="5"/>
      <c r="W358" s="5"/>
      <c r="X358" s="5"/>
      <c r="Y358" s="5"/>
      <c r="Z358" s="4" t="s">
        <v>2963</v>
      </c>
      <c r="AA358" s="107">
        <v>41091</v>
      </c>
      <c r="AB358" s="107">
        <v>41576</v>
      </c>
      <c r="AC358" s="4" t="s">
        <v>45</v>
      </c>
      <c r="AD358" s="4" t="s">
        <v>4557</v>
      </c>
    </row>
    <row r="359" spans="1:30" ht="72.75" x14ac:dyDescent="0.25">
      <c r="A359" s="6">
        <v>2194261</v>
      </c>
      <c r="B359" s="7" t="s">
        <v>241</v>
      </c>
      <c r="C359" s="7" t="s">
        <v>242</v>
      </c>
      <c r="D359" s="7" t="s">
        <v>4558</v>
      </c>
      <c r="E359" s="7" t="s">
        <v>4559</v>
      </c>
      <c r="F359" s="7" t="s">
        <v>4556</v>
      </c>
      <c r="G359" s="7" t="s">
        <v>3954</v>
      </c>
      <c r="H359" s="7" t="s">
        <v>22</v>
      </c>
      <c r="I359" s="7" t="s">
        <v>3955</v>
      </c>
      <c r="J359" s="7" t="s">
        <v>21</v>
      </c>
      <c r="K359" s="10">
        <v>80</v>
      </c>
      <c r="L359" s="8"/>
      <c r="M359" s="8"/>
      <c r="N359" s="8">
        <v>0.94</v>
      </c>
      <c r="O359" s="8"/>
      <c r="P359" s="105">
        <v>10</v>
      </c>
      <c r="Q359" s="8"/>
      <c r="R359" s="8"/>
      <c r="S359" s="8"/>
      <c r="T359" s="7"/>
      <c r="U359" s="4"/>
      <c r="V359" s="5"/>
      <c r="W359" s="5"/>
      <c r="X359" s="5"/>
      <c r="Y359" s="5"/>
      <c r="Z359" s="4" t="s">
        <v>2963</v>
      </c>
      <c r="AA359" s="107">
        <v>41091</v>
      </c>
      <c r="AB359" s="107">
        <v>41576</v>
      </c>
      <c r="AC359" s="4" t="s">
        <v>45</v>
      </c>
      <c r="AD359" s="4" t="s">
        <v>4560</v>
      </c>
    </row>
    <row r="360" spans="1:30" ht="72.75" x14ac:dyDescent="0.25">
      <c r="A360" s="3">
        <v>2194260</v>
      </c>
      <c r="B360" s="4" t="s">
        <v>241</v>
      </c>
      <c r="C360" s="4" t="s">
        <v>242</v>
      </c>
      <c r="D360" s="4" t="s">
        <v>4561</v>
      </c>
      <c r="E360" s="4" t="s">
        <v>4562</v>
      </c>
      <c r="F360" s="4"/>
      <c r="G360" s="4" t="s">
        <v>3954</v>
      </c>
      <c r="H360" s="4" t="s">
        <v>22</v>
      </c>
      <c r="I360" s="4" t="s">
        <v>3955</v>
      </c>
      <c r="J360" s="4" t="s">
        <v>21</v>
      </c>
      <c r="K360" s="9">
        <v>140</v>
      </c>
      <c r="L360" s="5"/>
      <c r="M360" s="5"/>
      <c r="N360" s="5">
        <v>0.94</v>
      </c>
      <c r="O360" s="5"/>
      <c r="P360" s="106">
        <v>10</v>
      </c>
      <c r="Q360" s="5"/>
      <c r="R360" s="5"/>
      <c r="S360" s="5"/>
      <c r="T360" s="4"/>
      <c r="U360" s="4"/>
      <c r="V360" s="5"/>
      <c r="W360" s="5"/>
      <c r="X360" s="5"/>
      <c r="Y360" s="5"/>
      <c r="Z360" s="4" t="s">
        <v>2963</v>
      </c>
      <c r="AA360" s="107">
        <v>41091</v>
      </c>
      <c r="AB360" s="107">
        <v>41576</v>
      </c>
      <c r="AC360" s="4" t="s">
        <v>45</v>
      </c>
      <c r="AD360" s="4" t="s">
        <v>4563</v>
      </c>
    </row>
    <row r="361" spans="1:30" ht="72.75" x14ac:dyDescent="0.25">
      <c r="A361" s="6">
        <v>2193627</v>
      </c>
      <c r="B361" s="7" t="s">
        <v>241</v>
      </c>
      <c r="C361" s="7" t="s">
        <v>242</v>
      </c>
      <c r="D361" s="7" t="s">
        <v>4564</v>
      </c>
      <c r="E361" s="7" t="s">
        <v>4565</v>
      </c>
      <c r="F361" s="7"/>
      <c r="G361" s="7" t="s">
        <v>3954</v>
      </c>
      <c r="H361" s="7" t="s">
        <v>22</v>
      </c>
      <c r="I361" s="7" t="s">
        <v>3955</v>
      </c>
      <c r="J361" s="7" t="s">
        <v>21</v>
      </c>
      <c r="K361" s="10">
        <v>5</v>
      </c>
      <c r="L361" s="8"/>
      <c r="M361" s="8"/>
      <c r="N361" s="8">
        <v>1.54</v>
      </c>
      <c r="O361" s="8"/>
      <c r="P361" s="105">
        <v>0</v>
      </c>
      <c r="Q361" s="8"/>
      <c r="R361" s="8"/>
      <c r="S361" s="8"/>
      <c r="T361" s="7"/>
      <c r="U361" s="4"/>
      <c r="V361" s="5"/>
      <c r="W361" s="5"/>
      <c r="X361" s="5"/>
      <c r="Y361" s="5"/>
      <c r="Z361" s="4" t="s">
        <v>2963</v>
      </c>
      <c r="AA361" s="107">
        <v>40945</v>
      </c>
      <c r="AB361" s="107">
        <v>41576</v>
      </c>
      <c r="AC361" s="4" t="s">
        <v>45</v>
      </c>
      <c r="AD361" s="4" t="s">
        <v>4566</v>
      </c>
    </row>
    <row r="362" spans="1:30" ht="72.75" x14ac:dyDescent="0.25">
      <c r="A362" s="3">
        <v>2194271</v>
      </c>
      <c r="B362" s="4" t="s">
        <v>241</v>
      </c>
      <c r="C362" s="4" t="s">
        <v>242</v>
      </c>
      <c r="D362" s="4" t="s">
        <v>4567</v>
      </c>
      <c r="E362" s="4" t="s">
        <v>4568</v>
      </c>
      <c r="F362" s="4"/>
      <c r="G362" s="4" t="s">
        <v>3954</v>
      </c>
      <c r="H362" s="4" t="s">
        <v>22</v>
      </c>
      <c r="I362" s="4" t="s">
        <v>3955</v>
      </c>
      <c r="J362" s="4" t="s">
        <v>21</v>
      </c>
      <c r="K362" s="9">
        <v>8</v>
      </c>
      <c r="L362" s="5"/>
      <c r="M362" s="5"/>
      <c r="N362" s="5">
        <v>2.31</v>
      </c>
      <c r="O362" s="5"/>
      <c r="P362" s="106">
        <v>15</v>
      </c>
      <c r="Q362" s="5"/>
      <c r="R362" s="5"/>
      <c r="S362" s="5"/>
      <c r="T362" s="4"/>
      <c r="U362" s="4"/>
      <c r="V362" s="5"/>
      <c r="W362" s="5"/>
      <c r="X362" s="5"/>
      <c r="Y362" s="5"/>
      <c r="Z362" s="4" t="s">
        <v>33</v>
      </c>
      <c r="AA362" s="107">
        <v>41183</v>
      </c>
      <c r="AB362" s="107">
        <v>41576</v>
      </c>
      <c r="AC362" s="4" t="s">
        <v>45</v>
      </c>
      <c r="AD362" s="4" t="s">
        <v>4569</v>
      </c>
    </row>
    <row r="363" spans="1:30" ht="72.75" x14ac:dyDescent="0.25">
      <c r="A363" s="6">
        <v>2255146</v>
      </c>
      <c r="B363" s="7" t="s">
        <v>241</v>
      </c>
      <c r="C363" s="7" t="s">
        <v>242</v>
      </c>
      <c r="D363" s="7" t="s">
        <v>4567</v>
      </c>
      <c r="E363" s="7" t="s">
        <v>4568</v>
      </c>
      <c r="F363" s="7"/>
      <c r="G363" s="7" t="s">
        <v>3954</v>
      </c>
      <c r="H363" s="7" t="s">
        <v>22</v>
      </c>
      <c r="I363" s="7" t="s">
        <v>3955</v>
      </c>
      <c r="J363" s="7" t="s">
        <v>21</v>
      </c>
      <c r="K363" s="10">
        <v>8</v>
      </c>
      <c r="L363" s="8"/>
      <c r="M363" s="8"/>
      <c r="N363" s="8">
        <v>1.92</v>
      </c>
      <c r="O363" s="8">
        <v>0.03</v>
      </c>
      <c r="P363" s="105">
        <v>15</v>
      </c>
      <c r="Q363" s="8"/>
      <c r="R363" s="8"/>
      <c r="S363" s="8"/>
      <c r="T363" s="7"/>
      <c r="U363" s="4"/>
      <c r="V363" s="5"/>
      <c r="W363" s="5"/>
      <c r="X363" s="5"/>
      <c r="Y363" s="5"/>
      <c r="Z363" s="4" t="s">
        <v>33</v>
      </c>
      <c r="AA363" s="107">
        <v>41183</v>
      </c>
      <c r="AB363" s="107">
        <v>42352</v>
      </c>
      <c r="AC363" s="4" t="s">
        <v>45</v>
      </c>
      <c r="AD363" s="4" t="s">
        <v>4570</v>
      </c>
    </row>
    <row r="364" spans="1:30" ht="72.75" x14ac:dyDescent="0.25">
      <c r="A364" s="3">
        <v>2193632</v>
      </c>
      <c r="B364" s="4" t="s">
        <v>241</v>
      </c>
      <c r="C364" s="4" t="s">
        <v>242</v>
      </c>
      <c r="D364" s="4" t="s">
        <v>4571</v>
      </c>
      <c r="E364" s="4" t="s">
        <v>4572</v>
      </c>
      <c r="F364" s="4"/>
      <c r="G364" s="4" t="s">
        <v>3954</v>
      </c>
      <c r="H364" s="4" t="s">
        <v>22</v>
      </c>
      <c r="I364" s="4" t="s">
        <v>3955</v>
      </c>
      <c r="J364" s="4" t="s">
        <v>21</v>
      </c>
      <c r="K364" s="9">
        <v>8</v>
      </c>
      <c r="L364" s="5"/>
      <c r="M364" s="5"/>
      <c r="N364" s="5">
        <v>1.92</v>
      </c>
      <c r="O364" s="5">
        <v>0.03</v>
      </c>
      <c r="P364" s="106">
        <v>15</v>
      </c>
      <c r="Q364" s="5"/>
      <c r="R364" s="5"/>
      <c r="S364" s="5"/>
      <c r="T364" s="4"/>
      <c r="U364" s="4"/>
      <c r="V364" s="5"/>
      <c r="W364" s="5"/>
      <c r="X364" s="5"/>
      <c r="Y364" s="5"/>
      <c r="Z364" s="4" t="s">
        <v>33</v>
      </c>
      <c r="AA364" s="107">
        <v>41183</v>
      </c>
      <c r="AB364" s="107">
        <v>42352</v>
      </c>
      <c r="AC364" s="4" t="s">
        <v>45</v>
      </c>
      <c r="AD364" s="4" t="s">
        <v>4573</v>
      </c>
    </row>
    <row r="365" spans="1:30" ht="72.75" x14ac:dyDescent="0.25">
      <c r="A365" s="6">
        <v>2193841</v>
      </c>
      <c r="B365" s="7" t="s">
        <v>241</v>
      </c>
      <c r="C365" s="7" t="s">
        <v>242</v>
      </c>
      <c r="D365" s="7" t="s">
        <v>4574</v>
      </c>
      <c r="E365" s="7" t="s">
        <v>4575</v>
      </c>
      <c r="F365" s="7"/>
      <c r="G365" s="7" t="s">
        <v>3954</v>
      </c>
      <c r="H365" s="7" t="s">
        <v>22</v>
      </c>
      <c r="I365" s="7" t="s">
        <v>3955</v>
      </c>
      <c r="J365" s="7" t="s">
        <v>21</v>
      </c>
      <c r="K365" s="10">
        <v>9</v>
      </c>
      <c r="L365" s="8"/>
      <c r="M365" s="8"/>
      <c r="N365" s="8">
        <v>2.2000000000000002</v>
      </c>
      <c r="O365" s="8"/>
      <c r="P365" s="105">
        <v>14</v>
      </c>
      <c r="Q365" s="8"/>
      <c r="R365" s="8"/>
      <c r="S365" s="8"/>
      <c r="T365" s="7"/>
      <c r="U365" s="4"/>
      <c r="V365" s="5"/>
      <c r="W365" s="5"/>
      <c r="X365" s="5"/>
      <c r="Y365" s="5"/>
      <c r="Z365" s="4" t="s">
        <v>33</v>
      </c>
      <c r="AA365" s="107">
        <v>41281</v>
      </c>
      <c r="AB365" s="107">
        <v>41582</v>
      </c>
      <c r="AC365" s="4" t="s">
        <v>45</v>
      </c>
      <c r="AD365" s="4" t="s">
        <v>4576</v>
      </c>
    </row>
    <row r="366" spans="1:30" ht="72.75" x14ac:dyDescent="0.25">
      <c r="A366" s="3">
        <v>2187194</v>
      </c>
      <c r="B366" s="4" t="s">
        <v>241</v>
      </c>
      <c r="C366" s="4" t="s">
        <v>242</v>
      </c>
      <c r="D366" s="4" t="s">
        <v>1815</v>
      </c>
      <c r="E366" s="4" t="s">
        <v>1816</v>
      </c>
      <c r="F366" s="4"/>
      <c r="G366" s="4" t="s">
        <v>3954</v>
      </c>
      <c r="H366" s="4" t="s">
        <v>22</v>
      </c>
      <c r="I366" s="4" t="s">
        <v>3955</v>
      </c>
      <c r="J366" s="4" t="s">
        <v>21</v>
      </c>
      <c r="K366" s="9">
        <v>52</v>
      </c>
      <c r="L366" s="5"/>
      <c r="M366" s="5"/>
      <c r="N366" s="5">
        <v>1.34</v>
      </c>
      <c r="O366" s="5">
        <v>0.12</v>
      </c>
      <c r="P366" s="106">
        <v>10</v>
      </c>
      <c r="Q366" s="5"/>
      <c r="R366" s="5"/>
      <c r="S366" s="5"/>
      <c r="T366" s="4"/>
      <c r="U366" s="4"/>
      <c r="V366" s="5"/>
      <c r="W366" s="5"/>
      <c r="X366" s="5"/>
      <c r="Y366" s="5"/>
      <c r="Z366" s="4" t="s">
        <v>2963</v>
      </c>
      <c r="AA366" s="107">
        <v>41518</v>
      </c>
      <c r="AB366" s="107">
        <v>41437</v>
      </c>
      <c r="AC366" s="4" t="s">
        <v>45</v>
      </c>
      <c r="AD366" s="4" t="s">
        <v>4577</v>
      </c>
    </row>
    <row r="367" spans="1:30" ht="72.75" x14ac:dyDescent="0.25">
      <c r="A367" s="6">
        <v>2255147</v>
      </c>
      <c r="B367" s="7" t="s">
        <v>241</v>
      </c>
      <c r="C367" s="7" t="s">
        <v>242</v>
      </c>
      <c r="D367" s="7" t="s">
        <v>1815</v>
      </c>
      <c r="E367" s="7" t="s">
        <v>1816</v>
      </c>
      <c r="F367" s="7"/>
      <c r="G367" s="7" t="s">
        <v>3954</v>
      </c>
      <c r="H367" s="7" t="s">
        <v>22</v>
      </c>
      <c r="I367" s="7" t="s">
        <v>3955</v>
      </c>
      <c r="J367" s="7" t="s">
        <v>21</v>
      </c>
      <c r="K367" s="10">
        <v>52</v>
      </c>
      <c r="L367" s="8"/>
      <c r="M367" s="8"/>
      <c r="N367" s="8">
        <v>1.32</v>
      </c>
      <c r="O367" s="8">
        <v>0.03</v>
      </c>
      <c r="P367" s="105">
        <v>10</v>
      </c>
      <c r="Q367" s="8"/>
      <c r="R367" s="8"/>
      <c r="S367" s="8"/>
      <c r="T367" s="7"/>
      <c r="U367" s="4"/>
      <c r="V367" s="5"/>
      <c r="W367" s="5"/>
      <c r="X367" s="5"/>
      <c r="Y367" s="5"/>
      <c r="Z367" s="4" t="s">
        <v>33</v>
      </c>
      <c r="AA367" s="107">
        <v>41518</v>
      </c>
      <c r="AB367" s="107">
        <v>42352</v>
      </c>
      <c r="AC367" s="4" t="s">
        <v>45</v>
      </c>
      <c r="AD367" s="4" t="s">
        <v>4578</v>
      </c>
    </row>
    <row r="368" spans="1:30" ht="72.75" x14ac:dyDescent="0.25">
      <c r="A368" s="3">
        <v>2187195</v>
      </c>
      <c r="B368" s="4" t="s">
        <v>241</v>
      </c>
      <c r="C368" s="4" t="s">
        <v>242</v>
      </c>
      <c r="D368" s="4" t="s">
        <v>4579</v>
      </c>
      <c r="E368" s="4" t="s">
        <v>4580</v>
      </c>
      <c r="F368" s="4"/>
      <c r="G368" s="4" t="s">
        <v>3954</v>
      </c>
      <c r="H368" s="4" t="s">
        <v>22</v>
      </c>
      <c r="I368" s="4" t="s">
        <v>3955</v>
      </c>
      <c r="J368" s="4" t="s">
        <v>21</v>
      </c>
      <c r="K368" s="9">
        <v>6</v>
      </c>
      <c r="L368" s="5"/>
      <c r="M368" s="5"/>
      <c r="N368" s="5">
        <v>1.17</v>
      </c>
      <c r="O368" s="5">
        <v>7.0000000000000007E-2</v>
      </c>
      <c r="P368" s="106">
        <v>15</v>
      </c>
      <c r="Q368" s="5"/>
      <c r="R368" s="5"/>
      <c r="S368" s="5"/>
      <c r="T368" s="4"/>
      <c r="U368" s="4"/>
      <c r="V368" s="5"/>
      <c r="W368" s="5"/>
      <c r="X368" s="5"/>
      <c r="Y368" s="5"/>
      <c r="Z368" s="4" t="s">
        <v>33</v>
      </c>
      <c r="AA368" s="107">
        <v>41487</v>
      </c>
      <c r="AB368" s="107">
        <v>42285</v>
      </c>
      <c r="AC368" s="4" t="s">
        <v>45</v>
      </c>
      <c r="AD368" s="4" t="s">
        <v>4581</v>
      </c>
    </row>
    <row r="369" spans="1:30" ht="72.75" x14ac:dyDescent="0.25">
      <c r="A369" s="6">
        <v>2198484</v>
      </c>
      <c r="B369" s="7" t="s">
        <v>241</v>
      </c>
      <c r="C369" s="7" t="s">
        <v>242</v>
      </c>
      <c r="D369" s="7" t="s">
        <v>1817</v>
      </c>
      <c r="E369" s="7" t="s">
        <v>1818</v>
      </c>
      <c r="F369" s="7"/>
      <c r="G369" s="7" t="s">
        <v>3954</v>
      </c>
      <c r="H369" s="7" t="s">
        <v>22</v>
      </c>
      <c r="I369" s="7" t="s">
        <v>3955</v>
      </c>
      <c r="J369" s="7" t="s">
        <v>21</v>
      </c>
      <c r="K369" s="10">
        <v>90</v>
      </c>
      <c r="L369" s="8"/>
      <c r="M369" s="8"/>
      <c r="N369" s="8">
        <v>1.01</v>
      </c>
      <c r="O369" s="8">
        <v>0.02</v>
      </c>
      <c r="P369" s="105">
        <v>10</v>
      </c>
      <c r="Q369" s="8"/>
      <c r="R369" s="8"/>
      <c r="S369" s="8"/>
      <c r="T369" s="7"/>
      <c r="U369" s="4"/>
      <c r="V369" s="5"/>
      <c r="W369" s="5"/>
      <c r="X369" s="5"/>
      <c r="Y369" s="5"/>
      <c r="Z369" s="4" t="s">
        <v>33</v>
      </c>
      <c r="AA369" s="107">
        <v>42401</v>
      </c>
      <c r="AB369" s="107">
        <v>42332</v>
      </c>
      <c r="AC369" s="4" t="s">
        <v>45</v>
      </c>
      <c r="AD369" s="4" t="s">
        <v>4582</v>
      </c>
    </row>
    <row r="370" spans="1:30" ht="84.75" x14ac:dyDescent="0.25">
      <c r="A370" s="3">
        <v>2198185</v>
      </c>
      <c r="B370" s="4" t="s">
        <v>241</v>
      </c>
      <c r="C370" s="4" t="s">
        <v>242</v>
      </c>
      <c r="D370" s="4" t="s">
        <v>1819</v>
      </c>
      <c r="E370" s="4" t="s">
        <v>1820</v>
      </c>
      <c r="F370" s="4"/>
      <c r="G370" s="4" t="s">
        <v>3954</v>
      </c>
      <c r="H370" s="4" t="s">
        <v>22</v>
      </c>
      <c r="I370" s="4" t="s">
        <v>3955</v>
      </c>
      <c r="J370" s="4" t="s">
        <v>21</v>
      </c>
      <c r="K370" s="9">
        <v>52</v>
      </c>
      <c r="L370" s="5"/>
      <c r="M370" s="5"/>
      <c r="N370" s="5">
        <v>1.35</v>
      </c>
      <c r="O370" s="5"/>
      <c r="P370" s="106">
        <v>10</v>
      </c>
      <c r="Q370" s="5"/>
      <c r="R370" s="5"/>
      <c r="S370" s="5"/>
      <c r="T370" s="4"/>
      <c r="U370" s="4"/>
      <c r="V370" s="5"/>
      <c r="W370" s="5"/>
      <c r="X370" s="5"/>
      <c r="Y370" s="5"/>
      <c r="Z370" s="4" t="s">
        <v>4583</v>
      </c>
      <c r="AA370" s="107">
        <v>41671</v>
      </c>
      <c r="AB370" s="107">
        <v>41614</v>
      </c>
      <c r="AC370" s="4" t="s">
        <v>45</v>
      </c>
      <c r="AD370" s="4" t="s">
        <v>4584</v>
      </c>
    </row>
    <row r="371" spans="1:30" ht="72.75" x14ac:dyDescent="0.25">
      <c r="A371" s="6">
        <v>2255148</v>
      </c>
      <c r="B371" s="7" t="s">
        <v>241</v>
      </c>
      <c r="C371" s="7" t="s">
        <v>242</v>
      </c>
      <c r="D371" s="7" t="s">
        <v>1819</v>
      </c>
      <c r="E371" s="7" t="s">
        <v>1820</v>
      </c>
      <c r="F371" s="7"/>
      <c r="G371" s="7" t="s">
        <v>3954</v>
      </c>
      <c r="H371" s="7" t="s">
        <v>22</v>
      </c>
      <c r="I371" s="7" t="s">
        <v>3955</v>
      </c>
      <c r="J371" s="7" t="s">
        <v>21</v>
      </c>
      <c r="K371" s="10">
        <v>52</v>
      </c>
      <c r="L371" s="8"/>
      <c r="M371" s="8"/>
      <c r="N371" s="8">
        <v>1.32</v>
      </c>
      <c r="O371" s="8">
        <v>0.03</v>
      </c>
      <c r="P371" s="105">
        <v>10</v>
      </c>
      <c r="Q371" s="8"/>
      <c r="R371" s="8"/>
      <c r="S371" s="8"/>
      <c r="T371" s="7"/>
      <c r="U371" s="4"/>
      <c r="V371" s="5"/>
      <c r="W371" s="5"/>
      <c r="X371" s="5"/>
      <c r="Y371" s="5"/>
      <c r="Z371" s="4" t="s">
        <v>33</v>
      </c>
      <c r="AA371" s="107">
        <v>41640</v>
      </c>
      <c r="AB371" s="107">
        <v>42352</v>
      </c>
      <c r="AC371" s="4" t="s">
        <v>45</v>
      </c>
      <c r="AD371" s="4" t="s">
        <v>4585</v>
      </c>
    </row>
    <row r="372" spans="1:30" ht="72.75" x14ac:dyDescent="0.25">
      <c r="A372" s="3">
        <v>2198483</v>
      </c>
      <c r="B372" s="4" t="s">
        <v>241</v>
      </c>
      <c r="C372" s="4" t="s">
        <v>242</v>
      </c>
      <c r="D372" s="4" t="s">
        <v>1821</v>
      </c>
      <c r="E372" s="4" t="s">
        <v>1822</v>
      </c>
      <c r="F372" s="4"/>
      <c r="G372" s="4" t="s">
        <v>3954</v>
      </c>
      <c r="H372" s="4" t="s">
        <v>22</v>
      </c>
      <c r="I372" s="4" t="s">
        <v>3955</v>
      </c>
      <c r="J372" s="4" t="s">
        <v>21</v>
      </c>
      <c r="K372" s="9">
        <v>130</v>
      </c>
      <c r="L372" s="5"/>
      <c r="M372" s="5"/>
      <c r="N372" s="5">
        <v>1.01</v>
      </c>
      <c r="O372" s="5">
        <v>0.02</v>
      </c>
      <c r="P372" s="106">
        <v>10</v>
      </c>
      <c r="Q372" s="5"/>
      <c r="R372" s="5"/>
      <c r="S372" s="5"/>
      <c r="T372" s="4"/>
      <c r="U372" s="4"/>
      <c r="V372" s="5"/>
      <c r="W372" s="5"/>
      <c r="X372" s="5"/>
      <c r="Y372" s="5"/>
      <c r="Z372" s="4" t="s">
        <v>33</v>
      </c>
      <c r="AA372" s="107">
        <v>42401</v>
      </c>
      <c r="AB372" s="107">
        <v>42332</v>
      </c>
      <c r="AC372" s="4" t="s">
        <v>45</v>
      </c>
      <c r="AD372" s="4" t="s">
        <v>4586</v>
      </c>
    </row>
    <row r="373" spans="1:30" ht="72.75" x14ac:dyDescent="0.25">
      <c r="A373" s="6">
        <v>2216241</v>
      </c>
      <c r="B373" s="7" t="s">
        <v>241</v>
      </c>
      <c r="C373" s="7" t="s">
        <v>242</v>
      </c>
      <c r="D373" s="7" t="s">
        <v>1823</v>
      </c>
      <c r="E373" s="7" t="s">
        <v>1824</v>
      </c>
      <c r="F373" s="7"/>
      <c r="G373" s="7" t="s">
        <v>3954</v>
      </c>
      <c r="H373" s="7" t="s">
        <v>22</v>
      </c>
      <c r="I373" s="7" t="s">
        <v>3955</v>
      </c>
      <c r="J373" s="7" t="s">
        <v>21</v>
      </c>
      <c r="K373" s="10">
        <v>5</v>
      </c>
      <c r="L373" s="8"/>
      <c r="M373" s="8"/>
      <c r="N373" s="8">
        <v>1.1000000000000001</v>
      </c>
      <c r="O373" s="8">
        <v>0.1</v>
      </c>
      <c r="P373" s="105">
        <v>14</v>
      </c>
      <c r="Q373" s="8"/>
      <c r="R373" s="8"/>
      <c r="S373" s="8"/>
      <c r="T373" s="7"/>
      <c r="U373" s="4"/>
      <c r="V373" s="5"/>
      <c r="W373" s="5"/>
      <c r="X373" s="5"/>
      <c r="Y373" s="5"/>
      <c r="Z373" s="4" t="s">
        <v>33</v>
      </c>
      <c r="AA373" s="107">
        <v>41939</v>
      </c>
      <c r="AB373" s="107">
        <v>41842</v>
      </c>
      <c r="AC373" s="4" t="s">
        <v>45</v>
      </c>
      <c r="AD373" s="4" t="s">
        <v>4587</v>
      </c>
    </row>
    <row r="374" spans="1:30" ht="72.75" x14ac:dyDescent="0.25">
      <c r="A374" s="3">
        <v>2216240</v>
      </c>
      <c r="B374" s="4" t="s">
        <v>241</v>
      </c>
      <c r="C374" s="4" t="s">
        <v>242</v>
      </c>
      <c r="D374" s="4" t="s">
        <v>1825</v>
      </c>
      <c r="E374" s="4" t="s">
        <v>1826</v>
      </c>
      <c r="F374" s="4"/>
      <c r="G374" s="4" t="s">
        <v>3954</v>
      </c>
      <c r="H374" s="4" t="s">
        <v>22</v>
      </c>
      <c r="I374" s="4" t="s">
        <v>3955</v>
      </c>
      <c r="J374" s="4" t="s">
        <v>21</v>
      </c>
      <c r="K374" s="9">
        <v>5</v>
      </c>
      <c r="L374" s="5"/>
      <c r="M374" s="5"/>
      <c r="N374" s="5">
        <v>1.1000000000000001</v>
      </c>
      <c r="O374" s="5">
        <v>0.1</v>
      </c>
      <c r="P374" s="106">
        <v>14</v>
      </c>
      <c r="Q374" s="5"/>
      <c r="R374" s="5"/>
      <c r="S374" s="5"/>
      <c r="T374" s="4"/>
      <c r="U374" s="4"/>
      <c r="V374" s="5"/>
      <c r="W374" s="5"/>
      <c r="X374" s="5"/>
      <c r="Y374" s="5"/>
      <c r="Z374" s="4" t="s">
        <v>33</v>
      </c>
      <c r="AA374" s="107">
        <v>41939</v>
      </c>
      <c r="AB374" s="107">
        <v>41842</v>
      </c>
      <c r="AC374" s="4" t="s">
        <v>45</v>
      </c>
      <c r="AD374" s="4" t="s">
        <v>4588</v>
      </c>
    </row>
    <row r="375" spans="1:30" ht="72.75" x14ac:dyDescent="0.25">
      <c r="A375" s="6">
        <v>2206319</v>
      </c>
      <c r="B375" s="7" t="s">
        <v>241</v>
      </c>
      <c r="C375" s="7" t="s">
        <v>242</v>
      </c>
      <c r="D375" s="7" t="s">
        <v>1827</v>
      </c>
      <c r="E375" s="7" t="s">
        <v>1828</v>
      </c>
      <c r="F375" s="7"/>
      <c r="G375" s="7" t="s">
        <v>3954</v>
      </c>
      <c r="H375" s="7" t="s">
        <v>22</v>
      </c>
      <c r="I375" s="7" t="s">
        <v>3955</v>
      </c>
      <c r="J375" s="7" t="s">
        <v>21</v>
      </c>
      <c r="K375" s="10">
        <v>6</v>
      </c>
      <c r="L375" s="8"/>
      <c r="M375" s="8"/>
      <c r="N375" s="8">
        <v>1.4</v>
      </c>
      <c r="O375" s="8"/>
      <c r="P375" s="105">
        <v>0</v>
      </c>
      <c r="Q375" s="8"/>
      <c r="R375" s="8"/>
      <c r="S375" s="8"/>
      <c r="T375" s="7"/>
      <c r="U375" s="4"/>
      <c r="V375" s="5"/>
      <c r="W375" s="5"/>
      <c r="X375" s="5"/>
      <c r="Y375" s="5"/>
      <c r="Z375" s="4" t="s">
        <v>2963</v>
      </c>
      <c r="AA375" s="107">
        <v>41796</v>
      </c>
      <c r="AB375" s="107">
        <v>41712</v>
      </c>
      <c r="AC375" s="4" t="s">
        <v>45</v>
      </c>
      <c r="AD375" s="4" t="s">
        <v>4589</v>
      </c>
    </row>
    <row r="376" spans="1:30" ht="72.75" x14ac:dyDescent="0.25">
      <c r="A376" s="3">
        <v>2267802</v>
      </c>
      <c r="B376" s="4" t="s">
        <v>241</v>
      </c>
      <c r="C376" s="4" t="s">
        <v>242</v>
      </c>
      <c r="D376" s="4" t="s">
        <v>1829</v>
      </c>
      <c r="E376" s="4" t="s">
        <v>1830</v>
      </c>
      <c r="F376" s="4"/>
      <c r="G376" s="4" t="s">
        <v>3954</v>
      </c>
      <c r="H376" s="4" t="s">
        <v>22</v>
      </c>
      <c r="I376" s="4" t="s">
        <v>3955</v>
      </c>
      <c r="J376" s="4" t="s">
        <v>21</v>
      </c>
      <c r="K376" s="9">
        <v>70</v>
      </c>
      <c r="L376" s="5"/>
      <c r="M376" s="5"/>
      <c r="N376" s="5">
        <v>0.92</v>
      </c>
      <c r="O376" s="5">
        <v>0.03</v>
      </c>
      <c r="P376" s="106">
        <v>10</v>
      </c>
      <c r="Q376" s="5"/>
      <c r="R376" s="5"/>
      <c r="S376" s="5"/>
      <c r="T376" s="4"/>
      <c r="U376" s="4"/>
      <c r="V376" s="5"/>
      <c r="W376" s="5"/>
      <c r="X376" s="5"/>
      <c r="Y376" s="5"/>
      <c r="Z376" s="4" t="s">
        <v>4590</v>
      </c>
      <c r="AA376" s="107">
        <v>42713</v>
      </c>
      <c r="AB376" s="107">
        <v>42513</v>
      </c>
      <c r="AC376" s="4" t="s">
        <v>45</v>
      </c>
      <c r="AD376" s="4" t="s">
        <v>4591</v>
      </c>
    </row>
    <row r="377" spans="1:30" ht="108.75" x14ac:dyDescent="0.25">
      <c r="A377" s="6">
        <v>2288917</v>
      </c>
      <c r="B377" s="7" t="s">
        <v>241</v>
      </c>
      <c r="C377" s="7" t="s">
        <v>242</v>
      </c>
      <c r="D377" s="7" t="s">
        <v>1831</v>
      </c>
      <c r="E377" s="7" t="s">
        <v>1832</v>
      </c>
      <c r="F377" s="7"/>
      <c r="G377" s="7" t="s">
        <v>3954</v>
      </c>
      <c r="H377" s="7" t="s">
        <v>22</v>
      </c>
      <c r="I377" s="7" t="s">
        <v>3955</v>
      </c>
      <c r="J377" s="7" t="s">
        <v>21</v>
      </c>
      <c r="K377" s="10">
        <v>90</v>
      </c>
      <c r="L377" s="8"/>
      <c r="M377" s="8"/>
      <c r="N377" s="8">
        <v>1.1599999999999999</v>
      </c>
      <c r="O377" s="8">
        <v>0.03</v>
      </c>
      <c r="P377" s="105">
        <v>10</v>
      </c>
      <c r="Q377" s="8"/>
      <c r="R377" s="8"/>
      <c r="S377" s="8"/>
      <c r="T377" s="7"/>
      <c r="U377" s="4"/>
      <c r="V377" s="5"/>
      <c r="W377" s="5"/>
      <c r="X377" s="5"/>
      <c r="Y377" s="5"/>
      <c r="Z377" s="4" t="s">
        <v>4592</v>
      </c>
      <c r="AA377" s="107">
        <v>42852</v>
      </c>
      <c r="AB377" s="107">
        <v>42753</v>
      </c>
      <c r="AC377" s="4" t="s">
        <v>45</v>
      </c>
      <c r="AD377" s="4" t="s">
        <v>4593</v>
      </c>
    </row>
    <row r="378" spans="1:30" ht="72.75" x14ac:dyDescent="0.25">
      <c r="A378" s="3">
        <v>2267804</v>
      </c>
      <c r="B378" s="4" t="s">
        <v>241</v>
      </c>
      <c r="C378" s="4" t="s">
        <v>242</v>
      </c>
      <c r="D378" s="4" t="s">
        <v>1833</v>
      </c>
      <c r="E378" s="4" t="s">
        <v>1834</v>
      </c>
      <c r="F378" s="4"/>
      <c r="G378" s="4" t="s">
        <v>3954</v>
      </c>
      <c r="H378" s="4" t="s">
        <v>22</v>
      </c>
      <c r="I378" s="4" t="s">
        <v>3955</v>
      </c>
      <c r="J378" s="4" t="s">
        <v>21</v>
      </c>
      <c r="K378" s="9">
        <v>70</v>
      </c>
      <c r="L378" s="5"/>
      <c r="M378" s="5"/>
      <c r="N378" s="5">
        <v>0.92</v>
      </c>
      <c r="O378" s="5">
        <v>0.03</v>
      </c>
      <c r="P378" s="106">
        <v>10</v>
      </c>
      <c r="Q378" s="5"/>
      <c r="R378" s="5"/>
      <c r="S378" s="5"/>
      <c r="T378" s="4"/>
      <c r="U378" s="4"/>
      <c r="V378" s="5"/>
      <c r="W378" s="5"/>
      <c r="X378" s="5"/>
      <c r="Y378" s="5"/>
      <c r="Z378" s="4" t="s">
        <v>4590</v>
      </c>
      <c r="AA378" s="107">
        <v>42713</v>
      </c>
      <c r="AB378" s="107">
        <v>42513</v>
      </c>
      <c r="AC378" s="4" t="s">
        <v>45</v>
      </c>
      <c r="AD378" s="4" t="s">
        <v>4594</v>
      </c>
    </row>
    <row r="379" spans="1:30" ht="72.75" x14ac:dyDescent="0.25">
      <c r="A379" s="6">
        <v>2296278</v>
      </c>
      <c r="B379" s="7" t="s">
        <v>241</v>
      </c>
      <c r="C379" s="7" t="s">
        <v>242</v>
      </c>
      <c r="D379" s="7" t="s">
        <v>1835</v>
      </c>
      <c r="E379" s="7" t="s">
        <v>1836</v>
      </c>
      <c r="F379" s="7"/>
      <c r="G379" s="7" t="s">
        <v>3954</v>
      </c>
      <c r="H379" s="7" t="s">
        <v>22</v>
      </c>
      <c r="I379" s="7" t="s">
        <v>3955</v>
      </c>
      <c r="J379" s="7" t="s">
        <v>21</v>
      </c>
      <c r="K379" s="10">
        <v>70</v>
      </c>
      <c r="L379" s="8"/>
      <c r="M379" s="8"/>
      <c r="N379" s="8">
        <v>0.92</v>
      </c>
      <c r="O379" s="8">
        <v>0.03</v>
      </c>
      <c r="P379" s="105">
        <v>10</v>
      </c>
      <c r="Q379" s="8"/>
      <c r="R379" s="8"/>
      <c r="S379" s="8"/>
      <c r="T379" s="7"/>
      <c r="U379" s="4"/>
      <c r="V379" s="5"/>
      <c r="W379" s="5"/>
      <c r="X379" s="5"/>
      <c r="Y379" s="5"/>
      <c r="Z379" s="4" t="s">
        <v>4590</v>
      </c>
      <c r="AA379" s="107">
        <v>42943</v>
      </c>
      <c r="AB379" s="107">
        <v>42872</v>
      </c>
      <c r="AC379" s="4" t="s">
        <v>45</v>
      </c>
      <c r="AD379" s="4" t="s">
        <v>4595</v>
      </c>
    </row>
    <row r="380" spans="1:30" ht="72.75" x14ac:dyDescent="0.25">
      <c r="A380" s="3">
        <v>2222759</v>
      </c>
      <c r="B380" s="4" t="s">
        <v>241</v>
      </c>
      <c r="C380" s="4" t="s">
        <v>242</v>
      </c>
      <c r="D380" s="4" t="s">
        <v>1837</v>
      </c>
      <c r="E380" s="4" t="s">
        <v>1838</v>
      </c>
      <c r="F380" s="4"/>
      <c r="G380" s="4" t="s">
        <v>3954</v>
      </c>
      <c r="H380" s="4" t="s">
        <v>22</v>
      </c>
      <c r="I380" s="4" t="s">
        <v>3955</v>
      </c>
      <c r="J380" s="4" t="s">
        <v>21</v>
      </c>
      <c r="K380" s="9">
        <v>6</v>
      </c>
      <c r="L380" s="5"/>
      <c r="M380" s="5"/>
      <c r="N380" s="5">
        <v>1.7</v>
      </c>
      <c r="O380" s="5">
        <v>0</v>
      </c>
      <c r="P380" s="106">
        <v>0</v>
      </c>
      <c r="Q380" s="5"/>
      <c r="R380" s="5"/>
      <c r="S380" s="5"/>
      <c r="T380" s="4"/>
      <c r="U380" s="4"/>
      <c r="V380" s="5"/>
      <c r="W380" s="5"/>
      <c r="X380" s="5"/>
      <c r="Y380" s="5"/>
      <c r="Z380" s="4" t="s">
        <v>2963</v>
      </c>
      <c r="AA380" s="107">
        <v>41998</v>
      </c>
      <c r="AB380" s="107">
        <v>41932</v>
      </c>
      <c r="AC380" s="4" t="s">
        <v>45</v>
      </c>
      <c r="AD380" s="4" t="s">
        <v>4596</v>
      </c>
    </row>
    <row r="381" spans="1:30" ht="72.75" x14ac:dyDescent="0.25">
      <c r="A381" s="6">
        <v>2222760</v>
      </c>
      <c r="B381" s="7" t="s">
        <v>241</v>
      </c>
      <c r="C381" s="7" t="s">
        <v>242</v>
      </c>
      <c r="D381" s="7" t="s">
        <v>1839</v>
      </c>
      <c r="E381" s="7" t="s">
        <v>1840</v>
      </c>
      <c r="F381" s="7"/>
      <c r="G381" s="7" t="s">
        <v>3954</v>
      </c>
      <c r="H381" s="7" t="s">
        <v>22</v>
      </c>
      <c r="I381" s="7" t="s">
        <v>3955</v>
      </c>
      <c r="J381" s="7" t="s">
        <v>21</v>
      </c>
      <c r="K381" s="10">
        <v>6</v>
      </c>
      <c r="L381" s="8"/>
      <c r="M381" s="8"/>
      <c r="N381" s="8">
        <v>1.7</v>
      </c>
      <c r="O381" s="8">
        <v>0</v>
      </c>
      <c r="P381" s="105">
        <v>0</v>
      </c>
      <c r="Q381" s="8"/>
      <c r="R381" s="8"/>
      <c r="S381" s="8"/>
      <c r="T381" s="7"/>
      <c r="U381" s="4"/>
      <c r="V381" s="5"/>
      <c r="W381" s="5"/>
      <c r="X381" s="5"/>
      <c r="Y381" s="5"/>
      <c r="Z381" s="4" t="s">
        <v>2963</v>
      </c>
      <c r="AA381" s="107">
        <v>41998</v>
      </c>
      <c r="AB381" s="107">
        <v>41932</v>
      </c>
      <c r="AC381" s="4" t="s">
        <v>45</v>
      </c>
      <c r="AD381" s="4" t="s">
        <v>4597</v>
      </c>
    </row>
    <row r="382" spans="1:30" ht="72.75" x14ac:dyDescent="0.25">
      <c r="A382" s="3">
        <v>2217667</v>
      </c>
      <c r="B382" s="4" t="s">
        <v>241</v>
      </c>
      <c r="C382" s="4" t="s">
        <v>242</v>
      </c>
      <c r="D382" s="4" t="s">
        <v>1841</v>
      </c>
      <c r="E382" s="4" t="s">
        <v>1842</v>
      </c>
      <c r="F382" s="4"/>
      <c r="G382" s="4" t="s">
        <v>3954</v>
      </c>
      <c r="H382" s="4" t="s">
        <v>22</v>
      </c>
      <c r="I382" s="4" t="s">
        <v>3955</v>
      </c>
      <c r="J382" s="4" t="s">
        <v>21</v>
      </c>
      <c r="K382" s="9">
        <v>60</v>
      </c>
      <c r="L382" s="5"/>
      <c r="M382" s="5"/>
      <c r="N382" s="5">
        <v>1.32</v>
      </c>
      <c r="O382" s="5">
        <v>0.03</v>
      </c>
      <c r="P382" s="106">
        <v>10</v>
      </c>
      <c r="Q382" s="5"/>
      <c r="R382" s="5"/>
      <c r="S382" s="5"/>
      <c r="T382" s="4"/>
      <c r="U382" s="4"/>
      <c r="V382" s="5"/>
      <c r="W382" s="5"/>
      <c r="X382" s="5"/>
      <c r="Y382" s="5"/>
      <c r="Z382" s="4" t="s">
        <v>33</v>
      </c>
      <c r="AA382" s="107">
        <v>41944</v>
      </c>
      <c r="AB382" s="107">
        <v>42352</v>
      </c>
      <c r="AC382" s="4" t="s">
        <v>45</v>
      </c>
      <c r="AD382" s="4" t="s">
        <v>4598</v>
      </c>
    </row>
    <row r="383" spans="1:30" ht="72.75" x14ac:dyDescent="0.25">
      <c r="A383" s="6">
        <v>2267803</v>
      </c>
      <c r="B383" s="7" t="s">
        <v>241</v>
      </c>
      <c r="C383" s="7" t="s">
        <v>242</v>
      </c>
      <c r="D383" s="7" t="s">
        <v>1843</v>
      </c>
      <c r="E383" s="7" t="s">
        <v>1844</v>
      </c>
      <c r="F383" s="7"/>
      <c r="G383" s="7" t="s">
        <v>3954</v>
      </c>
      <c r="H383" s="7" t="s">
        <v>22</v>
      </c>
      <c r="I383" s="7" t="s">
        <v>3955</v>
      </c>
      <c r="J383" s="7" t="s">
        <v>21</v>
      </c>
      <c r="K383" s="10">
        <v>70</v>
      </c>
      <c r="L383" s="8"/>
      <c r="M383" s="8"/>
      <c r="N383" s="8">
        <v>0.92</v>
      </c>
      <c r="O383" s="8">
        <v>0.03</v>
      </c>
      <c r="P383" s="105">
        <v>10</v>
      </c>
      <c r="Q383" s="8"/>
      <c r="R383" s="8"/>
      <c r="S383" s="8"/>
      <c r="T383" s="7"/>
      <c r="U383" s="4"/>
      <c r="V383" s="5"/>
      <c r="W383" s="5"/>
      <c r="X383" s="5"/>
      <c r="Y383" s="5"/>
      <c r="Z383" s="4" t="s">
        <v>4590</v>
      </c>
      <c r="AA383" s="107">
        <v>42632</v>
      </c>
      <c r="AB383" s="107">
        <v>42513</v>
      </c>
      <c r="AC383" s="4" t="s">
        <v>45</v>
      </c>
      <c r="AD383" s="4" t="s">
        <v>4599</v>
      </c>
    </row>
    <row r="384" spans="1:30" ht="72.75" x14ac:dyDescent="0.25">
      <c r="A384" s="3">
        <v>2270211</v>
      </c>
      <c r="B384" s="4" t="s">
        <v>241</v>
      </c>
      <c r="C384" s="4" t="s">
        <v>242</v>
      </c>
      <c r="D384" s="4" t="s">
        <v>1845</v>
      </c>
      <c r="E384" s="4" t="s">
        <v>1846</v>
      </c>
      <c r="F384" s="4"/>
      <c r="G384" s="4" t="s">
        <v>3954</v>
      </c>
      <c r="H384" s="4" t="s">
        <v>22</v>
      </c>
      <c r="I384" s="4" t="s">
        <v>3955</v>
      </c>
      <c r="J384" s="4" t="s">
        <v>21</v>
      </c>
      <c r="K384" s="9">
        <v>25</v>
      </c>
      <c r="L384" s="5"/>
      <c r="M384" s="5"/>
      <c r="N384" s="5">
        <v>0.68</v>
      </c>
      <c r="O384" s="5">
        <v>0.06</v>
      </c>
      <c r="P384" s="106">
        <v>10</v>
      </c>
      <c r="Q384" s="5"/>
      <c r="R384" s="5"/>
      <c r="S384" s="5"/>
      <c r="T384" s="4"/>
      <c r="U384" s="4"/>
      <c r="V384" s="5"/>
      <c r="W384" s="5"/>
      <c r="X384" s="5"/>
      <c r="Y384" s="5"/>
      <c r="Z384" s="4" t="s">
        <v>4590</v>
      </c>
      <c r="AA384" s="107">
        <v>42633</v>
      </c>
      <c r="AB384" s="107">
        <v>42534</v>
      </c>
      <c r="AC384" s="4" t="s">
        <v>45</v>
      </c>
      <c r="AD384" s="4" t="s">
        <v>4600</v>
      </c>
    </row>
    <row r="385" spans="1:30" ht="72.75" x14ac:dyDescent="0.25">
      <c r="A385" s="6">
        <v>2280394</v>
      </c>
      <c r="B385" s="7" t="s">
        <v>241</v>
      </c>
      <c r="C385" s="7" t="s">
        <v>242</v>
      </c>
      <c r="D385" s="7" t="s">
        <v>1847</v>
      </c>
      <c r="E385" s="7" t="s">
        <v>1848</v>
      </c>
      <c r="F385" s="7"/>
      <c r="G385" s="7" t="s">
        <v>3954</v>
      </c>
      <c r="H385" s="7" t="s">
        <v>22</v>
      </c>
      <c r="I385" s="7" t="s">
        <v>3955</v>
      </c>
      <c r="J385" s="7" t="s">
        <v>21</v>
      </c>
      <c r="K385" s="10">
        <v>4</v>
      </c>
      <c r="L385" s="8"/>
      <c r="M385" s="8"/>
      <c r="N385" s="8">
        <v>2.21</v>
      </c>
      <c r="O385" s="8">
        <v>0.2</v>
      </c>
      <c r="P385" s="105">
        <v>14</v>
      </c>
      <c r="Q385" s="8"/>
      <c r="R385" s="8"/>
      <c r="S385" s="8"/>
      <c r="T385" s="7"/>
      <c r="U385" s="4"/>
      <c r="V385" s="5"/>
      <c r="W385" s="5"/>
      <c r="X385" s="5"/>
      <c r="Y385" s="5"/>
      <c r="Z385" s="4" t="s">
        <v>2963</v>
      </c>
      <c r="AA385" s="107">
        <v>42705</v>
      </c>
      <c r="AB385" s="107">
        <v>42640</v>
      </c>
      <c r="AC385" s="4" t="s">
        <v>45</v>
      </c>
      <c r="AD385" s="4" t="s">
        <v>4601</v>
      </c>
    </row>
    <row r="386" spans="1:30" ht="72.75" x14ac:dyDescent="0.25">
      <c r="A386" s="3">
        <v>2278424</v>
      </c>
      <c r="B386" s="4" t="s">
        <v>241</v>
      </c>
      <c r="C386" s="4" t="s">
        <v>242</v>
      </c>
      <c r="D386" s="4" t="s">
        <v>1849</v>
      </c>
      <c r="E386" s="4" t="s">
        <v>1850</v>
      </c>
      <c r="F386" s="4" t="s">
        <v>1851</v>
      </c>
      <c r="G386" s="4" t="s">
        <v>3954</v>
      </c>
      <c r="H386" s="4" t="s">
        <v>22</v>
      </c>
      <c r="I386" s="4" t="s">
        <v>3955</v>
      </c>
      <c r="J386" s="4" t="s">
        <v>21</v>
      </c>
      <c r="K386" s="9">
        <v>50</v>
      </c>
      <c r="L386" s="5"/>
      <c r="M386" s="5"/>
      <c r="N386" s="5">
        <v>0.76</v>
      </c>
      <c r="O386" s="5">
        <v>0.04</v>
      </c>
      <c r="P386" s="106">
        <v>1</v>
      </c>
      <c r="Q386" s="5"/>
      <c r="R386" s="5"/>
      <c r="S386" s="5"/>
      <c r="T386" s="4"/>
      <c r="U386" s="4"/>
      <c r="V386" s="5"/>
      <c r="W386" s="5"/>
      <c r="X386" s="5"/>
      <c r="Y386" s="5"/>
      <c r="Z386" s="4" t="s">
        <v>4590</v>
      </c>
      <c r="AA386" s="107">
        <v>42740</v>
      </c>
      <c r="AB386" s="107">
        <v>42611</v>
      </c>
      <c r="AC386" s="4" t="s">
        <v>45</v>
      </c>
      <c r="AD386" s="4" t="s">
        <v>4602</v>
      </c>
    </row>
    <row r="387" spans="1:30" ht="72.75" x14ac:dyDescent="0.25">
      <c r="A387" s="6">
        <v>2278426</v>
      </c>
      <c r="B387" s="7" t="s">
        <v>241</v>
      </c>
      <c r="C387" s="7" t="s">
        <v>242</v>
      </c>
      <c r="D387" s="7" t="s">
        <v>1852</v>
      </c>
      <c r="E387" s="7" t="s">
        <v>1853</v>
      </c>
      <c r="F387" s="7" t="s">
        <v>1854</v>
      </c>
      <c r="G387" s="7" t="s">
        <v>3954</v>
      </c>
      <c r="H387" s="7" t="s">
        <v>22</v>
      </c>
      <c r="I387" s="7" t="s">
        <v>3955</v>
      </c>
      <c r="J387" s="7" t="s">
        <v>21</v>
      </c>
      <c r="K387" s="10">
        <v>50</v>
      </c>
      <c r="L387" s="8"/>
      <c r="M387" s="8"/>
      <c r="N387" s="8">
        <v>0.95</v>
      </c>
      <c r="O387" s="8">
        <v>0.15</v>
      </c>
      <c r="P387" s="105">
        <v>1</v>
      </c>
      <c r="Q387" s="8"/>
      <c r="R387" s="8"/>
      <c r="S387" s="8"/>
      <c r="T387" s="7"/>
      <c r="U387" s="4"/>
      <c r="V387" s="5"/>
      <c r="W387" s="5"/>
      <c r="X387" s="5"/>
      <c r="Y387" s="5"/>
      <c r="Z387" s="4" t="s">
        <v>4590</v>
      </c>
      <c r="AA387" s="107">
        <v>42740</v>
      </c>
      <c r="AB387" s="107">
        <v>42611</v>
      </c>
      <c r="AC387" s="4" t="s">
        <v>45</v>
      </c>
      <c r="AD387" s="4" t="s">
        <v>4603</v>
      </c>
    </row>
    <row r="388" spans="1:30" ht="72.75" x14ac:dyDescent="0.25">
      <c r="A388" s="3">
        <v>2278425</v>
      </c>
      <c r="B388" s="4" t="s">
        <v>241</v>
      </c>
      <c r="C388" s="4" t="s">
        <v>242</v>
      </c>
      <c r="D388" s="4" t="s">
        <v>1855</v>
      </c>
      <c r="E388" s="4" t="s">
        <v>1856</v>
      </c>
      <c r="F388" s="4" t="s">
        <v>1857</v>
      </c>
      <c r="G388" s="4" t="s">
        <v>3954</v>
      </c>
      <c r="H388" s="4" t="s">
        <v>22</v>
      </c>
      <c r="I388" s="4" t="s">
        <v>3955</v>
      </c>
      <c r="J388" s="4" t="s">
        <v>21</v>
      </c>
      <c r="K388" s="9">
        <v>50</v>
      </c>
      <c r="L388" s="5"/>
      <c r="M388" s="5"/>
      <c r="N388" s="5">
        <v>0.76</v>
      </c>
      <c r="O388" s="5">
        <v>0.04</v>
      </c>
      <c r="P388" s="106">
        <v>1</v>
      </c>
      <c r="Q388" s="5"/>
      <c r="R388" s="5"/>
      <c r="S388" s="5"/>
      <c r="T388" s="4"/>
      <c r="U388" s="4"/>
      <c r="V388" s="5"/>
      <c r="W388" s="5"/>
      <c r="X388" s="5"/>
      <c r="Y388" s="5"/>
      <c r="Z388" s="4" t="s">
        <v>4590</v>
      </c>
      <c r="AA388" s="107">
        <v>42740</v>
      </c>
      <c r="AB388" s="107">
        <v>42611</v>
      </c>
      <c r="AC388" s="4" t="s">
        <v>45</v>
      </c>
      <c r="AD388" s="4" t="s">
        <v>4604</v>
      </c>
    </row>
    <row r="389" spans="1:30" ht="72.75" x14ac:dyDescent="0.25">
      <c r="A389" s="6">
        <v>2253904</v>
      </c>
      <c r="B389" s="7" t="s">
        <v>241</v>
      </c>
      <c r="C389" s="7" t="s">
        <v>242</v>
      </c>
      <c r="D389" s="7" t="s">
        <v>1858</v>
      </c>
      <c r="E389" s="7" t="s">
        <v>1859</v>
      </c>
      <c r="F389" s="7"/>
      <c r="G389" s="7" t="s">
        <v>3954</v>
      </c>
      <c r="H389" s="7" t="s">
        <v>22</v>
      </c>
      <c r="I389" s="7" t="s">
        <v>3955</v>
      </c>
      <c r="J389" s="7" t="s">
        <v>21</v>
      </c>
      <c r="K389" s="10">
        <v>90</v>
      </c>
      <c r="L389" s="8"/>
      <c r="M389" s="8"/>
      <c r="N389" s="8">
        <v>1.01</v>
      </c>
      <c r="O389" s="8">
        <v>0.02</v>
      </c>
      <c r="P389" s="105">
        <v>10</v>
      </c>
      <c r="Q389" s="8"/>
      <c r="R389" s="8"/>
      <c r="S389" s="8"/>
      <c r="T389" s="7"/>
      <c r="U389" s="4"/>
      <c r="V389" s="5"/>
      <c r="W389" s="5"/>
      <c r="X389" s="5"/>
      <c r="Y389" s="5"/>
      <c r="Z389" s="4" t="s">
        <v>33</v>
      </c>
      <c r="AA389" s="107">
        <v>42644</v>
      </c>
      <c r="AB389" s="107">
        <v>42332</v>
      </c>
      <c r="AC389" s="4" t="s">
        <v>45</v>
      </c>
      <c r="AD389" s="4" t="s">
        <v>4605</v>
      </c>
    </row>
    <row r="390" spans="1:30" ht="72.75" x14ac:dyDescent="0.25">
      <c r="A390" s="3">
        <v>2294859</v>
      </c>
      <c r="B390" s="4" t="s">
        <v>241</v>
      </c>
      <c r="C390" s="4" t="s">
        <v>242</v>
      </c>
      <c r="D390" s="4" t="s">
        <v>1860</v>
      </c>
      <c r="E390" s="4" t="s">
        <v>1861</v>
      </c>
      <c r="F390" s="4"/>
      <c r="G390" s="4" t="s">
        <v>3954</v>
      </c>
      <c r="H390" s="4" t="s">
        <v>22</v>
      </c>
      <c r="I390" s="4" t="s">
        <v>3955</v>
      </c>
      <c r="J390" s="4" t="s">
        <v>21</v>
      </c>
      <c r="K390" s="9">
        <v>90</v>
      </c>
      <c r="L390" s="5"/>
      <c r="M390" s="5"/>
      <c r="N390" s="5">
        <v>0.92</v>
      </c>
      <c r="O390" s="5">
        <v>0.03</v>
      </c>
      <c r="P390" s="106">
        <v>10</v>
      </c>
      <c r="Q390" s="5"/>
      <c r="R390" s="5"/>
      <c r="S390" s="5"/>
      <c r="T390" s="4"/>
      <c r="U390" s="4"/>
      <c r="V390" s="5"/>
      <c r="W390" s="5"/>
      <c r="X390" s="5"/>
      <c r="Y390" s="5"/>
      <c r="Z390" s="4" t="s">
        <v>4590</v>
      </c>
      <c r="AA390" s="107">
        <v>42940</v>
      </c>
      <c r="AB390" s="107">
        <v>42844</v>
      </c>
      <c r="AC390" s="4" t="s">
        <v>45</v>
      </c>
      <c r="AD390" s="4" t="s">
        <v>4606</v>
      </c>
    </row>
    <row r="391" spans="1:30" ht="72.75" x14ac:dyDescent="0.25">
      <c r="A391" s="6">
        <v>2296279</v>
      </c>
      <c r="B391" s="7" t="s">
        <v>241</v>
      </c>
      <c r="C391" s="7" t="s">
        <v>242</v>
      </c>
      <c r="D391" s="7" t="s">
        <v>1862</v>
      </c>
      <c r="E391" s="7" t="s">
        <v>1863</v>
      </c>
      <c r="F391" s="7"/>
      <c r="G391" s="7" t="s">
        <v>3954</v>
      </c>
      <c r="H391" s="7" t="s">
        <v>22</v>
      </c>
      <c r="I391" s="7" t="s">
        <v>3955</v>
      </c>
      <c r="J391" s="7" t="s">
        <v>21</v>
      </c>
      <c r="K391" s="10">
        <v>52</v>
      </c>
      <c r="L391" s="8"/>
      <c r="M391" s="8"/>
      <c r="N391" s="8">
        <v>0.53</v>
      </c>
      <c r="O391" s="8">
        <v>0.03</v>
      </c>
      <c r="P391" s="105">
        <v>10</v>
      </c>
      <c r="Q391" s="8"/>
      <c r="R391" s="8"/>
      <c r="S391" s="8"/>
      <c r="T391" s="7"/>
      <c r="U391" s="4"/>
      <c r="V391" s="5"/>
      <c r="W391" s="5"/>
      <c r="X391" s="5"/>
      <c r="Y391" s="5"/>
      <c r="Z391" s="4" t="s">
        <v>2963</v>
      </c>
      <c r="AA391" s="107">
        <v>42993</v>
      </c>
      <c r="AB391" s="107">
        <v>42872</v>
      </c>
      <c r="AC391" s="4" t="s">
        <v>45</v>
      </c>
      <c r="AD391" s="4" t="s">
        <v>4607</v>
      </c>
    </row>
    <row r="392" spans="1:30" ht="120.75" x14ac:dyDescent="0.25">
      <c r="A392" s="3">
        <v>2197778</v>
      </c>
      <c r="B392" s="4" t="s">
        <v>241</v>
      </c>
      <c r="C392" s="4" t="s">
        <v>242</v>
      </c>
      <c r="D392" s="4" t="s">
        <v>4608</v>
      </c>
      <c r="E392" s="4" t="s">
        <v>4609</v>
      </c>
      <c r="F392" s="4"/>
      <c r="G392" s="4" t="s">
        <v>29</v>
      </c>
      <c r="H392" s="4" t="s">
        <v>3426</v>
      </c>
      <c r="I392" s="4" t="s">
        <v>4209</v>
      </c>
      <c r="J392" s="4" t="s">
        <v>28</v>
      </c>
      <c r="K392" s="9">
        <v>8</v>
      </c>
      <c r="L392" s="5"/>
      <c r="M392" s="5"/>
      <c r="N392" s="5">
        <v>1.8</v>
      </c>
      <c r="O392" s="5"/>
      <c r="P392" s="106">
        <v>5</v>
      </c>
      <c r="Q392" s="5"/>
      <c r="R392" s="5"/>
      <c r="S392" s="5"/>
      <c r="T392" s="4"/>
      <c r="U392" s="4"/>
      <c r="V392" s="5"/>
      <c r="W392" s="5"/>
      <c r="X392" s="5"/>
      <c r="Y392" s="5"/>
      <c r="Z392" s="4" t="s">
        <v>4610</v>
      </c>
      <c r="AA392" s="107">
        <v>37834</v>
      </c>
      <c r="AB392" s="107">
        <v>41612</v>
      </c>
      <c r="AC392" s="4" t="s">
        <v>45</v>
      </c>
      <c r="AD392" s="4" t="s">
        <v>4611</v>
      </c>
    </row>
    <row r="393" spans="1:30" ht="120.75" x14ac:dyDescent="0.25">
      <c r="A393" s="6">
        <v>2197777</v>
      </c>
      <c r="B393" s="7" t="s">
        <v>241</v>
      </c>
      <c r="C393" s="7" t="s">
        <v>242</v>
      </c>
      <c r="D393" s="7" t="s">
        <v>4612</v>
      </c>
      <c r="E393" s="7" t="s">
        <v>4613</v>
      </c>
      <c r="F393" s="7"/>
      <c r="G393" s="7" t="s">
        <v>29</v>
      </c>
      <c r="H393" s="7" t="s">
        <v>3426</v>
      </c>
      <c r="I393" s="7" t="s">
        <v>4209</v>
      </c>
      <c r="J393" s="7" t="s">
        <v>28</v>
      </c>
      <c r="K393" s="10">
        <v>6</v>
      </c>
      <c r="L393" s="8"/>
      <c r="M393" s="8"/>
      <c r="N393" s="8">
        <v>1.8</v>
      </c>
      <c r="O393" s="8"/>
      <c r="P393" s="105">
        <v>5</v>
      </c>
      <c r="Q393" s="8"/>
      <c r="R393" s="8"/>
      <c r="S393" s="8"/>
      <c r="T393" s="7"/>
      <c r="U393" s="4"/>
      <c r="V393" s="5"/>
      <c r="W393" s="5"/>
      <c r="X393" s="5"/>
      <c r="Y393" s="5"/>
      <c r="Z393" s="4" t="s">
        <v>4610</v>
      </c>
      <c r="AA393" s="107">
        <v>38078</v>
      </c>
      <c r="AB393" s="107">
        <v>41612</v>
      </c>
      <c r="AC393" s="4" t="s">
        <v>45</v>
      </c>
      <c r="AD393" s="4" t="s">
        <v>4614</v>
      </c>
    </row>
    <row r="394" spans="1:30" ht="120.75" x14ac:dyDescent="0.25">
      <c r="A394" s="3">
        <v>2198688</v>
      </c>
      <c r="B394" s="4" t="s">
        <v>241</v>
      </c>
      <c r="C394" s="4" t="s">
        <v>242</v>
      </c>
      <c r="D394" s="4" t="s">
        <v>4615</v>
      </c>
      <c r="E394" s="4" t="s">
        <v>4616</v>
      </c>
      <c r="F394" s="4"/>
      <c r="G394" s="4" t="s">
        <v>29</v>
      </c>
      <c r="H394" s="4" t="s">
        <v>22</v>
      </c>
      <c r="I394" s="4" t="s">
        <v>4269</v>
      </c>
      <c r="J394" s="4" t="s">
        <v>21</v>
      </c>
      <c r="K394" s="9">
        <v>18</v>
      </c>
      <c r="L394" s="5"/>
      <c r="M394" s="5"/>
      <c r="N394" s="5">
        <v>0.81</v>
      </c>
      <c r="O394" s="5"/>
      <c r="P394" s="106">
        <v>3</v>
      </c>
      <c r="Q394" s="5"/>
      <c r="R394" s="5"/>
      <c r="S394" s="5"/>
      <c r="T394" s="4"/>
      <c r="U394" s="4"/>
      <c r="V394" s="5"/>
      <c r="W394" s="5"/>
      <c r="X394" s="5"/>
      <c r="Y394" s="5"/>
      <c r="Z394" s="4" t="s">
        <v>2777</v>
      </c>
      <c r="AA394" s="107">
        <v>39965</v>
      </c>
      <c r="AB394" s="107">
        <v>41617</v>
      </c>
      <c r="AC394" s="4" t="s">
        <v>45</v>
      </c>
      <c r="AD394" s="4" t="s">
        <v>4617</v>
      </c>
    </row>
    <row r="395" spans="1:30" ht="84.75" x14ac:dyDescent="0.25">
      <c r="A395" s="6">
        <v>2193326</v>
      </c>
      <c r="B395" s="7" t="s">
        <v>241</v>
      </c>
      <c r="C395" s="7" t="s">
        <v>242</v>
      </c>
      <c r="D395" s="7" t="s">
        <v>4618</v>
      </c>
      <c r="E395" s="7" t="s">
        <v>4619</v>
      </c>
      <c r="F395" s="7" t="s">
        <v>4620</v>
      </c>
      <c r="G395" s="7" t="s">
        <v>29</v>
      </c>
      <c r="H395" s="7" t="s">
        <v>27</v>
      </c>
      <c r="I395" s="7" t="s">
        <v>4269</v>
      </c>
      <c r="J395" s="7" t="s">
        <v>21</v>
      </c>
      <c r="K395" s="10">
        <v>1</v>
      </c>
      <c r="L395" s="8"/>
      <c r="M395" s="8"/>
      <c r="N395" s="8">
        <v>1.93</v>
      </c>
      <c r="O395" s="8"/>
      <c r="P395" s="105">
        <v>3</v>
      </c>
      <c r="Q395" s="8"/>
      <c r="R395" s="8"/>
      <c r="S395" s="8"/>
      <c r="T395" s="7"/>
      <c r="U395" s="4"/>
      <c r="V395" s="5"/>
      <c r="W395" s="5"/>
      <c r="X395" s="5"/>
      <c r="Y395" s="5"/>
      <c r="Z395" s="4" t="s">
        <v>2963</v>
      </c>
      <c r="AA395" s="107">
        <v>40087</v>
      </c>
      <c r="AB395" s="107">
        <v>41542</v>
      </c>
      <c r="AC395" s="4" t="s">
        <v>45</v>
      </c>
      <c r="AD395" s="4" t="s">
        <v>4621</v>
      </c>
    </row>
    <row r="396" spans="1:30" ht="96.75" x14ac:dyDescent="0.25">
      <c r="A396" s="3">
        <v>2192674</v>
      </c>
      <c r="B396" s="4" t="s">
        <v>241</v>
      </c>
      <c r="C396" s="4" t="s">
        <v>242</v>
      </c>
      <c r="D396" s="4" t="s">
        <v>4622</v>
      </c>
      <c r="E396" s="4" t="s">
        <v>4623</v>
      </c>
      <c r="F396" s="4"/>
      <c r="G396" s="4" t="s">
        <v>29</v>
      </c>
      <c r="H396" s="4" t="s">
        <v>3426</v>
      </c>
      <c r="I396" s="4" t="s">
        <v>4269</v>
      </c>
      <c r="J396" s="4" t="s">
        <v>21</v>
      </c>
      <c r="K396" s="9">
        <v>2</v>
      </c>
      <c r="L396" s="5"/>
      <c r="M396" s="5"/>
      <c r="N396" s="5">
        <v>3.91</v>
      </c>
      <c r="O396" s="5"/>
      <c r="P396" s="106">
        <v>15</v>
      </c>
      <c r="Q396" s="5"/>
      <c r="R396" s="5"/>
      <c r="S396" s="5"/>
      <c r="T396" s="4"/>
      <c r="U396" s="4"/>
      <c r="V396" s="5"/>
      <c r="W396" s="5"/>
      <c r="X396" s="5"/>
      <c r="Y396" s="5"/>
      <c r="Z396" s="4" t="s">
        <v>57</v>
      </c>
      <c r="AA396" s="107">
        <v>40087</v>
      </c>
      <c r="AB396" s="107">
        <v>41563</v>
      </c>
      <c r="AC396" s="4" t="s">
        <v>45</v>
      </c>
      <c r="AD396" s="4" t="s">
        <v>4624</v>
      </c>
    </row>
    <row r="397" spans="1:30" ht="96.75" x14ac:dyDescent="0.25">
      <c r="A397" s="6">
        <v>2192673</v>
      </c>
      <c r="B397" s="7" t="s">
        <v>241</v>
      </c>
      <c r="C397" s="7" t="s">
        <v>242</v>
      </c>
      <c r="D397" s="7" t="s">
        <v>4625</v>
      </c>
      <c r="E397" s="7" t="s">
        <v>4626</v>
      </c>
      <c r="F397" s="7"/>
      <c r="G397" s="7" t="s">
        <v>29</v>
      </c>
      <c r="H397" s="7" t="s">
        <v>3426</v>
      </c>
      <c r="I397" s="7" t="s">
        <v>4269</v>
      </c>
      <c r="J397" s="7" t="s">
        <v>21</v>
      </c>
      <c r="K397" s="10">
        <v>8</v>
      </c>
      <c r="L397" s="8"/>
      <c r="M397" s="8"/>
      <c r="N397" s="8">
        <v>4.13</v>
      </c>
      <c r="O397" s="8"/>
      <c r="P397" s="105">
        <v>15</v>
      </c>
      <c r="Q397" s="8"/>
      <c r="R397" s="8"/>
      <c r="S397" s="8"/>
      <c r="T397" s="7"/>
      <c r="U397" s="4"/>
      <c r="V397" s="5"/>
      <c r="W397" s="5"/>
      <c r="X397" s="5"/>
      <c r="Y397" s="5"/>
      <c r="Z397" s="4" t="s">
        <v>57</v>
      </c>
      <c r="AA397" s="107">
        <v>40483</v>
      </c>
      <c r="AB397" s="107">
        <v>41563</v>
      </c>
      <c r="AC397" s="4" t="s">
        <v>45</v>
      </c>
      <c r="AD397" s="4" t="s">
        <v>4627</v>
      </c>
    </row>
    <row r="398" spans="1:30" ht="288.75" x14ac:dyDescent="0.25">
      <c r="A398" s="3">
        <v>2198587</v>
      </c>
      <c r="B398" s="4" t="s">
        <v>241</v>
      </c>
      <c r="C398" s="4" t="s">
        <v>242</v>
      </c>
      <c r="D398" s="4" t="s">
        <v>4628</v>
      </c>
      <c r="E398" s="4" t="s">
        <v>4629</v>
      </c>
      <c r="F398" s="4"/>
      <c r="G398" s="4" t="s">
        <v>4268</v>
      </c>
      <c r="H398" s="4" t="s">
        <v>22</v>
      </c>
      <c r="I398" s="4" t="s">
        <v>4269</v>
      </c>
      <c r="J398" s="4" t="s">
        <v>21</v>
      </c>
      <c r="K398" s="9">
        <v>20</v>
      </c>
      <c r="L398" s="5"/>
      <c r="M398" s="5"/>
      <c r="N398" s="5">
        <v>1.8</v>
      </c>
      <c r="O398" s="5">
        <v>0.2</v>
      </c>
      <c r="P398" s="106">
        <v>13</v>
      </c>
      <c r="Q398" s="5"/>
      <c r="R398" s="5"/>
      <c r="S398" s="5"/>
      <c r="T398" s="4"/>
      <c r="U398" s="4"/>
      <c r="V398" s="5"/>
      <c r="W398" s="5"/>
      <c r="X398" s="5"/>
      <c r="Y398" s="5"/>
      <c r="Z398" s="4" t="s">
        <v>4630</v>
      </c>
      <c r="AA398" s="107">
        <v>40909</v>
      </c>
      <c r="AB398" s="107">
        <v>41620</v>
      </c>
      <c r="AC398" s="4" t="s">
        <v>45</v>
      </c>
      <c r="AD398" s="4" t="s">
        <v>4631</v>
      </c>
    </row>
    <row r="399" spans="1:30" ht="144.75" x14ac:dyDescent="0.25">
      <c r="A399" s="6">
        <v>2198589</v>
      </c>
      <c r="B399" s="7" t="s">
        <v>241</v>
      </c>
      <c r="C399" s="7" t="s">
        <v>242</v>
      </c>
      <c r="D399" s="7" t="s">
        <v>4632</v>
      </c>
      <c r="E399" s="7" t="s">
        <v>4633</v>
      </c>
      <c r="F399" s="7"/>
      <c r="G399" s="7" t="s">
        <v>29</v>
      </c>
      <c r="H399" s="7" t="s">
        <v>22</v>
      </c>
      <c r="I399" s="7" t="s">
        <v>4269</v>
      </c>
      <c r="J399" s="7" t="s">
        <v>21</v>
      </c>
      <c r="K399" s="10">
        <v>17</v>
      </c>
      <c r="L399" s="8"/>
      <c r="M399" s="8"/>
      <c r="N399" s="8">
        <v>1.71</v>
      </c>
      <c r="O399" s="8"/>
      <c r="P399" s="105">
        <v>3</v>
      </c>
      <c r="Q399" s="8"/>
      <c r="R399" s="8"/>
      <c r="S399" s="8"/>
      <c r="T399" s="7"/>
      <c r="U399" s="4"/>
      <c r="V399" s="5"/>
      <c r="W399" s="5"/>
      <c r="X399" s="5"/>
      <c r="Y399" s="5"/>
      <c r="Z399" s="4" t="s">
        <v>2779</v>
      </c>
      <c r="AA399" s="107">
        <v>40940</v>
      </c>
      <c r="AB399" s="107">
        <v>41620</v>
      </c>
      <c r="AC399" s="4" t="s">
        <v>45</v>
      </c>
      <c r="AD399" s="4" t="s">
        <v>4634</v>
      </c>
    </row>
    <row r="400" spans="1:30" ht="180.75" x14ac:dyDescent="0.25">
      <c r="A400" s="3">
        <v>2193314</v>
      </c>
      <c r="B400" s="4" t="s">
        <v>241</v>
      </c>
      <c r="C400" s="4" t="s">
        <v>242</v>
      </c>
      <c r="D400" s="4" t="s">
        <v>4635</v>
      </c>
      <c r="E400" s="4" t="s">
        <v>4636</v>
      </c>
      <c r="F400" s="4"/>
      <c r="G400" s="4" t="s">
        <v>4268</v>
      </c>
      <c r="H400" s="4" t="s">
        <v>22</v>
      </c>
      <c r="I400" s="4" t="s">
        <v>4269</v>
      </c>
      <c r="J400" s="4" t="s">
        <v>21</v>
      </c>
      <c r="K400" s="9">
        <v>17</v>
      </c>
      <c r="L400" s="5"/>
      <c r="M400" s="5"/>
      <c r="N400" s="5">
        <v>2.0299999999999998</v>
      </c>
      <c r="O400" s="5"/>
      <c r="P400" s="106">
        <v>13</v>
      </c>
      <c r="Q400" s="5"/>
      <c r="R400" s="5"/>
      <c r="S400" s="5"/>
      <c r="T400" s="4"/>
      <c r="U400" s="4"/>
      <c r="V400" s="5"/>
      <c r="W400" s="5"/>
      <c r="X400" s="5"/>
      <c r="Y400" s="5"/>
      <c r="Z400" s="4" t="s">
        <v>4637</v>
      </c>
      <c r="AA400" s="107">
        <v>40787</v>
      </c>
      <c r="AB400" s="107">
        <v>41542</v>
      </c>
      <c r="AC400" s="4" t="s">
        <v>45</v>
      </c>
      <c r="AD400" s="4" t="s">
        <v>4638</v>
      </c>
    </row>
    <row r="401" spans="1:30" ht="144.75" x14ac:dyDescent="0.25">
      <c r="A401" s="6">
        <v>2198579</v>
      </c>
      <c r="B401" s="7" t="s">
        <v>241</v>
      </c>
      <c r="C401" s="7" t="s">
        <v>242</v>
      </c>
      <c r="D401" s="7" t="s">
        <v>4639</v>
      </c>
      <c r="E401" s="7" t="s">
        <v>4640</v>
      </c>
      <c r="F401" s="7"/>
      <c r="G401" s="7" t="s">
        <v>29</v>
      </c>
      <c r="H401" s="7" t="s">
        <v>22</v>
      </c>
      <c r="I401" s="7" t="s">
        <v>4269</v>
      </c>
      <c r="J401" s="7" t="s">
        <v>21</v>
      </c>
      <c r="K401" s="10">
        <v>17</v>
      </c>
      <c r="L401" s="8"/>
      <c r="M401" s="8"/>
      <c r="N401" s="8">
        <v>1.76</v>
      </c>
      <c r="O401" s="8"/>
      <c r="P401" s="105">
        <v>3</v>
      </c>
      <c r="Q401" s="8"/>
      <c r="R401" s="8"/>
      <c r="S401" s="8"/>
      <c r="T401" s="7"/>
      <c r="U401" s="4"/>
      <c r="V401" s="5"/>
      <c r="W401" s="5"/>
      <c r="X401" s="5"/>
      <c r="Y401" s="5"/>
      <c r="Z401" s="4" t="s">
        <v>2779</v>
      </c>
      <c r="AA401" s="107">
        <v>40940</v>
      </c>
      <c r="AB401" s="107">
        <v>41621</v>
      </c>
      <c r="AC401" s="4" t="s">
        <v>45</v>
      </c>
      <c r="AD401" s="4" t="s">
        <v>4641</v>
      </c>
    </row>
    <row r="402" spans="1:30" ht="144.75" x14ac:dyDescent="0.25">
      <c r="A402" s="3">
        <v>2198590</v>
      </c>
      <c r="B402" s="4" t="s">
        <v>241</v>
      </c>
      <c r="C402" s="4" t="s">
        <v>242</v>
      </c>
      <c r="D402" s="4" t="s">
        <v>4642</v>
      </c>
      <c r="E402" s="4" t="s">
        <v>4643</v>
      </c>
      <c r="F402" s="4"/>
      <c r="G402" s="4" t="s">
        <v>29</v>
      </c>
      <c r="H402" s="4" t="s">
        <v>22</v>
      </c>
      <c r="I402" s="4" t="s">
        <v>4269</v>
      </c>
      <c r="J402" s="4" t="s">
        <v>21</v>
      </c>
      <c r="K402" s="9">
        <v>17</v>
      </c>
      <c r="L402" s="5"/>
      <c r="M402" s="5"/>
      <c r="N402" s="5">
        <v>1.73</v>
      </c>
      <c r="O402" s="5"/>
      <c r="P402" s="106">
        <v>3</v>
      </c>
      <c r="Q402" s="5"/>
      <c r="R402" s="5"/>
      <c r="S402" s="5"/>
      <c r="T402" s="4"/>
      <c r="U402" s="4"/>
      <c r="V402" s="5"/>
      <c r="W402" s="5"/>
      <c r="X402" s="5"/>
      <c r="Y402" s="5"/>
      <c r="Z402" s="4" t="s">
        <v>2779</v>
      </c>
      <c r="AA402" s="107">
        <v>40787</v>
      </c>
      <c r="AB402" s="107">
        <v>41620</v>
      </c>
      <c r="AC402" s="4" t="s">
        <v>45</v>
      </c>
      <c r="AD402" s="4" t="s">
        <v>4644</v>
      </c>
    </row>
    <row r="403" spans="1:30" ht="180.75" x14ac:dyDescent="0.25">
      <c r="A403" s="6">
        <v>2193313</v>
      </c>
      <c r="B403" s="7" t="s">
        <v>241</v>
      </c>
      <c r="C403" s="7" t="s">
        <v>242</v>
      </c>
      <c r="D403" s="7" t="s">
        <v>4645</v>
      </c>
      <c r="E403" s="7" t="s">
        <v>4646</v>
      </c>
      <c r="F403" s="7"/>
      <c r="G403" s="7" t="s">
        <v>4268</v>
      </c>
      <c r="H403" s="7" t="s">
        <v>22</v>
      </c>
      <c r="I403" s="7" t="s">
        <v>4269</v>
      </c>
      <c r="J403" s="7" t="s">
        <v>21</v>
      </c>
      <c r="K403" s="10">
        <v>17</v>
      </c>
      <c r="L403" s="8"/>
      <c r="M403" s="8"/>
      <c r="N403" s="8">
        <v>2.0299999999999998</v>
      </c>
      <c r="O403" s="8"/>
      <c r="P403" s="105">
        <v>13</v>
      </c>
      <c r="Q403" s="8"/>
      <c r="R403" s="8"/>
      <c r="S403" s="8"/>
      <c r="T403" s="7"/>
      <c r="U403" s="4"/>
      <c r="V403" s="5"/>
      <c r="W403" s="5"/>
      <c r="X403" s="5"/>
      <c r="Y403" s="5"/>
      <c r="Z403" s="4" t="s">
        <v>4637</v>
      </c>
      <c r="AA403" s="107">
        <v>40949</v>
      </c>
      <c r="AB403" s="107">
        <v>41542</v>
      </c>
      <c r="AC403" s="4" t="s">
        <v>45</v>
      </c>
      <c r="AD403" s="4" t="s">
        <v>4647</v>
      </c>
    </row>
    <row r="404" spans="1:30" ht="168.75" x14ac:dyDescent="0.25">
      <c r="A404" s="3">
        <v>2198580</v>
      </c>
      <c r="B404" s="4" t="s">
        <v>241</v>
      </c>
      <c r="C404" s="4" t="s">
        <v>242</v>
      </c>
      <c r="D404" s="4" t="s">
        <v>4648</v>
      </c>
      <c r="E404" s="4" t="s">
        <v>4649</v>
      </c>
      <c r="F404" s="4"/>
      <c r="G404" s="4" t="s">
        <v>4268</v>
      </c>
      <c r="H404" s="4" t="s">
        <v>22</v>
      </c>
      <c r="I404" s="4" t="s">
        <v>4269</v>
      </c>
      <c r="J404" s="4" t="s">
        <v>21</v>
      </c>
      <c r="K404" s="9">
        <v>17</v>
      </c>
      <c r="L404" s="5"/>
      <c r="M404" s="5"/>
      <c r="N404" s="5">
        <v>2.21</v>
      </c>
      <c r="O404" s="5"/>
      <c r="P404" s="106">
        <v>13</v>
      </c>
      <c r="Q404" s="5"/>
      <c r="R404" s="5"/>
      <c r="S404" s="5"/>
      <c r="T404" s="4"/>
      <c r="U404" s="4"/>
      <c r="V404" s="5"/>
      <c r="W404" s="5"/>
      <c r="X404" s="5"/>
      <c r="Y404" s="5"/>
      <c r="Z404" s="4" t="s">
        <v>4650</v>
      </c>
      <c r="AA404" s="107">
        <v>40787</v>
      </c>
      <c r="AB404" s="107">
        <v>41621</v>
      </c>
      <c r="AC404" s="4" t="s">
        <v>45</v>
      </c>
      <c r="AD404" s="4" t="s">
        <v>4651</v>
      </c>
    </row>
    <row r="405" spans="1:30" ht="168.75" x14ac:dyDescent="0.25">
      <c r="A405" s="6">
        <v>2198581</v>
      </c>
      <c r="B405" s="7" t="s">
        <v>241</v>
      </c>
      <c r="C405" s="7" t="s">
        <v>242</v>
      </c>
      <c r="D405" s="7" t="s">
        <v>4652</v>
      </c>
      <c r="E405" s="7" t="s">
        <v>4653</v>
      </c>
      <c r="F405" s="7"/>
      <c r="G405" s="7" t="s">
        <v>4268</v>
      </c>
      <c r="H405" s="7" t="s">
        <v>22</v>
      </c>
      <c r="I405" s="7" t="s">
        <v>4269</v>
      </c>
      <c r="J405" s="7" t="s">
        <v>21</v>
      </c>
      <c r="K405" s="10">
        <v>17</v>
      </c>
      <c r="L405" s="8"/>
      <c r="M405" s="8"/>
      <c r="N405" s="8">
        <v>2.21</v>
      </c>
      <c r="O405" s="8"/>
      <c r="P405" s="105">
        <v>13</v>
      </c>
      <c r="Q405" s="8"/>
      <c r="R405" s="8"/>
      <c r="S405" s="8"/>
      <c r="T405" s="7"/>
      <c r="U405" s="4"/>
      <c r="V405" s="5"/>
      <c r="W405" s="5"/>
      <c r="X405" s="5"/>
      <c r="Y405" s="5"/>
      <c r="Z405" s="4" t="s">
        <v>4650</v>
      </c>
      <c r="AA405" s="107">
        <v>40969</v>
      </c>
      <c r="AB405" s="107">
        <v>41621</v>
      </c>
      <c r="AC405" s="4" t="s">
        <v>45</v>
      </c>
      <c r="AD405" s="4" t="s">
        <v>4654</v>
      </c>
    </row>
    <row r="406" spans="1:30" ht="288.75" x14ac:dyDescent="0.25">
      <c r="A406" s="3">
        <v>2198588</v>
      </c>
      <c r="B406" s="4" t="s">
        <v>241</v>
      </c>
      <c r="C406" s="4" t="s">
        <v>242</v>
      </c>
      <c r="D406" s="4" t="s">
        <v>4655</v>
      </c>
      <c r="E406" s="4" t="s">
        <v>4656</v>
      </c>
      <c r="F406" s="4"/>
      <c r="G406" s="4" t="s">
        <v>4268</v>
      </c>
      <c r="H406" s="4" t="s">
        <v>22</v>
      </c>
      <c r="I406" s="4" t="s">
        <v>4269</v>
      </c>
      <c r="J406" s="4" t="s">
        <v>21</v>
      </c>
      <c r="K406" s="9">
        <v>20</v>
      </c>
      <c r="L406" s="5"/>
      <c r="M406" s="5"/>
      <c r="N406" s="5">
        <v>1.8</v>
      </c>
      <c r="O406" s="5">
        <v>0.2</v>
      </c>
      <c r="P406" s="106">
        <v>13</v>
      </c>
      <c r="Q406" s="5"/>
      <c r="R406" s="5"/>
      <c r="S406" s="5"/>
      <c r="T406" s="4"/>
      <c r="U406" s="4"/>
      <c r="V406" s="5"/>
      <c r="W406" s="5"/>
      <c r="X406" s="5"/>
      <c r="Y406" s="5"/>
      <c r="Z406" s="4" t="s">
        <v>4630</v>
      </c>
      <c r="AA406" s="107">
        <v>40909</v>
      </c>
      <c r="AB406" s="107">
        <v>41620</v>
      </c>
      <c r="AC406" s="4" t="s">
        <v>45</v>
      </c>
      <c r="AD406" s="4" t="s">
        <v>4657</v>
      </c>
    </row>
    <row r="407" spans="1:30" ht="204.75" x14ac:dyDescent="0.25">
      <c r="A407" s="6">
        <v>2198586</v>
      </c>
      <c r="B407" s="7" t="s">
        <v>241</v>
      </c>
      <c r="C407" s="7" t="s">
        <v>242</v>
      </c>
      <c r="D407" s="7" t="s">
        <v>4658</v>
      </c>
      <c r="E407" s="7" t="s">
        <v>4659</v>
      </c>
      <c r="F407" s="7"/>
      <c r="G407" s="7" t="s">
        <v>29</v>
      </c>
      <c r="H407" s="7" t="s">
        <v>22</v>
      </c>
      <c r="I407" s="7" t="s">
        <v>4269</v>
      </c>
      <c r="J407" s="7" t="s">
        <v>21</v>
      </c>
      <c r="K407" s="10">
        <v>20</v>
      </c>
      <c r="L407" s="8"/>
      <c r="M407" s="8"/>
      <c r="N407" s="8">
        <v>1.4</v>
      </c>
      <c r="O407" s="8">
        <v>0.2</v>
      </c>
      <c r="P407" s="105">
        <v>3</v>
      </c>
      <c r="Q407" s="8"/>
      <c r="R407" s="8"/>
      <c r="S407" s="8"/>
      <c r="T407" s="7"/>
      <c r="U407" s="4"/>
      <c r="V407" s="5"/>
      <c r="W407" s="5"/>
      <c r="X407" s="5"/>
      <c r="Y407" s="5"/>
      <c r="Z407" s="4" t="s">
        <v>44</v>
      </c>
      <c r="AA407" s="107">
        <v>40909</v>
      </c>
      <c r="AB407" s="107">
        <v>41620</v>
      </c>
      <c r="AC407" s="4" t="s">
        <v>45</v>
      </c>
      <c r="AD407" s="4" t="s">
        <v>4660</v>
      </c>
    </row>
    <row r="408" spans="1:30" ht="168.75" x14ac:dyDescent="0.25">
      <c r="A408" s="3">
        <v>2198584</v>
      </c>
      <c r="B408" s="4" t="s">
        <v>241</v>
      </c>
      <c r="C408" s="4" t="s">
        <v>242</v>
      </c>
      <c r="D408" s="4" t="s">
        <v>4661</v>
      </c>
      <c r="E408" s="4" t="s">
        <v>4662</v>
      </c>
      <c r="F408" s="4"/>
      <c r="G408" s="4" t="s">
        <v>4268</v>
      </c>
      <c r="H408" s="4" t="s">
        <v>22</v>
      </c>
      <c r="I408" s="4" t="s">
        <v>4269</v>
      </c>
      <c r="J408" s="4" t="s">
        <v>21</v>
      </c>
      <c r="K408" s="9">
        <v>18</v>
      </c>
      <c r="L408" s="5"/>
      <c r="M408" s="5"/>
      <c r="N408" s="5">
        <v>1.59</v>
      </c>
      <c r="O408" s="5"/>
      <c r="P408" s="106">
        <v>10</v>
      </c>
      <c r="Q408" s="5"/>
      <c r="R408" s="5"/>
      <c r="S408" s="5"/>
      <c r="T408" s="4"/>
      <c r="U408" s="4"/>
      <c r="V408" s="5"/>
      <c r="W408" s="5"/>
      <c r="X408" s="5"/>
      <c r="Y408" s="5"/>
      <c r="Z408" s="4" t="s">
        <v>4663</v>
      </c>
      <c r="AA408" s="107">
        <v>41061</v>
      </c>
      <c r="AB408" s="107">
        <v>41621</v>
      </c>
      <c r="AC408" s="4" t="s">
        <v>45</v>
      </c>
      <c r="AD408" s="4" t="s">
        <v>4664</v>
      </c>
    </row>
    <row r="409" spans="1:30" ht="84.75" x14ac:dyDescent="0.25">
      <c r="A409" s="6">
        <v>2192677</v>
      </c>
      <c r="B409" s="7" t="s">
        <v>241</v>
      </c>
      <c r="C409" s="7" t="s">
        <v>242</v>
      </c>
      <c r="D409" s="7" t="s">
        <v>4665</v>
      </c>
      <c r="E409" s="7" t="s">
        <v>4666</v>
      </c>
      <c r="F409" s="7" t="s">
        <v>4667</v>
      </c>
      <c r="G409" s="7" t="s">
        <v>29</v>
      </c>
      <c r="H409" s="7" t="s">
        <v>3426</v>
      </c>
      <c r="I409" s="7" t="s">
        <v>4269</v>
      </c>
      <c r="J409" s="7" t="s">
        <v>21</v>
      </c>
      <c r="K409" s="10">
        <v>17</v>
      </c>
      <c r="L409" s="8"/>
      <c r="M409" s="8"/>
      <c r="N409" s="8">
        <v>0.9</v>
      </c>
      <c r="O409" s="8"/>
      <c r="P409" s="105">
        <v>15</v>
      </c>
      <c r="Q409" s="8"/>
      <c r="R409" s="8"/>
      <c r="S409" s="8"/>
      <c r="T409" s="7"/>
      <c r="U409" s="4"/>
      <c r="V409" s="5"/>
      <c r="W409" s="5"/>
      <c r="X409" s="5"/>
      <c r="Y409" s="5"/>
      <c r="Z409" s="4" t="s">
        <v>39</v>
      </c>
      <c r="AA409" s="107">
        <v>41180</v>
      </c>
      <c r="AB409" s="107">
        <v>41563</v>
      </c>
      <c r="AC409" s="4" t="s">
        <v>45</v>
      </c>
      <c r="AD409" s="4" t="s">
        <v>4668</v>
      </c>
    </row>
    <row r="410" spans="1:30" ht="84.75" x14ac:dyDescent="0.25">
      <c r="A410" s="3">
        <v>2192676</v>
      </c>
      <c r="B410" s="4" t="s">
        <v>241</v>
      </c>
      <c r="C410" s="4" t="s">
        <v>242</v>
      </c>
      <c r="D410" s="4" t="s">
        <v>4669</v>
      </c>
      <c r="E410" s="4" t="s">
        <v>4670</v>
      </c>
      <c r="F410" s="4" t="s">
        <v>4671</v>
      </c>
      <c r="G410" s="4" t="s">
        <v>29</v>
      </c>
      <c r="H410" s="4" t="s">
        <v>3426</v>
      </c>
      <c r="I410" s="4" t="s">
        <v>4269</v>
      </c>
      <c r="J410" s="4" t="s">
        <v>21</v>
      </c>
      <c r="K410" s="9">
        <v>17</v>
      </c>
      <c r="L410" s="5"/>
      <c r="M410" s="5"/>
      <c r="N410" s="5">
        <v>0.9</v>
      </c>
      <c r="O410" s="5"/>
      <c r="P410" s="106">
        <v>15</v>
      </c>
      <c r="Q410" s="5"/>
      <c r="R410" s="5"/>
      <c r="S410" s="5"/>
      <c r="T410" s="4"/>
      <c r="U410" s="4"/>
      <c r="V410" s="5"/>
      <c r="W410" s="5"/>
      <c r="X410" s="5"/>
      <c r="Y410" s="5"/>
      <c r="Z410" s="4" t="s">
        <v>39</v>
      </c>
      <c r="AA410" s="107">
        <v>41180</v>
      </c>
      <c r="AB410" s="107">
        <v>41563</v>
      </c>
      <c r="AC410" s="4" t="s">
        <v>45</v>
      </c>
      <c r="AD410" s="4" t="s">
        <v>4672</v>
      </c>
    </row>
    <row r="411" spans="1:30" ht="84.75" x14ac:dyDescent="0.25">
      <c r="A411" s="6">
        <v>2192675</v>
      </c>
      <c r="B411" s="7" t="s">
        <v>241</v>
      </c>
      <c r="C411" s="7" t="s">
        <v>242</v>
      </c>
      <c r="D411" s="7" t="s">
        <v>4673</v>
      </c>
      <c r="E411" s="7" t="s">
        <v>4674</v>
      </c>
      <c r="F411" s="7" t="s">
        <v>4675</v>
      </c>
      <c r="G411" s="7" t="s">
        <v>29</v>
      </c>
      <c r="H411" s="7" t="s">
        <v>3426</v>
      </c>
      <c r="I411" s="7" t="s">
        <v>4269</v>
      </c>
      <c r="J411" s="7" t="s">
        <v>21</v>
      </c>
      <c r="K411" s="10">
        <v>17</v>
      </c>
      <c r="L411" s="8"/>
      <c r="M411" s="8"/>
      <c r="N411" s="8">
        <v>0.9</v>
      </c>
      <c r="O411" s="8"/>
      <c r="P411" s="105">
        <v>15</v>
      </c>
      <c r="Q411" s="8"/>
      <c r="R411" s="8"/>
      <c r="S411" s="8"/>
      <c r="T411" s="7"/>
      <c r="U411" s="4"/>
      <c r="V411" s="5"/>
      <c r="W411" s="5"/>
      <c r="X411" s="5"/>
      <c r="Y411" s="5"/>
      <c r="Z411" s="4" t="s">
        <v>39</v>
      </c>
      <c r="AA411" s="107">
        <v>41180</v>
      </c>
      <c r="AB411" s="107">
        <v>41563</v>
      </c>
      <c r="AC411" s="4" t="s">
        <v>45</v>
      </c>
      <c r="AD411" s="4" t="s">
        <v>4676</v>
      </c>
    </row>
    <row r="412" spans="1:30" ht="120.75" x14ac:dyDescent="0.25">
      <c r="A412" s="3">
        <v>2197779</v>
      </c>
      <c r="B412" s="4" t="s">
        <v>241</v>
      </c>
      <c r="C412" s="4" t="s">
        <v>242</v>
      </c>
      <c r="D412" s="4" t="s">
        <v>4677</v>
      </c>
      <c r="E412" s="4" t="s">
        <v>4678</v>
      </c>
      <c r="F412" s="4"/>
      <c r="G412" s="4" t="s">
        <v>29</v>
      </c>
      <c r="H412" s="4" t="s">
        <v>22</v>
      </c>
      <c r="I412" s="4" t="s">
        <v>4209</v>
      </c>
      <c r="J412" s="4" t="s">
        <v>28</v>
      </c>
      <c r="K412" s="9">
        <v>5</v>
      </c>
      <c r="L412" s="5"/>
      <c r="M412" s="5"/>
      <c r="N412" s="5">
        <v>0.6</v>
      </c>
      <c r="O412" s="5"/>
      <c r="P412" s="106">
        <v>5</v>
      </c>
      <c r="Q412" s="5"/>
      <c r="R412" s="5"/>
      <c r="S412" s="5"/>
      <c r="T412" s="4"/>
      <c r="U412" s="4"/>
      <c r="V412" s="5"/>
      <c r="W412" s="5"/>
      <c r="X412" s="5"/>
      <c r="Y412" s="5"/>
      <c r="Z412" s="4" t="s">
        <v>4679</v>
      </c>
      <c r="AA412" s="107">
        <v>41281</v>
      </c>
      <c r="AB412" s="107">
        <v>41612</v>
      </c>
      <c r="AC412" s="4" t="s">
        <v>45</v>
      </c>
      <c r="AD412" s="4" t="s">
        <v>4680</v>
      </c>
    </row>
    <row r="413" spans="1:30" ht="120.75" x14ac:dyDescent="0.25">
      <c r="A413" s="6">
        <v>2193349</v>
      </c>
      <c r="B413" s="7" t="s">
        <v>241</v>
      </c>
      <c r="C413" s="7" t="s">
        <v>242</v>
      </c>
      <c r="D413" s="7" t="s">
        <v>4681</v>
      </c>
      <c r="E413" s="7" t="s">
        <v>4682</v>
      </c>
      <c r="F413" s="7" t="s">
        <v>4683</v>
      </c>
      <c r="G413" s="7" t="s">
        <v>4268</v>
      </c>
      <c r="H413" s="7" t="s">
        <v>22</v>
      </c>
      <c r="I413" s="7" t="s">
        <v>4269</v>
      </c>
      <c r="J413" s="7" t="s">
        <v>21</v>
      </c>
      <c r="K413" s="10">
        <v>21</v>
      </c>
      <c r="L413" s="8"/>
      <c r="M413" s="8"/>
      <c r="N413" s="8">
        <v>1.59</v>
      </c>
      <c r="O413" s="8"/>
      <c r="P413" s="105">
        <v>10</v>
      </c>
      <c r="Q413" s="8"/>
      <c r="R413" s="8"/>
      <c r="S413" s="8"/>
      <c r="T413" s="7"/>
      <c r="U413" s="4"/>
      <c r="V413" s="5"/>
      <c r="W413" s="5"/>
      <c r="X413" s="5"/>
      <c r="Y413" s="5"/>
      <c r="Z413" s="4" t="s">
        <v>4684</v>
      </c>
      <c r="AA413" s="107">
        <v>41183</v>
      </c>
      <c r="AB413" s="107">
        <v>41542</v>
      </c>
      <c r="AC413" s="4" t="s">
        <v>45</v>
      </c>
      <c r="AD413" s="4" t="s">
        <v>4685</v>
      </c>
    </row>
    <row r="414" spans="1:30" ht="120.75" x14ac:dyDescent="0.25">
      <c r="A414" s="3">
        <v>2193437</v>
      </c>
      <c r="B414" s="4" t="s">
        <v>241</v>
      </c>
      <c r="C414" s="4" t="s">
        <v>242</v>
      </c>
      <c r="D414" s="4" t="s">
        <v>4686</v>
      </c>
      <c r="E414" s="4" t="s">
        <v>4687</v>
      </c>
      <c r="F414" s="4"/>
      <c r="G414" s="4" t="s">
        <v>4268</v>
      </c>
      <c r="H414" s="4" t="s">
        <v>22</v>
      </c>
      <c r="I414" s="4" t="s">
        <v>4269</v>
      </c>
      <c r="J414" s="4" t="s">
        <v>21</v>
      </c>
      <c r="K414" s="9">
        <v>21</v>
      </c>
      <c r="L414" s="5"/>
      <c r="M414" s="5"/>
      <c r="N414" s="5">
        <v>1.66</v>
      </c>
      <c r="O414" s="5"/>
      <c r="P414" s="106">
        <v>10</v>
      </c>
      <c r="Q414" s="5"/>
      <c r="R414" s="5"/>
      <c r="S414" s="5"/>
      <c r="T414" s="4"/>
      <c r="U414" s="4"/>
      <c r="V414" s="5"/>
      <c r="W414" s="5"/>
      <c r="X414" s="5"/>
      <c r="Y414" s="5"/>
      <c r="Z414" s="4" t="s">
        <v>4684</v>
      </c>
      <c r="AA414" s="107">
        <v>41183</v>
      </c>
      <c r="AB414" s="107">
        <v>41542</v>
      </c>
      <c r="AC414" s="4" t="s">
        <v>45</v>
      </c>
      <c r="AD414" s="4" t="s">
        <v>4688</v>
      </c>
    </row>
    <row r="415" spans="1:30" ht="120.75" x14ac:dyDescent="0.25">
      <c r="A415" s="6">
        <v>2193438</v>
      </c>
      <c r="B415" s="7" t="s">
        <v>241</v>
      </c>
      <c r="C415" s="7" t="s">
        <v>242</v>
      </c>
      <c r="D415" s="7" t="s">
        <v>4689</v>
      </c>
      <c r="E415" s="7" t="s">
        <v>4690</v>
      </c>
      <c r="F415" s="7"/>
      <c r="G415" s="7" t="s">
        <v>4268</v>
      </c>
      <c r="H415" s="7" t="s">
        <v>22</v>
      </c>
      <c r="I415" s="7" t="s">
        <v>4269</v>
      </c>
      <c r="J415" s="7" t="s">
        <v>21</v>
      </c>
      <c r="K415" s="10">
        <v>21</v>
      </c>
      <c r="L415" s="8"/>
      <c r="M415" s="8"/>
      <c r="N415" s="8">
        <v>1.66</v>
      </c>
      <c r="O415" s="8"/>
      <c r="P415" s="105">
        <v>10</v>
      </c>
      <c r="Q415" s="8"/>
      <c r="R415" s="8"/>
      <c r="S415" s="8"/>
      <c r="T415" s="7"/>
      <c r="U415" s="4"/>
      <c r="V415" s="5"/>
      <c r="W415" s="5"/>
      <c r="X415" s="5"/>
      <c r="Y415" s="5"/>
      <c r="Z415" s="4" t="s">
        <v>4684</v>
      </c>
      <c r="AA415" s="107">
        <v>41183</v>
      </c>
      <c r="AB415" s="107">
        <v>41542</v>
      </c>
      <c r="AC415" s="4" t="s">
        <v>45</v>
      </c>
      <c r="AD415" s="4" t="s">
        <v>4691</v>
      </c>
    </row>
    <row r="416" spans="1:30" ht="216.75" x14ac:dyDescent="0.25">
      <c r="A416" s="3">
        <v>2198728</v>
      </c>
      <c r="B416" s="4" t="s">
        <v>241</v>
      </c>
      <c r="C416" s="4" t="s">
        <v>242</v>
      </c>
      <c r="D416" s="4" t="s">
        <v>4692</v>
      </c>
      <c r="E416" s="4" t="s">
        <v>4693</v>
      </c>
      <c r="F416" s="4"/>
      <c r="G416" s="4" t="s">
        <v>4268</v>
      </c>
      <c r="H416" s="4" t="s">
        <v>22</v>
      </c>
      <c r="I416" s="4" t="s">
        <v>4269</v>
      </c>
      <c r="J416" s="4" t="s">
        <v>21</v>
      </c>
      <c r="K416" s="9">
        <v>18</v>
      </c>
      <c r="L416" s="5"/>
      <c r="M416" s="5"/>
      <c r="N416" s="5">
        <v>1.32</v>
      </c>
      <c r="O416" s="5"/>
      <c r="P416" s="106">
        <v>10</v>
      </c>
      <c r="Q416" s="5"/>
      <c r="R416" s="5"/>
      <c r="S416" s="5"/>
      <c r="T416" s="4"/>
      <c r="U416" s="4"/>
      <c r="V416" s="5"/>
      <c r="W416" s="5"/>
      <c r="X416" s="5"/>
      <c r="Y416" s="5"/>
      <c r="Z416" s="4" t="s">
        <v>4694</v>
      </c>
      <c r="AA416" s="107">
        <v>41183</v>
      </c>
      <c r="AB416" s="107">
        <v>41624</v>
      </c>
      <c r="AC416" s="4" t="s">
        <v>45</v>
      </c>
      <c r="AD416" s="4" t="s">
        <v>4695</v>
      </c>
    </row>
    <row r="417" spans="1:30" ht="216.75" x14ac:dyDescent="0.25">
      <c r="A417" s="6">
        <v>2193315</v>
      </c>
      <c r="B417" s="7" t="s">
        <v>241</v>
      </c>
      <c r="C417" s="7" t="s">
        <v>242</v>
      </c>
      <c r="D417" s="7" t="s">
        <v>4696</v>
      </c>
      <c r="E417" s="7" t="s">
        <v>4697</v>
      </c>
      <c r="F417" s="7" t="s">
        <v>4698</v>
      </c>
      <c r="G417" s="7" t="s">
        <v>4268</v>
      </c>
      <c r="H417" s="7" t="s">
        <v>22</v>
      </c>
      <c r="I417" s="7" t="s">
        <v>4269</v>
      </c>
      <c r="J417" s="7" t="s">
        <v>21</v>
      </c>
      <c r="K417" s="10">
        <v>18</v>
      </c>
      <c r="L417" s="8"/>
      <c r="M417" s="8"/>
      <c r="N417" s="8">
        <v>1.37</v>
      </c>
      <c r="O417" s="8"/>
      <c r="P417" s="105">
        <v>10</v>
      </c>
      <c r="Q417" s="8"/>
      <c r="R417" s="8"/>
      <c r="S417" s="8"/>
      <c r="T417" s="7"/>
      <c r="U417" s="4"/>
      <c r="V417" s="5"/>
      <c r="W417" s="5"/>
      <c r="X417" s="5"/>
      <c r="Y417" s="5"/>
      <c r="Z417" s="4" t="s">
        <v>4694</v>
      </c>
      <c r="AA417" s="107">
        <v>41183</v>
      </c>
      <c r="AB417" s="107">
        <v>41542</v>
      </c>
      <c r="AC417" s="4" t="s">
        <v>45</v>
      </c>
      <c r="AD417" s="4" t="s">
        <v>4699</v>
      </c>
    </row>
    <row r="418" spans="1:30" ht="216.75" x14ac:dyDescent="0.25">
      <c r="A418" s="3">
        <v>2193317</v>
      </c>
      <c r="B418" s="4" t="s">
        <v>241</v>
      </c>
      <c r="C418" s="4" t="s">
        <v>242</v>
      </c>
      <c r="D418" s="4" t="s">
        <v>4700</v>
      </c>
      <c r="E418" s="4" t="s">
        <v>4701</v>
      </c>
      <c r="F418" s="4"/>
      <c r="G418" s="4" t="s">
        <v>4268</v>
      </c>
      <c r="H418" s="4" t="s">
        <v>22</v>
      </c>
      <c r="I418" s="4" t="s">
        <v>4269</v>
      </c>
      <c r="J418" s="4" t="s">
        <v>21</v>
      </c>
      <c r="K418" s="9">
        <v>18</v>
      </c>
      <c r="L418" s="5"/>
      <c r="M418" s="5"/>
      <c r="N418" s="5">
        <v>1.48</v>
      </c>
      <c r="O418" s="5"/>
      <c r="P418" s="106">
        <v>10</v>
      </c>
      <c r="Q418" s="5"/>
      <c r="R418" s="5"/>
      <c r="S418" s="5"/>
      <c r="T418" s="4"/>
      <c r="U418" s="4"/>
      <c r="V418" s="5"/>
      <c r="W418" s="5"/>
      <c r="X418" s="5"/>
      <c r="Y418" s="5"/>
      <c r="Z418" s="4" t="s">
        <v>4694</v>
      </c>
      <c r="AA418" s="107">
        <v>41183</v>
      </c>
      <c r="AB418" s="107">
        <v>41542</v>
      </c>
      <c r="AC418" s="4" t="s">
        <v>45</v>
      </c>
      <c r="AD418" s="4" t="s">
        <v>4702</v>
      </c>
    </row>
    <row r="419" spans="1:30" ht="216.75" x14ac:dyDescent="0.25">
      <c r="A419" s="6">
        <v>2193350</v>
      </c>
      <c r="B419" s="7" t="s">
        <v>241</v>
      </c>
      <c r="C419" s="7" t="s">
        <v>242</v>
      </c>
      <c r="D419" s="7" t="s">
        <v>4703</v>
      </c>
      <c r="E419" s="7" t="s">
        <v>4704</v>
      </c>
      <c r="F419" s="7"/>
      <c r="G419" s="7" t="s">
        <v>4268</v>
      </c>
      <c r="H419" s="7" t="s">
        <v>22</v>
      </c>
      <c r="I419" s="7" t="s">
        <v>4269</v>
      </c>
      <c r="J419" s="7" t="s">
        <v>21</v>
      </c>
      <c r="K419" s="10">
        <v>18</v>
      </c>
      <c r="L419" s="8"/>
      <c r="M419" s="8"/>
      <c r="N419" s="8">
        <v>1.55</v>
      </c>
      <c r="O419" s="8"/>
      <c r="P419" s="105">
        <v>10</v>
      </c>
      <c r="Q419" s="8"/>
      <c r="R419" s="8"/>
      <c r="S419" s="8"/>
      <c r="T419" s="7"/>
      <c r="U419" s="4"/>
      <c r="V419" s="5"/>
      <c r="W419" s="5"/>
      <c r="X419" s="5"/>
      <c r="Y419" s="5"/>
      <c r="Z419" s="4" t="s">
        <v>4694</v>
      </c>
      <c r="AA419" s="107">
        <v>41183</v>
      </c>
      <c r="AB419" s="107">
        <v>41542</v>
      </c>
      <c r="AC419" s="4" t="s">
        <v>40</v>
      </c>
      <c r="AD419" s="4" t="s">
        <v>4705</v>
      </c>
    </row>
    <row r="420" spans="1:30" ht="216.75" x14ac:dyDescent="0.25">
      <c r="A420" s="3">
        <v>2193316</v>
      </c>
      <c r="B420" s="4" t="s">
        <v>241</v>
      </c>
      <c r="C420" s="4" t="s">
        <v>242</v>
      </c>
      <c r="D420" s="4" t="s">
        <v>4706</v>
      </c>
      <c r="E420" s="4" t="s">
        <v>4707</v>
      </c>
      <c r="F420" s="4"/>
      <c r="G420" s="4" t="s">
        <v>4268</v>
      </c>
      <c r="H420" s="4" t="s">
        <v>22</v>
      </c>
      <c r="I420" s="4" t="s">
        <v>4269</v>
      </c>
      <c r="J420" s="4" t="s">
        <v>21</v>
      </c>
      <c r="K420" s="9">
        <v>18</v>
      </c>
      <c r="L420" s="5"/>
      <c r="M420" s="5"/>
      <c r="N420" s="5">
        <v>1.48</v>
      </c>
      <c r="O420" s="5"/>
      <c r="P420" s="106">
        <v>10</v>
      </c>
      <c r="Q420" s="5"/>
      <c r="R420" s="5"/>
      <c r="S420" s="5"/>
      <c r="T420" s="4"/>
      <c r="U420" s="4"/>
      <c r="V420" s="5"/>
      <c r="W420" s="5"/>
      <c r="X420" s="5"/>
      <c r="Y420" s="5"/>
      <c r="Z420" s="4" t="s">
        <v>4694</v>
      </c>
      <c r="AA420" s="107">
        <v>41214</v>
      </c>
      <c r="AB420" s="107">
        <v>41542</v>
      </c>
      <c r="AC420" s="4" t="s">
        <v>45</v>
      </c>
      <c r="AD420" s="4" t="s">
        <v>4708</v>
      </c>
    </row>
    <row r="421" spans="1:30" ht="132.75" x14ac:dyDescent="0.25">
      <c r="A421" s="6">
        <v>2198585</v>
      </c>
      <c r="B421" s="7" t="s">
        <v>241</v>
      </c>
      <c r="C421" s="7" t="s">
        <v>242</v>
      </c>
      <c r="D421" s="7" t="s">
        <v>4709</v>
      </c>
      <c r="E421" s="7" t="s">
        <v>4710</v>
      </c>
      <c r="F421" s="7"/>
      <c r="G421" s="7" t="s">
        <v>29</v>
      </c>
      <c r="H421" s="7" t="s">
        <v>22</v>
      </c>
      <c r="I421" s="7" t="s">
        <v>4269</v>
      </c>
      <c r="J421" s="7" t="s">
        <v>28</v>
      </c>
      <c r="K421" s="10">
        <v>17</v>
      </c>
      <c r="L421" s="8"/>
      <c r="M421" s="8"/>
      <c r="N421" s="8">
        <v>1.24</v>
      </c>
      <c r="O421" s="8"/>
      <c r="P421" s="105">
        <v>3</v>
      </c>
      <c r="Q421" s="8"/>
      <c r="R421" s="8"/>
      <c r="S421" s="8"/>
      <c r="T421" s="7"/>
      <c r="U421" s="4"/>
      <c r="V421" s="5"/>
      <c r="W421" s="5"/>
      <c r="X421" s="5"/>
      <c r="Y421" s="5"/>
      <c r="Z421" s="4" t="s">
        <v>4711</v>
      </c>
      <c r="AA421" s="107">
        <v>41214</v>
      </c>
      <c r="AB421" s="107">
        <v>41621</v>
      </c>
      <c r="AC421" s="4" t="s">
        <v>45</v>
      </c>
      <c r="AD421" s="4" t="s">
        <v>4712</v>
      </c>
    </row>
    <row r="422" spans="1:30" ht="168.75" x14ac:dyDescent="0.25">
      <c r="A422" s="3">
        <v>2198583</v>
      </c>
      <c r="B422" s="4" t="s">
        <v>241</v>
      </c>
      <c r="C422" s="4" t="s">
        <v>242</v>
      </c>
      <c r="D422" s="4" t="s">
        <v>4713</v>
      </c>
      <c r="E422" s="4" t="s">
        <v>4714</v>
      </c>
      <c r="F422" s="4"/>
      <c r="G422" s="4" t="s">
        <v>4268</v>
      </c>
      <c r="H422" s="4" t="s">
        <v>22</v>
      </c>
      <c r="I422" s="4" t="s">
        <v>4269</v>
      </c>
      <c r="J422" s="4" t="s">
        <v>21</v>
      </c>
      <c r="K422" s="9">
        <v>18</v>
      </c>
      <c r="L422" s="5"/>
      <c r="M422" s="5"/>
      <c r="N422" s="5">
        <v>1.59</v>
      </c>
      <c r="O422" s="5"/>
      <c r="P422" s="106">
        <v>10</v>
      </c>
      <c r="Q422" s="5"/>
      <c r="R422" s="5"/>
      <c r="S422" s="5"/>
      <c r="T422" s="4"/>
      <c r="U422" s="4"/>
      <c r="V422" s="5"/>
      <c r="W422" s="5"/>
      <c r="X422" s="5"/>
      <c r="Y422" s="5"/>
      <c r="Z422" s="4" t="s">
        <v>4663</v>
      </c>
      <c r="AA422" s="107">
        <v>41426</v>
      </c>
      <c r="AB422" s="107">
        <v>41621</v>
      </c>
      <c r="AC422" s="4" t="s">
        <v>45</v>
      </c>
      <c r="AD422" s="4" t="s">
        <v>4715</v>
      </c>
    </row>
    <row r="423" spans="1:30" ht="168.75" x14ac:dyDescent="0.25">
      <c r="A423" s="6">
        <v>2198582</v>
      </c>
      <c r="B423" s="7" t="s">
        <v>241</v>
      </c>
      <c r="C423" s="7" t="s">
        <v>242</v>
      </c>
      <c r="D423" s="7" t="s">
        <v>4716</v>
      </c>
      <c r="E423" s="7" t="s">
        <v>4717</v>
      </c>
      <c r="F423" s="7"/>
      <c r="G423" s="7" t="s">
        <v>4268</v>
      </c>
      <c r="H423" s="7" t="s">
        <v>22</v>
      </c>
      <c r="I423" s="7" t="s">
        <v>4269</v>
      </c>
      <c r="J423" s="7" t="s">
        <v>21</v>
      </c>
      <c r="K423" s="10">
        <v>18</v>
      </c>
      <c r="L423" s="8"/>
      <c r="M423" s="8"/>
      <c r="N423" s="8">
        <v>1.04</v>
      </c>
      <c r="O423" s="8"/>
      <c r="P423" s="105">
        <v>10</v>
      </c>
      <c r="Q423" s="8"/>
      <c r="R423" s="8"/>
      <c r="S423" s="8"/>
      <c r="T423" s="7"/>
      <c r="U423" s="4"/>
      <c r="V423" s="5"/>
      <c r="W423" s="5"/>
      <c r="X423" s="5"/>
      <c r="Y423" s="5"/>
      <c r="Z423" s="4" t="s">
        <v>4663</v>
      </c>
      <c r="AA423" s="107">
        <v>41426</v>
      </c>
      <c r="AB423" s="107">
        <v>41621</v>
      </c>
      <c r="AC423" s="4" t="s">
        <v>45</v>
      </c>
      <c r="AD423" s="4" t="s">
        <v>4718</v>
      </c>
    </row>
    <row r="424" spans="1:30" ht="324.75" x14ac:dyDescent="0.25">
      <c r="A424" s="3">
        <v>2193599</v>
      </c>
      <c r="B424" s="4" t="s">
        <v>241</v>
      </c>
      <c r="C424" s="4" t="s">
        <v>242</v>
      </c>
      <c r="D424" s="4" t="s">
        <v>1864</v>
      </c>
      <c r="E424" s="4" t="s">
        <v>1865</v>
      </c>
      <c r="F424" s="4"/>
      <c r="G424" s="4" t="s">
        <v>4268</v>
      </c>
      <c r="H424" s="4" t="s">
        <v>22</v>
      </c>
      <c r="I424" s="4" t="s">
        <v>4269</v>
      </c>
      <c r="J424" s="4" t="s">
        <v>21</v>
      </c>
      <c r="K424" s="9">
        <v>20</v>
      </c>
      <c r="L424" s="5"/>
      <c r="M424" s="5"/>
      <c r="N424" s="5">
        <v>1.8</v>
      </c>
      <c r="O424" s="5">
        <v>0.2</v>
      </c>
      <c r="P424" s="106">
        <v>13</v>
      </c>
      <c r="Q424" s="5"/>
      <c r="R424" s="5"/>
      <c r="S424" s="5"/>
      <c r="T424" s="4"/>
      <c r="U424" s="4"/>
      <c r="V424" s="5"/>
      <c r="W424" s="5"/>
      <c r="X424" s="5"/>
      <c r="Y424" s="5"/>
      <c r="Z424" s="4" t="s">
        <v>4719</v>
      </c>
      <c r="AA424" s="107">
        <v>41791</v>
      </c>
      <c r="AB424" s="107">
        <v>41568</v>
      </c>
      <c r="AC424" s="4" t="s">
        <v>45</v>
      </c>
      <c r="AD424" s="4" t="s">
        <v>4720</v>
      </c>
    </row>
    <row r="425" spans="1:30" ht="324.75" x14ac:dyDescent="0.25">
      <c r="A425" s="6">
        <v>2193600</v>
      </c>
      <c r="B425" s="7" t="s">
        <v>241</v>
      </c>
      <c r="C425" s="7" t="s">
        <v>242</v>
      </c>
      <c r="D425" s="7" t="s">
        <v>1866</v>
      </c>
      <c r="E425" s="7" t="s">
        <v>1867</v>
      </c>
      <c r="F425" s="7"/>
      <c r="G425" s="7" t="s">
        <v>4268</v>
      </c>
      <c r="H425" s="7" t="s">
        <v>22</v>
      </c>
      <c r="I425" s="7" t="s">
        <v>4269</v>
      </c>
      <c r="J425" s="7" t="s">
        <v>21</v>
      </c>
      <c r="K425" s="10">
        <v>20</v>
      </c>
      <c r="L425" s="8"/>
      <c r="M425" s="8"/>
      <c r="N425" s="8">
        <v>1.8</v>
      </c>
      <c r="O425" s="8">
        <v>0.2</v>
      </c>
      <c r="P425" s="105">
        <v>13</v>
      </c>
      <c r="Q425" s="8"/>
      <c r="R425" s="8"/>
      <c r="S425" s="8"/>
      <c r="T425" s="7"/>
      <c r="U425" s="4"/>
      <c r="V425" s="5"/>
      <c r="W425" s="5"/>
      <c r="X425" s="5"/>
      <c r="Y425" s="5"/>
      <c r="Z425" s="4" t="s">
        <v>4719</v>
      </c>
      <c r="AA425" s="107">
        <v>41791</v>
      </c>
      <c r="AB425" s="107">
        <v>41568</v>
      </c>
      <c r="AC425" s="4" t="s">
        <v>45</v>
      </c>
      <c r="AD425" s="4" t="s">
        <v>4721</v>
      </c>
    </row>
    <row r="426" spans="1:30" ht="192.75" x14ac:dyDescent="0.25">
      <c r="A426" s="3">
        <v>2193598</v>
      </c>
      <c r="B426" s="4" t="s">
        <v>241</v>
      </c>
      <c r="C426" s="4" t="s">
        <v>242</v>
      </c>
      <c r="D426" s="4" t="s">
        <v>1868</v>
      </c>
      <c r="E426" s="4" t="s">
        <v>1869</v>
      </c>
      <c r="F426" s="4"/>
      <c r="G426" s="4" t="s">
        <v>29</v>
      </c>
      <c r="H426" s="4" t="s">
        <v>22</v>
      </c>
      <c r="I426" s="4" t="s">
        <v>4269</v>
      </c>
      <c r="J426" s="4" t="s">
        <v>21</v>
      </c>
      <c r="K426" s="9">
        <v>20</v>
      </c>
      <c r="L426" s="5"/>
      <c r="M426" s="5"/>
      <c r="N426" s="5">
        <v>1.4</v>
      </c>
      <c r="O426" s="5">
        <v>0.2</v>
      </c>
      <c r="P426" s="106">
        <v>13</v>
      </c>
      <c r="Q426" s="5"/>
      <c r="R426" s="5"/>
      <c r="S426" s="5"/>
      <c r="T426" s="4"/>
      <c r="U426" s="4"/>
      <c r="V426" s="5"/>
      <c r="W426" s="5"/>
      <c r="X426" s="5"/>
      <c r="Y426" s="5"/>
      <c r="Z426" s="4" t="s">
        <v>4722</v>
      </c>
      <c r="AA426" s="107">
        <v>41791</v>
      </c>
      <c r="AB426" s="107">
        <v>41568</v>
      </c>
      <c r="AC426" s="4" t="s">
        <v>45</v>
      </c>
      <c r="AD426" s="4" t="s">
        <v>4723</v>
      </c>
    </row>
    <row r="427" spans="1:30" ht="204.75" x14ac:dyDescent="0.25">
      <c r="A427" s="6">
        <v>2198294</v>
      </c>
      <c r="B427" s="7" t="s">
        <v>241</v>
      </c>
      <c r="C427" s="7" t="s">
        <v>242</v>
      </c>
      <c r="D427" s="7" t="s">
        <v>1870</v>
      </c>
      <c r="E427" s="7" t="s">
        <v>1871</v>
      </c>
      <c r="F427" s="7"/>
      <c r="G427" s="7" t="s">
        <v>4268</v>
      </c>
      <c r="H427" s="7" t="s">
        <v>22</v>
      </c>
      <c r="I427" s="7" t="s">
        <v>4269</v>
      </c>
      <c r="J427" s="7" t="s">
        <v>21</v>
      </c>
      <c r="K427" s="10">
        <v>22</v>
      </c>
      <c r="L427" s="8"/>
      <c r="M427" s="8"/>
      <c r="N427" s="8">
        <v>1.77</v>
      </c>
      <c r="O427" s="8"/>
      <c r="P427" s="105">
        <v>13</v>
      </c>
      <c r="Q427" s="8"/>
      <c r="R427" s="8"/>
      <c r="S427" s="8"/>
      <c r="T427" s="7"/>
      <c r="U427" s="4"/>
      <c r="V427" s="5"/>
      <c r="W427" s="5"/>
      <c r="X427" s="5"/>
      <c r="Y427" s="5"/>
      <c r="Z427" s="4" t="s">
        <v>4724</v>
      </c>
      <c r="AA427" s="107">
        <v>41791</v>
      </c>
      <c r="AB427" s="107">
        <v>41617</v>
      </c>
      <c r="AC427" s="4" t="s">
        <v>45</v>
      </c>
      <c r="AD427" s="4" t="s">
        <v>4725</v>
      </c>
    </row>
    <row r="428" spans="1:30" ht="204.75" x14ac:dyDescent="0.25">
      <c r="A428" s="3">
        <v>2198293</v>
      </c>
      <c r="B428" s="4" t="s">
        <v>241</v>
      </c>
      <c r="C428" s="4" t="s">
        <v>242</v>
      </c>
      <c r="D428" s="4" t="s">
        <v>1872</v>
      </c>
      <c r="E428" s="4" t="s">
        <v>1873</v>
      </c>
      <c r="F428" s="4"/>
      <c r="G428" s="4" t="s">
        <v>4268</v>
      </c>
      <c r="H428" s="4" t="s">
        <v>22</v>
      </c>
      <c r="I428" s="4" t="s">
        <v>4269</v>
      </c>
      <c r="J428" s="4" t="s">
        <v>21</v>
      </c>
      <c r="K428" s="9">
        <v>22</v>
      </c>
      <c r="L428" s="5"/>
      <c r="M428" s="5"/>
      <c r="N428" s="5">
        <v>1.77</v>
      </c>
      <c r="O428" s="5"/>
      <c r="P428" s="106">
        <v>13</v>
      </c>
      <c r="Q428" s="5"/>
      <c r="R428" s="5"/>
      <c r="S428" s="5"/>
      <c r="T428" s="4"/>
      <c r="U428" s="4"/>
      <c r="V428" s="5"/>
      <c r="W428" s="5"/>
      <c r="X428" s="5"/>
      <c r="Y428" s="5"/>
      <c r="Z428" s="4" t="s">
        <v>4724</v>
      </c>
      <c r="AA428" s="107">
        <v>41791</v>
      </c>
      <c r="AB428" s="107">
        <v>41617</v>
      </c>
      <c r="AC428" s="4" t="s">
        <v>45</v>
      </c>
      <c r="AD428" s="4" t="s">
        <v>4726</v>
      </c>
    </row>
    <row r="429" spans="1:30" ht="204.75" x14ac:dyDescent="0.25">
      <c r="A429" s="6">
        <v>2198292</v>
      </c>
      <c r="B429" s="7" t="s">
        <v>241</v>
      </c>
      <c r="C429" s="7" t="s">
        <v>242</v>
      </c>
      <c r="D429" s="7" t="s">
        <v>1874</v>
      </c>
      <c r="E429" s="7" t="s">
        <v>1875</v>
      </c>
      <c r="F429" s="7"/>
      <c r="G429" s="7" t="s">
        <v>4268</v>
      </c>
      <c r="H429" s="7" t="s">
        <v>22</v>
      </c>
      <c r="I429" s="7" t="s">
        <v>4269</v>
      </c>
      <c r="J429" s="7" t="s">
        <v>21</v>
      </c>
      <c r="K429" s="10">
        <v>22</v>
      </c>
      <c r="L429" s="8"/>
      <c r="M429" s="8"/>
      <c r="N429" s="8">
        <v>1.77</v>
      </c>
      <c r="O429" s="8"/>
      <c r="P429" s="105">
        <v>13</v>
      </c>
      <c r="Q429" s="8"/>
      <c r="R429" s="8"/>
      <c r="S429" s="8"/>
      <c r="T429" s="7"/>
      <c r="U429" s="4"/>
      <c r="V429" s="5"/>
      <c r="W429" s="5"/>
      <c r="X429" s="5"/>
      <c r="Y429" s="5"/>
      <c r="Z429" s="4" t="s">
        <v>4724</v>
      </c>
      <c r="AA429" s="107">
        <v>41791</v>
      </c>
      <c r="AB429" s="107">
        <v>41617</v>
      </c>
      <c r="AC429" s="4" t="s">
        <v>45</v>
      </c>
      <c r="AD429" s="4" t="s">
        <v>4727</v>
      </c>
    </row>
    <row r="430" spans="1:30" ht="144.75" x14ac:dyDescent="0.25">
      <c r="A430" s="3">
        <v>2198296</v>
      </c>
      <c r="B430" s="4" t="s">
        <v>241</v>
      </c>
      <c r="C430" s="4" t="s">
        <v>242</v>
      </c>
      <c r="D430" s="4" t="s">
        <v>1876</v>
      </c>
      <c r="E430" s="4" t="s">
        <v>1877</v>
      </c>
      <c r="F430" s="4"/>
      <c r="G430" s="4" t="s">
        <v>29</v>
      </c>
      <c r="H430" s="4" t="s">
        <v>22</v>
      </c>
      <c r="I430" s="4" t="s">
        <v>4269</v>
      </c>
      <c r="J430" s="4" t="s">
        <v>21</v>
      </c>
      <c r="K430" s="9">
        <v>22</v>
      </c>
      <c r="L430" s="5"/>
      <c r="M430" s="5"/>
      <c r="N430" s="5">
        <v>1.73</v>
      </c>
      <c r="O430" s="5"/>
      <c r="P430" s="106">
        <v>13</v>
      </c>
      <c r="Q430" s="5"/>
      <c r="R430" s="5"/>
      <c r="S430" s="5"/>
      <c r="T430" s="4"/>
      <c r="U430" s="4"/>
      <c r="V430" s="5"/>
      <c r="W430" s="5"/>
      <c r="X430" s="5"/>
      <c r="Y430" s="5"/>
      <c r="Z430" s="4" t="s">
        <v>2779</v>
      </c>
      <c r="AA430" s="107">
        <v>41791</v>
      </c>
      <c r="AB430" s="107">
        <v>41617</v>
      </c>
      <c r="AC430" s="4" t="s">
        <v>45</v>
      </c>
      <c r="AD430" s="4" t="s">
        <v>4728</v>
      </c>
    </row>
    <row r="431" spans="1:30" ht="264.75" x14ac:dyDescent="0.25">
      <c r="A431" s="6">
        <v>2198291</v>
      </c>
      <c r="B431" s="7" t="s">
        <v>241</v>
      </c>
      <c r="C431" s="7" t="s">
        <v>242</v>
      </c>
      <c r="D431" s="7" t="s">
        <v>1878</v>
      </c>
      <c r="E431" s="7" t="s">
        <v>1879</v>
      </c>
      <c r="F431" s="7"/>
      <c r="G431" s="7" t="s">
        <v>4268</v>
      </c>
      <c r="H431" s="7" t="s">
        <v>22</v>
      </c>
      <c r="I431" s="7" t="s">
        <v>4269</v>
      </c>
      <c r="J431" s="7" t="s">
        <v>21</v>
      </c>
      <c r="K431" s="10">
        <v>22</v>
      </c>
      <c r="L431" s="8"/>
      <c r="M431" s="8"/>
      <c r="N431" s="8">
        <v>2.11</v>
      </c>
      <c r="O431" s="8">
        <v>0.15</v>
      </c>
      <c r="P431" s="105">
        <v>13</v>
      </c>
      <c r="Q431" s="8"/>
      <c r="R431" s="8"/>
      <c r="S431" s="8"/>
      <c r="T431" s="7"/>
      <c r="U431" s="4"/>
      <c r="V431" s="5"/>
      <c r="W431" s="5"/>
      <c r="X431" s="5"/>
      <c r="Y431" s="5"/>
      <c r="Z431" s="4" t="s">
        <v>4729</v>
      </c>
      <c r="AA431" s="107">
        <v>41730</v>
      </c>
      <c r="AB431" s="107">
        <v>42278</v>
      </c>
      <c r="AC431" s="4" t="s">
        <v>45</v>
      </c>
      <c r="AD431" s="4" t="s">
        <v>4730</v>
      </c>
    </row>
    <row r="432" spans="1:30" ht="144.75" x14ac:dyDescent="0.25">
      <c r="A432" s="3">
        <v>2198295</v>
      </c>
      <c r="B432" s="4" t="s">
        <v>241</v>
      </c>
      <c r="C432" s="4" t="s">
        <v>242</v>
      </c>
      <c r="D432" s="4" t="s">
        <v>1880</v>
      </c>
      <c r="E432" s="4" t="s">
        <v>1881</v>
      </c>
      <c r="F432" s="4"/>
      <c r="G432" s="4" t="s">
        <v>29</v>
      </c>
      <c r="H432" s="4" t="s">
        <v>22</v>
      </c>
      <c r="I432" s="4" t="s">
        <v>4269</v>
      </c>
      <c r="J432" s="4" t="s">
        <v>21</v>
      </c>
      <c r="K432" s="9">
        <v>22</v>
      </c>
      <c r="L432" s="5"/>
      <c r="M432" s="5"/>
      <c r="N432" s="5">
        <v>2.06</v>
      </c>
      <c r="O432" s="5"/>
      <c r="P432" s="106">
        <v>13</v>
      </c>
      <c r="Q432" s="5"/>
      <c r="R432" s="5"/>
      <c r="S432" s="5"/>
      <c r="T432" s="4"/>
      <c r="U432" s="4"/>
      <c r="V432" s="5"/>
      <c r="W432" s="5"/>
      <c r="X432" s="5"/>
      <c r="Y432" s="5"/>
      <c r="Z432" s="4" t="s">
        <v>2779</v>
      </c>
      <c r="AA432" s="107">
        <v>41791</v>
      </c>
      <c r="AB432" s="107">
        <v>41617</v>
      </c>
      <c r="AC432" s="4" t="s">
        <v>45</v>
      </c>
      <c r="AD432" s="4" t="s">
        <v>4731</v>
      </c>
    </row>
    <row r="433" spans="1:30" ht="120.75" x14ac:dyDescent="0.25">
      <c r="A433" s="6">
        <v>2193944</v>
      </c>
      <c r="B433" s="7" t="s">
        <v>241</v>
      </c>
      <c r="C433" s="7" t="s">
        <v>242</v>
      </c>
      <c r="D433" s="7" t="s">
        <v>1882</v>
      </c>
      <c r="E433" s="7" t="s">
        <v>1883</v>
      </c>
      <c r="F433" s="7"/>
      <c r="G433" s="7" t="s">
        <v>4268</v>
      </c>
      <c r="H433" s="7" t="s">
        <v>22</v>
      </c>
      <c r="I433" s="7" t="s">
        <v>4269</v>
      </c>
      <c r="J433" s="7" t="s">
        <v>21</v>
      </c>
      <c r="K433" s="10">
        <v>22</v>
      </c>
      <c r="L433" s="8"/>
      <c r="M433" s="8"/>
      <c r="N433" s="8">
        <v>1.6</v>
      </c>
      <c r="O433" s="8"/>
      <c r="P433" s="105">
        <v>13</v>
      </c>
      <c r="Q433" s="8"/>
      <c r="R433" s="8"/>
      <c r="S433" s="8"/>
      <c r="T433" s="7"/>
      <c r="U433" s="4"/>
      <c r="V433" s="5"/>
      <c r="W433" s="5"/>
      <c r="X433" s="5"/>
      <c r="Y433" s="5"/>
      <c r="Z433" s="4" t="s">
        <v>4684</v>
      </c>
      <c r="AA433" s="107">
        <v>41791</v>
      </c>
      <c r="AB433" s="107">
        <v>41584</v>
      </c>
      <c r="AC433" s="4" t="s">
        <v>45</v>
      </c>
      <c r="AD433" s="4" t="s">
        <v>4732</v>
      </c>
    </row>
    <row r="434" spans="1:30" ht="120.75" x14ac:dyDescent="0.25">
      <c r="A434" s="3">
        <v>2193946</v>
      </c>
      <c r="B434" s="4" t="s">
        <v>241</v>
      </c>
      <c r="C434" s="4" t="s">
        <v>242</v>
      </c>
      <c r="D434" s="4" t="s">
        <v>1884</v>
      </c>
      <c r="E434" s="4" t="s">
        <v>1885</v>
      </c>
      <c r="F434" s="4"/>
      <c r="G434" s="4" t="s">
        <v>4268</v>
      </c>
      <c r="H434" s="4" t="s">
        <v>22</v>
      </c>
      <c r="I434" s="4" t="s">
        <v>4269</v>
      </c>
      <c r="J434" s="4" t="s">
        <v>21</v>
      </c>
      <c r="K434" s="9">
        <v>22</v>
      </c>
      <c r="L434" s="5"/>
      <c r="M434" s="5"/>
      <c r="N434" s="5">
        <v>1.6</v>
      </c>
      <c r="O434" s="5"/>
      <c r="P434" s="106">
        <v>13</v>
      </c>
      <c r="Q434" s="5"/>
      <c r="R434" s="5"/>
      <c r="S434" s="5"/>
      <c r="T434" s="4"/>
      <c r="U434" s="4"/>
      <c r="V434" s="5"/>
      <c r="W434" s="5"/>
      <c r="X434" s="5"/>
      <c r="Y434" s="5"/>
      <c r="Z434" s="4" t="s">
        <v>4684</v>
      </c>
      <c r="AA434" s="107">
        <v>41791</v>
      </c>
      <c r="AB434" s="107">
        <v>41584</v>
      </c>
      <c r="AC434" s="4" t="s">
        <v>45</v>
      </c>
      <c r="AD434" s="4" t="s">
        <v>4733</v>
      </c>
    </row>
    <row r="435" spans="1:30" ht="276.75" x14ac:dyDescent="0.25">
      <c r="A435" s="6">
        <v>2187196</v>
      </c>
      <c r="B435" s="7" t="s">
        <v>241</v>
      </c>
      <c r="C435" s="7" t="s">
        <v>242</v>
      </c>
      <c r="D435" s="7" t="s">
        <v>1886</v>
      </c>
      <c r="E435" s="7" t="s">
        <v>1887</v>
      </c>
      <c r="F435" s="7"/>
      <c r="G435" s="7" t="s">
        <v>4268</v>
      </c>
      <c r="H435" s="7" t="s">
        <v>22</v>
      </c>
      <c r="I435" s="7" t="s">
        <v>4269</v>
      </c>
      <c r="J435" s="7" t="s">
        <v>21</v>
      </c>
      <c r="K435" s="10">
        <v>17</v>
      </c>
      <c r="L435" s="8"/>
      <c r="M435" s="8"/>
      <c r="N435" s="8">
        <v>1.3</v>
      </c>
      <c r="O435" s="8">
        <v>0.14000000000000001</v>
      </c>
      <c r="P435" s="105">
        <v>10</v>
      </c>
      <c r="Q435" s="8"/>
      <c r="R435" s="8"/>
      <c r="S435" s="8"/>
      <c r="T435" s="7"/>
      <c r="U435" s="4"/>
      <c r="V435" s="5"/>
      <c r="W435" s="5"/>
      <c r="X435" s="5"/>
      <c r="Y435" s="5"/>
      <c r="Z435" s="4" t="s">
        <v>4734</v>
      </c>
      <c r="AA435" s="107">
        <v>41518</v>
      </c>
      <c r="AB435" s="107">
        <v>41437</v>
      </c>
      <c r="AC435" s="4" t="s">
        <v>45</v>
      </c>
      <c r="AD435" s="4" t="s">
        <v>4735</v>
      </c>
    </row>
    <row r="436" spans="1:30" ht="300.75" x14ac:dyDescent="0.25">
      <c r="A436" s="3">
        <v>2187197</v>
      </c>
      <c r="B436" s="4" t="s">
        <v>241</v>
      </c>
      <c r="C436" s="4" t="s">
        <v>242</v>
      </c>
      <c r="D436" s="4" t="s">
        <v>1888</v>
      </c>
      <c r="E436" s="4" t="s">
        <v>1889</v>
      </c>
      <c r="F436" s="4"/>
      <c r="G436" s="4" t="s">
        <v>4268</v>
      </c>
      <c r="H436" s="4" t="s">
        <v>22</v>
      </c>
      <c r="I436" s="4" t="s">
        <v>4269</v>
      </c>
      <c r="J436" s="4" t="s">
        <v>21</v>
      </c>
      <c r="K436" s="9">
        <v>18</v>
      </c>
      <c r="L436" s="5"/>
      <c r="M436" s="5"/>
      <c r="N436" s="5">
        <v>1.55</v>
      </c>
      <c r="O436" s="5">
        <v>0.14000000000000001</v>
      </c>
      <c r="P436" s="106">
        <v>10</v>
      </c>
      <c r="Q436" s="5"/>
      <c r="R436" s="5"/>
      <c r="S436" s="5"/>
      <c r="T436" s="4"/>
      <c r="U436" s="4"/>
      <c r="V436" s="5"/>
      <c r="W436" s="5"/>
      <c r="X436" s="5"/>
      <c r="Y436" s="5"/>
      <c r="Z436" s="4" t="s">
        <v>4736</v>
      </c>
      <c r="AA436" s="107">
        <v>41518</v>
      </c>
      <c r="AB436" s="107">
        <v>41437</v>
      </c>
      <c r="AC436" s="4" t="s">
        <v>45</v>
      </c>
      <c r="AD436" s="4" t="s">
        <v>4737</v>
      </c>
    </row>
    <row r="437" spans="1:30" ht="276.75" x14ac:dyDescent="0.25">
      <c r="A437" s="6">
        <v>2187198</v>
      </c>
      <c r="B437" s="7" t="s">
        <v>241</v>
      </c>
      <c r="C437" s="7" t="s">
        <v>242</v>
      </c>
      <c r="D437" s="7" t="s">
        <v>1890</v>
      </c>
      <c r="E437" s="7" t="s">
        <v>1891</v>
      </c>
      <c r="F437" s="7"/>
      <c r="G437" s="7" t="s">
        <v>4268</v>
      </c>
      <c r="H437" s="7" t="s">
        <v>22</v>
      </c>
      <c r="I437" s="7" t="s">
        <v>4269</v>
      </c>
      <c r="J437" s="7" t="s">
        <v>21</v>
      </c>
      <c r="K437" s="10">
        <v>18</v>
      </c>
      <c r="L437" s="8"/>
      <c r="M437" s="8"/>
      <c r="N437" s="8">
        <v>1.04</v>
      </c>
      <c r="O437" s="8">
        <v>0.14000000000000001</v>
      </c>
      <c r="P437" s="105">
        <v>10</v>
      </c>
      <c r="Q437" s="8"/>
      <c r="R437" s="8"/>
      <c r="S437" s="8"/>
      <c r="T437" s="7"/>
      <c r="U437" s="4"/>
      <c r="V437" s="5"/>
      <c r="W437" s="5"/>
      <c r="X437" s="5"/>
      <c r="Y437" s="5"/>
      <c r="Z437" s="4" t="s">
        <v>4734</v>
      </c>
      <c r="AA437" s="107">
        <v>41518</v>
      </c>
      <c r="AB437" s="107">
        <v>41437</v>
      </c>
      <c r="AC437" s="4" t="s">
        <v>45</v>
      </c>
      <c r="AD437" s="4" t="s">
        <v>4738</v>
      </c>
    </row>
    <row r="438" spans="1:30" ht="96.75" x14ac:dyDescent="0.25">
      <c r="A438" s="3">
        <v>2203789</v>
      </c>
      <c r="B438" s="4" t="s">
        <v>241</v>
      </c>
      <c r="C438" s="4" t="s">
        <v>242</v>
      </c>
      <c r="D438" s="4" t="s">
        <v>1892</v>
      </c>
      <c r="E438" s="4" t="s">
        <v>1893</v>
      </c>
      <c r="F438" s="4"/>
      <c r="G438" s="4" t="s">
        <v>29</v>
      </c>
      <c r="H438" s="4" t="s">
        <v>3426</v>
      </c>
      <c r="I438" s="4" t="s">
        <v>4269</v>
      </c>
      <c r="J438" s="4" t="s">
        <v>21</v>
      </c>
      <c r="K438" s="9">
        <v>17</v>
      </c>
      <c r="L438" s="5"/>
      <c r="M438" s="5"/>
      <c r="N438" s="5">
        <v>2.1</v>
      </c>
      <c r="O438" s="5"/>
      <c r="P438" s="106">
        <v>15</v>
      </c>
      <c r="Q438" s="5"/>
      <c r="R438" s="5"/>
      <c r="S438" s="5"/>
      <c r="T438" s="4"/>
      <c r="U438" s="4"/>
      <c r="V438" s="5"/>
      <c r="W438" s="5"/>
      <c r="X438" s="5"/>
      <c r="Y438" s="5"/>
      <c r="Z438" s="4" t="s">
        <v>39</v>
      </c>
      <c r="AA438" s="107">
        <v>41883</v>
      </c>
      <c r="AB438" s="107">
        <v>41677</v>
      </c>
      <c r="AC438" s="4" t="s">
        <v>45</v>
      </c>
      <c r="AD438" s="4" t="s">
        <v>4739</v>
      </c>
    </row>
    <row r="439" spans="1:30" ht="96.75" x14ac:dyDescent="0.25">
      <c r="A439" s="6">
        <v>2203788</v>
      </c>
      <c r="B439" s="7" t="s">
        <v>241</v>
      </c>
      <c r="C439" s="7" t="s">
        <v>242</v>
      </c>
      <c r="D439" s="7" t="s">
        <v>1894</v>
      </c>
      <c r="E439" s="7" t="s">
        <v>1895</v>
      </c>
      <c r="F439" s="7"/>
      <c r="G439" s="7" t="s">
        <v>29</v>
      </c>
      <c r="H439" s="7" t="s">
        <v>3426</v>
      </c>
      <c r="I439" s="7" t="s">
        <v>4269</v>
      </c>
      <c r="J439" s="7" t="s">
        <v>21</v>
      </c>
      <c r="K439" s="10">
        <v>17</v>
      </c>
      <c r="L439" s="8"/>
      <c r="M439" s="8"/>
      <c r="N439" s="8">
        <v>2.1</v>
      </c>
      <c r="O439" s="8"/>
      <c r="P439" s="105">
        <v>15</v>
      </c>
      <c r="Q439" s="8"/>
      <c r="R439" s="8"/>
      <c r="S439" s="8"/>
      <c r="T439" s="7"/>
      <c r="U439" s="4"/>
      <c r="V439" s="5"/>
      <c r="W439" s="5"/>
      <c r="X439" s="5"/>
      <c r="Y439" s="5"/>
      <c r="Z439" s="4" t="s">
        <v>39</v>
      </c>
      <c r="AA439" s="107">
        <v>41883</v>
      </c>
      <c r="AB439" s="107">
        <v>41677</v>
      </c>
      <c r="AC439" s="4" t="s">
        <v>45</v>
      </c>
      <c r="AD439" s="4" t="s">
        <v>4740</v>
      </c>
    </row>
    <row r="440" spans="1:30" ht="240.75" x14ac:dyDescent="0.25">
      <c r="A440" s="3">
        <v>2198727</v>
      </c>
      <c r="B440" s="4" t="s">
        <v>241</v>
      </c>
      <c r="C440" s="4" t="s">
        <v>242</v>
      </c>
      <c r="D440" s="4" t="s">
        <v>1896</v>
      </c>
      <c r="E440" s="4" t="s">
        <v>1897</v>
      </c>
      <c r="F440" s="4"/>
      <c r="G440" s="4" t="s">
        <v>29</v>
      </c>
      <c r="H440" s="4" t="s">
        <v>22</v>
      </c>
      <c r="I440" s="4" t="s">
        <v>4269</v>
      </c>
      <c r="J440" s="4" t="s">
        <v>21</v>
      </c>
      <c r="K440" s="9">
        <v>27</v>
      </c>
      <c r="L440" s="5"/>
      <c r="M440" s="5"/>
      <c r="N440" s="5">
        <v>2.2000000000000002</v>
      </c>
      <c r="O440" s="5">
        <v>0.2</v>
      </c>
      <c r="P440" s="106">
        <v>13</v>
      </c>
      <c r="Q440" s="5"/>
      <c r="R440" s="5"/>
      <c r="S440" s="5"/>
      <c r="T440" s="4"/>
      <c r="U440" s="4"/>
      <c r="V440" s="5"/>
      <c r="W440" s="5"/>
      <c r="X440" s="5"/>
      <c r="Y440" s="5"/>
      <c r="Z440" s="4" t="s">
        <v>2794</v>
      </c>
      <c r="AA440" s="107">
        <v>41791</v>
      </c>
      <c r="AB440" s="107">
        <v>41625</v>
      </c>
      <c r="AC440" s="4" t="s">
        <v>45</v>
      </c>
      <c r="AD440" s="4" t="s">
        <v>4741</v>
      </c>
    </row>
    <row r="441" spans="1:30" ht="324.75" x14ac:dyDescent="0.25">
      <c r="A441" s="6">
        <v>2198726</v>
      </c>
      <c r="B441" s="7" t="s">
        <v>241</v>
      </c>
      <c r="C441" s="7" t="s">
        <v>242</v>
      </c>
      <c r="D441" s="7" t="s">
        <v>1898</v>
      </c>
      <c r="E441" s="7" t="s">
        <v>1899</v>
      </c>
      <c r="F441" s="7"/>
      <c r="G441" s="7" t="s">
        <v>4268</v>
      </c>
      <c r="H441" s="7" t="s">
        <v>22</v>
      </c>
      <c r="I441" s="7" t="s">
        <v>4269</v>
      </c>
      <c r="J441" s="7" t="s">
        <v>21</v>
      </c>
      <c r="K441" s="10">
        <v>27</v>
      </c>
      <c r="L441" s="8"/>
      <c r="M441" s="8"/>
      <c r="N441" s="8">
        <v>2.4</v>
      </c>
      <c r="O441" s="8">
        <v>0.2</v>
      </c>
      <c r="P441" s="105">
        <v>13</v>
      </c>
      <c r="Q441" s="8"/>
      <c r="R441" s="8"/>
      <c r="S441" s="8"/>
      <c r="T441" s="7"/>
      <c r="U441" s="4"/>
      <c r="V441" s="5"/>
      <c r="W441" s="5"/>
      <c r="X441" s="5"/>
      <c r="Y441" s="5"/>
      <c r="Z441" s="4" t="s">
        <v>4719</v>
      </c>
      <c r="AA441" s="107">
        <v>41791</v>
      </c>
      <c r="AB441" s="107">
        <v>41625</v>
      </c>
      <c r="AC441" s="4" t="s">
        <v>45</v>
      </c>
      <c r="AD441" s="4" t="s">
        <v>4742</v>
      </c>
    </row>
    <row r="442" spans="1:30" ht="108.75" x14ac:dyDescent="0.25">
      <c r="A442" s="3">
        <v>2236050</v>
      </c>
      <c r="B442" s="4" t="s">
        <v>241</v>
      </c>
      <c r="C442" s="4" t="s">
        <v>242</v>
      </c>
      <c r="D442" s="4" t="s">
        <v>1900</v>
      </c>
      <c r="E442" s="4" t="s">
        <v>1901</v>
      </c>
      <c r="F442" s="4"/>
      <c r="G442" s="4" t="s">
        <v>29</v>
      </c>
      <c r="H442" s="4" t="s">
        <v>22</v>
      </c>
      <c r="I442" s="4" t="s">
        <v>4269</v>
      </c>
      <c r="J442" s="4" t="s">
        <v>21</v>
      </c>
      <c r="K442" s="9">
        <v>27</v>
      </c>
      <c r="L442" s="5"/>
      <c r="M442" s="5"/>
      <c r="N442" s="5">
        <v>2</v>
      </c>
      <c r="O442" s="5">
        <v>0.17</v>
      </c>
      <c r="P442" s="106">
        <v>13</v>
      </c>
      <c r="Q442" s="5"/>
      <c r="R442" s="5"/>
      <c r="S442" s="5"/>
      <c r="T442" s="4"/>
      <c r="U442" s="4"/>
      <c r="V442" s="5"/>
      <c r="W442" s="5"/>
      <c r="X442" s="5"/>
      <c r="Y442" s="5"/>
      <c r="Z442" s="4" t="s">
        <v>4743</v>
      </c>
      <c r="AA442" s="107">
        <v>42248</v>
      </c>
      <c r="AB442" s="107">
        <v>42102</v>
      </c>
      <c r="AC442" s="4" t="s">
        <v>45</v>
      </c>
      <c r="AD442" s="4" t="s">
        <v>4744</v>
      </c>
    </row>
    <row r="443" spans="1:30" ht="252.75" x14ac:dyDescent="0.25">
      <c r="A443" s="6">
        <v>2234504</v>
      </c>
      <c r="B443" s="7" t="s">
        <v>241</v>
      </c>
      <c r="C443" s="7" t="s">
        <v>242</v>
      </c>
      <c r="D443" s="7" t="s">
        <v>1902</v>
      </c>
      <c r="E443" s="7" t="s">
        <v>1903</v>
      </c>
      <c r="F443" s="7"/>
      <c r="G443" s="7" t="s">
        <v>4268</v>
      </c>
      <c r="H443" s="7" t="s">
        <v>22</v>
      </c>
      <c r="I443" s="7" t="s">
        <v>4269</v>
      </c>
      <c r="J443" s="7" t="s">
        <v>21</v>
      </c>
      <c r="K443" s="10">
        <v>27</v>
      </c>
      <c r="L443" s="8"/>
      <c r="M443" s="8"/>
      <c r="N443" s="8">
        <v>2.1</v>
      </c>
      <c r="O443" s="8">
        <v>0.17</v>
      </c>
      <c r="P443" s="105">
        <v>13</v>
      </c>
      <c r="Q443" s="8"/>
      <c r="R443" s="8"/>
      <c r="S443" s="8"/>
      <c r="T443" s="7"/>
      <c r="U443" s="4"/>
      <c r="V443" s="5"/>
      <c r="W443" s="5"/>
      <c r="X443" s="5"/>
      <c r="Y443" s="5"/>
      <c r="Z443" s="4" t="s">
        <v>4745</v>
      </c>
      <c r="AA443" s="107">
        <v>42186</v>
      </c>
      <c r="AB443" s="107">
        <v>42074</v>
      </c>
      <c r="AC443" s="4" t="s">
        <v>45</v>
      </c>
      <c r="AD443" s="4" t="s">
        <v>4746</v>
      </c>
    </row>
    <row r="444" spans="1:30" ht="252.75" x14ac:dyDescent="0.25">
      <c r="A444" s="3">
        <v>2236051</v>
      </c>
      <c r="B444" s="4" t="s">
        <v>241</v>
      </c>
      <c r="C444" s="4" t="s">
        <v>242</v>
      </c>
      <c r="D444" s="4" t="s">
        <v>1904</v>
      </c>
      <c r="E444" s="4" t="s">
        <v>1905</v>
      </c>
      <c r="F444" s="4"/>
      <c r="G444" s="4" t="s">
        <v>4268</v>
      </c>
      <c r="H444" s="4" t="s">
        <v>22</v>
      </c>
      <c r="I444" s="4" t="s">
        <v>4269</v>
      </c>
      <c r="J444" s="4" t="s">
        <v>21</v>
      </c>
      <c r="K444" s="9">
        <v>27</v>
      </c>
      <c r="L444" s="5"/>
      <c r="M444" s="5"/>
      <c r="N444" s="5">
        <v>2</v>
      </c>
      <c r="O444" s="5">
        <v>0.17</v>
      </c>
      <c r="P444" s="106">
        <v>13</v>
      </c>
      <c r="Q444" s="5"/>
      <c r="R444" s="5"/>
      <c r="S444" s="5"/>
      <c r="T444" s="4"/>
      <c r="U444" s="4"/>
      <c r="V444" s="5"/>
      <c r="W444" s="5"/>
      <c r="X444" s="5"/>
      <c r="Y444" s="5"/>
      <c r="Z444" s="4" t="s">
        <v>4745</v>
      </c>
      <c r="AA444" s="107">
        <v>42248</v>
      </c>
      <c r="AB444" s="107">
        <v>42102</v>
      </c>
      <c r="AC444" s="4" t="s">
        <v>45</v>
      </c>
      <c r="AD444" s="4" t="s">
        <v>4747</v>
      </c>
    </row>
    <row r="445" spans="1:30" ht="96.75" x14ac:dyDescent="0.25">
      <c r="A445" s="6">
        <v>2203787</v>
      </c>
      <c r="B445" s="7" t="s">
        <v>241</v>
      </c>
      <c r="C445" s="7" t="s">
        <v>242</v>
      </c>
      <c r="D445" s="7" t="s">
        <v>1906</v>
      </c>
      <c r="E445" s="7" t="s">
        <v>1907</v>
      </c>
      <c r="F445" s="7"/>
      <c r="G445" s="7" t="s">
        <v>29</v>
      </c>
      <c r="H445" s="7" t="s">
        <v>3426</v>
      </c>
      <c r="I445" s="7" t="s">
        <v>4269</v>
      </c>
      <c r="J445" s="7" t="s">
        <v>21</v>
      </c>
      <c r="K445" s="10">
        <v>17</v>
      </c>
      <c r="L445" s="8"/>
      <c r="M445" s="8"/>
      <c r="N445" s="8">
        <v>2</v>
      </c>
      <c r="O445" s="8"/>
      <c r="P445" s="105">
        <v>15</v>
      </c>
      <c r="Q445" s="8"/>
      <c r="R445" s="8"/>
      <c r="S445" s="8"/>
      <c r="T445" s="7"/>
      <c r="U445" s="4"/>
      <c r="V445" s="5"/>
      <c r="W445" s="5"/>
      <c r="X445" s="5"/>
      <c r="Y445" s="5"/>
      <c r="Z445" s="4" t="s">
        <v>39</v>
      </c>
      <c r="AA445" s="107">
        <v>41883</v>
      </c>
      <c r="AB445" s="107">
        <v>41677</v>
      </c>
      <c r="AC445" s="4" t="s">
        <v>45</v>
      </c>
      <c r="AD445" s="4" t="s">
        <v>4748</v>
      </c>
    </row>
    <row r="446" spans="1:30" ht="96.75" x14ac:dyDescent="0.25">
      <c r="A446" s="3">
        <v>2203786</v>
      </c>
      <c r="B446" s="4" t="s">
        <v>241</v>
      </c>
      <c r="C446" s="4" t="s">
        <v>242</v>
      </c>
      <c r="D446" s="4" t="s">
        <v>1908</v>
      </c>
      <c r="E446" s="4" t="s">
        <v>1909</v>
      </c>
      <c r="F446" s="4"/>
      <c r="G446" s="4" t="s">
        <v>29</v>
      </c>
      <c r="H446" s="4" t="s">
        <v>3426</v>
      </c>
      <c r="I446" s="4" t="s">
        <v>4269</v>
      </c>
      <c r="J446" s="4" t="s">
        <v>21</v>
      </c>
      <c r="K446" s="9">
        <v>17</v>
      </c>
      <c r="L446" s="5"/>
      <c r="M446" s="5"/>
      <c r="N446" s="5">
        <v>2</v>
      </c>
      <c r="O446" s="5"/>
      <c r="P446" s="106">
        <v>15</v>
      </c>
      <c r="Q446" s="5"/>
      <c r="R446" s="5"/>
      <c r="S446" s="5"/>
      <c r="T446" s="4"/>
      <c r="U446" s="4"/>
      <c r="V446" s="5"/>
      <c r="W446" s="5"/>
      <c r="X446" s="5"/>
      <c r="Y446" s="5"/>
      <c r="Z446" s="4" t="s">
        <v>39</v>
      </c>
      <c r="AA446" s="107">
        <v>41883</v>
      </c>
      <c r="AB446" s="107">
        <v>41677</v>
      </c>
      <c r="AC446" s="4" t="s">
        <v>45</v>
      </c>
      <c r="AD446" s="4" t="s">
        <v>4749</v>
      </c>
    </row>
    <row r="447" spans="1:30" ht="96.75" x14ac:dyDescent="0.25">
      <c r="A447" s="6">
        <v>2203785</v>
      </c>
      <c r="B447" s="7" t="s">
        <v>241</v>
      </c>
      <c r="C447" s="7" t="s">
        <v>242</v>
      </c>
      <c r="D447" s="7" t="s">
        <v>1910</v>
      </c>
      <c r="E447" s="7" t="s">
        <v>1911</v>
      </c>
      <c r="F447" s="7"/>
      <c r="G447" s="7" t="s">
        <v>29</v>
      </c>
      <c r="H447" s="7" t="s">
        <v>3426</v>
      </c>
      <c r="I447" s="7" t="s">
        <v>4269</v>
      </c>
      <c r="J447" s="7" t="s">
        <v>21</v>
      </c>
      <c r="K447" s="10">
        <v>17</v>
      </c>
      <c r="L447" s="8"/>
      <c r="M447" s="8"/>
      <c r="N447" s="8">
        <v>2</v>
      </c>
      <c r="O447" s="8"/>
      <c r="P447" s="105">
        <v>15</v>
      </c>
      <c r="Q447" s="8"/>
      <c r="R447" s="8"/>
      <c r="S447" s="8"/>
      <c r="T447" s="7"/>
      <c r="U447" s="4"/>
      <c r="V447" s="5"/>
      <c r="W447" s="5"/>
      <c r="X447" s="5"/>
      <c r="Y447" s="5"/>
      <c r="Z447" s="4" t="s">
        <v>39</v>
      </c>
      <c r="AA447" s="107">
        <v>41883</v>
      </c>
      <c r="AB447" s="107">
        <v>41677</v>
      </c>
      <c r="AC447" s="4" t="s">
        <v>45</v>
      </c>
      <c r="AD447" s="4" t="s">
        <v>4750</v>
      </c>
    </row>
    <row r="448" spans="1:30" ht="216.75" x14ac:dyDescent="0.25">
      <c r="A448" s="3">
        <v>2209519</v>
      </c>
      <c r="B448" s="4" t="s">
        <v>241</v>
      </c>
      <c r="C448" s="4" t="s">
        <v>242</v>
      </c>
      <c r="D448" s="4" t="s">
        <v>1912</v>
      </c>
      <c r="E448" s="4" t="s">
        <v>1913</v>
      </c>
      <c r="F448" s="4"/>
      <c r="G448" s="4" t="s">
        <v>4268</v>
      </c>
      <c r="H448" s="4" t="s">
        <v>22</v>
      </c>
      <c r="I448" s="4" t="s">
        <v>4269</v>
      </c>
      <c r="J448" s="4" t="s">
        <v>21</v>
      </c>
      <c r="K448" s="9">
        <v>25</v>
      </c>
      <c r="L448" s="5"/>
      <c r="M448" s="5"/>
      <c r="N448" s="5">
        <v>1.03</v>
      </c>
      <c r="O448" s="5"/>
      <c r="P448" s="106">
        <v>13</v>
      </c>
      <c r="Q448" s="5"/>
      <c r="R448" s="5"/>
      <c r="S448" s="5"/>
      <c r="T448" s="4"/>
      <c r="U448" s="4"/>
      <c r="V448" s="5"/>
      <c r="W448" s="5"/>
      <c r="X448" s="5"/>
      <c r="Y448" s="5"/>
      <c r="Z448" s="4" t="s">
        <v>4270</v>
      </c>
      <c r="AA448" s="107">
        <v>41913</v>
      </c>
      <c r="AB448" s="107">
        <v>41752</v>
      </c>
      <c r="AC448" s="4" t="s">
        <v>45</v>
      </c>
      <c r="AD448" s="4" t="s">
        <v>4751</v>
      </c>
    </row>
    <row r="449" spans="1:30" ht="204.75" x14ac:dyDescent="0.25">
      <c r="A449" s="6">
        <v>2225605</v>
      </c>
      <c r="B449" s="7" t="s">
        <v>241</v>
      </c>
      <c r="C449" s="7" t="s">
        <v>242</v>
      </c>
      <c r="D449" s="7" t="s">
        <v>1914</v>
      </c>
      <c r="E449" s="7" t="s">
        <v>1915</v>
      </c>
      <c r="F449" s="7"/>
      <c r="G449" s="7" t="s">
        <v>4268</v>
      </c>
      <c r="H449" s="7" t="s">
        <v>22</v>
      </c>
      <c r="I449" s="7" t="s">
        <v>4269</v>
      </c>
      <c r="J449" s="7" t="s">
        <v>21</v>
      </c>
      <c r="K449" s="10">
        <v>18</v>
      </c>
      <c r="L449" s="8"/>
      <c r="M449" s="8"/>
      <c r="N449" s="8">
        <v>1.1000000000000001</v>
      </c>
      <c r="O449" s="8"/>
      <c r="P449" s="105">
        <v>10</v>
      </c>
      <c r="Q449" s="8"/>
      <c r="R449" s="8"/>
      <c r="S449" s="8"/>
      <c r="T449" s="7"/>
      <c r="U449" s="4"/>
      <c r="V449" s="5"/>
      <c r="W449" s="5"/>
      <c r="X449" s="5"/>
      <c r="Y449" s="5"/>
      <c r="Z449" s="4" t="s">
        <v>4403</v>
      </c>
      <c r="AA449" s="107">
        <v>42095</v>
      </c>
      <c r="AB449" s="107">
        <v>41964</v>
      </c>
      <c r="AC449" s="4" t="s">
        <v>45</v>
      </c>
      <c r="AD449" s="4" t="s">
        <v>4752</v>
      </c>
    </row>
    <row r="450" spans="1:30" ht="204.75" x14ac:dyDescent="0.25">
      <c r="A450" s="3">
        <v>2225606</v>
      </c>
      <c r="B450" s="4" t="s">
        <v>241</v>
      </c>
      <c r="C450" s="4" t="s">
        <v>242</v>
      </c>
      <c r="D450" s="4" t="s">
        <v>1916</v>
      </c>
      <c r="E450" s="4" t="s">
        <v>1917</v>
      </c>
      <c r="F450" s="4"/>
      <c r="G450" s="4" t="s">
        <v>4268</v>
      </c>
      <c r="H450" s="4" t="s">
        <v>22</v>
      </c>
      <c r="I450" s="4" t="s">
        <v>4269</v>
      </c>
      <c r="J450" s="4" t="s">
        <v>21</v>
      </c>
      <c r="K450" s="9">
        <v>18</v>
      </c>
      <c r="L450" s="5"/>
      <c r="M450" s="5"/>
      <c r="N450" s="5">
        <v>1.1000000000000001</v>
      </c>
      <c r="O450" s="5"/>
      <c r="P450" s="106">
        <v>10</v>
      </c>
      <c r="Q450" s="5"/>
      <c r="R450" s="5"/>
      <c r="S450" s="5"/>
      <c r="T450" s="4"/>
      <c r="U450" s="4"/>
      <c r="V450" s="5"/>
      <c r="W450" s="5"/>
      <c r="X450" s="5"/>
      <c r="Y450" s="5"/>
      <c r="Z450" s="4" t="s">
        <v>4403</v>
      </c>
      <c r="AA450" s="107">
        <v>42095</v>
      </c>
      <c r="AB450" s="107">
        <v>41964</v>
      </c>
      <c r="AC450" s="4" t="s">
        <v>45</v>
      </c>
      <c r="AD450" s="4" t="s">
        <v>4753</v>
      </c>
    </row>
    <row r="451" spans="1:30" ht="204.75" x14ac:dyDescent="0.25">
      <c r="A451" s="6">
        <v>2225604</v>
      </c>
      <c r="B451" s="7" t="s">
        <v>241</v>
      </c>
      <c r="C451" s="7" t="s">
        <v>242</v>
      </c>
      <c r="D451" s="7" t="s">
        <v>1918</v>
      </c>
      <c r="E451" s="7" t="s">
        <v>1919</v>
      </c>
      <c r="F451" s="7"/>
      <c r="G451" s="7" t="s">
        <v>4268</v>
      </c>
      <c r="H451" s="7" t="s">
        <v>22</v>
      </c>
      <c r="I451" s="7" t="s">
        <v>4269</v>
      </c>
      <c r="J451" s="7" t="s">
        <v>21</v>
      </c>
      <c r="K451" s="10">
        <v>18</v>
      </c>
      <c r="L451" s="8"/>
      <c r="M451" s="8"/>
      <c r="N451" s="8">
        <v>1.1000000000000001</v>
      </c>
      <c r="O451" s="8"/>
      <c r="P451" s="105">
        <v>10</v>
      </c>
      <c r="Q451" s="8"/>
      <c r="R451" s="8"/>
      <c r="S451" s="8"/>
      <c r="T451" s="7"/>
      <c r="U451" s="4"/>
      <c r="V451" s="5"/>
      <c r="W451" s="5"/>
      <c r="X451" s="5"/>
      <c r="Y451" s="5"/>
      <c r="Z451" s="4" t="s">
        <v>4403</v>
      </c>
      <c r="AA451" s="107">
        <v>42095</v>
      </c>
      <c r="AB451" s="107">
        <v>41964</v>
      </c>
      <c r="AC451" s="4" t="s">
        <v>45</v>
      </c>
      <c r="AD451" s="4" t="s">
        <v>4754</v>
      </c>
    </row>
    <row r="452" spans="1:30" ht="216.75" x14ac:dyDescent="0.25">
      <c r="A452" s="3">
        <v>2210279</v>
      </c>
      <c r="B452" s="4" t="s">
        <v>241</v>
      </c>
      <c r="C452" s="4" t="s">
        <v>242</v>
      </c>
      <c r="D452" s="4" t="s">
        <v>1920</v>
      </c>
      <c r="E452" s="4" t="s">
        <v>1921</v>
      </c>
      <c r="F452" s="4"/>
      <c r="G452" s="4" t="s">
        <v>4268</v>
      </c>
      <c r="H452" s="4" t="s">
        <v>22</v>
      </c>
      <c r="I452" s="4" t="s">
        <v>4269</v>
      </c>
      <c r="J452" s="4" t="s">
        <v>21</v>
      </c>
      <c r="K452" s="9">
        <v>18</v>
      </c>
      <c r="L452" s="5"/>
      <c r="M452" s="5"/>
      <c r="N452" s="5">
        <v>1.4</v>
      </c>
      <c r="O452" s="5"/>
      <c r="P452" s="106">
        <v>10</v>
      </c>
      <c r="Q452" s="5"/>
      <c r="R452" s="5"/>
      <c r="S452" s="5"/>
      <c r="T452" s="4"/>
      <c r="U452" s="4"/>
      <c r="V452" s="5"/>
      <c r="W452" s="5"/>
      <c r="X452" s="5"/>
      <c r="Y452" s="5"/>
      <c r="Z452" s="4" t="s">
        <v>4694</v>
      </c>
      <c r="AA452" s="107">
        <v>41883</v>
      </c>
      <c r="AB452" s="107">
        <v>41768</v>
      </c>
      <c r="AC452" s="4" t="s">
        <v>40</v>
      </c>
      <c r="AD452" s="4" t="s">
        <v>4755</v>
      </c>
    </row>
    <row r="453" spans="1:30" ht="216.75" x14ac:dyDescent="0.25">
      <c r="A453" s="6">
        <v>2210278</v>
      </c>
      <c r="B453" s="7" t="s">
        <v>241</v>
      </c>
      <c r="C453" s="7" t="s">
        <v>242</v>
      </c>
      <c r="D453" s="7" t="s">
        <v>1922</v>
      </c>
      <c r="E453" s="7" t="s">
        <v>1923</v>
      </c>
      <c r="F453" s="7"/>
      <c r="G453" s="7" t="s">
        <v>4268</v>
      </c>
      <c r="H453" s="7" t="s">
        <v>22</v>
      </c>
      <c r="I453" s="7" t="s">
        <v>4269</v>
      </c>
      <c r="J453" s="7" t="s">
        <v>21</v>
      </c>
      <c r="K453" s="10">
        <v>18</v>
      </c>
      <c r="L453" s="8"/>
      <c r="M453" s="8"/>
      <c r="N453" s="8">
        <v>1.4</v>
      </c>
      <c r="O453" s="8"/>
      <c r="P453" s="105">
        <v>10</v>
      </c>
      <c r="Q453" s="8"/>
      <c r="R453" s="8"/>
      <c r="S453" s="8"/>
      <c r="T453" s="7"/>
      <c r="U453" s="4"/>
      <c r="V453" s="5"/>
      <c r="W453" s="5"/>
      <c r="X453" s="5"/>
      <c r="Y453" s="5"/>
      <c r="Z453" s="4" t="s">
        <v>4694</v>
      </c>
      <c r="AA453" s="107">
        <v>41883</v>
      </c>
      <c r="AB453" s="107">
        <v>41768</v>
      </c>
      <c r="AC453" s="4" t="s">
        <v>40</v>
      </c>
      <c r="AD453" s="4" t="s">
        <v>4756</v>
      </c>
    </row>
    <row r="454" spans="1:30" ht="216.75" x14ac:dyDescent="0.25">
      <c r="A454" s="3">
        <v>2210277</v>
      </c>
      <c r="B454" s="4" t="s">
        <v>241</v>
      </c>
      <c r="C454" s="4" t="s">
        <v>242</v>
      </c>
      <c r="D454" s="4" t="s">
        <v>1924</v>
      </c>
      <c r="E454" s="4" t="s">
        <v>1925</v>
      </c>
      <c r="F454" s="4"/>
      <c r="G454" s="4" t="s">
        <v>4268</v>
      </c>
      <c r="H454" s="4" t="s">
        <v>22</v>
      </c>
      <c r="I454" s="4" t="s">
        <v>4269</v>
      </c>
      <c r="J454" s="4" t="s">
        <v>21</v>
      </c>
      <c r="K454" s="9">
        <v>18</v>
      </c>
      <c r="L454" s="5"/>
      <c r="M454" s="5"/>
      <c r="N454" s="5">
        <v>1.06</v>
      </c>
      <c r="O454" s="5"/>
      <c r="P454" s="106">
        <v>10</v>
      </c>
      <c r="Q454" s="5"/>
      <c r="R454" s="5"/>
      <c r="S454" s="5"/>
      <c r="T454" s="4"/>
      <c r="U454" s="4"/>
      <c r="V454" s="5"/>
      <c r="W454" s="5"/>
      <c r="X454" s="5"/>
      <c r="Y454" s="5"/>
      <c r="Z454" s="4" t="s">
        <v>4694</v>
      </c>
      <c r="AA454" s="107">
        <v>41883</v>
      </c>
      <c r="AB454" s="107">
        <v>41768</v>
      </c>
      <c r="AC454" s="4" t="s">
        <v>40</v>
      </c>
      <c r="AD454" s="4" t="s">
        <v>4757</v>
      </c>
    </row>
    <row r="455" spans="1:30" ht="216.75" x14ac:dyDescent="0.25">
      <c r="A455" s="6">
        <v>2210276</v>
      </c>
      <c r="B455" s="7" t="s">
        <v>241</v>
      </c>
      <c r="C455" s="7" t="s">
        <v>242</v>
      </c>
      <c r="D455" s="7" t="s">
        <v>1926</v>
      </c>
      <c r="E455" s="7" t="s">
        <v>1927</v>
      </c>
      <c r="F455" s="7"/>
      <c r="G455" s="7" t="s">
        <v>4268</v>
      </c>
      <c r="H455" s="7" t="s">
        <v>22</v>
      </c>
      <c r="I455" s="7" t="s">
        <v>4269</v>
      </c>
      <c r="J455" s="7" t="s">
        <v>21</v>
      </c>
      <c r="K455" s="10">
        <v>18</v>
      </c>
      <c r="L455" s="8"/>
      <c r="M455" s="8"/>
      <c r="N455" s="8">
        <v>0.93</v>
      </c>
      <c r="O455" s="8"/>
      <c r="P455" s="105">
        <v>10</v>
      </c>
      <c r="Q455" s="8"/>
      <c r="R455" s="8"/>
      <c r="S455" s="8"/>
      <c r="T455" s="7"/>
      <c r="U455" s="4"/>
      <c r="V455" s="5"/>
      <c r="W455" s="5"/>
      <c r="X455" s="5"/>
      <c r="Y455" s="5"/>
      <c r="Z455" s="4" t="s">
        <v>4694</v>
      </c>
      <c r="AA455" s="107">
        <v>41883</v>
      </c>
      <c r="AB455" s="107">
        <v>41768</v>
      </c>
      <c r="AC455" s="4" t="s">
        <v>40</v>
      </c>
      <c r="AD455" s="4" t="s">
        <v>4758</v>
      </c>
    </row>
    <row r="456" spans="1:30" ht="120.75" x14ac:dyDescent="0.25">
      <c r="A456" s="3">
        <v>2216536</v>
      </c>
      <c r="B456" s="4" t="s">
        <v>241</v>
      </c>
      <c r="C456" s="4" t="s">
        <v>242</v>
      </c>
      <c r="D456" s="4" t="s">
        <v>1928</v>
      </c>
      <c r="E456" s="4" t="s">
        <v>1929</v>
      </c>
      <c r="F456" s="4"/>
      <c r="G456" s="4" t="s">
        <v>29</v>
      </c>
      <c r="H456" s="4" t="s">
        <v>22</v>
      </c>
      <c r="I456" s="4" t="s">
        <v>4269</v>
      </c>
      <c r="J456" s="4" t="s">
        <v>21</v>
      </c>
      <c r="K456" s="9">
        <v>11</v>
      </c>
      <c r="L456" s="5"/>
      <c r="M456" s="5"/>
      <c r="N456" s="5">
        <v>1</v>
      </c>
      <c r="O456" s="5">
        <v>0.2</v>
      </c>
      <c r="P456" s="106">
        <v>3</v>
      </c>
      <c r="Q456" s="5"/>
      <c r="R456" s="5"/>
      <c r="S456" s="5"/>
      <c r="T456" s="4"/>
      <c r="U456" s="4"/>
      <c r="V456" s="5"/>
      <c r="W456" s="5"/>
      <c r="X456" s="5"/>
      <c r="Y456" s="5"/>
      <c r="Z456" s="4" t="s">
        <v>2777</v>
      </c>
      <c r="AA456" s="107">
        <v>41934</v>
      </c>
      <c r="AB456" s="107">
        <v>41904</v>
      </c>
      <c r="AC456" s="4" t="s">
        <v>45</v>
      </c>
      <c r="AD456" s="4" t="s">
        <v>4759</v>
      </c>
    </row>
    <row r="457" spans="1:30" ht="72.75" x14ac:dyDescent="0.25">
      <c r="A457" s="6">
        <v>2254023</v>
      </c>
      <c r="B457" s="7" t="s">
        <v>241</v>
      </c>
      <c r="C457" s="7" t="s">
        <v>242</v>
      </c>
      <c r="D457" s="7" t="s">
        <v>1930</v>
      </c>
      <c r="E457" s="7" t="s">
        <v>1931</v>
      </c>
      <c r="F457" s="7"/>
      <c r="G457" s="7" t="s">
        <v>29</v>
      </c>
      <c r="H457" s="7" t="s">
        <v>3426</v>
      </c>
      <c r="I457" s="7" t="s">
        <v>4269</v>
      </c>
      <c r="J457" s="7" t="s">
        <v>21</v>
      </c>
      <c r="K457" s="10">
        <v>19</v>
      </c>
      <c r="L457" s="8"/>
      <c r="M457" s="8"/>
      <c r="N457" s="8">
        <v>1.8</v>
      </c>
      <c r="O457" s="8">
        <v>0.2</v>
      </c>
      <c r="P457" s="105">
        <v>15</v>
      </c>
      <c r="Q457" s="8"/>
      <c r="R457" s="8"/>
      <c r="S457" s="8"/>
      <c r="T457" s="7"/>
      <c r="U457" s="4"/>
      <c r="V457" s="5"/>
      <c r="W457" s="5"/>
      <c r="X457" s="5"/>
      <c r="Y457" s="5"/>
      <c r="Z457" s="4" t="s">
        <v>39</v>
      </c>
      <c r="AA457" s="107">
        <v>42461</v>
      </c>
      <c r="AB457" s="107">
        <v>42328</v>
      </c>
      <c r="AC457" s="4" t="s">
        <v>45</v>
      </c>
      <c r="AD457" s="4" t="s">
        <v>4760</v>
      </c>
    </row>
    <row r="458" spans="1:30" ht="108.75" x14ac:dyDescent="0.25">
      <c r="A458" s="3">
        <v>2251079</v>
      </c>
      <c r="B458" s="4" t="s">
        <v>241</v>
      </c>
      <c r="C458" s="4" t="s">
        <v>242</v>
      </c>
      <c r="D458" s="4" t="s">
        <v>1932</v>
      </c>
      <c r="E458" s="4" t="s">
        <v>1933</v>
      </c>
      <c r="F458" s="4"/>
      <c r="G458" s="4" t="s">
        <v>29</v>
      </c>
      <c r="H458" s="4" t="s">
        <v>3426</v>
      </c>
      <c r="I458" s="4" t="s">
        <v>4269</v>
      </c>
      <c r="J458" s="4" t="s">
        <v>21</v>
      </c>
      <c r="K458" s="9">
        <v>19</v>
      </c>
      <c r="L458" s="5"/>
      <c r="M458" s="5"/>
      <c r="N458" s="5">
        <v>1.84</v>
      </c>
      <c r="O458" s="5">
        <v>0.2</v>
      </c>
      <c r="P458" s="106">
        <v>15</v>
      </c>
      <c r="Q458" s="5"/>
      <c r="R458" s="5"/>
      <c r="S458" s="5"/>
      <c r="T458" s="4"/>
      <c r="U458" s="4"/>
      <c r="V458" s="5"/>
      <c r="W458" s="5"/>
      <c r="X458" s="5"/>
      <c r="Y458" s="5"/>
      <c r="Z458" s="4" t="s">
        <v>4743</v>
      </c>
      <c r="AA458" s="107">
        <v>42420</v>
      </c>
      <c r="AB458" s="107">
        <v>42296</v>
      </c>
      <c r="AC458" s="4" t="s">
        <v>45</v>
      </c>
      <c r="AD458" s="4" t="s">
        <v>4761</v>
      </c>
    </row>
    <row r="459" spans="1:30" ht="180.75" x14ac:dyDescent="0.25">
      <c r="A459" s="6">
        <v>2216774</v>
      </c>
      <c r="B459" s="7" t="s">
        <v>241</v>
      </c>
      <c r="C459" s="7" t="s">
        <v>242</v>
      </c>
      <c r="D459" s="7" t="s">
        <v>1934</v>
      </c>
      <c r="E459" s="7" t="s">
        <v>1935</v>
      </c>
      <c r="F459" s="7"/>
      <c r="G459" s="7" t="s">
        <v>29</v>
      </c>
      <c r="H459" s="7" t="s">
        <v>22</v>
      </c>
      <c r="I459" s="7" t="s">
        <v>4269</v>
      </c>
      <c r="J459" s="7" t="s">
        <v>21</v>
      </c>
      <c r="K459" s="10">
        <v>5</v>
      </c>
      <c r="L459" s="8"/>
      <c r="M459" s="8"/>
      <c r="N459" s="8">
        <v>1.18</v>
      </c>
      <c r="O459" s="8">
        <v>0.13</v>
      </c>
      <c r="P459" s="105">
        <v>3</v>
      </c>
      <c r="Q459" s="8"/>
      <c r="R459" s="8"/>
      <c r="S459" s="8"/>
      <c r="T459" s="7"/>
      <c r="U459" s="4"/>
      <c r="V459" s="5"/>
      <c r="W459" s="5"/>
      <c r="X459" s="5"/>
      <c r="Y459" s="5"/>
      <c r="Z459" s="4" t="s">
        <v>4762</v>
      </c>
      <c r="AA459" s="107">
        <v>41944</v>
      </c>
      <c r="AB459" s="107">
        <v>41851</v>
      </c>
      <c r="AC459" s="4" t="s">
        <v>45</v>
      </c>
      <c r="AD459" s="4" t="s">
        <v>4763</v>
      </c>
    </row>
    <row r="460" spans="1:30" ht="132.75" x14ac:dyDescent="0.25">
      <c r="A460" s="3">
        <v>2234320</v>
      </c>
      <c r="B460" s="4" t="s">
        <v>241</v>
      </c>
      <c r="C460" s="4" t="s">
        <v>242</v>
      </c>
      <c r="D460" s="4" t="s">
        <v>1936</v>
      </c>
      <c r="E460" s="4" t="s">
        <v>1937</v>
      </c>
      <c r="F460" s="4"/>
      <c r="G460" s="4" t="s">
        <v>29</v>
      </c>
      <c r="H460" s="4" t="s">
        <v>3426</v>
      </c>
      <c r="I460" s="4" t="s">
        <v>4269</v>
      </c>
      <c r="J460" s="4" t="s">
        <v>21</v>
      </c>
      <c r="K460" s="9">
        <v>3</v>
      </c>
      <c r="L460" s="5"/>
      <c r="M460" s="5"/>
      <c r="N460" s="5">
        <v>1.21</v>
      </c>
      <c r="O460" s="5">
        <v>0.18</v>
      </c>
      <c r="P460" s="106">
        <v>15</v>
      </c>
      <c r="Q460" s="5"/>
      <c r="R460" s="5"/>
      <c r="S460" s="5"/>
      <c r="T460" s="4"/>
      <c r="U460" s="4"/>
      <c r="V460" s="5"/>
      <c r="W460" s="5"/>
      <c r="X460" s="5"/>
      <c r="Y460" s="5"/>
      <c r="Z460" s="4" t="s">
        <v>243</v>
      </c>
      <c r="AA460" s="107">
        <v>42151</v>
      </c>
      <c r="AB460" s="107">
        <v>42068</v>
      </c>
      <c r="AC460" s="4" t="s">
        <v>45</v>
      </c>
      <c r="AD460" s="4" t="s">
        <v>4764</v>
      </c>
    </row>
    <row r="461" spans="1:30" ht="324.75" x14ac:dyDescent="0.25">
      <c r="A461" s="6">
        <v>2210275</v>
      </c>
      <c r="B461" s="7" t="s">
        <v>241</v>
      </c>
      <c r="C461" s="7" t="s">
        <v>242</v>
      </c>
      <c r="D461" s="7" t="s">
        <v>1938</v>
      </c>
      <c r="E461" s="7" t="s">
        <v>1939</v>
      </c>
      <c r="F461" s="7"/>
      <c r="G461" s="7" t="s">
        <v>4268</v>
      </c>
      <c r="H461" s="7" t="s">
        <v>22</v>
      </c>
      <c r="I461" s="7" t="s">
        <v>4269</v>
      </c>
      <c r="J461" s="7" t="s">
        <v>21</v>
      </c>
      <c r="K461" s="10">
        <v>27</v>
      </c>
      <c r="L461" s="8"/>
      <c r="M461" s="8"/>
      <c r="N461" s="8">
        <v>2.2000000000000002</v>
      </c>
      <c r="O461" s="8"/>
      <c r="P461" s="105">
        <v>13</v>
      </c>
      <c r="Q461" s="8"/>
      <c r="R461" s="8"/>
      <c r="S461" s="8"/>
      <c r="T461" s="7"/>
      <c r="U461" s="4"/>
      <c r="V461" s="5"/>
      <c r="W461" s="5"/>
      <c r="X461" s="5"/>
      <c r="Y461" s="5"/>
      <c r="Z461" s="4" t="s">
        <v>4719</v>
      </c>
      <c r="AA461" s="107">
        <v>41821</v>
      </c>
      <c r="AB461" s="107">
        <v>41768</v>
      </c>
      <c r="AC461" s="4" t="s">
        <v>45</v>
      </c>
      <c r="AD461" s="4" t="s">
        <v>4765</v>
      </c>
    </row>
    <row r="462" spans="1:30" ht="264.75" x14ac:dyDescent="0.25">
      <c r="A462" s="3">
        <v>2214329</v>
      </c>
      <c r="B462" s="4" t="s">
        <v>241</v>
      </c>
      <c r="C462" s="4" t="s">
        <v>242</v>
      </c>
      <c r="D462" s="4" t="s">
        <v>1940</v>
      </c>
      <c r="E462" s="4" t="s">
        <v>1941</v>
      </c>
      <c r="F462" s="4"/>
      <c r="G462" s="4" t="s">
        <v>4268</v>
      </c>
      <c r="H462" s="4" t="s">
        <v>22</v>
      </c>
      <c r="I462" s="4" t="s">
        <v>4269</v>
      </c>
      <c r="J462" s="4" t="s">
        <v>21</v>
      </c>
      <c r="K462" s="9">
        <v>22</v>
      </c>
      <c r="L462" s="5"/>
      <c r="M462" s="5"/>
      <c r="N462" s="5">
        <v>2.3199999999999998</v>
      </c>
      <c r="O462" s="5">
        <v>0.15</v>
      </c>
      <c r="P462" s="106">
        <v>13</v>
      </c>
      <c r="Q462" s="5"/>
      <c r="R462" s="5"/>
      <c r="S462" s="5"/>
      <c r="T462" s="4"/>
      <c r="U462" s="4"/>
      <c r="V462" s="5"/>
      <c r="W462" s="5"/>
      <c r="X462" s="5"/>
      <c r="Y462" s="5"/>
      <c r="Z462" s="4" t="s">
        <v>4729</v>
      </c>
      <c r="AA462" s="107">
        <v>41913</v>
      </c>
      <c r="AB462" s="107">
        <v>42278</v>
      </c>
      <c r="AC462" s="4" t="s">
        <v>45</v>
      </c>
      <c r="AD462" s="4" t="s">
        <v>4766</v>
      </c>
    </row>
    <row r="463" spans="1:30" ht="108.75" x14ac:dyDescent="0.25">
      <c r="A463" s="6">
        <v>2214483</v>
      </c>
      <c r="B463" s="7" t="s">
        <v>241</v>
      </c>
      <c r="C463" s="7" t="s">
        <v>242</v>
      </c>
      <c r="D463" s="7" t="s">
        <v>1942</v>
      </c>
      <c r="E463" s="7" t="s">
        <v>1943</v>
      </c>
      <c r="F463" s="7"/>
      <c r="G463" s="7" t="s">
        <v>29</v>
      </c>
      <c r="H463" s="7" t="s">
        <v>22</v>
      </c>
      <c r="I463" s="7" t="s">
        <v>4269</v>
      </c>
      <c r="J463" s="7" t="s">
        <v>21</v>
      </c>
      <c r="K463" s="10">
        <v>22</v>
      </c>
      <c r="L463" s="8"/>
      <c r="M463" s="8"/>
      <c r="N463" s="8">
        <v>2.12</v>
      </c>
      <c r="O463" s="8">
        <v>0.16</v>
      </c>
      <c r="P463" s="105">
        <v>13</v>
      </c>
      <c r="Q463" s="8"/>
      <c r="R463" s="8"/>
      <c r="S463" s="8"/>
      <c r="T463" s="7"/>
      <c r="U463" s="4"/>
      <c r="V463" s="5"/>
      <c r="W463" s="5"/>
      <c r="X463" s="5"/>
      <c r="Y463" s="5"/>
      <c r="Z463" s="4" t="s">
        <v>4743</v>
      </c>
      <c r="AA463" s="107">
        <v>41913</v>
      </c>
      <c r="AB463" s="107">
        <v>41820</v>
      </c>
      <c r="AC463" s="4" t="s">
        <v>45</v>
      </c>
      <c r="AD463" s="4" t="s">
        <v>4767</v>
      </c>
    </row>
    <row r="464" spans="1:30" ht="288.75" x14ac:dyDescent="0.25">
      <c r="A464" s="3">
        <v>2209520</v>
      </c>
      <c r="B464" s="4" t="s">
        <v>241</v>
      </c>
      <c r="C464" s="4" t="s">
        <v>242</v>
      </c>
      <c r="D464" s="4" t="s">
        <v>1944</v>
      </c>
      <c r="E464" s="4" t="s">
        <v>1945</v>
      </c>
      <c r="F464" s="4"/>
      <c r="G464" s="4" t="s">
        <v>4268</v>
      </c>
      <c r="H464" s="4" t="s">
        <v>22</v>
      </c>
      <c r="I464" s="4" t="s">
        <v>4269</v>
      </c>
      <c r="J464" s="4" t="s">
        <v>21</v>
      </c>
      <c r="K464" s="9">
        <v>25</v>
      </c>
      <c r="L464" s="5"/>
      <c r="M464" s="5"/>
      <c r="N464" s="5">
        <v>1.6</v>
      </c>
      <c r="O464" s="5"/>
      <c r="P464" s="106">
        <v>13</v>
      </c>
      <c r="Q464" s="5"/>
      <c r="R464" s="5"/>
      <c r="S464" s="5"/>
      <c r="T464" s="4"/>
      <c r="U464" s="4"/>
      <c r="V464" s="5"/>
      <c r="W464" s="5"/>
      <c r="X464" s="5"/>
      <c r="Y464" s="5"/>
      <c r="Z464" s="4" t="s">
        <v>4272</v>
      </c>
      <c r="AA464" s="107">
        <v>41913</v>
      </c>
      <c r="AB464" s="107">
        <v>41752</v>
      </c>
      <c r="AC464" s="4" t="s">
        <v>45</v>
      </c>
      <c r="AD464" s="4" t="s">
        <v>4768</v>
      </c>
    </row>
    <row r="465" spans="1:30" ht="216.75" x14ac:dyDescent="0.25">
      <c r="A465" s="6">
        <v>2209518</v>
      </c>
      <c r="B465" s="7" t="s">
        <v>241</v>
      </c>
      <c r="C465" s="7" t="s">
        <v>242</v>
      </c>
      <c r="D465" s="7" t="s">
        <v>1946</v>
      </c>
      <c r="E465" s="7" t="s">
        <v>1947</v>
      </c>
      <c r="F465" s="7"/>
      <c r="G465" s="7" t="s">
        <v>4268</v>
      </c>
      <c r="H465" s="7" t="s">
        <v>22</v>
      </c>
      <c r="I465" s="7" t="s">
        <v>4269</v>
      </c>
      <c r="J465" s="7" t="s">
        <v>21</v>
      </c>
      <c r="K465" s="10">
        <v>18</v>
      </c>
      <c r="L465" s="8"/>
      <c r="M465" s="8"/>
      <c r="N465" s="8">
        <v>1.39</v>
      </c>
      <c r="O465" s="8"/>
      <c r="P465" s="105">
        <v>13</v>
      </c>
      <c r="Q465" s="8"/>
      <c r="R465" s="8"/>
      <c r="S465" s="8"/>
      <c r="T465" s="7"/>
      <c r="U465" s="4"/>
      <c r="V465" s="5"/>
      <c r="W465" s="5"/>
      <c r="X465" s="5"/>
      <c r="Y465" s="5"/>
      <c r="Z465" s="4" t="s">
        <v>4270</v>
      </c>
      <c r="AA465" s="107">
        <v>41913</v>
      </c>
      <c r="AB465" s="107">
        <v>41751</v>
      </c>
      <c r="AC465" s="4" t="s">
        <v>45</v>
      </c>
      <c r="AD465" s="4" t="s">
        <v>4769</v>
      </c>
    </row>
    <row r="466" spans="1:30" ht="264.75" x14ac:dyDescent="0.25">
      <c r="A466" s="3">
        <v>2255141</v>
      </c>
      <c r="B466" s="4" t="s">
        <v>241</v>
      </c>
      <c r="C466" s="4" t="s">
        <v>242</v>
      </c>
      <c r="D466" s="4" t="s">
        <v>1948</v>
      </c>
      <c r="E466" s="4" t="s">
        <v>1949</v>
      </c>
      <c r="F466" s="4"/>
      <c r="G466" s="4" t="s">
        <v>4268</v>
      </c>
      <c r="H466" s="4" t="s">
        <v>22</v>
      </c>
      <c r="I466" s="4" t="s">
        <v>4269</v>
      </c>
      <c r="J466" s="4" t="s">
        <v>28</v>
      </c>
      <c r="K466" s="9">
        <v>22</v>
      </c>
      <c r="L466" s="5"/>
      <c r="M466" s="5"/>
      <c r="N466" s="5">
        <v>2.14</v>
      </c>
      <c r="O466" s="5">
        <v>0.15</v>
      </c>
      <c r="P466" s="106">
        <v>13</v>
      </c>
      <c r="Q466" s="5"/>
      <c r="R466" s="5"/>
      <c r="S466" s="5"/>
      <c r="T466" s="4"/>
      <c r="U466" s="4"/>
      <c r="V466" s="5"/>
      <c r="W466" s="5"/>
      <c r="X466" s="5"/>
      <c r="Y466" s="5"/>
      <c r="Z466" s="4" t="s">
        <v>4729</v>
      </c>
      <c r="AA466" s="107">
        <v>42461</v>
      </c>
      <c r="AB466" s="107">
        <v>42348</v>
      </c>
      <c r="AC466" s="4" t="s">
        <v>45</v>
      </c>
      <c r="AD466" s="4" t="s">
        <v>4770</v>
      </c>
    </row>
    <row r="467" spans="1:30" ht="108.75" x14ac:dyDescent="0.25">
      <c r="A467" s="6">
        <v>2255140</v>
      </c>
      <c r="B467" s="7" t="s">
        <v>241</v>
      </c>
      <c r="C467" s="7" t="s">
        <v>242</v>
      </c>
      <c r="D467" s="7" t="s">
        <v>1950</v>
      </c>
      <c r="E467" s="7" t="s">
        <v>1951</v>
      </c>
      <c r="F467" s="7"/>
      <c r="G467" s="7" t="s">
        <v>29</v>
      </c>
      <c r="H467" s="7" t="s">
        <v>22</v>
      </c>
      <c r="I467" s="7" t="s">
        <v>4269</v>
      </c>
      <c r="J467" s="7" t="s">
        <v>28</v>
      </c>
      <c r="K467" s="10">
        <v>22</v>
      </c>
      <c r="L467" s="8"/>
      <c r="M467" s="8"/>
      <c r="N467" s="8">
        <v>1.99</v>
      </c>
      <c r="O467" s="8">
        <v>0.16</v>
      </c>
      <c r="P467" s="105">
        <v>13</v>
      </c>
      <c r="Q467" s="8"/>
      <c r="R467" s="8"/>
      <c r="S467" s="8"/>
      <c r="T467" s="7"/>
      <c r="U467" s="4"/>
      <c r="V467" s="5"/>
      <c r="W467" s="5"/>
      <c r="X467" s="5"/>
      <c r="Y467" s="5"/>
      <c r="Z467" s="4" t="s">
        <v>4743</v>
      </c>
      <c r="AA467" s="107">
        <v>42461</v>
      </c>
      <c r="AB467" s="107">
        <v>42348</v>
      </c>
      <c r="AC467" s="4" t="s">
        <v>45</v>
      </c>
      <c r="AD467" s="4" t="s">
        <v>4771</v>
      </c>
    </row>
    <row r="468" spans="1:30" ht="108.75" x14ac:dyDescent="0.25">
      <c r="A468" s="3">
        <v>2240170</v>
      </c>
      <c r="B468" s="4" t="s">
        <v>241</v>
      </c>
      <c r="C468" s="4" t="s">
        <v>242</v>
      </c>
      <c r="D468" s="4" t="s">
        <v>1952</v>
      </c>
      <c r="E468" s="4" t="s">
        <v>1953</v>
      </c>
      <c r="F468" s="4"/>
      <c r="G468" s="4" t="s">
        <v>29</v>
      </c>
      <c r="H468" s="4" t="s">
        <v>3426</v>
      </c>
      <c r="I468" s="4" t="s">
        <v>4269</v>
      </c>
      <c r="J468" s="4" t="s">
        <v>21</v>
      </c>
      <c r="K468" s="9">
        <v>2</v>
      </c>
      <c r="L468" s="5"/>
      <c r="M468" s="5"/>
      <c r="N468" s="5">
        <v>1.43</v>
      </c>
      <c r="O468" s="5">
        <v>0.16</v>
      </c>
      <c r="P468" s="106">
        <v>15</v>
      </c>
      <c r="Q468" s="5"/>
      <c r="R468" s="5"/>
      <c r="S468" s="5"/>
      <c r="T468" s="4"/>
      <c r="U468" s="4"/>
      <c r="V468" s="5"/>
      <c r="W468" s="5"/>
      <c r="X468" s="5"/>
      <c r="Y468" s="5"/>
      <c r="Z468" s="4" t="s">
        <v>4743</v>
      </c>
      <c r="AA468" s="107">
        <v>42297</v>
      </c>
      <c r="AB468" s="107">
        <v>42143</v>
      </c>
      <c r="AC468" s="4" t="s">
        <v>45</v>
      </c>
      <c r="AD468" s="4" t="s">
        <v>4772</v>
      </c>
    </row>
    <row r="469" spans="1:30" ht="108.75" x14ac:dyDescent="0.25">
      <c r="A469" s="6">
        <v>2240168</v>
      </c>
      <c r="B469" s="7" t="s">
        <v>241</v>
      </c>
      <c r="C469" s="7" t="s">
        <v>242</v>
      </c>
      <c r="D469" s="7" t="s">
        <v>1954</v>
      </c>
      <c r="E469" s="7" t="s">
        <v>1955</v>
      </c>
      <c r="F469" s="7"/>
      <c r="G469" s="7" t="s">
        <v>29</v>
      </c>
      <c r="H469" s="7" t="s">
        <v>3426</v>
      </c>
      <c r="I469" s="7" t="s">
        <v>4269</v>
      </c>
      <c r="J469" s="7" t="s">
        <v>21</v>
      </c>
      <c r="K469" s="10">
        <v>2</v>
      </c>
      <c r="L469" s="8"/>
      <c r="M469" s="8"/>
      <c r="N469" s="8">
        <v>1.43</v>
      </c>
      <c r="O469" s="8">
        <v>0.16</v>
      </c>
      <c r="P469" s="105">
        <v>15</v>
      </c>
      <c r="Q469" s="8"/>
      <c r="R469" s="8"/>
      <c r="S469" s="8"/>
      <c r="T469" s="7"/>
      <c r="U469" s="4"/>
      <c r="V469" s="5"/>
      <c r="W469" s="5"/>
      <c r="X469" s="5"/>
      <c r="Y469" s="5"/>
      <c r="Z469" s="4" t="s">
        <v>4743</v>
      </c>
      <c r="AA469" s="107">
        <v>42297</v>
      </c>
      <c r="AB469" s="107">
        <v>42143</v>
      </c>
      <c r="AC469" s="4" t="s">
        <v>45</v>
      </c>
      <c r="AD469" s="4" t="s">
        <v>4773</v>
      </c>
    </row>
    <row r="470" spans="1:30" ht="108.75" x14ac:dyDescent="0.25">
      <c r="A470" s="3">
        <v>2240167</v>
      </c>
      <c r="B470" s="4" t="s">
        <v>241</v>
      </c>
      <c r="C470" s="4" t="s">
        <v>242</v>
      </c>
      <c r="D470" s="4" t="s">
        <v>1956</v>
      </c>
      <c r="E470" s="4" t="s">
        <v>1957</v>
      </c>
      <c r="F470" s="4"/>
      <c r="G470" s="4" t="s">
        <v>29</v>
      </c>
      <c r="H470" s="4" t="s">
        <v>3426</v>
      </c>
      <c r="I470" s="4" t="s">
        <v>4269</v>
      </c>
      <c r="J470" s="4" t="s">
        <v>21</v>
      </c>
      <c r="K470" s="9">
        <v>2</v>
      </c>
      <c r="L470" s="5"/>
      <c r="M470" s="5"/>
      <c r="N470" s="5">
        <v>1.35</v>
      </c>
      <c r="O470" s="5">
        <v>0.16</v>
      </c>
      <c r="P470" s="106">
        <v>15</v>
      </c>
      <c r="Q470" s="5"/>
      <c r="R470" s="5"/>
      <c r="S470" s="5"/>
      <c r="T470" s="4"/>
      <c r="U470" s="4"/>
      <c r="V470" s="5"/>
      <c r="W470" s="5"/>
      <c r="X470" s="5"/>
      <c r="Y470" s="5"/>
      <c r="Z470" s="4" t="s">
        <v>4743</v>
      </c>
      <c r="AA470" s="107">
        <v>42297</v>
      </c>
      <c r="AB470" s="107">
        <v>42143</v>
      </c>
      <c r="AC470" s="4" t="s">
        <v>45</v>
      </c>
      <c r="AD470" s="4" t="s">
        <v>4774</v>
      </c>
    </row>
    <row r="471" spans="1:30" ht="108.75" x14ac:dyDescent="0.25">
      <c r="A471" s="6">
        <v>2240166</v>
      </c>
      <c r="B471" s="7" t="s">
        <v>241</v>
      </c>
      <c r="C471" s="7" t="s">
        <v>242</v>
      </c>
      <c r="D471" s="7" t="s">
        <v>1958</v>
      </c>
      <c r="E471" s="7" t="s">
        <v>1959</v>
      </c>
      <c r="F471" s="7"/>
      <c r="G471" s="7" t="s">
        <v>29</v>
      </c>
      <c r="H471" s="7" t="s">
        <v>3426</v>
      </c>
      <c r="I471" s="7" t="s">
        <v>4269</v>
      </c>
      <c r="J471" s="7" t="s">
        <v>21</v>
      </c>
      <c r="K471" s="10">
        <v>2</v>
      </c>
      <c r="L471" s="8"/>
      <c r="M471" s="8"/>
      <c r="N471" s="8">
        <v>1.35</v>
      </c>
      <c r="O471" s="8">
        <v>0.16</v>
      </c>
      <c r="P471" s="105">
        <v>15</v>
      </c>
      <c r="Q471" s="8"/>
      <c r="R471" s="8"/>
      <c r="S471" s="8"/>
      <c r="T471" s="7"/>
      <c r="U471" s="4"/>
      <c r="V471" s="5"/>
      <c r="W471" s="5"/>
      <c r="X471" s="5"/>
      <c r="Y471" s="5"/>
      <c r="Z471" s="4" t="s">
        <v>4743</v>
      </c>
      <c r="AA471" s="107">
        <v>42297</v>
      </c>
      <c r="AB471" s="107">
        <v>42143</v>
      </c>
      <c r="AC471" s="4" t="s">
        <v>45</v>
      </c>
      <c r="AD471" s="4" t="s">
        <v>4775</v>
      </c>
    </row>
    <row r="472" spans="1:30" ht="216.75" x14ac:dyDescent="0.25">
      <c r="A472" s="6">
        <v>2254021</v>
      </c>
      <c r="B472" s="7" t="s">
        <v>241</v>
      </c>
      <c r="C472" s="7" t="s">
        <v>242</v>
      </c>
      <c r="D472" s="7" t="s">
        <v>1960</v>
      </c>
      <c r="E472" s="7" t="s">
        <v>1961</v>
      </c>
      <c r="F472" s="7"/>
      <c r="G472" s="7" t="s">
        <v>4268</v>
      </c>
      <c r="H472" s="7" t="s">
        <v>22</v>
      </c>
      <c r="I472" s="7" t="s">
        <v>4269</v>
      </c>
      <c r="J472" s="7" t="s">
        <v>21</v>
      </c>
      <c r="K472" s="10">
        <v>18</v>
      </c>
      <c r="L472" s="8"/>
      <c r="M472" s="8"/>
      <c r="N472" s="8">
        <v>1.3</v>
      </c>
      <c r="O472" s="8">
        <v>0.1</v>
      </c>
      <c r="P472" s="105">
        <v>10</v>
      </c>
      <c r="Q472" s="8"/>
      <c r="R472" s="8"/>
      <c r="S472" s="8"/>
      <c r="T472" s="7"/>
      <c r="U472" s="4"/>
      <c r="V472" s="5"/>
      <c r="W472" s="5"/>
      <c r="X472" s="5"/>
      <c r="Y472" s="5"/>
      <c r="Z472" s="4" t="s">
        <v>4395</v>
      </c>
      <c r="AA472" s="107">
        <v>42461</v>
      </c>
      <c r="AB472" s="107">
        <v>42328</v>
      </c>
      <c r="AC472" s="4" t="s">
        <v>45</v>
      </c>
      <c r="AD472" s="4" t="s">
        <v>4776</v>
      </c>
    </row>
    <row r="473" spans="1:30" ht="216.75" x14ac:dyDescent="0.25">
      <c r="A473" s="3">
        <v>2254022</v>
      </c>
      <c r="B473" s="4" t="s">
        <v>241</v>
      </c>
      <c r="C473" s="4" t="s">
        <v>242</v>
      </c>
      <c r="D473" s="4" t="s">
        <v>1962</v>
      </c>
      <c r="E473" s="4" t="s">
        <v>1963</v>
      </c>
      <c r="F473" s="4"/>
      <c r="G473" s="4" t="s">
        <v>4268</v>
      </c>
      <c r="H473" s="4" t="s">
        <v>22</v>
      </c>
      <c r="I473" s="4" t="s">
        <v>4269</v>
      </c>
      <c r="J473" s="4" t="s">
        <v>21</v>
      </c>
      <c r="K473" s="9">
        <v>18</v>
      </c>
      <c r="L473" s="5"/>
      <c r="M473" s="5"/>
      <c r="N473" s="5">
        <v>1.3</v>
      </c>
      <c r="O473" s="5">
        <v>0.1</v>
      </c>
      <c r="P473" s="106">
        <v>10</v>
      </c>
      <c r="Q473" s="5"/>
      <c r="R473" s="5"/>
      <c r="S473" s="5"/>
      <c r="T473" s="4"/>
      <c r="U473" s="4"/>
      <c r="V473" s="5"/>
      <c r="W473" s="5"/>
      <c r="X473" s="5"/>
      <c r="Y473" s="5"/>
      <c r="Z473" s="4" t="s">
        <v>4395</v>
      </c>
      <c r="AA473" s="107">
        <v>42461</v>
      </c>
      <c r="AB473" s="107">
        <v>42328</v>
      </c>
      <c r="AC473" s="4" t="s">
        <v>45</v>
      </c>
      <c r="AD473" s="4" t="s">
        <v>4777</v>
      </c>
    </row>
    <row r="474" spans="1:30" ht="216.75" x14ac:dyDescent="0.25">
      <c r="A474" s="6">
        <v>2254020</v>
      </c>
      <c r="B474" s="7" t="s">
        <v>241</v>
      </c>
      <c r="C474" s="7" t="s">
        <v>242</v>
      </c>
      <c r="D474" s="7" t="s">
        <v>1964</v>
      </c>
      <c r="E474" s="7" t="s">
        <v>1965</v>
      </c>
      <c r="F474" s="7"/>
      <c r="G474" s="7" t="s">
        <v>4268</v>
      </c>
      <c r="H474" s="7" t="s">
        <v>22</v>
      </c>
      <c r="I474" s="7" t="s">
        <v>4269</v>
      </c>
      <c r="J474" s="7" t="s">
        <v>21</v>
      </c>
      <c r="K474" s="10">
        <v>18</v>
      </c>
      <c r="L474" s="8"/>
      <c r="M474" s="8"/>
      <c r="N474" s="8">
        <v>1.3</v>
      </c>
      <c r="O474" s="8">
        <v>0.1</v>
      </c>
      <c r="P474" s="105">
        <v>10</v>
      </c>
      <c r="Q474" s="8"/>
      <c r="R474" s="8"/>
      <c r="S474" s="8"/>
      <c r="T474" s="7"/>
      <c r="U474" s="4"/>
      <c r="V474" s="5"/>
      <c r="W474" s="5"/>
      <c r="X474" s="5"/>
      <c r="Y474" s="5"/>
      <c r="Z474" s="4" t="s">
        <v>4395</v>
      </c>
      <c r="AA474" s="107">
        <v>42461</v>
      </c>
      <c r="AB474" s="107">
        <v>42328</v>
      </c>
      <c r="AC474" s="4" t="s">
        <v>45</v>
      </c>
      <c r="AD474" s="4" t="s">
        <v>4778</v>
      </c>
    </row>
    <row r="475" spans="1:30" ht="252.75" x14ac:dyDescent="0.25">
      <c r="A475" s="3">
        <v>2214330</v>
      </c>
      <c r="B475" s="4" t="s">
        <v>241</v>
      </c>
      <c r="C475" s="4" t="s">
        <v>242</v>
      </c>
      <c r="D475" s="4" t="s">
        <v>1966</v>
      </c>
      <c r="E475" s="4" t="s">
        <v>1967</v>
      </c>
      <c r="F475" s="4"/>
      <c r="G475" s="4" t="s">
        <v>4268</v>
      </c>
      <c r="H475" s="4" t="s">
        <v>22</v>
      </c>
      <c r="I475" s="4" t="s">
        <v>4269</v>
      </c>
      <c r="J475" s="4" t="s">
        <v>21</v>
      </c>
      <c r="K475" s="9">
        <v>22</v>
      </c>
      <c r="L475" s="5"/>
      <c r="M475" s="5"/>
      <c r="N475" s="5">
        <v>2.27</v>
      </c>
      <c r="O475" s="5"/>
      <c r="P475" s="106">
        <v>13</v>
      </c>
      <c r="Q475" s="5"/>
      <c r="R475" s="5"/>
      <c r="S475" s="5"/>
      <c r="T475" s="4"/>
      <c r="U475" s="4"/>
      <c r="V475" s="5"/>
      <c r="W475" s="5"/>
      <c r="X475" s="5"/>
      <c r="Y475" s="5"/>
      <c r="Z475" s="4" t="s">
        <v>4745</v>
      </c>
      <c r="AA475" s="107">
        <v>41913</v>
      </c>
      <c r="AB475" s="107">
        <v>41817</v>
      </c>
      <c r="AC475" s="4" t="s">
        <v>45</v>
      </c>
      <c r="AD475" s="4" t="s">
        <v>4779</v>
      </c>
    </row>
    <row r="476" spans="1:30" ht="264.75" x14ac:dyDescent="0.25">
      <c r="A476" s="6">
        <v>2236287</v>
      </c>
      <c r="B476" s="7" t="s">
        <v>241</v>
      </c>
      <c r="C476" s="7" t="s">
        <v>242</v>
      </c>
      <c r="D476" s="7" t="s">
        <v>1968</v>
      </c>
      <c r="E476" s="7" t="s">
        <v>1969</v>
      </c>
      <c r="F476" s="7"/>
      <c r="G476" s="7" t="s">
        <v>4268</v>
      </c>
      <c r="H476" s="7" t="s">
        <v>22</v>
      </c>
      <c r="I476" s="7" t="s">
        <v>4269</v>
      </c>
      <c r="J476" s="7" t="s">
        <v>21</v>
      </c>
      <c r="K476" s="10">
        <v>23</v>
      </c>
      <c r="L476" s="8"/>
      <c r="M476" s="8"/>
      <c r="N476" s="8">
        <v>1.1000000000000001</v>
      </c>
      <c r="O476" s="8">
        <v>0.1</v>
      </c>
      <c r="P476" s="105">
        <v>13</v>
      </c>
      <c r="Q476" s="8"/>
      <c r="R476" s="8"/>
      <c r="S476" s="8"/>
      <c r="T476" s="7"/>
      <c r="U476" s="4"/>
      <c r="V476" s="5"/>
      <c r="W476" s="5"/>
      <c r="X476" s="5"/>
      <c r="Y476" s="5"/>
      <c r="Z476" s="4" t="s">
        <v>4470</v>
      </c>
      <c r="AA476" s="107">
        <v>42248</v>
      </c>
      <c r="AB476" s="107">
        <v>42107</v>
      </c>
      <c r="AC476" s="4" t="s">
        <v>45</v>
      </c>
      <c r="AD476" s="4" t="s">
        <v>4780</v>
      </c>
    </row>
    <row r="477" spans="1:30" ht="300.75" x14ac:dyDescent="0.25">
      <c r="A477" s="3">
        <v>2238151</v>
      </c>
      <c r="B477" s="4" t="s">
        <v>241</v>
      </c>
      <c r="C477" s="4" t="s">
        <v>242</v>
      </c>
      <c r="D477" s="4" t="s">
        <v>1970</v>
      </c>
      <c r="E477" s="4" t="s">
        <v>1971</v>
      </c>
      <c r="F477" s="4"/>
      <c r="G477" s="4" t="s">
        <v>4268</v>
      </c>
      <c r="H477" s="4" t="s">
        <v>22</v>
      </c>
      <c r="I477" s="4" t="s">
        <v>4269</v>
      </c>
      <c r="J477" s="4" t="s">
        <v>21</v>
      </c>
      <c r="K477" s="9">
        <v>18</v>
      </c>
      <c r="L477" s="5"/>
      <c r="M477" s="5"/>
      <c r="N477" s="5">
        <v>1.2</v>
      </c>
      <c r="O477" s="5">
        <v>0.1</v>
      </c>
      <c r="P477" s="106">
        <v>10</v>
      </c>
      <c r="Q477" s="5"/>
      <c r="R477" s="5"/>
      <c r="S477" s="5"/>
      <c r="T477" s="4"/>
      <c r="U477" s="4"/>
      <c r="V477" s="5"/>
      <c r="W477" s="5"/>
      <c r="X477" s="5"/>
      <c r="Y477" s="5"/>
      <c r="Z477" s="4" t="s">
        <v>4736</v>
      </c>
      <c r="AA477" s="107">
        <v>42248</v>
      </c>
      <c r="AB477" s="107">
        <v>42186</v>
      </c>
      <c r="AC477" s="4" t="s">
        <v>45</v>
      </c>
      <c r="AD477" s="4" t="s">
        <v>4781</v>
      </c>
    </row>
    <row r="478" spans="1:30" ht="216.75" x14ac:dyDescent="0.25">
      <c r="A478" s="6">
        <v>2238152</v>
      </c>
      <c r="B478" s="7" t="s">
        <v>241</v>
      </c>
      <c r="C478" s="7" t="s">
        <v>242</v>
      </c>
      <c r="D478" s="7" t="s">
        <v>1972</v>
      </c>
      <c r="E478" s="7" t="s">
        <v>1973</v>
      </c>
      <c r="F478" s="7"/>
      <c r="G478" s="7" t="s">
        <v>4268</v>
      </c>
      <c r="H478" s="7" t="s">
        <v>22</v>
      </c>
      <c r="I478" s="7" t="s">
        <v>4269</v>
      </c>
      <c r="J478" s="7" t="s">
        <v>21</v>
      </c>
      <c r="K478" s="10">
        <v>18</v>
      </c>
      <c r="L478" s="8"/>
      <c r="M478" s="8"/>
      <c r="N478" s="8">
        <v>0.9</v>
      </c>
      <c r="O478" s="8">
        <v>0.1</v>
      </c>
      <c r="P478" s="105">
        <v>10</v>
      </c>
      <c r="Q478" s="8"/>
      <c r="R478" s="8"/>
      <c r="S478" s="8"/>
      <c r="T478" s="7"/>
      <c r="U478" s="4"/>
      <c r="V478" s="5"/>
      <c r="W478" s="5"/>
      <c r="X478" s="5"/>
      <c r="Y478" s="5"/>
      <c r="Z478" s="4" t="s">
        <v>4395</v>
      </c>
      <c r="AA478" s="107">
        <v>42248</v>
      </c>
      <c r="AB478" s="107">
        <v>42122</v>
      </c>
      <c r="AC478" s="4" t="s">
        <v>45</v>
      </c>
      <c r="AD478" s="4" t="s">
        <v>4782</v>
      </c>
    </row>
    <row r="479" spans="1:30" ht="216.75" x14ac:dyDescent="0.25">
      <c r="A479" s="3">
        <v>2238154</v>
      </c>
      <c r="B479" s="4" t="s">
        <v>241</v>
      </c>
      <c r="C479" s="4" t="s">
        <v>242</v>
      </c>
      <c r="D479" s="4" t="s">
        <v>1974</v>
      </c>
      <c r="E479" s="4" t="s">
        <v>1975</v>
      </c>
      <c r="F479" s="4"/>
      <c r="G479" s="4" t="s">
        <v>4268</v>
      </c>
      <c r="H479" s="4" t="s">
        <v>22</v>
      </c>
      <c r="I479" s="4" t="s">
        <v>4269</v>
      </c>
      <c r="J479" s="4" t="s">
        <v>21</v>
      </c>
      <c r="K479" s="9">
        <v>18</v>
      </c>
      <c r="L479" s="5"/>
      <c r="M479" s="5"/>
      <c r="N479" s="5">
        <v>0.8</v>
      </c>
      <c r="O479" s="5">
        <v>0.1</v>
      </c>
      <c r="P479" s="106">
        <v>10</v>
      </c>
      <c r="Q479" s="5"/>
      <c r="R479" s="5"/>
      <c r="S479" s="5"/>
      <c r="T479" s="4"/>
      <c r="U479" s="4"/>
      <c r="V479" s="5"/>
      <c r="W479" s="5"/>
      <c r="X479" s="5"/>
      <c r="Y479" s="5"/>
      <c r="Z479" s="4" t="s">
        <v>4395</v>
      </c>
      <c r="AA479" s="107">
        <v>42248</v>
      </c>
      <c r="AB479" s="107">
        <v>42122</v>
      </c>
      <c r="AC479" s="4" t="s">
        <v>45</v>
      </c>
      <c r="AD479" s="4" t="s">
        <v>4783</v>
      </c>
    </row>
    <row r="480" spans="1:30" ht="276.75" x14ac:dyDescent="0.25">
      <c r="A480" s="6">
        <v>2238155</v>
      </c>
      <c r="B480" s="7" t="s">
        <v>241</v>
      </c>
      <c r="C480" s="7" t="s">
        <v>242</v>
      </c>
      <c r="D480" s="7" t="s">
        <v>1976</v>
      </c>
      <c r="E480" s="7" t="s">
        <v>1977</v>
      </c>
      <c r="F480" s="7"/>
      <c r="G480" s="7" t="s">
        <v>4268</v>
      </c>
      <c r="H480" s="7" t="s">
        <v>22</v>
      </c>
      <c r="I480" s="7" t="s">
        <v>4269</v>
      </c>
      <c r="J480" s="7" t="s">
        <v>21</v>
      </c>
      <c r="K480" s="10">
        <v>17</v>
      </c>
      <c r="L480" s="8"/>
      <c r="M480" s="8"/>
      <c r="N480" s="8">
        <v>1.2</v>
      </c>
      <c r="O480" s="8">
        <v>0.1</v>
      </c>
      <c r="P480" s="105">
        <v>10</v>
      </c>
      <c r="Q480" s="8"/>
      <c r="R480" s="8"/>
      <c r="S480" s="8"/>
      <c r="T480" s="7"/>
      <c r="U480" s="4"/>
      <c r="V480" s="5"/>
      <c r="W480" s="5"/>
      <c r="X480" s="5"/>
      <c r="Y480" s="5"/>
      <c r="Z480" s="4" t="s">
        <v>4734</v>
      </c>
      <c r="AA480" s="107">
        <v>42248</v>
      </c>
      <c r="AB480" s="107">
        <v>42186</v>
      </c>
      <c r="AC480" s="4" t="s">
        <v>45</v>
      </c>
      <c r="AD480" s="4" t="s">
        <v>4784</v>
      </c>
    </row>
    <row r="481" spans="1:30" ht="72.75" x14ac:dyDescent="0.25">
      <c r="A481" s="3">
        <v>2242701</v>
      </c>
      <c r="B481" s="4" t="s">
        <v>241</v>
      </c>
      <c r="C481" s="4" t="s">
        <v>242</v>
      </c>
      <c r="D481" s="4" t="s">
        <v>1978</v>
      </c>
      <c r="E481" s="4" t="s">
        <v>1979</v>
      </c>
      <c r="F481" s="4"/>
      <c r="G481" s="4" t="s">
        <v>29</v>
      </c>
      <c r="H481" s="4" t="s">
        <v>27</v>
      </c>
      <c r="I481" s="4" t="s">
        <v>4269</v>
      </c>
      <c r="J481" s="4" t="s">
        <v>21</v>
      </c>
      <c r="K481" s="9">
        <v>1</v>
      </c>
      <c r="L481" s="5"/>
      <c r="M481" s="5"/>
      <c r="N481" s="5">
        <v>1.3</v>
      </c>
      <c r="O481" s="5">
        <v>0.1</v>
      </c>
      <c r="P481" s="106">
        <v>3</v>
      </c>
      <c r="Q481" s="5"/>
      <c r="R481" s="5"/>
      <c r="S481" s="5"/>
      <c r="T481" s="4"/>
      <c r="U481" s="4"/>
      <c r="V481" s="5"/>
      <c r="W481" s="5"/>
      <c r="X481" s="5"/>
      <c r="Y481" s="5"/>
      <c r="Z481" s="4" t="s">
        <v>2963</v>
      </c>
      <c r="AA481" s="107">
        <v>42248</v>
      </c>
      <c r="AB481" s="107">
        <v>42186</v>
      </c>
      <c r="AC481" s="4" t="s">
        <v>45</v>
      </c>
      <c r="AD481" s="4" t="s">
        <v>4785</v>
      </c>
    </row>
    <row r="482" spans="1:30" ht="132.75" x14ac:dyDescent="0.25">
      <c r="A482" s="6">
        <v>2241730</v>
      </c>
      <c r="B482" s="7" t="s">
        <v>241</v>
      </c>
      <c r="C482" s="7" t="s">
        <v>242</v>
      </c>
      <c r="D482" s="7" t="s">
        <v>1980</v>
      </c>
      <c r="E482" s="7" t="s">
        <v>1981</v>
      </c>
      <c r="F482" s="7"/>
      <c r="G482" s="7" t="s">
        <v>29</v>
      </c>
      <c r="H482" s="7" t="s">
        <v>22</v>
      </c>
      <c r="I482" s="7" t="s">
        <v>4269</v>
      </c>
      <c r="J482" s="7" t="s">
        <v>21</v>
      </c>
      <c r="K482" s="10">
        <v>9</v>
      </c>
      <c r="L482" s="8"/>
      <c r="M482" s="8"/>
      <c r="N482" s="8">
        <v>1.1200000000000001</v>
      </c>
      <c r="O482" s="8">
        <v>0.12</v>
      </c>
      <c r="P482" s="105">
        <v>3</v>
      </c>
      <c r="Q482" s="8"/>
      <c r="R482" s="8"/>
      <c r="S482" s="8"/>
      <c r="T482" s="7"/>
      <c r="U482" s="4"/>
      <c r="V482" s="5"/>
      <c r="W482" s="5"/>
      <c r="X482" s="5"/>
      <c r="Y482" s="5"/>
      <c r="Z482" s="4" t="s">
        <v>4711</v>
      </c>
      <c r="AA482" s="107">
        <v>42309</v>
      </c>
      <c r="AB482" s="107">
        <v>42173</v>
      </c>
      <c r="AC482" s="4" t="s">
        <v>45</v>
      </c>
      <c r="AD482" s="4" t="s">
        <v>4786</v>
      </c>
    </row>
    <row r="483" spans="1:30" ht="264.75" x14ac:dyDescent="0.25">
      <c r="A483" s="3">
        <v>2238465</v>
      </c>
      <c r="B483" s="4" t="s">
        <v>241</v>
      </c>
      <c r="C483" s="4" t="s">
        <v>242</v>
      </c>
      <c r="D483" s="4" t="s">
        <v>1982</v>
      </c>
      <c r="E483" s="4" t="s">
        <v>1983</v>
      </c>
      <c r="F483" s="4"/>
      <c r="G483" s="4" t="s">
        <v>4268</v>
      </c>
      <c r="H483" s="4" t="s">
        <v>22</v>
      </c>
      <c r="I483" s="4" t="s">
        <v>4269</v>
      </c>
      <c r="J483" s="4" t="s">
        <v>21</v>
      </c>
      <c r="K483" s="9">
        <v>18</v>
      </c>
      <c r="L483" s="5"/>
      <c r="M483" s="5"/>
      <c r="N483" s="5">
        <v>1.3</v>
      </c>
      <c r="O483" s="5">
        <v>0.1</v>
      </c>
      <c r="P483" s="106">
        <v>13</v>
      </c>
      <c r="Q483" s="5"/>
      <c r="R483" s="5"/>
      <c r="S483" s="5"/>
      <c r="T483" s="4"/>
      <c r="U483" s="4"/>
      <c r="V483" s="5"/>
      <c r="W483" s="5"/>
      <c r="X483" s="5"/>
      <c r="Y483" s="5"/>
      <c r="Z483" s="4" t="s">
        <v>4470</v>
      </c>
      <c r="AA483" s="107">
        <v>42248</v>
      </c>
      <c r="AB483" s="107">
        <v>42124</v>
      </c>
      <c r="AC483" s="4" t="s">
        <v>45</v>
      </c>
      <c r="AD483" s="4" t="s">
        <v>4787</v>
      </c>
    </row>
    <row r="484" spans="1:30" ht="216.75" x14ac:dyDescent="0.25">
      <c r="A484" s="6">
        <v>2238466</v>
      </c>
      <c r="B484" s="7" t="s">
        <v>241</v>
      </c>
      <c r="C484" s="7" t="s">
        <v>242</v>
      </c>
      <c r="D484" s="7" t="s">
        <v>1984</v>
      </c>
      <c r="E484" s="7" t="s">
        <v>1985</v>
      </c>
      <c r="F484" s="7"/>
      <c r="G484" s="7" t="s">
        <v>4268</v>
      </c>
      <c r="H484" s="7" t="s">
        <v>22</v>
      </c>
      <c r="I484" s="7" t="s">
        <v>4269</v>
      </c>
      <c r="J484" s="7" t="s">
        <v>21</v>
      </c>
      <c r="K484" s="10">
        <v>18</v>
      </c>
      <c r="L484" s="8"/>
      <c r="M484" s="8"/>
      <c r="N484" s="8">
        <v>1.2</v>
      </c>
      <c r="O484" s="8">
        <v>0.1</v>
      </c>
      <c r="P484" s="105">
        <v>10</v>
      </c>
      <c r="Q484" s="8"/>
      <c r="R484" s="8"/>
      <c r="S484" s="8"/>
      <c r="T484" s="7"/>
      <c r="U484" s="4"/>
      <c r="V484" s="5"/>
      <c r="W484" s="5"/>
      <c r="X484" s="5"/>
      <c r="Y484" s="5"/>
      <c r="Z484" s="4" t="s">
        <v>4395</v>
      </c>
      <c r="AA484" s="107">
        <v>42248</v>
      </c>
      <c r="AB484" s="107">
        <v>42124</v>
      </c>
      <c r="AC484" s="4" t="s">
        <v>45</v>
      </c>
      <c r="AD484" s="4" t="s">
        <v>4788</v>
      </c>
    </row>
    <row r="485" spans="1:30" ht="216.75" x14ac:dyDescent="0.25">
      <c r="A485" s="3">
        <v>2238467</v>
      </c>
      <c r="B485" s="4" t="s">
        <v>241</v>
      </c>
      <c r="C485" s="4" t="s">
        <v>242</v>
      </c>
      <c r="D485" s="4" t="s">
        <v>1986</v>
      </c>
      <c r="E485" s="4" t="s">
        <v>1987</v>
      </c>
      <c r="F485" s="4"/>
      <c r="G485" s="4" t="s">
        <v>4268</v>
      </c>
      <c r="H485" s="4" t="s">
        <v>22</v>
      </c>
      <c r="I485" s="4" t="s">
        <v>4269</v>
      </c>
      <c r="J485" s="4" t="s">
        <v>21</v>
      </c>
      <c r="K485" s="9">
        <v>18</v>
      </c>
      <c r="L485" s="5"/>
      <c r="M485" s="5"/>
      <c r="N485" s="5">
        <v>1.2</v>
      </c>
      <c r="O485" s="5">
        <v>0.1</v>
      </c>
      <c r="P485" s="106">
        <v>10</v>
      </c>
      <c r="Q485" s="5"/>
      <c r="R485" s="5"/>
      <c r="S485" s="5"/>
      <c r="T485" s="4"/>
      <c r="U485" s="4"/>
      <c r="V485" s="5"/>
      <c r="W485" s="5"/>
      <c r="X485" s="5"/>
      <c r="Y485" s="5"/>
      <c r="Z485" s="4" t="s">
        <v>4395</v>
      </c>
      <c r="AA485" s="107">
        <v>42248</v>
      </c>
      <c r="AB485" s="107">
        <v>42124</v>
      </c>
      <c r="AC485" s="4" t="s">
        <v>45</v>
      </c>
      <c r="AD485" s="4" t="s">
        <v>4789</v>
      </c>
    </row>
    <row r="486" spans="1:30" ht="300.75" x14ac:dyDescent="0.25">
      <c r="A486" s="6">
        <v>2284004</v>
      </c>
      <c r="B486" s="7" t="s">
        <v>241</v>
      </c>
      <c r="C486" s="7" t="s">
        <v>242</v>
      </c>
      <c r="D486" s="7" t="s">
        <v>1988</v>
      </c>
      <c r="E486" s="7" t="s">
        <v>1989</v>
      </c>
      <c r="F486" s="7"/>
      <c r="G486" s="7" t="s">
        <v>4268</v>
      </c>
      <c r="H486" s="7" t="s">
        <v>22</v>
      </c>
      <c r="I486" s="7" t="s">
        <v>4269</v>
      </c>
      <c r="J486" s="7" t="s">
        <v>21</v>
      </c>
      <c r="K486" s="10">
        <v>23</v>
      </c>
      <c r="L486" s="8"/>
      <c r="M486" s="8"/>
      <c r="N486" s="8">
        <v>0.9</v>
      </c>
      <c r="O486" s="8">
        <v>0.1</v>
      </c>
      <c r="P486" s="105">
        <v>1</v>
      </c>
      <c r="Q486" s="8"/>
      <c r="R486" s="8"/>
      <c r="S486" s="8"/>
      <c r="T486" s="7"/>
      <c r="U486" s="4"/>
      <c r="V486" s="5"/>
      <c r="W486" s="5"/>
      <c r="X486" s="5"/>
      <c r="Y486" s="5"/>
      <c r="Z486" s="4" t="s">
        <v>4736</v>
      </c>
      <c r="AA486" s="107">
        <v>42795</v>
      </c>
      <c r="AB486" s="107">
        <v>43222</v>
      </c>
      <c r="AC486" s="4" t="s">
        <v>45</v>
      </c>
      <c r="AD486" s="4" t="s">
        <v>4790</v>
      </c>
    </row>
    <row r="487" spans="1:30" ht="216.75" x14ac:dyDescent="0.25">
      <c r="A487" s="3">
        <v>2284001</v>
      </c>
      <c r="B487" s="4" t="s">
        <v>241</v>
      </c>
      <c r="C487" s="4" t="s">
        <v>242</v>
      </c>
      <c r="D487" s="4" t="s">
        <v>1990</v>
      </c>
      <c r="E487" s="4" t="s">
        <v>1991</v>
      </c>
      <c r="F487" s="4"/>
      <c r="G487" s="4" t="s">
        <v>4268</v>
      </c>
      <c r="H487" s="4" t="s">
        <v>22</v>
      </c>
      <c r="I487" s="4" t="s">
        <v>4269</v>
      </c>
      <c r="J487" s="4" t="s">
        <v>21</v>
      </c>
      <c r="K487" s="9">
        <v>18</v>
      </c>
      <c r="L487" s="5"/>
      <c r="M487" s="5"/>
      <c r="N487" s="5">
        <v>1.3</v>
      </c>
      <c r="O487" s="5">
        <v>0.1</v>
      </c>
      <c r="P487" s="106">
        <v>10</v>
      </c>
      <c r="Q487" s="5"/>
      <c r="R487" s="5"/>
      <c r="S487" s="5"/>
      <c r="T487" s="4"/>
      <c r="U487" s="4"/>
      <c r="V487" s="5"/>
      <c r="W487" s="5"/>
      <c r="X487" s="5"/>
      <c r="Y487" s="5"/>
      <c r="Z487" s="4" t="s">
        <v>4395</v>
      </c>
      <c r="AA487" s="107">
        <v>42795</v>
      </c>
      <c r="AB487" s="107">
        <v>42683</v>
      </c>
      <c r="AC487" s="4" t="s">
        <v>45</v>
      </c>
      <c r="AD487" s="4" t="s">
        <v>4791</v>
      </c>
    </row>
    <row r="488" spans="1:30" ht="216.75" x14ac:dyDescent="0.25">
      <c r="A488" s="6">
        <v>2284002</v>
      </c>
      <c r="B488" s="7" t="s">
        <v>241</v>
      </c>
      <c r="C488" s="7" t="s">
        <v>242</v>
      </c>
      <c r="D488" s="7" t="s">
        <v>1992</v>
      </c>
      <c r="E488" s="7" t="s">
        <v>1993</v>
      </c>
      <c r="F488" s="7"/>
      <c r="G488" s="7" t="s">
        <v>4268</v>
      </c>
      <c r="H488" s="7" t="s">
        <v>22</v>
      </c>
      <c r="I488" s="7" t="s">
        <v>4269</v>
      </c>
      <c r="J488" s="7" t="s">
        <v>21</v>
      </c>
      <c r="K488" s="10">
        <v>18</v>
      </c>
      <c r="L488" s="8"/>
      <c r="M488" s="8"/>
      <c r="N488" s="8">
        <v>1.3</v>
      </c>
      <c r="O488" s="8">
        <v>0.1</v>
      </c>
      <c r="P488" s="105">
        <v>10</v>
      </c>
      <c r="Q488" s="8"/>
      <c r="R488" s="8"/>
      <c r="S488" s="8"/>
      <c r="T488" s="7"/>
      <c r="U488" s="4"/>
      <c r="V488" s="5"/>
      <c r="W488" s="5"/>
      <c r="X488" s="5"/>
      <c r="Y488" s="5"/>
      <c r="Z488" s="4" t="s">
        <v>4395</v>
      </c>
      <c r="AA488" s="107">
        <v>42795</v>
      </c>
      <c r="AB488" s="107">
        <v>42683</v>
      </c>
      <c r="AC488" s="4" t="s">
        <v>45</v>
      </c>
      <c r="AD488" s="4" t="s">
        <v>4792</v>
      </c>
    </row>
    <row r="489" spans="1:30" ht="216.75" x14ac:dyDescent="0.25">
      <c r="A489" s="3">
        <v>2283998</v>
      </c>
      <c r="B489" s="4" t="s">
        <v>241</v>
      </c>
      <c r="C489" s="4" t="s">
        <v>242</v>
      </c>
      <c r="D489" s="4" t="s">
        <v>1994</v>
      </c>
      <c r="E489" s="4" t="s">
        <v>1995</v>
      </c>
      <c r="F489" s="4"/>
      <c r="G489" s="4" t="s">
        <v>4268</v>
      </c>
      <c r="H489" s="4" t="s">
        <v>22</v>
      </c>
      <c r="I489" s="4" t="s">
        <v>4269</v>
      </c>
      <c r="J489" s="4" t="s">
        <v>21</v>
      </c>
      <c r="K489" s="9">
        <v>18</v>
      </c>
      <c r="L489" s="5"/>
      <c r="M489" s="5"/>
      <c r="N489" s="5">
        <v>1.3</v>
      </c>
      <c r="O489" s="5">
        <v>0.1</v>
      </c>
      <c r="P489" s="106">
        <v>10</v>
      </c>
      <c r="Q489" s="5"/>
      <c r="R489" s="5"/>
      <c r="S489" s="5"/>
      <c r="T489" s="4"/>
      <c r="U489" s="4"/>
      <c r="V489" s="5"/>
      <c r="W489" s="5"/>
      <c r="X489" s="5"/>
      <c r="Y489" s="5"/>
      <c r="Z489" s="4" t="s">
        <v>4395</v>
      </c>
      <c r="AA489" s="107">
        <v>42795</v>
      </c>
      <c r="AB489" s="107">
        <v>42683</v>
      </c>
      <c r="AC489" s="4" t="s">
        <v>45</v>
      </c>
      <c r="AD489" s="4" t="s">
        <v>4793</v>
      </c>
    </row>
    <row r="490" spans="1:30" ht="264.75" x14ac:dyDescent="0.25">
      <c r="A490" s="6">
        <v>2279140</v>
      </c>
      <c r="B490" s="7" t="s">
        <v>241</v>
      </c>
      <c r="C490" s="7" t="s">
        <v>242</v>
      </c>
      <c r="D490" s="7" t="s">
        <v>1996</v>
      </c>
      <c r="E490" s="7" t="s">
        <v>1997</v>
      </c>
      <c r="F490" s="7"/>
      <c r="G490" s="7" t="s">
        <v>4268</v>
      </c>
      <c r="H490" s="7" t="s">
        <v>22</v>
      </c>
      <c r="I490" s="7" t="s">
        <v>4269</v>
      </c>
      <c r="J490" s="7" t="s">
        <v>21</v>
      </c>
      <c r="K490" s="10">
        <v>26</v>
      </c>
      <c r="L490" s="8"/>
      <c r="M490" s="8"/>
      <c r="N490" s="8">
        <v>1.3</v>
      </c>
      <c r="O490" s="8">
        <v>0.2</v>
      </c>
      <c r="P490" s="105">
        <v>1</v>
      </c>
      <c r="Q490" s="8"/>
      <c r="R490" s="8"/>
      <c r="S490" s="8"/>
      <c r="T490" s="7"/>
      <c r="U490" s="4"/>
      <c r="V490" s="5"/>
      <c r="W490" s="5"/>
      <c r="X490" s="5"/>
      <c r="Y490" s="5"/>
      <c r="Z490" s="4" t="s">
        <v>4729</v>
      </c>
      <c r="AA490" s="107">
        <v>42794</v>
      </c>
      <c r="AB490" s="107">
        <v>42628</v>
      </c>
      <c r="AC490" s="4" t="s">
        <v>45</v>
      </c>
      <c r="AD490" s="4" t="s">
        <v>4794</v>
      </c>
    </row>
    <row r="491" spans="1:30" ht="96.75" x14ac:dyDescent="0.25">
      <c r="A491" s="3">
        <v>2297337</v>
      </c>
      <c r="B491" s="4" t="s">
        <v>241</v>
      </c>
      <c r="C491" s="4" t="s">
        <v>242</v>
      </c>
      <c r="D491" s="4" t="s">
        <v>1998</v>
      </c>
      <c r="E491" s="4" t="s">
        <v>1999</v>
      </c>
      <c r="F491" s="4"/>
      <c r="G491" s="4" t="s">
        <v>29</v>
      </c>
      <c r="H491" s="4" t="s">
        <v>22</v>
      </c>
      <c r="I491" s="4" t="s">
        <v>4209</v>
      </c>
      <c r="J491" s="4" t="s">
        <v>28</v>
      </c>
      <c r="K491" s="9">
        <v>8</v>
      </c>
      <c r="L491" s="5"/>
      <c r="M491" s="5"/>
      <c r="N491" s="5">
        <v>0.35</v>
      </c>
      <c r="O491" s="5">
        <v>0</v>
      </c>
      <c r="P491" s="106">
        <v>5</v>
      </c>
      <c r="Q491" s="5"/>
      <c r="R491" s="5"/>
      <c r="S491" s="5"/>
      <c r="T491" s="4"/>
      <c r="U491" s="4"/>
      <c r="V491" s="5"/>
      <c r="W491" s="5"/>
      <c r="X491" s="5"/>
      <c r="Y491" s="5"/>
      <c r="Z491" s="4" t="s">
        <v>4795</v>
      </c>
      <c r="AA491" s="107">
        <v>42993</v>
      </c>
      <c r="AB491" s="107">
        <v>42893</v>
      </c>
      <c r="AC491" s="4" t="s">
        <v>45</v>
      </c>
      <c r="AD491" s="4" t="s">
        <v>4796</v>
      </c>
    </row>
    <row r="492" spans="1:30" ht="180.75" x14ac:dyDescent="0.25">
      <c r="A492" s="6">
        <v>2297338</v>
      </c>
      <c r="B492" s="7" t="s">
        <v>241</v>
      </c>
      <c r="C492" s="7" t="s">
        <v>242</v>
      </c>
      <c r="D492" s="7" t="s">
        <v>2000</v>
      </c>
      <c r="E492" s="7" t="s">
        <v>2001</v>
      </c>
      <c r="F492" s="7"/>
      <c r="G492" s="7" t="s">
        <v>29</v>
      </c>
      <c r="H492" s="7" t="s">
        <v>22</v>
      </c>
      <c r="I492" s="7" t="s">
        <v>4209</v>
      </c>
      <c r="J492" s="7" t="s">
        <v>28</v>
      </c>
      <c r="K492" s="10">
        <v>8</v>
      </c>
      <c r="L492" s="8"/>
      <c r="M492" s="8"/>
      <c r="N492" s="8">
        <v>0.68</v>
      </c>
      <c r="O492" s="8">
        <v>0</v>
      </c>
      <c r="P492" s="105">
        <v>5</v>
      </c>
      <c r="Q492" s="8"/>
      <c r="R492" s="8"/>
      <c r="S492" s="8"/>
      <c r="T492" s="7"/>
      <c r="U492" s="4"/>
      <c r="V492" s="5"/>
      <c r="W492" s="5"/>
      <c r="X492" s="5"/>
      <c r="Y492" s="5"/>
      <c r="Z492" s="4" t="s">
        <v>4797</v>
      </c>
      <c r="AA492" s="107">
        <v>42993</v>
      </c>
      <c r="AB492" s="107">
        <v>42893</v>
      </c>
      <c r="AC492" s="4" t="s">
        <v>45</v>
      </c>
      <c r="AD492" s="4" t="s">
        <v>4798</v>
      </c>
    </row>
    <row r="493" spans="1:30" ht="96.75" x14ac:dyDescent="0.25">
      <c r="A493" s="3">
        <v>2303607</v>
      </c>
      <c r="B493" s="4" t="s">
        <v>241</v>
      </c>
      <c r="C493" s="4" t="s">
        <v>242</v>
      </c>
      <c r="D493" s="4" t="s">
        <v>2002</v>
      </c>
      <c r="E493" s="4" t="s">
        <v>2003</v>
      </c>
      <c r="F493" s="4"/>
      <c r="G493" s="4" t="s">
        <v>29</v>
      </c>
      <c r="H493" s="4" t="s">
        <v>3426</v>
      </c>
      <c r="I493" s="4" t="s">
        <v>4209</v>
      </c>
      <c r="J493" s="4" t="s">
        <v>28</v>
      </c>
      <c r="K493" s="9">
        <v>8</v>
      </c>
      <c r="L493" s="5"/>
      <c r="M493" s="5"/>
      <c r="N493" s="5">
        <v>0.35</v>
      </c>
      <c r="O493" s="5">
        <v>0</v>
      </c>
      <c r="P493" s="106">
        <v>5</v>
      </c>
      <c r="Q493" s="5"/>
      <c r="R493" s="5"/>
      <c r="S493" s="5"/>
      <c r="T493" s="4"/>
      <c r="U493" s="4"/>
      <c r="V493" s="5"/>
      <c r="W493" s="5"/>
      <c r="X493" s="5"/>
      <c r="Y493" s="5"/>
      <c r="Z493" s="4" t="s">
        <v>4795</v>
      </c>
      <c r="AA493" s="107">
        <v>43056</v>
      </c>
      <c r="AB493" s="107">
        <v>42992</v>
      </c>
      <c r="AC493" s="4" t="s">
        <v>45</v>
      </c>
      <c r="AD493" s="4" t="s">
        <v>4799</v>
      </c>
    </row>
    <row r="494" spans="1:30" ht="144.75" x14ac:dyDescent="0.25">
      <c r="A494" s="6">
        <v>2303608</v>
      </c>
      <c r="B494" s="7" t="s">
        <v>241</v>
      </c>
      <c r="C494" s="7" t="s">
        <v>242</v>
      </c>
      <c r="D494" s="7" t="s">
        <v>2004</v>
      </c>
      <c r="E494" s="7" t="s">
        <v>2005</v>
      </c>
      <c r="F494" s="7"/>
      <c r="G494" s="7" t="s">
        <v>29</v>
      </c>
      <c r="H494" s="7" t="s">
        <v>3426</v>
      </c>
      <c r="I494" s="7" t="s">
        <v>4209</v>
      </c>
      <c r="J494" s="7" t="s">
        <v>28</v>
      </c>
      <c r="K494" s="10">
        <v>8</v>
      </c>
      <c r="L494" s="8"/>
      <c r="M494" s="8"/>
      <c r="N494" s="8">
        <v>0.68</v>
      </c>
      <c r="O494" s="8">
        <v>0</v>
      </c>
      <c r="P494" s="105">
        <v>5</v>
      </c>
      <c r="Q494" s="8"/>
      <c r="R494" s="8"/>
      <c r="S494" s="8"/>
      <c r="T494" s="7"/>
      <c r="U494" s="4"/>
      <c r="V494" s="5"/>
      <c r="W494" s="5"/>
      <c r="X494" s="5"/>
      <c r="Y494" s="5"/>
      <c r="Z494" s="4" t="s">
        <v>2779</v>
      </c>
      <c r="AA494" s="107">
        <v>43056</v>
      </c>
      <c r="AB494" s="107">
        <v>42992</v>
      </c>
      <c r="AC494" s="4" t="s">
        <v>45</v>
      </c>
      <c r="AD494" s="4" t="s">
        <v>4800</v>
      </c>
    </row>
    <row r="495" spans="1:30" ht="96.75" x14ac:dyDescent="0.25">
      <c r="A495" s="3">
        <v>2307691</v>
      </c>
      <c r="B495" s="4" t="s">
        <v>241</v>
      </c>
      <c r="C495" s="4" t="s">
        <v>242</v>
      </c>
      <c r="D495" s="4" t="s">
        <v>4801</v>
      </c>
      <c r="E495" s="4" t="s">
        <v>4802</v>
      </c>
      <c r="F495" s="4"/>
      <c r="G495" s="4" t="s">
        <v>29</v>
      </c>
      <c r="H495" s="4" t="s">
        <v>22</v>
      </c>
      <c r="I495" s="4" t="s">
        <v>4209</v>
      </c>
      <c r="J495" s="4" t="s">
        <v>28</v>
      </c>
      <c r="K495" s="9">
        <v>8</v>
      </c>
      <c r="L495" s="5"/>
      <c r="M495" s="5"/>
      <c r="N495" s="5">
        <v>0.36</v>
      </c>
      <c r="O495" s="5">
        <v>0</v>
      </c>
      <c r="P495" s="106">
        <v>5</v>
      </c>
      <c r="Q495" s="5"/>
      <c r="R495" s="5"/>
      <c r="S495" s="5"/>
      <c r="T495" s="4"/>
      <c r="U495" s="4"/>
      <c r="V495" s="5"/>
      <c r="W495" s="5"/>
      <c r="X495" s="5"/>
      <c r="Y495" s="5"/>
      <c r="Z495" s="4" t="s">
        <v>4795</v>
      </c>
      <c r="AA495" s="107">
        <v>43171</v>
      </c>
      <c r="AB495" s="107">
        <v>43081</v>
      </c>
      <c r="AC495" s="4" t="s">
        <v>45</v>
      </c>
      <c r="AD495" s="4" t="s">
        <v>4803</v>
      </c>
    </row>
    <row r="496" spans="1:30" ht="144.75" x14ac:dyDescent="0.25">
      <c r="A496" s="6">
        <v>2307692</v>
      </c>
      <c r="B496" s="7" t="s">
        <v>241</v>
      </c>
      <c r="C496" s="7" t="s">
        <v>242</v>
      </c>
      <c r="D496" s="7" t="s">
        <v>4804</v>
      </c>
      <c r="E496" s="7" t="s">
        <v>4805</v>
      </c>
      <c r="F496" s="7"/>
      <c r="G496" s="7" t="s">
        <v>29</v>
      </c>
      <c r="H496" s="7" t="s">
        <v>22</v>
      </c>
      <c r="I496" s="7" t="s">
        <v>4209</v>
      </c>
      <c r="J496" s="7" t="s">
        <v>28</v>
      </c>
      <c r="K496" s="10">
        <v>8</v>
      </c>
      <c r="L496" s="8"/>
      <c r="M496" s="8"/>
      <c r="N496" s="8">
        <v>0.68</v>
      </c>
      <c r="O496" s="8">
        <v>0</v>
      </c>
      <c r="P496" s="105">
        <v>5</v>
      </c>
      <c r="Q496" s="8"/>
      <c r="R496" s="8"/>
      <c r="S496" s="8"/>
      <c r="T496" s="7"/>
      <c r="U496" s="4"/>
      <c r="V496" s="5"/>
      <c r="W496" s="5"/>
      <c r="X496" s="5"/>
      <c r="Y496" s="5"/>
      <c r="Z496" s="4" t="s">
        <v>2779</v>
      </c>
      <c r="AA496" s="107">
        <v>43171</v>
      </c>
      <c r="AB496" s="107">
        <v>43081</v>
      </c>
      <c r="AC496" s="4" t="s">
        <v>45</v>
      </c>
      <c r="AD496" s="4" t="s">
        <v>4806</v>
      </c>
    </row>
    <row r="497" spans="1:30" ht="72.75" x14ac:dyDescent="0.25">
      <c r="A497" s="3">
        <v>2312854</v>
      </c>
      <c r="B497" s="4" t="s">
        <v>241</v>
      </c>
      <c r="C497" s="4" t="s">
        <v>242</v>
      </c>
      <c r="D497" s="4" t="s">
        <v>4807</v>
      </c>
      <c r="E497" s="4" t="s">
        <v>4808</v>
      </c>
      <c r="F497" s="4"/>
      <c r="G497" s="4" t="s">
        <v>29</v>
      </c>
      <c r="H497" s="4" t="s">
        <v>3426</v>
      </c>
      <c r="I497" s="4" t="s">
        <v>4209</v>
      </c>
      <c r="J497" s="4" t="s">
        <v>28</v>
      </c>
      <c r="K497" s="9">
        <v>8</v>
      </c>
      <c r="L497" s="5"/>
      <c r="M497" s="5"/>
      <c r="N497" s="5">
        <v>0.36</v>
      </c>
      <c r="O497" s="5">
        <v>0</v>
      </c>
      <c r="P497" s="106">
        <v>5</v>
      </c>
      <c r="Q497" s="5"/>
      <c r="R497" s="5"/>
      <c r="S497" s="5"/>
      <c r="T497" s="4"/>
      <c r="U497" s="4"/>
      <c r="V497" s="5"/>
      <c r="W497" s="5"/>
      <c r="X497" s="5"/>
      <c r="Y497" s="5"/>
      <c r="Z497" s="4" t="s">
        <v>4809</v>
      </c>
      <c r="AA497" s="107">
        <v>43241</v>
      </c>
      <c r="AB497" s="107">
        <v>43175</v>
      </c>
      <c r="AC497" s="4" t="s">
        <v>45</v>
      </c>
      <c r="AD497" s="4" t="s">
        <v>4810</v>
      </c>
    </row>
    <row r="498" spans="1:30" ht="96.75" x14ac:dyDescent="0.25">
      <c r="A498" s="6">
        <v>2312855</v>
      </c>
      <c r="B498" s="7" t="s">
        <v>241</v>
      </c>
      <c r="C498" s="7" t="s">
        <v>242</v>
      </c>
      <c r="D498" s="7" t="s">
        <v>4811</v>
      </c>
      <c r="E498" s="7" t="s">
        <v>4812</v>
      </c>
      <c r="F498" s="7"/>
      <c r="G498" s="7" t="s">
        <v>29</v>
      </c>
      <c r="H498" s="7" t="s">
        <v>3426</v>
      </c>
      <c r="I498" s="7" t="s">
        <v>4209</v>
      </c>
      <c r="J498" s="7" t="s">
        <v>28</v>
      </c>
      <c r="K498" s="10">
        <v>8</v>
      </c>
      <c r="L498" s="8"/>
      <c r="M498" s="8"/>
      <c r="N498" s="8">
        <v>0.68</v>
      </c>
      <c r="O498" s="8">
        <v>0</v>
      </c>
      <c r="P498" s="105">
        <v>5</v>
      </c>
      <c r="Q498" s="8"/>
      <c r="R498" s="8"/>
      <c r="S498" s="8"/>
      <c r="T498" s="7"/>
      <c r="U498" s="4"/>
      <c r="V498" s="5"/>
      <c r="W498" s="5"/>
      <c r="X498" s="5"/>
      <c r="Y498" s="5"/>
      <c r="Z498" s="4" t="s">
        <v>57</v>
      </c>
      <c r="AA498" s="107">
        <v>43241</v>
      </c>
      <c r="AB498" s="107">
        <v>43175</v>
      </c>
      <c r="AC498" s="4" t="s">
        <v>45</v>
      </c>
      <c r="AD498" s="4" t="s">
        <v>4813</v>
      </c>
    </row>
    <row r="499" spans="1:30" ht="216.75" x14ac:dyDescent="0.25">
      <c r="A499" s="3">
        <v>2280840</v>
      </c>
      <c r="B499" s="4" t="s">
        <v>241</v>
      </c>
      <c r="C499" s="4" t="s">
        <v>242</v>
      </c>
      <c r="D499" s="4" t="s">
        <v>2006</v>
      </c>
      <c r="E499" s="4" t="s">
        <v>2007</v>
      </c>
      <c r="F499" s="4"/>
      <c r="G499" s="4" t="s">
        <v>4268</v>
      </c>
      <c r="H499" s="4" t="s">
        <v>22</v>
      </c>
      <c r="I499" s="4" t="s">
        <v>4269</v>
      </c>
      <c r="J499" s="4" t="s">
        <v>21</v>
      </c>
      <c r="K499" s="9">
        <v>18</v>
      </c>
      <c r="L499" s="5"/>
      <c r="M499" s="5"/>
      <c r="N499" s="5">
        <v>1.2</v>
      </c>
      <c r="O499" s="5">
        <v>0.1</v>
      </c>
      <c r="P499" s="106">
        <v>10</v>
      </c>
      <c r="Q499" s="5"/>
      <c r="R499" s="5"/>
      <c r="S499" s="5"/>
      <c r="T499" s="4"/>
      <c r="U499" s="4"/>
      <c r="V499" s="5"/>
      <c r="W499" s="5"/>
      <c r="X499" s="5"/>
      <c r="Y499" s="5"/>
      <c r="Z499" s="4" t="s">
        <v>4395</v>
      </c>
      <c r="AA499" s="107">
        <v>42736</v>
      </c>
      <c r="AB499" s="107">
        <v>42648</v>
      </c>
      <c r="AC499" s="4" t="s">
        <v>45</v>
      </c>
      <c r="AD499" s="4" t="s">
        <v>4814</v>
      </c>
    </row>
    <row r="500" spans="1:30" ht="216.75" x14ac:dyDescent="0.25">
      <c r="A500" s="6">
        <v>2280839</v>
      </c>
      <c r="B500" s="7" t="s">
        <v>241</v>
      </c>
      <c r="C500" s="7" t="s">
        <v>242</v>
      </c>
      <c r="D500" s="7" t="s">
        <v>2008</v>
      </c>
      <c r="E500" s="7" t="s">
        <v>2009</v>
      </c>
      <c r="F500" s="7"/>
      <c r="G500" s="7" t="s">
        <v>4268</v>
      </c>
      <c r="H500" s="7" t="s">
        <v>22</v>
      </c>
      <c r="I500" s="7" t="s">
        <v>4269</v>
      </c>
      <c r="J500" s="7" t="s">
        <v>21</v>
      </c>
      <c r="K500" s="10">
        <v>18</v>
      </c>
      <c r="L500" s="8"/>
      <c r="M500" s="8"/>
      <c r="N500" s="8">
        <v>1.2</v>
      </c>
      <c r="O500" s="8">
        <v>0.1</v>
      </c>
      <c r="P500" s="105">
        <v>10</v>
      </c>
      <c r="Q500" s="8"/>
      <c r="R500" s="8"/>
      <c r="S500" s="8"/>
      <c r="T500" s="7"/>
      <c r="U500" s="4"/>
      <c r="V500" s="5"/>
      <c r="W500" s="5"/>
      <c r="X500" s="5"/>
      <c r="Y500" s="5"/>
      <c r="Z500" s="4" t="s">
        <v>4395</v>
      </c>
      <c r="AA500" s="107">
        <v>42736</v>
      </c>
      <c r="AB500" s="107">
        <v>42648</v>
      </c>
      <c r="AC500" s="4" t="s">
        <v>45</v>
      </c>
      <c r="AD500" s="4" t="s">
        <v>4815</v>
      </c>
    </row>
    <row r="501" spans="1:30" ht="300.75" x14ac:dyDescent="0.25">
      <c r="A501" s="3">
        <v>2267807</v>
      </c>
      <c r="B501" s="4" t="s">
        <v>241</v>
      </c>
      <c r="C501" s="4" t="s">
        <v>242</v>
      </c>
      <c r="D501" s="4" t="s">
        <v>2010</v>
      </c>
      <c r="E501" s="4" t="s">
        <v>2011</v>
      </c>
      <c r="F501" s="4"/>
      <c r="G501" s="4" t="s">
        <v>4268</v>
      </c>
      <c r="H501" s="4" t="s">
        <v>22</v>
      </c>
      <c r="I501" s="4" t="s">
        <v>4269</v>
      </c>
      <c r="J501" s="4" t="s">
        <v>21</v>
      </c>
      <c r="K501" s="9">
        <v>20</v>
      </c>
      <c r="L501" s="5"/>
      <c r="M501" s="5"/>
      <c r="N501" s="5">
        <v>2.1</v>
      </c>
      <c r="O501" s="5">
        <v>0.2</v>
      </c>
      <c r="P501" s="106">
        <v>13</v>
      </c>
      <c r="Q501" s="5"/>
      <c r="R501" s="5"/>
      <c r="S501" s="5"/>
      <c r="T501" s="4"/>
      <c r="U501" s="4"/>
      <c r="V501" s="5"/>
      <c r="W501" s="5"/>
      <c r="X501" s="5"/>
      <c r="Y501" s="5"/>
      <c r="Z501" s="4" t="s">
        <v>4736</v>
      </c>
      <c r="AA501" s="107">
        <v>42583</v>
      </c>
      <c r="AB501" s="107">
        <v>42513</v>
      </c>
      <c r="AC501" s="4" t="s">
        <v>45</v>
      </c>
      <c r="AD501" s="4" t="s">
        <v>4816</v>
      </c>
    </row>
    <row r="502" spans="1:30" ht="216.75" x14ac:dyDescent="0.25">
      <c r="A502" s="6">
        <v>2264259</v>
      </c>
      <c r="B502" s="7" t="s">
        <v>241</v>
      </c>
      <c r="C502" s="7" t="s">
        <v>242</v>
      </c>
      <c r="D502" s="7" t="s">
        <v>2012</v>
      </c>
      <c r="E502" s="7" t="s">
        <v>2013</v>
      </c>
      <c r="F502" s="7"/>
      <c r="G502" s="7" t="s">
        <v>4268</v>
      </c>
      <c r="H502" s="7" t="s">
        <v>22</v>
      </c>
      <c r="I502" s="7" t="s">
        <v>4269</v>
      </c>
      <c r="J502" s="7" t="s">
        <v>21</v>
      </c>
      <c r="K502" s="10">
        <v>18</v>
      </c>
      <c r="L502" s="8"/>
      <c r="M502" s="8"/>
      <c r="N502" s="8">
        <v>0.8</v>
      </c>
      <c r="O502" s="8">
        <v>0.1</v>
      </c>
      <c r="P502" s="105">
        <v>10</v>
      </c>
      <c r="Q502" s="8"/>
      <c r="R502" s="8"/>
      <c r="S502" s="8"/>
      <c r="T502" s="7"/>
      <c r="U502" s="4"/>
      <c r="V502" s="5"/>
      <c r="W502" s="5"/>
      <c r="X502" s="5"/>
      <c r="Y502" s="5"/>
      <c r="Z502" s="4" t="s">
        <v>4395</v>
      </c>
      <c r="AA502" s="107">
        <v>42614</v>
      </c>
      <c r="AB502" s="107">
        <v>42474</v>
      </c>
      <c r="AC502" s="4" t="s">
        <v>45</v>
      </c>
      <c r="AD502" s="4" t="s">
        <v>4817</v>
      </c>
    </row>
    <row r="503" spans="1:30" ht="72.75" x14ac:dyDescent="0.25">
      <c r="A503" s="3">
        <v>2280445</v>
      </c>
      <c r="B503" s="4" t="s">
        <v>241</v>
      </c>
      <c r="C503" s="4" t="s">
        <v>242</v>
      </c>
      <c r="D503" s="4" t="s">
        <v>2014</v>
      </c>
      <c r="E503" s="4" t="s">
        <v>2015</v>
      </c>
      <c r="F503" s="4" t="s">
        <v>2016</v>
      </c>
      <c r="G503" s="4" t="s">
        <v>29</v>
      </c>
      <c r="H503" s="4" t="s">
        <v>3426</v>
      </c>
      <c r="I503" s="4" t="s">
        <v>4269</v>
      </c>
      <c r="J503" s="4" t="s">
        <v>21</v>
      </c>
      <c r="K503" s="9">
        <v>8</v>
      </c>
      <c r="L503" s="5"/>
      <c r="M503" s="5"/>
      <c r="N503" s="5">
        <v>4.7</v>
      </c>
      <c r="O503" s="5">
        <v>0.2</v>
      </c>
      <c r="P503" s="106">
        <v>15</v>
      </c>
      <c r="Q503" s="5"/>
      <c r="R503" s="5"/>
      <c r="S503" s="5"/>
      <c r="T503" s="4"/>
      <c r="U503" s="4"/>
      <c r="V503" s="5"/>
      <c r="W503" s="5"/>
      <c r="X503" s="5"/>
      <c r="Y503" s="5"/>
      <c r="Z503" s="4" t="s">
        <v>39</v>
      </c>
      <c r="AA503" s="107">
        <v>42736</v>
      </c>
      <c r="AB503" s="107">
        <v>42642</v>
      </c>
      <c r="AC503" s="4" t="s">
        <v>45</v>
      </c>
      <c r="AD503" s="4" t="s">
        <v>4818</v>
      </c>
    </row>
    <row r="504" spans="1:30" ht="240.75" x14ac:dyDescent="0.25">
      <c r="A504" s="6">
        <v>2267808</v>
      </c>
      <c r="B504" s="7" t="s">
        <v>241</v>
      </c>
      <c r="C504" s="7" t="s">
        <v>242</v>
      </c>
      <c r="D504" s="7" t="s">
        <v>2017</v>
      </c>
      <c r="E504" s="7" t="s">
        <v>2018</v>
      </c>
      <c r="F504" s="7"/>
      <c r="G504" s="7" t="s">
        <v>4268</v>
      </c>
      <c r="H504" s="7" t="s">
        <v>22</v>
      </c>
      <c r="I504" s="7" t="s">
        <v>4269</v>
      </c>
      <c r="J504" s="7" t="s">
        <v>21</v>
      </c>
      <c r="K504" s="10">
        <v>25</v>
      </c>
      <c r="L504" s="8"/>
      <c r="M504" s="8"/>
      <c r="N504" s="8">
        <v>1.1000000000000001</v>
      </c>
      <c r="O504" s="8">
        <v>0.1</v>
      </c>
      <c r="P504" s="105">
        <v>13</v>
      </c>
      <c r="Q504" s="8"/>
      <c r="R504" s="8"/>
      <c r="S504" s="8"/>
      <c r="T504" s="7"/>
      <c r="U504" s="4"/>
      <c r="V504" s="5"/>
      <c r="W504" s="5"/>
      <c r="X504" s="5"/>
      <c r="Y504" s="5"/>
      <c r="Z504" s="4" t="s">
        <v>4819</v>
      </c>
      <c r="AA504" s="107">
        <v>42622</v>
      </c>
      <c r="AB504" s="107">
        <v>42513</v>
      </c>
      <c r="AC504" s="4" t="s">
        <v>45</v>
      </c>
      <c r="AD504" s="4" t="s">
        <v>4820</v>
      </c>
    </row>
    <row r="505" spans="1:30" ht="300.75" x14ac:dyDescent="0.25">
      <c r="A505" s="3">
        <v>2284008</v>
      </c>
      <c r="B505" s="4" t="s">
        <v>241</v>
      </c>
      <c r="C505" s="4" t="s">
        <v>242</v>
      </c>
      <c r="D505" s="4" t="s">
        <v>2019</v>
      </c>
      <c r="E505" s="4" t="s">
        <v>2020</v>
      </c>
      <c r="F505" s="4"/>
      <c r="G505" s="4" t="s">
        <v>4268</v>
      </c>
      <c r="H505" s="4" t="s">
        <v>22</v>
      </c>
      <c r="I505" s="4" t="s">
        <v>4269</v>
      </c>
      <c r="J505" s="4" t="s">
        <v>21</v>
      </c>
      <c r="K505" s="9">
        <v>24</v>
      </c>
      <c r="L505" s="5"/>
      <c r="M505" s="5"/>
      <c r="N505" s="5">
        <v>0.9</v>
      </c>
      <c r="O505" s="5">
        <v>0.1</v>
      </c>
      <c r="P505" s="106">
        <v>1</v>
      </c>
      <c r="Q505" s="5"/>
      <c r="R505" s="5"/>
      <c r="S505" s="5"/>
      <c r="T505" s="4"/>
      <c r="U505" s="4"/>
      <c r="V505" s="5"/>
      <c r="W505" s="5"/>
      <c r="X505" s="5"/>
      <c r="Y505" s="5"/>
      <c r="Z505" s="4" t="s">
        <v>4736</v>
      </c>
      <c r="AA505" s="107">
        <v>42795</v>
      </c>
      <c r="AB505" s="107">
        <v>43222</v>
      </c>
      <c r="AC505" s="4" t="s">
        <v>45</v>
      </c>
      <c r="AD505" s="4" t="s">
        <v>4821</v>
      </c>
    </row>
    <row r="506" spans="1:30" ht="300.75" x14ac:dyDescent="0.25">
      <c r="A506" s="6">
        <v>2284007</v>
      </c>
      <c r="B506" s="7" t="s">
        <v>241</v>
      </c>
      <c r="C506" s="7" t="s">
        <v>242</v>
      </c>
      <c r="D506" s="7" t="s">
        <v>2021</v>
      </c>
      <c r="E506" s="7" t="s">
        <v>2022</v>
      </c>
      <c r="F506" s="7"/>
      <c r="G506" s="7" t="s">
        <v>4268</v>
      </c>
      <c r="H506" s="7" t="s">
        <v>22</v>
      </c>
      <c r="I506" s="7" t="s">
        <v>4269</v>
      </c>
      <c r="J506" s="7" t="s">
        <v>21</v>
      </c>
      <c r="K506" s="10">
        <v>25</v>
      </c>
      <c r="L506" s="8"/>
      <c r="M506" s="8"/>
      <c r="N506" s="8">
        <v>1.1000000000000001</v>
      </c>
      <c r="O506" s="8">
        <v>0.1</v>
      </c>
      <c r="P506" s="105">
        <v>1</v>
      </c>
      <c r="Q506" s="8"/>
      <c r="R506" s="8"/>
      <c r="S506" s="8"/>
      <c r="T506" s="7"/>
      <c r="U506" s="4"/>
      <c r="V506" s="5"/>
      <c r="W506" s="5"/>
      <c r="X506" s="5"/>
      <c r="Y506" s="5"/>
      <c r="Z506" s="4" t="s">
        <v>4736</v>
      </c>
      <c r="AA506" s="107">
        <v>42822</v>
      </c>
      <c r="AB506" s="107">
        <v>42684</v>
      </c>
      <c r="AC506" s="4" t="s">
        <v>45</v>
      </c>
      <c r="AD506" s="4" t="s">
        <v>4822</v>
      </c>
    </row>
    <row r="507" spans="1:30" ht="228.75" x14ac:dyDescent="0.25">
      <c r="A507" s="3">
        <v>2260496</v>
      </c>
      <c r="B507" s="4" t="s">
        <v>241</v>
      </c>
      <c r="C507" s="4" t="s">
        <v>242</v>
      </c>
      <c r="D507" s="4" t="s">
        <v>2023</v>
      </c>
      <c r="E507" s="4" t="s">
        <v>2024</v>
      </c>
      <c r="F507" s="4"/>
      <c r="G507" s="4" t="s">
        <v>4268</v>
      </c>
      <c r="H507" s="4" t="s">
        <v>22</v>
      </c>
      <c r="I507" s="4" t="s">
        <v>4269</v>
      </c>
      <c r="J507" s="4" t="s">
        <v>21</v>
      </c>
      <c r="K507" s="9">
        <v>25</v>
      </c>
      <c r="L507" s="5"/>
      <c r="M507" s="5"/>
      <c r="N507" s="5">
        <v>1.03</v>
      </c>
      <c r="O507" s="5">
        <v>0.06</v>
      </c>
      <c r="P507" s="106">
        <v>13</v>
      </c>
      <c r="Q507" s="5"/>
      <c r="R507" s="5"/>
      <c r="S507" s="5"/>
      <c r="T507" s="4"/>
      <c r="U507" s="4"/>
      <c r="V507" s="5"/>
      <c r="W507" s="5"/>
      <c r="X507" s="5"/>
      <c r="Y507" s="5"/>
      <c r="Z507" s="4" t="s">
        <v>4467</v>
      </c>
      <c r="AA507" s="107">
        <v>42552</v>
      </c>
      <c r="AB507" s="107">
        <v>42408</v>
      </c>
      <c r="AC507" s="4" t="s">
        <v>45</v>
      </c>
      <c r="AD507" s="4" t="s">
        <v>4823</v>
      </c>
    </row>
    <row r="508" spans="1:30" ht="300.75" x14ac:dyDescent="0.25">
      <c r="A508" s="6">
        <v>2260497</v>
      </c>
      <c r="B508" s="7" t="s">
        <v>241</v>
      </c>
      <c r="C508" s="7" t="s">
        <v>242</v>
      </c>
      <c r="D508" s="7" t="s">
        <v>2025</v>
      </c>
      <c r="E508" s="7" t="s">
        <v>2026</v>
      </c>
      <c r="F508" s="7"/>
      <c r="G508" s="7" t="s">
        <v>4268</v>
      </c>
      <c r="H508" s="7" t="s">
        <v>22</v>
      </c>
      <c r="I508" s="7" t="s">
        <v>4269</v>
      </c>
      <c r="J508" s="7" t="s">
        <v>21</v>
      </c>
      <c r="K508" s="10">
        <v>25</v>
      </c>
      <c r="L508" s="8"/>
      <c r="M508" s="8"/>
      <c r="N508" s="8">
        <v>1.6</v>
      </c>
      <c r="O508" s="8">
        <v>0.06</v>
      </c>
      <c r="P508" s="105">
        <v>13</v>
      </c>
      <c r="Q508" s="8"/>
      <c r="R508" s="8"/>
      <c r="S508" s="8"/>
      <c r="T508" s="7"/>
      <c r="U508" s="4"/>
      <c r="V508" s="5"/>
      <c r="W508" s="5"/>
      <c r="X508" s="5"/>
      <c r="Y508" s="5"/>
      <c r="Z508" s="4" t="s">
        <v>4736</v>
      </c>
      <c r="AA508" s="107">
        <v>42552</v>
      </c>
      <c r="AB508" s="107">
        <v>42408</v>
      </c>
      <c r="AC508" s="4" t="s">
        <v>45</v>
      </c>
      <c r="AD508" s="4" t="s">
        <v>4824</v>
      </c>
    </row>
    <row r="509" spans="1:30" ht="300.75" x14ac:dyDescent="0.25">
      <c r="A509" s="3">
        <v>2288918</v>
      </c>
      <c r="B509" s="4" t="s">
        <v>241</v>
      </c>
      <c r="C509" s="4" t="s">
        <v>242</v>
      </c>
      <c r="D509" s="4" t="s">
        <v>2027</v>
      </c>
      <c r="E509" s="4" t="s">
        <v>2028</v>
      </c>
      <c r="F509" s="4"/>
      <c r="G509" s="4" t="s">
        <v>4268</v>
      </c>
      <c r="H509" s="4" t="s">
        <v>22</v>
      </c>
      <c r="I509" s="4" t="s">
        <v>4269</v>
      </c>
      <c r="J509" s="4" t="s">
        <v>21</v>
      </c>
      <c r="K509" s="9">
        <v>24</v>
      </c>
      <c r="L509" s="5"/>
      <c r="M509" s="5"/>
      <c r="N509" s="5">
        <v>1.3</v>
      </c>
      <c r="O509" s="5">
        <v>0.2</v>
      </c>
      <c r="P509" s="106">
        <v>1</v>
      </c>
      <c r="Q509" s="5"/>
      <c r="R509" s="5"/>
      <c r="S509" s="5"/>
      <c r="T509" s="4"/>
      <c r="U509" s="4"/>
      <c r="V509" s="5"/>
      <c r="W509" s="5"/>
      <c r="X509" s="5"/>
      <c r="Y509" s="5"/>
      <c r="Z509" s="4" t="s">
        <v>4736</v>
      </c>
      <c r="AA509" s="107">
        <v>42870</v>
      </c>
      <c r="AB509" s="107">
        <v>43222</v>
      </c>
      <c r="AC509" s="4" t="s">
        <v>45</v>
      </c>
      <c r="AD509" s="4" t="s">
        <v>4825</v>
      </c>
    </row>
    <row r="510" spans="1:30" ht="300.75" x14ac:dyDescent="0.25">
      <c r="A510" s="6">
        <v>2288920</v>
      </c>
      <c r="B510" s="7" t="s">
        <v>241</v>
      </c>
      <c r="C510" s="7" t="s">
        <v>242</v>
      </c>
      <c r="D510" s="7" t="s">
        <v>2029</v>
      </c>
      <c r="E510" s="7" t="s">
        <v>2030</v>
      </c>
      <c r="F510" s="7"/>
      <c r="G510" s="7" t="s">
        <v>4268</v>
      </c>
      <c r="H510" s="7" t="s">
        <v>22</v>
      </c>
      <c r="I510" s="7" t="s">
        <v>4269</v>
      </c>
      <c r="J510" s="7" t="s">
        <v>21</v>
      </c>
      <c r="K510" s="10">
        <v>24</v>
      </c>
      <c r="L510" s="8"/>
      <c r="M510" s="8"/>
      <c r="N510" s="8">
        <v>1.3</v>
      </c>
      <c r="O510" s="8">
        <v>0.2</v>
      </c>
      <c r="P510" s="105">
        <v>1</v>
      </c>
      <c r="Q510" s="8"/>
      <c r="R510" s="8"/>
      <c r="S510" s="8"/>
      <c r="T510" s="7"/>
      <c r="U510" s="4"/>
      <c r="V510" s="5"/>
      <c r="W510" s="5"/>
      <c r="X510" s="5"/>
      <c r="Y510" s="5"/>
      <c r="Z510" s="4" t="s">
        <v>4736</v>
      </c>
      <c r="AA510" s="107">
        <v>42870</v>
      </c>
      <c r="AB510" s="107">
        <v>43222</v>
      </c>
      <c r="AC510" s="4" t="s">
        <v>45</v>
      </c>
      <c r="AD510" s="4" t="s">
        <v>4826</v>
      </c>
    </row>
    <row r="511" spans="1:30" ht="264.75" x14ac:dyDescent="0.25">
      <c r="A511" s="3">
        <v>2305092</v>
      </c>
      <c r="B511" s="4" t="s">
        <v>241</v>
      </c>
      <c r="C511" s="4" t="s">
        <v>242</v>
      </c>
      <c r="D511" s="4" t="s">
        <v>2031</v>
      </c>
      <c r="E511" s="4" t="s">
        <v>2032</v>
      </c>
      <c r="F511" s="4"/>
      <c r="G511" s="4" t="s">
        <v>4268</v>
      </c>
      <c r="H511" s="4" t="s">
        <v>22</v>
      </c>
      <c r="I511" s="4" t="s">
        <v>4269</v>
      </c>
      <c r="J511" s="4" t="s">
        <v>21</v>
      </c>
      <c r="K511" s="9">
        <v>27</v>
      </c>
      <c r="L511" s="5"/>
      <c r="M511" s="5"/>
      <c r="N511" s="5">
        <v>1.2</v>
      </c>
      <c r="O511" s="5">
        <v>0.1</v>
      </c>
      <c r="P511" s="106">
        <v>1</v>
      </c>
      <c r="Q511" s="5"/>
      <c r="R511" s="5"/>
      <c r="S511" s="5"/>
      <c r="T511" s="4"/>
      <c r="U511" s="4"/>
      <c r="V511" s="5"/>
      <c r="W511" s="5"/>
      <c r="X511" s="5"/>
      <c r="Y511" s="5"/>
      <c r="Z511" s="4" t="s">
        <v>4729</v>
      </c>
      <c r="AA511" s="107">
        <v>43122</v>
      </c>
      <c r="AB511" s="107">
        <v>43021</v>
      </c>
      <c r="AC511" s="4" t="s">
        <v>45</v>
      </c>
      <c r="AD511" s="4" t="s">
        <v>4827</v>
      </c>
    </row>
    <row r="512" spans="1:30" ht="264.75" x14ac:dyDescent="0.25">
      <c r="A512" s="6">
        <v>2305093</v>
      </c>
      <c r="B512" s="7" t="s">
        <v>241</v>
      </c>
      <c r="C512" s="7" t="s">
        <v>242</v>
      </c>
      <c r="D512" s="7" t="s">
        <v>2033</v>
      </c>
      <c r="E512" s="7" t="s">
        <v>2034</v>
      </c>
      <c r="F512" s="7"/>
      <c r="G512" s="7" t="s">
        <v>4268</v>
      </c>
      <c r="H512" s="7" t="s">
        <v>22</v>
      </c>
      <c r="I512" s="7" t="s">
        <v>4269</v>
      </c>
      <c r="J512" s="7" t="s">
        <v>21</v>
      </c>
      <c r="K512" s="10">
        <v>27</v>
      </c>
      <c r="L512" s="8"/>
      <c r="M512" s="8"/>
      <c r="N512" s="8">
        <v>1.2</v>
      </c>
      <c r="O512" s="8">
        <v>0.1</v>
      </c>
      <c r="P512" s="105">
        <v>1</v>
      </c>
      <c r="Q512" s="8"/>
      <c r="R512" s="8"/>
      <c r="S512" s="8"/>
      <c r="T512" s="7"/>
      <c r="U512" s="4"/>
      <c r="V512" s="5"/>
      <c r="W512" s="5"/>
      <c r="X512" s="5"/>
      <c r="Y512" s="5"/>
      <c r="Z512" s="4" t="s">
        <v>4729</v>
      </c>
      <c r="AA512" s="107">
        <v>43122</v>
      </c>
      <c r="AB512" s="107">
        <v>43021</v>
      </c>
      <c r="AC512" s="4" t="s">
        <v>45</v>
      </c>
      <c r="AD512" s="4" t="s">
        <v>4828</v>
      </c>
    </row>
    <row r="513" spans="1:30" ht="108.75" x14ac:dyDescent="0.25">
      <c r="A513" s="3">
        <v>2305090</v>
      </c>
      <c r="B513" s="4" t="s">
        <v>241</v>
      </c>
      <c r="C513" s="4" t="s">
        <v>242</v>
      </c>
      <c r="D513" s="4" t="s">
        <v>2035</v>
      </c>
      <c r="E513" s="4" t="s">
        <v>2036</v>
      </c>
      <c r="F513" s="4"/>
      <c r="G513" s="4" t="s">
        <v>29</v>
      </c>
      <c r="H513" s="4" t="s">
        <v>22</v>
      </c>
      <c r="I513" s="4" t="s">
        <v>4269</v>
      </c>
      <c r="J513" s="4" t="s">
        <v>21</v>
      </c>
      <c r="K513" s="9">
        <v>27</v>
      </c>
      <c r="L513" s="5"/>
      <c r="M513" s="5"/>
      <c r="N513" s="5">
        <v>1</v>
      </c>
      <c r="O513" s="5">
        <v>0.1</v>
      </c>
      <c r="P513" s="106">
        <v>1</v>
      </c>
      <c r="Q513" s="5"/>
      <c r="R513" s="5"/>
      <c r="S513" s="5"/>
      <c r="T513" s="4"/>
      <c r="U513" s="4"/>
      <c r="V513" s="5"/>
      <c r="W513" s="5"/>
      <c r="X513" s="5"/>
      <c r="Y513" s="5"/>
      <c r="Z513" s="4" t="s">
        <v>4743</v>
      </c>
      <c r="AA513" s="107">
        <v>43122</v>
      </c>
      <c r="AB513" s="107">
        <v>43021</v>
      </c>
      <c r="AC513" s="4" t="s">
        <v>45</v>
      </c>
      <c r="AD513" s="4" t="s">
        <v>4829</v>
      </c>
    </row>
    <row r="514" spans="1:30" ht="108.75" x14ac:dyDescent="0.25">
      <c r="A514" s="6">
        <v>2305091</v>
      </c>
      <c r="B514" s="7" t="s">
        <v>241</v>
      </c>
      <c r="C514" s="7" t="s">
        <v>242</v>
      </c>
      <c r="D514" s="7" t="s">
        <v>2037</v>
      </c>
      <c r="E514" s="7" t="s">
        <v>2038</v>
      </c>
      <c r="F514" s="7"/>
      <c r="G514" s="7" t="s">
        <v>29</v>
      </c>
      <c r="H514" s="7" t="s">
        <v>22</v>
      </c>
      <c r="I514" s="7" t="s">
        <v>4269</v>
      </c>
      <c r="J514" s="7" t="s">
        <v>21</v>
      </c>
      <c r="K514" s="10">
        <v>27</v>
      </c>
      <c r="L514" s="8"/>
      <c r="M514" s="8"/>
      <c r="N514" s="8">
        <v>1</v>
      </c>
      <c r="O514" s="8">
        <v>0.1</v>
      </c>
      <c r="P514" s="105">
        <v>1</v>
      </c>
      <c r="Q514" s="8"/>
      <c r="R514" s="8"/>
      <c r="S514" s="8"/>
      <c r="T514" s="7"/>
      <c r="U514" s="4"/>
      <c r="V514" s="5"/>
      <c r="W514" s="5"/>
      <c r="X514" s="5"/>
      <c r="Y514" s="5"/>
      <c r="Z514" s="4" t="s">
        <v>4743</v>
      </c>
      <c r="AA514" s="107">
        <v>43122</v>
      </c>
      <c r="AB514" s="107">
        <v>43021</v>
      </c>
      <c r="AC514" s="4" t="s">
        <v>45</v>
      </c>
      <c r="AD514" s="4" t="s">
        <v>4830</v>
      </c>
    </row>
    <row r="515" spans="1:30" ht="240.75" x14ac:dyDescent="0.25">
      <c r="A515" s="3">
        <v>2293179</v>
      </c>
      <c r="B515" s="4" t="s">
        <v>241</v>
      </c>
      <c r="C515" s="4" t="s">
        <v>242</v>
      </c>
      <c r="D515" s="4" t="s">
        <v>2039</v>
      </c>
      <c r="E515" s="4" t="s">
        <v>2040</v>
      </c>
      <c r="F515" s="4"/>
      <c r="G515" s="4" t="s">
        <v>4268</v>
      </c>
      <c r="H515" s="4" t="s">
        <v>22</v>
      </c>
      <c r="I515" s="4" t="s">
        <v>4269</v>
      </c>
      <c r="J515" s="4" t="s">
        <v>21</v>
      </c>
      <c r="K515" s="9">
        <v>17</v>
      </c>
      <c r="L515" s="5"/>
      <c r="M515" s="5"/>
      <c r="N515" s="5">
        <v>0.8</v>
      </c>
      <c r="O515" s="5">
        <v>0.1</v>
      </c>
      <c r="P515" s="106">
        <v>10</v>
      </c>
      <c r="Q515" s="5"/>
      <c r="R515" s="5"/>
      <c r="S515" s="5"/>
      <c r="T515" s="4"/>
      <c r="U515" s="4"/>
      <c r="V515" s="5"/>
      <c r="W515" s="5"/>
      <c r="X515" s="5"/>
      <c r="Y515" s="5"/>
      <c r="Z515" s="4" t="s">
        <v>4819</v>
      </c>
      <c r="AA515" s="107">
        <v>42789</v>
      </c>
      <c r="AB515" s="107">
        <v>42821</v>
      </c>
      <c r="AC515" s="4" t="s">
        <v>45</v>
      </c>
      <c r="AD515" s="4" t="s">
        <v>4831</v>
      </c>
    </row>
    <row r="516" spans="1:30" ht="240.75" x14ac:dyDescent="0.25">
      <c r="A516" s="6">
        <v>2297433</v>
      </c>
      <c r="B516" s="7" t="s">
        <v>241</v>
      </c>
      <c r="C516" s="7" t="s">
        <v>242</v>
      </c>
      <c r="D516" s="7" t="s">
        <v>2041</v>
      </c>
      <c r="E516" s="7" t="s">
        <v>2042</v>
      </c>
      <c r="F516" s="7"/>
      <c r="G516" s="7" t="s">
        <v>4268</v>
      </c>
      <c r="H516" s="7" t="s">
        <v>22</v>
      </c>
      <c r="I516" s="7" t="s">
        <v>4269</v>
      </c>
      <c r="J516" s="7" t="s">
        <v>21</v>
      </c>
      <c r="K516" s="10">
        <v>17</v>
      </c>
      <c r="L516" s="8"/>
      <c r="M516" s="8"/>
      <c r="N516" s="8">
        <v>0.8</v>
      </c>
      <c r="O516" s="8">
        <v>0.1</v>
      </c>
      <c r="P516" s="105">
        <v>10</v>
      </c>
      <c r="Q516" s="8"/>
      <c r="R516" s="8"/>
      <c r="S516" s="8"/>
      <c r="T516" s="7"/>
      <c r="U516" s="4"/>
      <c r="V516" s="5"/>
      <c r="W516" s="5"/>
      <c r="X516" s="5"/>
      <c r="Y516" s="5"/>
      <c r="Z516" s="4" t="s">
        <v>4819</v>
      </c>
      <c r="AA516" s="107">
        <v>43052</v>
      </c>
      <c r="AB516" s="107">
        <v>42895</v>
      </c>
      <c r="AC516" s="4" t="s">
        <v>45</v>
      </c>
      <c r="AD516" s="4" t="s">
        <v>4832</v>
      </c>
    </row>
    <row r="517" spans="1:30" ht="276.75" x14ac:dyDescent="0.25">
      <c r="A517" s="3">
        <v>2295264</v>
      </c>
      <c r="B517" s="4" t="s">
        <v>241</v>
      </c>
      <c r="C517" s="4" t="s">
        <v>242</v>
      </c>
      <c r="D517" s="4" t="s">
        <v>2043</v>
      </c>
      <c r="E517" s="4" t="s">
        <v>2044</v>
      </c>
      <c r="F517" s="4"/>
      <c r="G517" s="4" t="s">
        <v>4268</v>
      </c>
      <c r="H517" s="4" t="s">
        <v>22</v>
      </c>
      <c r="I517" s="4" t="s">
        <v>4269</v>
      </c>
      <c r="J517" s="4" t="s">
        <v>21</v>
      </c>
      <c r="K517" s="9">
        <v>18</v>
      </c>
      <c r="L517" s="5"/>
      <c r="M517" s="5"/>
      <c r="N517" s="5">
        <v>0.5</v>
      </c>
      <c r="O517" s="5">
        <v>0.1</v>
      </c>
      <c r="P517" s="106">
        <v>10</v>
      </c>
      <c r="Q517" s="5"/>
      <c r="R517" s="5"/>
      <c r="S517" s="5"/>
      <c r="T517" s="4"/>
      <c r="U517" s="4"/>
      <c r="V517" s="5"/>
      <c r="W517" s="5"/>
      <c r="X517" s="5"/>
      <c r="Y517" s="5"/>
      <c r="Z517" s="4" t="s">
        <v>4734</v>
      </c>
      <c r="AA517" s="107">
        <v>43027</v>
      </c>
      <c r="AB517" s="107">
        <v>42856</v>
      </c>
      <c r="AC517" s="4" t="s">
        <v>45</v>
      </c>
      <c r="AD517" s="4" t="s">
        <v>4833</v>
      </c>
    </row>
    <row r="518" spans="1:30" ht="216.75" x14ac:dyDescent="0.25">
      <c r="A518" s="6">
        <v>2303930</v>
      </c>
      <c r="B518" s="7" t="s">
        <v>241</v>
      </c>
      <c r="C518" s="7" t="s">
        <v>242</v>
      </c>
      <c r="D518" s="7" t="s">
        <v>4834</v>
      </c>
      <c r="E518" s="7" t="s">
        <v>4835</v>
      </c>
      <c r="F518" s="7"/>
      <c r="G518" s="7" t="s">
        <v>4268</v>
      </c>
      <c r="H518" s="7" t="s">
        <v>22</v>
      </c>
      <c r="I518" s="7" t="s">
        <v>4269</v>
      </c>
      <c r="J518" s="7" t="s">
        <v>21</v>
      </c>
      <c r="K518" s="10">
        <v>18</v>
      </c>
      <c r="L518" s="8"/>
      <c r="M518" s="8"/>
      <c r="N518" s="8">
        <v>0.4</v>
      </c>
      <c r="O518" s="8">
        <v>0.1</v>
      </c>
      <c r="P518" s="105">
        <v>10</v>
      </c>
      <c r="Q518" s="8"/>
      <c r="R518" s="8"/>
      <c r="S518" s="8"/>
      <c r="T518" s="7"/>
      <c r="U518" s="4"/>
      <c r="V518" s="5"/>
      <c r="W518" s="5"/>
      <c r="X518" s="5"/>
      <c r="Y518" s="5"/>
      <c r="Z518" s="4" t="s">
        <v>4395</v>
      </c>
      <c r="AA518" s="107">
        <v>43191</v>
      </c>
      <c r="AB518" s="107">
        <v>43003</v>
      </c>
      <c r="AC518" s="4" t="s">
        <v>45</v>
      </c>
      <c r="AD518" s="4" t="s">
        <v>4836</v>
      </c>
    </row>
    <row r="519" spans="1:30" ht="300.75" x14ac:dyDescent="0.25">
      <c r="A519" s="3">
        <v>2298109</v>
      </c>
      <c r="B519" s="4" t="s">
        <v>241</v>
      </c>
      <c r="C519" s="4" t="s">
        <v>242</v>
      </c>
      <c r="D519" s="4" t="s">
        <v>2045</v>
      </c>
      <c r="E519" s="4" t="s">
        <v>2046</v>
      </c>
      <c r="F519" s="4"/>
      <c r="G519" s="4" t="s">
        <v>4268</v>
      </c>
      <c r="H519" s="4" t="s">
        <v>22</v>
      </c>
      <c r="I519" s="4" t="s">
        <v>4269</v>
      </c>
      <c r="J519" s="4" t="s">
        <v>21</v>
      </c>
      <c r="K519" s="9">
        <v>23</v>
      </c>
      <c r="L519" s="5"/>
      <c r="M519" s="5"/>
      <c r="N519" s="5">
        <v>0.8</v>
      </c>
      <c r="O519" s="5">
        <v>0.1</v>
      </c>
      <c r="P519" s="106">
        <v>13</v>
      </c>
      <c r="Q519" s="5"/>
      <c r="R519" s="5"/>
      <c r="S519" s="5"/>
      <c r="T519" s="4"/>
      <c r="U519" s="4"/>
      <c r="V519" s="5"/>
      <c r="W519" s="5"/>
      <c r="X519" s="5"/>
      <c r="Y519" s="5"/>
      <c r="Z519" s="4" t="s">
        <v>4736</v>
      </c>
      <c r="AA519" s="107">
        <v>43012</v>
      </c>
      <c r="AB519" s="107">
        <v>42906</v>
      </c>
      <c r="AC519" s="4" t="s">
        <v>45</v>
      </c>
      <c r="AD519" s="4" t="s">
        <v>4837</v>
      </c>
    </row>
    <row r="520" spans="1:30" ht="240.75" x14ac:dyDescent="0.25">
      <c r="A520" s="6">
        <v>2298108</v>
      </c>
      <c r="B520" s="7" t="s">
        <v>241</v>
      </c>
      <c r="C520" s="7" t="s">
        <v>242</v>
      </c>
      <c r="D520" s="7" t="s">
        <v>2047</v>
      </c>
      <c r="E520" s="7" t="s">
        <v>2048</v>
      </c>
      <c r="F520" s="7"/>
      <c r="G520" s="7" t="s">
        <v>4268</v>
      </c>
      <c r="H520" s="7" t="s">
        <v>22</v>
      </c>
      <c r="I520" s="7" t="s">
        <v>4269</v>
      </c>
      <c r="J520" s="7" t="s">
        <v>21</v>
      </c>
      <c r="K520" s="10">
        <v>23</v>
      </c>
      <c r="L520" s="8"/>
      <c r="M520" s="8"/>
      <c r="N520" s="8">
        <v>0.8</v>
      </c>
      <c r="O520" s="8">
        <v>0.1</v>
      </c>
      <c r="P520" s="105">
        <v>13</v>
      </c>
      <c r="Q520" s="8"/>
      <c r="R520" s="8"/>
      <c r="S520" s="8"/>
      <c r="T520" s="7"/>
      <c r="U520" s="4"/>
      <c r="V520" s="5"/>
      <c r="W520" s="5"/>
      <c r="X520" s="5"/>
      <c r="Y520" s="5"/>
      <c r="Z520" s="4" t="s">
        <v>4819</v>
      </c>
      <c r="AA520" s="107">
        <v>43012</v>
      </c>
      <c r="AB520" s="107">
        <v>42906</v>
      </c>
      <c r="AC520" s="4" t="s">
        <v>45</v>
      </c>
      <c r="AD520" s="4" t="s">
        <v>4838</v>
      </c>
    </row>
    <row r="521" spans="1:30" ht="240.75" x14ac:dyDescent="0.25">
      <c r="A521" s="3">
        <v>2298107</v>
      </c>
      <c r="B521" s="4" t="s">
        <v>241</v>
      </c>
      <c r="C521" s="4" t="s">
        <v>242</v>
      </c>
      <c r="D521" s="4" t="s">
        <v>2049</v>
      </c>
      <c r="E521" s="4" t="s">
        <v>2050</v>
      </c>
      <c r="F521" s="4"/>
      <c r="G521" s="4" t="s">
        <v>4268</v>
      </c>
      <c r="H521" s="4" t="s">
        <v>22</v>
      </c>
      <c r="I521" s="4" t="s">
        <v>4269</v>
      </c>
      <c r="J521" s="4" t="s">
        <v>21</v>
      </c>
      <c r="K521" s="9">
        <v>23</v>
      </c>
      <c r="L521" s="5"/>
      <c r="M521" s="5"/>
      <c r="N521" s="5">
        <v>0.6</v>
      </c>
      <c r="O521" s="5">
        <v>0.1</v>
      </c>
      <c r="P521" s="106">
        <v>13</v>
      </c>
      <c r="Q521" s="5"/>
      <c r="R521" s="5"/>
      <c r="S521" s="5"/>
      <c r="T521" s="4"/>
      <c r="U521" s="4"/>
      <c r="V521" s="5"/>
      <c r="W521" s="5"/>
      <c r="X521" s="5"/>
      <c r="Y521" s="5"/>
      <c r="Z521" s="4" t="s">
        <v>4819</v>
      </c>
      <c r="AA521" s="107">
        <v>43012</v>
      </c>
      <c r="AB521" s="107">
        <v>42906</v>
      </c>
      <c r="AC521" s="4" t="s">
        <v>45</v>
      </c>
      <c r="AD521" s="4" t="s">
        <v>4839</v>
      </c>
    </row>
    <row r="522" spans="1:30" ht="216.75" x14ac:dyDescent="0.25">
      <c r="A522" s="6">
        <v>2297717</v>
      </c>
      <c r="B522" s="7" t="s">
        <v>241</v>
      </c>
      <c r="C522" s="7" t="s">
        <v>242</v>
      </c>
      <c r="D522" s="7" t="s">
        <v>2051</v>
      </c>
      <c r="E522" s="7" t="s">
        <v>2052</v>
      </c>
      <c r="F522" s="7"/>
      <c r="G522" s="7" t="s">
        <v>4268</v>
      </c>
      <c r="H522" s="7" t="s">
        <v>22</v>
      </c>
      <c r="I522" s="7" t="s">
        <v>4269</v>
      </c>
      <c r="J522" s="7" t="s">
        <v>21</v>
      </c>
      <c r="K522" s="10">
        <v>19</v>
      </c>
      <c r="L522" s="8"/>
      <c r="M522" s="8"/>
      <c r="N522" s="8">
        <v>0.6</v>
      </c>
      <c r="O522" s="8">
        <v>0.1</v>
      </c>
      <c r="P522" s="105">
        <v>13</v>
      </c>
      <c r="Q522" s="8"/>
      <c r="R522" s="8"/>
      <c r="S522" s="8"/>
      <c r="T522" s="7"/>
      <c r="U522" s="4"/>
      <c r="V522" s="5"/>
      <c r="W522" s="5"/>
      <c r="X522" s="5"/>
      <c r="Y522" s="5"/>
      <c r="Z522" s="4" t="s">
        <v>4395</v>
      </c>
      <c r="AA522" s="107">
        <v>43012</v>
      </c>
      <c r="AB522" s="107">
        <v>42902</v>
      </c>
      <c r="AC522" s="4" t="s">
        <v>45</v>
      </c>
      <c r="AD522" s="4" t="s">
        <v>4840</v>
      </c>
    </row>
    <row r="523" spans="1:30" ht="216.75" x14ac:dyDescent="0.25">
      <c r="A523" s="3">
        <v>2297715</v>
      </c>
      <c r="B523" s="4" t="s">
        <v>241</v>
      </c>
      <c r="C523" s="4" t="s">
        <v>242</v>
      </c>
      <c r="D523" s="4" t="s">
        <v>2053</v>
      </c>
      <c r="E523" s="4" t="s">
        <v>2054</v>
      </c>
      <c r="F523" s="4"/>
      <c r="G523" s="4" t="s">
        <v>4268</v>
      </c>
      <c r="H523" s="4" t="s">
        <v>22</v>
      </c>
      <c r="I523" s="4" t="s">
        <v>4269</v>
      </c>
      <c r="J523" s="4" t="s">
        <v>21</v>
      </c>
      <c r="K523" s="9">
        <v>19</v>
      </c>
      <c r="L523" s="5"/>
      <c r="M523" s="5"/>
      <c r="N523" s="5">
        <v>0.6</v>
      </c>
      <c r="O523" s="5">
        <v>0.1</v>
      </c>
      <c r="P523" s="106">
        <v>13</v>
      </c>
      <c r="Q523" s="5"/>
      <c r="R523" s="5"/>
      <c r="S523" s="5"/>
      <c r="T523" s="4"/>
      <c r="U523" s="4"/>
      <c r="V523" s="5"/>
      <c r="W523" s="5"/>
      <c r="X523" s="5"/>
      <c r="Y523" s="5"/>
      <c r="Z523" s="4" t="s">
        <v>4395</v>
      </c>
      <c r="AA523" s="107">
        <v>43012</v>
      </c>
      <c r="AB523" s="107">
        <v>42902</v>
      </c>
      <c r="AC523" s="4" t="s">
        <v>45</v>
      </c>
      <c r="AD523" s="4" t="s">
        <v>4841</v>
      </c>
    </row>
    <row r="524" spans="1:30" ht="300.75" x14ac:dyDescent="0.25">
      <c r="A524" s="6">
        <v>2307417</v>
      </c>
      <c r="B524" s="7" t="s">
        <v>241</v>
      </c>
      <c r="C524" s="7" t="s">
        <v>242</v>
      </c>
      <c r="D524" s="7" t="s">
        <v>4842</v>
      </c>
      <c r="E524" s="7" t="s">
        <v>4843</v>
      </c>
      <c r="F524" s="7"/>
      <c r="G524" s="7" t="s">
        <v>4268</v>
      </c>
      <c r="H524" s="7" t="s">
        <v>22</v>
      </c>
      <c r="I524" s="7" t="s">
        <v>4269</v>
      </c>
      <c r="J524" s="7" t="s">
        <v>21</v>
      </c>
      <c r="K524" s="10">
        <v>23</v>
      </c>
      <c r="L524" s="8"/>
      <c r="M524" s="8"/>
      <c r="N524" s="8">
        <v>0.8</v>
      </c>
      <c r="O524" s="8">
        <v>0.1</v>
      </c>
      <c r="P524" s="105">
        <v>13</v>
      </c>
      <c r="Q524" s="8"/>
      <c r="R524" s="8"/>
      <c r="S524" s="8"/>
      <c r="T524" s="7"/>
      <c r="U524" s="4"/>
      <c r="V524" s="5"/>
      <c r="W524" s="5"/>
      <c r="X524" s="5"/>
      <c r="Y524" s="5"/>
      <c r="Z524" s="4" t="s">
        <v>4736</v>
      </c>
      <c r="AA524" s="107">
        <v>43194</v>
      </c>
      <c r="AB524" s="107">
        <v>43068</v>
      </c>
      <c r="AC524" s="4" t="s">
        <v>45</v>
      </c>
      <c r="AD524" s="4" t="s">
        <v>4844</v>
      </c>
    </row>
    <row r="525" spans="1:30" ht="216.75" x14ac:dyDescent="0.25">
      <c r="A525" s="3">
        <v>2307416</v>
      </c>
      <c r="B525" s="4" t="s">
        <v>241</v>
      </c>
      <c r="C525" s="4" t="s">
        <v>242</v>
      </c>
      <c r="D525" s="4" t="s">
        <v>4845</v>
      </c>
      <c r="E525" s="4" t="s">
        <v>4846</v>
      </c>
      <c r="F525" s="4"/>
      <c r="G525" s="4" t="s">
        <v>4268</v>
      </c>
      <c r="H525" s="4" t="s">
        <v>22</v>
      </c>
      <c r="I525" s="4" t="s">
        <v>4269</v>
      </c>
      <c r="J525" s="4" t="s">
        <v>21</v>
      </c>
      <c r="K525" s="9">
        <v>23</v>
      </c>
      <c r="L525" s="5"/>
      <c r="M525" s="5"/>
      <c r="N525" s="5">
        <v>0.5</v>
      </c>
      <c r="O525" s="5">
        <v>0.1</v>
      </c>
      <c r="P525" s="106">
        <v>10</v>
      </c>
      <c r="Q525" s="5"/>
      <c r="R525" s="5"/>
      <c r="S525" s="5"/>
      <c r="T525" s="4"/>
      <c r="U525" s="4"/>
      <c r="V525" s="5"/>
      <c r="W525" s="5"/>
      <c r="X525" s="5"/>
      <c r="Y525" s="5"/>
      <c r="Z525" s="4" t="s">
        <v>4395</v>
      </c>
      <c r="AA525" s="107">
        <v>43191</v>
      </c>
      <c r="AB525" s="107">
        <v>43068</v>
      </c>
      <c r="AC525" s="4" t="s">
        <v>45</v>
      </c>
      <c r="AD525" s="4" t="s">
        <v>4847</v>
      </c>
    </row>
    <row r="526" spans="1:30" ht="300.75" x14ac:dyDescent="0.25">
      <c r="A526" s="6">
        <v>2296352</v>
      </c>
      <c r="B526" s="7" t="s">
        <v>241</v>
      </c>
      <c r="C526" s="7" t="s">
        <v>242</v>
      </c>
      <c r="D526" s="7" t="s">
        <v>2055</v>
      </c>
      <c r="E526" s="7" t="s">
        <v>2056</v>
      </c>
      <c r="F526" s="7"/>
      <c r="G526" s="7" t="s">
        <v>4268</v>
      </c>
      <c r="H526" s="7" t="s">
        <v>22</v>
      </c>
      <c r="I526" s="7" t="s">
        <v>4269</v>
      </c>
      <c r="J526" s="7" t="s">
        <v>21</v>
      </c>
      <c r="K526" s="10">
        <v>21</v>
      </c>
      <c r="L526" s="8"/>
      <c r="M526" s="8"/>
      <c r="N526" s="8">
        <v>0.8</v>
      </c>
      <c r="O526" s="8">
        <v>0.1</v>
      </c>
      <c r="P526" s="105">
        <v>1</v>
      </c>
      <c r="Q526" s="8"/>
      <c r="R526" s="8"/>
      <c r="S526" s="8"/>
      <c r="T526" s="7"/>
      <c r="U526" s="4"/>
      <c r="V526" s="5"/>
      <c r="W526" s="5"/>
      <c r="X526" s="5"/>
      <c r="Y526" s="5"/>
      <c r="Z526" s="4" t="s">
        <v>4736</v>
      </c>
      <c r="AA526" s="107">
        <v>43056</v>
      </c>
      <c r="AB526" s="107">
        <v>42873</v>
      </c>
      <c r="AC526" s="4" t="s">
        <v>45</v>
      </c>
      <c r="AD526" s="4" t="s">
        <v>4848</v>
      </c>
    </row>
    <row r="527" spans="1:30" ht="300.75" x14ac:dyDescent="0.25">
      <c r="A527" s="3">
        <v>2296351</v>
      </c>
      <c r="B527" s="4" t="s">
        <v>241</v>
      </c>
      <c r="C527" s="4" t="s">
        <v>242</v>
      </c>
      <c r="D527" s="4" t="s">
        <v>2057</v>
      </c>
      <c r="E527" s="4" t="s">
        <v>2058</v>
      </c>
      <c r="F527" s="4"/>
      <c r="G527" s="4" t="s">
        <v>4268</v>
      </c>
      <c r="H527" s="4" t="s">
        <v>22</v>
      </c>
      <c r="I527" s="4" t="s">
        <v>4269</v>
      </c>
      <c r="J527" s="4" t="s">
        <v>21</v>
      </c>
      <c r="K527" s="9">
        <v>21</v>
      </c>
      <c r="L527" s="5"/>
      <c r="M527" s="5"/>
      <c r="N527" s="5">
        <v>0.8</v>
      </c>
      <c r="O527" s="5">
        <v>0.1</v>
      </c>
      <c r="P527" s="106">
        <v>1</v>
      </c>
      <c r="Q527" s="5"/>
      <c r="R527" s="5"/>
      <c r="S527" s="5"/>
      <c r="T527" s="4"/>
      <c r="U527" s="4"/>
      <c r="V527" s="5"/>
      <c r="W527" s="5"/>
      <c r="X527" s="5"/>
      <c r="Y527" s="5"/>
      <c r="Z527" s="4" t="s">
        <v>4736</v>
      </c>
      <c r="AA527" s="107">
        <v>43056</v>
      </c>
      <c r="AB527" s="107">
        <v>42873</v>
      </c>
      <c r="AC527" s="4" t="s">
        <v>45</v>
      </c>
      <c r="AD527" s="4" t="s">
        <v>4849</v>
      </c>
    </row>
    <row r="528" spans="1:30" ht="144.75" x14ac:dyDescent="0.25">
      <c r="A528" s="6">
        <v>2296280</v>
      </c>
      <c r="B528" s="7" t="s">
        <v>241</v>
      </c>
      <c r="C528" s="7" t="s">
        <v>242</v>
      </c>
      <c r="D528" s="7" t="s">
        <v>2059</v>
      </c>
      <c r="E528" s="7" t="s">
        <v>2060</v>
      </c>
      <c r="F528" s="7"/>
      <c r="G528" s="7" t="s">
        <v>29</v>
      </c>
      <c r="H528" s="7" t="s">
        <v>22</v>
      </c>
      <c r="I528" s="7" t="s">
        <v>4269</v>
      </c>
      <c r="J528" s="7" t="s">
        <v>21</v>
      </c>
      <c r="K528" s="10">
        <v>21</v>
      </c>
      <c r="L528" s="8"/>
      <c r="M528" s="8"/>
      <c r="N528" s="8">
        <v>0.7</v>
      </c>
      <c r="O528" s="8">
        <v>0.1</v>
      </c>
      <c r="P528" s="105">
        <v>1</v>
      </c>
      <c r="Q528" s="8"/>
      <c r="R528" s="8"/>
      <c r="S528" s="8"/>
      <c r="T528" s="7"/>
      <c r="U528" s="4"/>
      <c r="V528" s="5"/>
      <c r="W528" s="5"/>
      <c r="X528" s="5"/>
      <c r="Y528" s="5"/>
      <c r="Z528" s="4" t="s">
        <v>2779</v>
      </c>
      <c r="AA528" s="107">
        <v>43056</v>
      </c>
      <c r="AB528" s="107">
        <v>42872</v>
      </c>
      <c r="AC528" s="4" t="s">
        <v>45</v>
      </c>
      <c r="AD528" s="4" t="s">
        <v>4850</v>
      </c>
    </row>
    <row r="529" spans="1:30" ht="264.75" x14ac:dyDescent="0.25">
      <c r="A529" s="3">
        <v>2305094</v>
      </c>
      <c r="B529" s="4" t="s">
        <v>241</v>
      </c>
      <c r="C529" s="4" t="s">
        <v>242</v>
      </c>
      <c r="D529" s="4" t="s">
        <v>4851</v>
      </c>
      <c r="E529" s="4" t="s">
        <v>4852</v>
      </c>
      <c r="F529" s="4"/>
      <c r="G529" s="4" t="s">
        <v>4268</v>
      </c>
      <c r="H529" s="4" t="s">
        <v>22</v>
      </c>
      <c r="I529" s="4" t="s">
        <v>4269</v>
      </c>
      <c r="J529" s="4" t="s">
        <v>21</v>
      </c>
      <c r="K529" s="9">
        <v>27</v>
      </c>
      <c r="L529" s="5"/>
      <c r="M529" s="5"/>
      <c r="N529" s="5">
        <v>1.2</v>
      </c>
      <c r="O529" s="5">
        <v>0.1</v>
      </c>
      <c r="P529" s="106">
        <v>1</v>
      </c>
      <c r="Q529" s="5"/>
      <c r="R529" s="5"/>
      <c r="S529" s="5"/>
      <c r="T529" s="4"/>
      <c r="U529" s="4"/>
      <c r="V529" s="5"/>
      <c r="W529" s="5"/>
      <c r="X529" s="5"/>
      <c r="Y529" s="5"/>
      <c r="Z529" s="4" t="s">
        <v>4729</v>
      </c>
      <c r="AA529" s="107">
        <v>43164</v>
      </c>
      <c r="AB529" s="107">
        <v>43021</v>
      </c>
      <c r="AC529" s="4" t="s">
        <v>45</v>
      </c>
      <c r="AD529" s="4" t="s">
        <v>4853</v>
      </c>
    </row>
    <row r="530" spans="1:30" ht="144.75" x14ac:dyDescent="0.25">
      <c r="A530" s="6">
        <v>2300712</v>
      </c>
      <c r="B530" s="7" t="s">
        <v>241</v>
      </c>
      <c r="C530" s="7" t="s">
        <v>242</v>
      </c>
      <c r="D530" s="7" t="s">
        <v>2061</v>
      </c>
      <c r="E530" s="7" t="s">
        <v>2062</v>
      </c>
      <c r="F530" s="7"/>
      <c r="G530" s="7" t="s">
        <v>29</v>
      </c>
      <c r="H530" s="7" t="s">
        <v>22</v>
      </c>
      <c r="I530" s="7" t="s">
        <v>4269</v>
      </c>
      <c r="J530" s="7" t="s">
        <v>21</v>
      </c>
      <c r="K530" s="10">
        <v>9</v>
      </c>
      <c r="L530" s="8"/>
      <c r="M530" s="8"/>
      <c r="N530" s="8">
        <v>0.6</v>
      </c>
      <c r="O530" s="8">
        <v>0.1</v>
      </c>
      <c r="P530" s="105">
        <v>3</v>
      </c>
      <c r="Q530" s="8"/>
      <c r="R530" s="8"/>
      <c r="S530" s="8"/>
      <c r="T530" s="7"/>
      <c r="U530" s="4"/>
      <c r="V530" s="5"/>
      <c r="W530" s="5"/>
      <c r="X530" s="5"/>
      <c r="Y530" s="5"/>
      <c r="Z530" s="4" t="s">
        <v>2779</v>
      </c>
      <c r="AA530" s="107">
        <v>43132</v>
      </c>
      <c r="AB530" s="107">
        <v>42942</v>
      </c>
      <c r="AC530" s="4" t="s">
        <v>45</v>
      </c>
      <c r="AD530" s="4" t="s">
        <v>4854</v>
      </c>
    </row>
    <row r="531" spans="1:30" ht="84.75" x14ac:dyDescent="0.25">
      <c r="A531" s="6">
        <v>2237312</v>
      </c>
      <c r="B531" s="7" t="s">
        <v>241</v>
      </c>
      <c r="C531" s="7" t="s">
        <v>242</v>
      </c>
      <c r="D531" s="7" t="s">
        <v>2063</v>
      </c>
      <c r="E531" s="7" t="s">
        <v>2064</v>
      </c>
      <c r="F531" s="7"/>
      <c r="G531" s="7" t="s">
        <v>29</v>
      </c>
      <c r="H531" s="7" t="s">
        <v>27</v>
      </c>
      <c r="I531" s="7" t="s">
        <v>3981</v>
      </c>
      <c r="J531" s="7" t="s">
        <v>28</v>
      </c>
      <c r="K531" s="10">
        <v>13</v>
      </c>
      <c r="L531" s="8"/>
      <c r="M531" s="8"/>
      <c r="N531" s="8">
        <v>0.7</v>
      </c>
      <c r="O531" s="8">
        <v>0.3</v>
      </c>
      <c r="P531" s="105">
        <v>0</v>
      </c>
      <c r="Q531" s="8"/>
      <c r="R531" s="8"/>
      <c r="S531" s="8"/>
      <c r="T531" s="7"/>
      <c r="U531" s="4"/>
      <c r="V531" s="5"/>
      <c r="W531" s="5"/>
      <c r="X531" s="5"/>
      <c r="Y531" s="5"/>
      <c r="Z531" s="4" t="s">
        <v>4855</v>
      </c>
      <c r="AA531" s="107">
        <v>42125</v>
      </c>
      <c r="AB531" s="107">
        <v>42108</v>
      </c>
      <c r="AC531" s="4" t="s">
        <v>45</v>
      </c>
      <c r="AD531" s="4" t="s">
        <v>4856</v>
      </c>
    </row>
    <row r="532" spans="1:30" ht="132.75" x14ac:dyDescent="0.25">
      <c r="A532" s="3">
        <v>2237313</v>
      </c>
      <c r="B532" s="4" t="s">
        <v>241</v>
      </c>
      <c r="C532" s="4" t="s">
        <v>242</v>
      </c>
      <c r="D532" s="4" t="s">
        <v>2063</v>
      </c>
      <c r="E532" s="4" t="s">
        <v>2065</v>
      </c>
      <c r="F532" s="4"/>
      <c r="G532" s="4" t="s">
        <v>29</v>
      </c>
      <c r="H532" s="4" t="s">
        <v>27</v>
      </c>
      <c r="I532" s="4" t="s">
        <v>3981</v>
      </c>
      <c r="J532" s="4" t="s">
        <v>28</v>
      </c>
      <c r="K532" s="9">
        <v>13</v>
      </c>
      <c r="L532" s="5"/>
      <c r="M532" s="5"/>
      <c r="N532" s="5">
        <v>1.3</v>
      </c>
      <c r="O532" s="5">
        <v>0.3</v>
      </c>
      <c r="P532" s="106">
        <v>0</v>
      </c>
      <c r="Q532" s="5"/>
      <c r="R532" s="5"/>
      <c r="S532" s="5"/>
      <c r="T532" s="4"/>
      <c r="U532" s="4"/>
      <c r="V532" s="5"/>
      <c r="W532" s="5"/>
      <c r="X532" s="5"/>
      <c r="Y532" s="5"/>
      <c r="Z532" s="4" t="s">
        <v>4857</v>
      </c>
      <c r="AA532" s="107">
        <v>42125</v>
      </c>
      <c r="AB532" s="107">
        <v>42108</v>
      </c>
      <c r="AC532" s="4" t="s">
        <v>45</v>
      </c>
      <c r="AD532" s="4" t="s">
        <v>4858</v>
      </c>
    </row>
    <row r="533" spans="1:30" ht="72.75" x14ac:dyDescent="0.25">
      <c r="A533" s="6">
        <v>2237314</v>
      </c>
      <c r="B533" s="7" t="s">
        <v>241</v>
      </c>
      <c r="C533" s="7" t="s">
        <v>242</v>
      </c>
      <c r="D533" s="7" t="s">
        <v>2063</v>
      </c>
      <c r="E533" s="7" t="s">
        <v>2066</v>
      </c>
      <c r="F533" s="7"/>
      <c r="G533" s="7" t="s">
        <v>29</v>
      </c>
      <c r="H533" s="7" t="s">
        <v>27</v>
      </c>
      <c r="I533" s="7" t="s">
        <v>3981</v>
      </c>
      <c r="J533" s="7" t="s">
        <v>28</v>
      </c>
      <c r="K533" s="10">
        <v>13</v>
      </c>
      <c r="L533" s="8"/>
      <c r="M533" s="8"/>
      <c r="N533" s="8">
        <v>0.4</v>
      </c>
      <c r="O533" s="8">
        <v>0</v>
      </c>
      <c r="P533" s="105">
        <v>0</v>
      </c>
      <c r="Q533" s="8"/>
      <c r="R533" s="8"/>
      <c r="S533" s="8"/>
      <c r="T533" s="7"/>
      <c r="U533" s="4"/>
      <c r="V533" s="5"/>
      <c r="W533" s="5"/>
      <c r="X533" s="5"/>
      <c r="Y533" s="5"/>
      <c r="Z533" s="4" t="s">
        <v>4809</v>
      </c>
      <c r="AA533" s="107">
        <v>42125</v>
      </c>
      <c r="AB533" s="107">
        <v>42108</v>
      </c>
      <c r="AC533" s="4" t="s">
        <v>45</v>
      </c>
      <c r="AD533" s="4" t="s">
        <v>4859</v>
      </c>
    </row>
    <row r="534" spans="1:30" ht="132.75" x14ac:dyDescent="0.25">
      <c r="A534" s="3">
        <v>2257286</v>
      </c>
      <c r="B534" s="4" t="s">
        <v>241</v>
      </c>
      <c r="C534" s="4" t="s">
        <v>242</v>
      </c>
      <c r="D534" s="4" t="s">
        <v>2063</v>
      </c>
      <c r="E534" s="4" t="s">
        <v>2067</v>
      </c>
      <c r="F534" s="4"/>
      <c r="G534" s="4" t="s">
        <v>29</v>
      </c>
      <c r="H534" s="4" t="s">
        <v>27</v>
      </c>
      <c r="I534" s="4" t="s">
        <v>3981</v>
      </c>
      <c r="J534" s="4" t="s">
        <v>28</v>
      </c>
      <c r="K534" s="9">
        <v>13</v>
      </c>
      <c r="L534" s="5"/>
      <c r="M534" s="5"/>
      <c r="N534" s="5">
        <v>1.3</v>
      </c>
      <c r="O534" s="5">
        <v>0</v>
      </c>
      <c r="P534" s="106">
        <v>0</v>
      </c>
      <c r="Q534" s="5"/>
      <c r="R534" s="5"/>
      <c r="S534" s="5"/>
      <c r="T534" s="4"/>
      <c r="U534" s="4"/>
      <c r="V534" s="5"/>
      <c r="W534" s="5"/>
      <c r="X534" s="5"/>
      <c r="Y534" s="5"/>
      <c r="Z534" s="4" t="s">
        <v>4857</v>
      </c>
      <c r="AA534" s="107">
        <v>42430</v>
      </c>
      <c r="AB534" s="107">
        <v>42390</v>
      </c>
      <c r="AC534" s="4" t="s">
        <v>45</v>
      </c>
      <c r="AD534" s="4" t="s">
        <v>4860</v>
      </c>
    </row>
    <row r="535" spans="1:30" ht="132.75" x14ac:dyDescent="0.25">
      <c r="A535" s="6">
        <v>2192993</v>
      </c>
      <c r="B535" s="7" t="s">
        <v>241</v>
      </c>
      <c r="C535" s="7" t="s">
        <v>242</v>
      </c>
      <c r="D535" s="7" t="s">
        <v>2063</v>
      </c>
      <c r="E535" s="7" t="s">
        <v>4861</v>
      </c>
      <c r="F535" s="7"/>
      <c r="G535" s="7" t="s">
        <v>29</v>
      </c>
      <c r="H535" s="7" t="s">
        <v>27</v>
      </c>
      <c r="I535" s="7" t="s">
        <v>3357</v>
      </c>
      <c r="J535" s="7" t="s">
        <v>28</v>
      </c>
      <c r="K535" s="10">
        <v>13</v>
      </c>
      <c r="L535" s="8"/>
      <c r="M535" s="8"/>
      <c r="N535" s="8">
        <v>1.3</v>
      </c>
      <c r="O535" s="8">
        <v>0.3</v>
      </c>
      <c r="P535" s="105">
        <v>0</v>
      </c>
      <c r="Q535" s="8"/>
      <c r="R535" s="8"/>
      <c r="S535" s="8"/>
      <c r="T535" s="7"/>
      <c r="U535" s="4"/>
      <c r="V535" s="5"/>
      <c r="W535" s="5"/>
      <c r="X535" s="5"/>
      <c r="Y535" s="5"/>
      <c r="Z535" s="4" t="s">
        <v>4862</v>
      </c>
      <c r="AA535" s="107">
        <v>41286</v>
      </c>
      <c r="AB535" s="107">
        <v>41570</v>
      </c>
      <c r="AC535" s="4" t="s">
        <v>45</v>
      </c>
      <c r="AD535" s="4" t="s">
        <v>4863</v>
      </c>
    </row>
    <row r="536" spans="1:30" ht="84.75" x14ac:dyDescent="0.25">
      <c r="A536" s="3">
        <v>2192994</v>
      </c>
      <c r="B536" s="4" t="s">
        <v>241</v>
      </c>
      <c r="C536" s="4" t="s">
        <v>242</v>
      </c>
      <c r="D536" s="4" t="s">
        <v>2063</v>
      </c>
      <c r="E536" s="4" t="s">
        <v>4864</v>
      </c>
      <c r="F536" s="4"/>
      <c r="G536" s="4" t="s">
        <v>29</v>
      </c>
      <c r="H536" s="4" t="s">
        <v>27</v>
      </c>
      <c r="I536" s="4" t="s">
        <v>3357</v>
      </c>
      <c r="J536" s="4" t="s">
        <v>28</v>
      </c>
      <c r="K536" s="9">
        <v>13</v>
      </c>
      <c r="L536" s="5"/>
      <c r="M536" s="5"/>
      <c r="N536" s="5">
        <v>1.3</v>
      </c>
      <c r="O536" s="5">
        <v>0.2</v>
      </c>
      <c r="P536" s="106">
        <v>0</v>
      </c>
      <c r="Q536" s="5"/>
      <c r="R536" s="5"/>
      <c r="S536" s="5"/>
      <c r="T536" s="4"/>
      <c r="U536" s="4"/>
      <c r="V536" s="5"/>
      <c r="W536" s="5"/>
      <c r="X536" s="5"/>
      <c r="Y536" s="5"/>
      <c r="Z536" s="4" t="s">
        <v>4222</v>
      </c>
      <c r="AA536" s="107">
        <v>41286</v>
      </c>
      <c r="AB536" s="107">
        <v>41570</v>
      </c>
      <c r="AC536" s="4" t="s">
        <v>45</v>
      </c>
      <c r="AD536" s="4" t="s">
        <v>4865</v>
      </c>
    </row>
    <row r="537" spans="1:30" ht="120.75" x14ac:dyDescent="0.25">
      <c r="A537" s="6">
        <v>2192991</v>
      </c>
      <c r="B537" s="7" t="s">
        <v>241</v>
      </c>
      <c r="C537" s="7" t="s">
        <v>242</v>
      </c>
      <c r="D537" s="7" t="s">
        <v>2063</v>
      </c>
      <c r="E537" s="7" t="s">
        <v>4866</v>
      </c>
      <c r="F537" s="7"/>
      <c r="G537" s="7" t="s">
        <v>29</v>
      </c>
      <c r="H537" s="7" t="s">
        <v>27</v>
      </c>
      <c r="I537" s="7" t="s">
        <v>3357</v>
      </c>
      <c r="J537" s="7" t="s">
        <v>28</v>
      </c>
      <c r="K537" s="10">
        <v>13</v>
      </c>
      <c r="L537" s="8"/>
      <c r="M537" s="8"/>
      <c r="N537" s="8">
        <v>0.7</v>
      </c>
      <c r="O537" s="8">
        <v>0.3</v>
      </c>
      <c r="P537" s="105">
        <v>0</v>
      </c>
      <c r="Q537" s="8"/>
      <c r="R537" s="8"/>
      <c r="S537" s="8"/>
      <c r="T537" s="7"/>
      <c r="U537" s="4"/>
      <c r="V537" s="5"/>
      <c r="W537" s="5"/>
      <c r="X537" s="5"/>
      <c r="Y537" s="5"/>
      <c r="Z537" s="4" t="s">
        <v>4610</v>
      </c>
      <c r="AA537" s="107">
        <v>41286</v>
      </c>
      <c r="AB537" s="107">
        <v>41570</v>
      </c>
      <c r="AC537" s="4" t="s">
        <v>45</v>
      </c>
      <c r="AD537" s="4" t="s">
        <v>4867</v>
      </c>
    </row>
    <row r="538" spans="1:30" ht="84.75" x14ac:dyDescent="0.25">
      <c r="A538" s="3">
        <v>2192990</v>
      </c>
      <c r="B538" s="4" t="s">
        <v>241</v>
      </c>
      <c r="C538" s="4" t="s">
        <v>242</v>
      </c>
      <c r="D538" s="4" t="s">
        <v>2063</v>
      </c>
      <c r="E538" s="4" t="s">
        <v>4868</v>
      </c>
      <c r="F538" s="4"/>
      <c r="G538" s="4" t="s">
        <v>29</v>
      </c>
      <c r="H538" s="4" t="s">
        <v>27</v>
      </c>
      <c r="I538" s="4" t="s">
        <v>3357</v>
      </c>
      <c r="J538" s="4" t="s">
        <v>28</v>
      </c>
      <c r="K538" s="9">
        <v>13</v>
      </c>
      <c r="L538" s="5"/>
      <c r="M538" s="5"/>
      <c r="N538" s="5">
        <v>0.7</v>
      </c>
      <c r="O538" s="5">
        <v>0.3</v>
      </c>
      <c r="P538" s="106">
        <v>0</v>
      </c>
      <c r="Q538" s="5"/>
      <c r="R538" s="5"/>
      <c r="S538" s="5"/>
      <c r="T538" s="4"/>
      <c r="U538" s="4"/>
      <c r="V538" s="5"/>
      <c r="W538" s="5"/>
      <c r="X538" s="5"/>
      <c r="Y538" s="5"/>
      <c r="Z538" s="4" t="s">
        <v>4869</v>
      </c>
      <c r="AA538" s="107">
        <v>41286</v>
      </c>
      <c r="AB538" s="107">
        <v>41570</v>
      </c>
      <c r="AC538" s="4" t="s">
        <v>45</v>
      </c>
      <c r="AD538" s="4" t="s">
        <v>4870</v>
      </c>
    </row>
    <row r="539" spans="1:30" ht="120.75" x14ac:dyDescent="0.25">
      <c r="A539" s="6">
        <v>2192992</v>
      </c>
      <c r="B539" s="7" t="s">
        <v>241</v>
      </c>
      <c r="C539" s="7" t="s">
        <v>242</v>
      </c>
      <c r="D539" s="7" t="s">
        <v>2063</v>
      </c>
      <c r="E539" s="7" t="s">
        <v>4871</v>
      </c>
      <c r="F539" s="7"/>
      <c r="G539" s="7" t="s">
        <v>29</v>
      </c>
      <c r="H539" s="7" t="s">
        <v>27</v>
      </c>
      <c r="I539" s="7" t="s">
        <v>3357</v>
      </c>
      <c r="J539" s="7" t="s">
        <v>28</v>
      </c>
      <c r="K539" s="10">
        <v>13</v>
      </c>
      <c r="L539" s="8"/>
      <c r="M539" s="8"/>
      <c r="N539" s="8">
        <v>0.7</v>
      </c>
      <c r="O539" s="8">
        <v>0.3</v>
      </c>
      <c r="P539" s="105">
        <v>0</v>
      </c>
      <c r="Q539" s="8"/>
      <c r="R539" s="8"/>
      <c r="S539" s="8"/>
      <c r="T539" s="7"/>
      <c r="U539" s="4"/>
      <c r="V539" s="5"/>
      <c r="W539" s="5"/>
      <c r="X539" s="5"/>
      <c r="Y539" s="5"/>
      <c r="Z539" s="4" t="s">
        <v>4610</v>
      </c>
      <c r="AA539" s="107">
        <v>41286</v>
      </c>
      <c r="AB539" s="107">
        <v>41570</v>
      </c>
      <c r="AC539" s="4" t="s">
        <v>45</v>
      </c>
      <c r="AD539" s="4" t="s">
        <v>4872</v>
      </c>
    </row>
    <row r="540" spans="1:30" ht="120.75" x14ac:dyDescent="0.25">
      <c r="A540" s="3">
        <v>2198729</v>
      </c>
      <c r="B540" s="4" t="s">
        <v>241</v>
      </c>
      <c r="C540" s="4" t="s">
        <v>242</v>
      </c>
      <c r="D540" s="4" t="s">
        <v>2063</v>
      </c>
      <c r="E540" s="4" t="s">
        <v>4873</v>
      </c>
      <c r="F540" s="4"/>
      <c r="G540" s="4" t="s">
        <v>29</v>
      </c>
      <c r="H540" s="4" t="s">
        <v>27</v>
      </c>
      <c r="I540" s="4" t="s">
        <v>3357</v>
      </c>
      <c r="J540" s="4" t="s">
        <v>28</v>
      </c>
      <c r="K540" s="9">
        <v>13</v>
      </c>
      <c r="L540" s="5"/>
      <c r="M540" s="5"/>
      <c r="N540" s="5">
        <v>0.7</v>
      </c>
      <c r="O540" s="5">
        <v>0.3</v>
      </c>
      <c r="P540" s="106">
        <v>0</v>
      </c>
      <c r="Q540" s="5"/>
      <c r="R540" s="5"/>
      <c r="S540" s="5"/>
      <c r="T540" s="4"/>
      <c r="U540" s="4"/>
      <c r="V540" s="5"/>
      <c r="W540" s="5"/>
      <c r="X540" s="5"/>
      <c r="Y540" s="5"/>
      <c r="Z540" s="4" t="s">
        <v>4874</v>
      </c>
      <c r="AA540" s="107">
        <v>41286</v>
      </c>
      <c r="AB540" s="107">
        <v>41624</v>
      </c>
      <c r="AC540" s="4" t="s">
        <v>45</v>
      </c>
      <c r="AD540" s="4" t="s">
        <v>4875</v>
      </c>
    </row>
    <row r="541" spans="1:30" ht="84.75" x14ac:dyDescent="0.25">
      <c r="A541" s="6">
        <v>2188358</v>
      </c>
      <c r="B541" s="7" t="s">
        <v>241</v>
      </c>
      <c r="C541" s="7" t="s">
        <v>242</v>
      </c>
      <c r="D541" s="7" t="s">
        <v>2068</v>
      </c>
      <c r="E541" s="7" t="s">
        <v>4876</v>
      </c>
      <c r="F541" s="7"/>
      <c r="G541" s="7" t="s">
        <v>29</v>
      </c>
      <c r="H541" s="7" t="s">
        <v>27</v>
      </c>
      <c r="I541" s="7" t="s">
        <v>4209</v>
      </c>
      <c r="J541" s="7" t="s">
        <v>21</v>
      </c>
      <c r="K541" s="10">
        <v>1</v>
      </c>
      <c r="L541" s="8"/>
      <c r="M541" s="8"/>
      <c r="N541" s="8">
        <v>1.3</v>
      </c>
      <c r="O541" s="8">
        <v>0.1</v>
      </c>
      <c r="P541" s="105">
        <v>0</v>
      </c>
      <c r="Q541" s="8"/>
      <c r="R541" s="8"/>
      <c r="S541" s="8"/>
      <c r="T541" s="7"/>
      <c r="U541" s="4"/>
      <c r="V541" s="5"/>
      <c r="W541" s="5"/>
      <c r="X541" s="5"/>
      <c r="Y541" s="5"/>
      <c r="Z541" s="4" t="s">
        <v>4877</v>
      </c>
      <c r="AA541" s="107">
        <v>38930</v>
      </c>
      <c r="AB541" s="107">
        <v>41502</v>
      </c>
      <c r="AC541" s="4" t="s">
        <v>45</v>
      </c>
      <c r="AD541" s="4" t="s">
        <v>4878</v>
      </c>
    </row>
    <row r="542" spans="1:30" ht="84.75" x14ac:dyDescent="0.25">
      <c r="A542" s="3">
        <v>2188357</v>
      </c>
      <c r="B542" s="4" t="s">
        <v>241</v>
      </c>
      <c r="C542" s="4" t="s">
        <v>242</v>
      </c>
      <c r="D542" s="4" t="s">
        <v>2068</v>
      </c>
      <c r="E542" s="4" t="s">
        <v>4879</v>
      </c>
      <c r="F542" s="4"/>
      <c r="G542" s="4" t="s">
        <v>29</v>
      </c>
      <c r="H542" s="4" t="s">
        <v>27</v>
      </c>
      <c r="I542" s="4" t="s">
        <v>4209</v>
      </c>
      <c r="J542" s="4" t="s">
        <v>21</v>
      </c>
      <c r="K542" s="9">
        <v>1</v>
      </c>
      <c r="L542" s="5"/>
      <c r="M542" s="5"/>
      <c r="N542" s="5">
        <v>1.3</v>
      </c>
      <c r="O542" s="5">
        <v>0.1</v>
      </c>
      <c r="P542" s="106">
        <v>0</v>
      </c>
      <c r="Q542" s="5"/>
      <c r="R542" s="5"/>
      <c r="S542" s="5"/>
      <c r="T542" s="4"/>
      <c r="U542" s="4"/>
      <c r="V542" s="5"/>
      <c r="W542" s="5"/>
      <c r="X542" s="5"/>
      <c r="Y542" s="5"/>
      <c r="Z542" s="4" t="s">
        <v>4877</v>
      </c>
      <c r="AA542" s="107">
        <v>38930</v>
      </c>
      <c r="AB542" s="107">
        <v>41502</v>
      </c>
      <c r="AC542" s="4" t="s">
        <v>45</v>
      </c>
      <c r="AD542" s="4" t="s">
        <v>4880</v>
      </c>
    </row>
    <row r="543" spans="1:30" ht="132.75" x14ac:dyDescent="0.25">
      <c r="A543" s="6">
        <v>2188355</v>
      </c>
      <c r="B543" s="7" t="s">
        <v>241</v>
      </c>
      <c r="C543" s="7" t="s">
        <v>242</v>
      </c>
      <c r="D543" s="7" t="s">
        <v>2068</v>
      </c>
      <c r="E543" s="7" t="s">
        <v>4881</v>
      </c>
      <c r="F543" s="7"/>
      <c r="G543" s="7" t="s">
        <v>29</v>
      </c>
      <c r="H543" s="7" t="s">
        <v>27</v>
      </c>
      <c r="I543" s="7" t="s">
        <v>4209</v>
      </c>
      <c r="J543" s="7" t="s">
        <v>21</v>
      </c>
      <c r="K543" s="10">
        <v>1</v>
      </c>
      <c r="L543" s="8"/>
      <c r="M543" s="8"/>
      <c r="N543" s="8">
        <v>2</v>
      </c>
      <c r="O543" s="8">
        <v>0.1</v>
      </c>
      <c r="P543" s="105">
        <v>0</v>
      </c>
      <c r="Q543" s="8"/>
      <c r="R543" s="8"/>
      <c r="S543" s="8"/>
      <c r="T543" s="7"/>
      <c r="U543" s="4"/>
      <c r="V543" s="5"/>
      <c r="W543" s="5"/>
      <c r="X543" s="5"/>
      <c r="Y543" s="5"/>
      <c r="Z543" s="4" t="s">
        <v>4711</v>
      </c>
      <c r="AA543" s="107">
        <v>38930</v>
      </c>
      <c r="AB543" s="107">
        <v>41502</v>
      </c>
      <c r="AC543" s="4" t="s">
        <v>45</v>
      </c>
      <c r="AD543" s="4" t="s">
        <v>4882</v>
      </c>
    </row>
    <row r="544" spans="1:30" ht="156.75" x14ac:dyDescent="0.25">
      <c r="A544" s="3">
        <v>2257285</v>
      </c>
      <c r="B544" s="4" t="s">
        <v>241</v>
      </c>
      <c r="C544" s="4" t="s">
        <v>242</v>
      </c>
      <c r="D544" s="4" t="s">
        <v>2068</v>
      </c>
      <c r="E544" s="4" t="s">
        <v>2069</v>
      </c>
      <c r="F544" s="4"/>
      <c r="G544" s="4" t="s">
        <v>29</v>
      </c>
      <c r="H544" s="4" t="s">
        <v>27</v>
      </c>
      <c r="I544" s="4" t="s">
        <v>4209</v>
      </c>
      <c r="J544" s="4" t="s">
        <v>21</v>
      </c>
      <c r="K544" s="9">
        <v>1</v>
      </c>
      <c r="L544" s="5"/>
      <c r="M544" s="5"/>
      <c r="N544" s="5">
        <v>1.9</v>
      </c>
      <c r="O544" s="5">
        <v>0</v>
      </c>
      <c r="P544" s="106">
        <v>0</v>
      </c>
      <c r="Q544" s="5"/>
      <c r="R544" s="5"/>
      <c r="S544" s="5"/>
      <c r="T544" s="4"/>
      <c r="U544" s="4"/>
      <c r="V544" s="5"/>
      <c r="W544" s="5"/>
      <c r="X544" s="5"/>
      <c r="Y544" s="5"/>
      <c r="Z544" s="4" t="s">
        <v>4883</v>
      </c>
      <c r="AA544" s="107">
        <v>42430</v>
      </c>
      <c r="AB544" s="107">
        <v>42390</v>
      </c>
      <c r="AC544" s="4" t="s">
        <v>45</v>
      </c>
      <c r="AD544" s="4" t="s">
        <v>4884</v>
      </c>
    </row>
    <row r="545" spans="1:30" ht="84.75" x14ac:dyDescent="0.25">
      <c r="A545" s="6">
        <v>2188359</v>
      </c>
      <c r="B545" s="7" t="s">
        <v>241</v>
      </c>
      <c r="C545" s="7" t="s">
        <v>242</v>
      </c>
      <c r="D545" s="7" t="s">
        <v>2068</v>
      </c>
      <c r="E545" s="7" t="s">
        <v>4885</v>
      </c>
      <c r="F545" s="7"/>
      <c r="G545" s="7" t="s">
        <v>29</v>
      </c>
      <c r="H545" s="7" t="s">
        <v>27</v>
      </c>
      <c r="I545" s="7" t="s">
        <v>4209</v>
      </c>
      <c r="J545" s="7" t="s">
        <v>21</v>
      </c>
      <c r="K545" s="10">
        <v>1</v>
      </c>
      <c r="L545" s="8"/>
      <c r="M545" s="8"/>
      <c r="N545" s="8">
        <v>1.3</v>
      </c>
      <c r="O545" s="8">
        <v>0.1</v>
      </c>
      <c r="P545" s="105">
        <v>0</v>
      </c>
      <c r="Q545" s="8"/>
      <c r="R545" s="8"/>
      <c r="S545" s="8"/>
      <c r="T545" s="7"/>
      <c r="U545" s="4"/>
      <c r="V545" s="5"/>
      <c r="W545" s="5"/>
      <c r="X545" s="5"/>
      <c r="Y545" s="5"/>
      <c r="Z545" s="4" t="s">
        <v>4877</v>
      </c>
      <c r="AA545" s="107">
        <v>38930</v>
      </c>
      <c r="AB545" s="107">
        <v>41502</v>
      </c>
      <c r="AC545" s="4" t="s">
        <v>45</v>
      </c>
      <c r="AD545" s="4" t="s">
        <v>4886</v>
      </c>
    </row>
    <row r="546" spans="1:30" ht="72.75" x14ac:dyDescent="0.25">
      <c r="A546" s="3">
        <v>2237311</v>
      </c>
      <c r="B546" s="4" t="s">
        <v>241</v>
      </c>
      <c r="C546" s="4" t="s">
        <v>242</v>
      </c>
      <c r="D546" s="4" t="s">
        <v>2068</v>
      </c>
      <c r="E546" s="4" t="s">
        <v>2070</v>
      </c>
      <c r="F546" s="4"/>
      <c r="G546" s="4" t="s">
        <v>29</v>
      </c>
      <c r="H546" s="4" t="s">
        <v>27</v>
      </c>
      <c r="I546" s="4" t="s">
        <v>4209</v>
      </c>
      <c r="J546" s="4" t="s">
        <v>21</v>
      </c>
      <c r="K546" s="9">
        <v>1</v>
      </c>
      <c r="L546" s="5"/>
      <c r="M546" s="5"/>
      <c r="N546" s="5">
        <v>1.3</v>
      </c>
      <c r="O546" s="5">
        <v>0.1</v>
      </c>
      <c r="P546" s="106">
        <v>0</v>
      </c>
      <c r="Q546" s="5"/>
      <c r="R546" s="5"/>
      <c r="S546" s="5"/>
      <c r="T546" s="4"/>
      <c r="U546" s="4"/>
      <c r="V546" s="5"/>
      <c r="W546" s="5"/>
      <c r="X546" s="5"/>
      <c r="Y546" s="5"/>
      <c r="Z546" s="4" t="s">
        <v>4887</v>
      </c>
      <c r="AA546" s="107">
        <v>42125</v>
      </c>
      <c r="AB546" s="107">
        <v>42108</v>
      </c>
      <c r="AC546" s="4" t="s">
        <v>45</v>
      </c>
      <c r="AD546" s="4" t="s">
        <v>4888</v>
      </c>
    </row>
    <row r="547" spans="1:30" ht="96.75" x14ac:dyDescent="0.25">
      <c r="A547" s="6">
        <v>2237310</v>
      </c>
      <c r="B547" s="7" t="s">
        <v>241</v>
      </c>
      <c r="C547" s="7" t="s">
        <v>242</v>
      </c>
      <c r="D547" s="7" t="s">
        <v>2068</v>
      </c>
      <c r="E547" s="7" t="s">
        <v>2071</v>
      </c>
      <c r="F547" s="7"/>
      <c r="G547" s="7" t="s">
        <v>29</v>
      </c>
      <c r="H547" s="7" t="s">
        <v>27</v>
      </c>
      <c r="I547" s="7" t="s">
        <v>4209</v>
      </c>
      <c r="J547" s="7" t="s">
        <v>21</v>
      </c>
      <c r="K547" s="10">
        <v>1</v>
      </c>
      <c r="L547" s="8"/>
      <c r="M547" s="8"/>
      <c r="N547" s="8">
        <v>2</v>
      </c>
      <c r="O547" s="8">
        <v>0.1</v>
      </c>
      <c r="P547" s="105">
        <v>0</v>
      </c>
      <c r="Q547" s="8"/>
      <c r="R547" s="8"/>
      <c r="S547" s="8"/>
      <c r="T547" s="7"/>
      <c r="U547" s="4"/>
      <c r="V547" s="5"/>
      <c r="W547" s="5"/>
      <c r="X547" s="5"/>
      <c r="Y547" s="5"/>
      <c r="Z547" s="4" t="s">
        <v>57</v>
      </c>
      <c r="AA547" s="107">
        <v>42125</v>
      </c>
      <c r="AB547" s="107">
        <v>42108</v>
      </c>
      <c r="AC547" s="4" t="s">
        <v>45</v>
      </c>
      <c r="AD547" s="4" t="s">
        <v>4889</v>
      </c>
    </row>
    <row r="548" spans="1:30" ht="84.75" x14ac:dyDescent="0.25">
      <c r="A548" s="3">
        <v>2188360</v>
      </c>
      <c r="B548" s="4" t="s">
        <v>241</v>
      </c>
      <c r="C548" s="4" t="s">
        <v>242</v>
      </c>
      <c r="D548" s="4" t="s">
        <v>2068</v>
      </c>
      <c r="E548" s="4" t="s">
        <v>4890</v>
      </c>
      <c r="F548" s="4"/>
      <c r="G548" s="4" t="s">
        <v>29</v>
      </c>
      <c r="H548" s="4" t="s">
        <v>27</v>
      </c>
      <c r="I548" s="4" t="s">
        <v>4209</v>
      </c>
      <c r="J548" s="4" t="s">
        <v>21</v>
      </c>
      <c r="K548" s="9">
        <v>1</v>
      </c>
      <c r="L548" s="5"/>
      <c r="M548" s="5"/>
      <c r="N548" s="5">
        <v>1.3</v>
      </c>
      <c r="O548" s="5">
        <v>0.1</v>
      </c>
      <c r="P548" s="106">
        <v>0</v>
      </c>
      <c r="Q548" s="5"/>
      <c r="R548" s="5"/>
      <c r="S548" s="5"/>
      <c r="T548" s="4"/>
      <c r="U548" s="4"/>
      <c r="V548" s="5"/>
      <c r="W548" s="5"/>
      <c r="X548" s="5"/>
      <c r="Y548" s="5"/>
      <c r="Z548" s="4" t="s">
        <v>4877</v>
      </c>
      <c r="AA548" s="107">
        <v>38930</v>
      </c>
      <c r="AB548" s="107">
        <v>41502</v>
      </c>
      <c r="AC548" s="4" t="s">
        <v>45</v>
      </c>
      <c r="AD548" s="4" t="s">
        <v>4891</v>
      </c>
    </row>
    <row r="549" spans="1:30" ht="84.75" x14ac:dyDescent="0.25">
      <c r="A549" s="6">
        <v>2188356</v>
      </c>
      <c r="B549" s="7" t="s">
        <v>241</v>
      </c>
      <c r="C549" s="7" t="s">
        <v>242</v>
      </c>
      <c r="D549" s="7" t="s">
        <v>2068</v>
      </c>
      <c r="E549" s="7" t="s">
        <v>4892</v>
      </c>
      <c r="F549" s="7"/>
      <c r="G549" s="7" t="s">
        <v>29</v>
      </c>
      <c r="H549" s="7" t="s">
        <v>27</v>
      </c>
      <c r="I549" s="7" t="s">
        <v>4209</v>
      </c>
      <c r="J549" s="7" t="s">
        <v>21</v>
      </c>
      <c r="K549" s="10">
        <v>1</v>
      </c>
      <c r="L549" s="8"/>
      <c r="M549" s="8"/>
      <c r="N549" s="8">
        <v>1.7</v>
      </c>
      <c r="O549" s="8">
        <v>0.1</v>
      </c>
      <c r="P549" s="105">
        <v>0</v>
      </c>
      <c r="Q549" s="8"/>
      <c r="R549" s="8"/>
      <c r="S549" s="8"/>
      <c r="T549" s="7"/>
      <c r="U549" s="4"/>
      <c r="V549" s="5"/>
      <c r="W549" s="5"/>
      <c r="X549" s="5"/>
      <c r="Y549" s="5"/>
      <c r="Z549" s="4" t="s">
        <v>4893</v>
      </c>
      <c r="AA549" s="107">
        <v>38930</v>
      </c>
      <c r="AB549" s="107">
        <v>41502</v>
      </c>
      <c r="AC549" s="4" t="s">
        <v>45</v>
      </c>
      <c r="AD549" s="4" t="s">
        <v>4894</v>
      </c>
    </row>
    <row r="550" spans="1:30" ht="120.75" x14ac:dyDescent="0.25">
      <c r="A550" s="3">
        <v>2188353</v>
      </c>
      <c r="B550" s="4" t="s">
        <v>241</v>
      </c>
      <c r="C550" s="4" t="s">
        <v>242</v>
      </c>
      <c r="D550" s="4" t="s">
        <v>2068</v>
      </c>
      <c r="E550" s="4" t="s">
        <v>4895</v>
      </c>
      <c r="F550" s="4"/>
      <c r="G550" s="4" t="s">
        <v>29</v>
      </c>
      <c r="H550" s="4" t="s">
        <v>27</v>
      </c>
      <c r="I550" s="4" t="s">
        <v>4209</v>
      </c>
      <c r="J550" s="4" t="s">
        <v>21</v>
      </c>
      <c r="K550" s="9">
        <v>1</v>
      </c>
      <c r="L550" s="5"/>
      <c r="M550" s="5"/>
      <c r="N550" s="5">
        <v>1.4</v>
      </c>
      <c r="O550" s="5">
        <v>0.1</v>
      </c>
      <c r="P550" s="106">
        <v>0</v>
      </c>
      <c r="Q550" s="5"/>
      <c r="R550" s="5"/>
      <c r="S550" s="5"/>
      <c r="T550" s="4"/>
      <c r="U550" s="4"/>
      <c r="V550" s="5"/>
      <c r="W550" s="5"/>
      <c r="X550" s="5"/>
      <c r="Y550" s="5"/>
      <c r="Z550" s="4" t="s">
        <v>4896</v>
      </c>
      <c r="AA550" s="107">
        <v>38930</v>
      </c>
      <c r="AB550" s="107">
        <v>41502</v>
      </c>
      <c r="AC550" s="4" t="s">
        <v>45</v>
      </c>
      <c r="AD550" s="4" t="s">
        <v>4897</v>
      </c>
    </row>
    <row r="551" spans="1:30" ht="120.75" x14ac:dyDescent="0.25">
      <c r="A551" s="6">
        <v>2188354</v>
      </c>
      <c r="B551" s="7" t="s">
        <v>241</v>
      </c>
      <c r="C551" s="7" t="s">
        <v>242</v>
      </c>
      <c r="D551" s="7" t="s">
        <v>2068</v>
      </c>
      <c r="E551" s="7" t="s">
        <v>4898</v>
      </c>
      <c r="F551" s="7"/>
      <c r="G551" s="7" t="s">
        <v>29</v>
      </c>
      <c r="H551" s="7" t="s">
        <v>27</v>
      </c>
      <c r="I551" s="7" t="s">
        <v>4209</v>
      </c>
      <c r="J551" s="7" t="s">
        <v>21</v>
      </c>
      <c r="K551" s="10">
        <v>1</v>
      </c>
      <c r="L551" s="8"/>
      <c r="M551" s="8"/>
      <c r="N551" s="8">
        <v>1.4</v>
      </c>
      <c r="O551" s="8">
        <v>0.1</v>
      </c>
      <c r="P551" s="105">
        <v>0</v>
      </c>
      <c r="Q551" s="8"/>
      <c r="R551" s="8"/>
      <c r="S551" s="8"/>
      <c r="T551" s="7"/>
      <c r="U551" s="4"/>
      <c r="V551" s="5"/>
      <c r="W551" s="5"/>
      <c r="X551" s="5"/>
      <c r="Y551" s="5"/>
      <c r="Z551" s="4" t="s">
        <v>4896</v>
      </c>
      <c r="AA551" s="107">
        <v>38930</v>
      </c>
      <c r="AB551" s="107">
        <v>41502</v>
      </c>
      <c r="AC551" s="4" t="s">
        <v>45</v>
      </c>
      <c r="AD551" s="4" t="s">
        <v>4899</v>
      </c>
    </row>
    <row r="552" spans="1:30" ht="72.75" x14ac:dyDescent="0.25">
      <c r="A552" s="3">
        <v>2197830</v>
      </c>
      <c r="B552" s="4" t="s">
        <v>241</v>
      </c>
      <c r="C552" s="4" t="s">
        <v>242</v>
      </c>
      <c r="D552" s="4" t="s">
        <v>4900</v>
      </c>
      <c r="E552" s="4" t="s">
        <v>4901</v>
      </c>
      <c r="F552" s="4"/>
      <c r="G552" s="4" t="s">
        <v>29</v>
      </c>
      <c r="H552" s="4" t="s">
        <v>27</v>
      </c>
      <c r="I552" s="4" t="s">
        <v>3357</v>
      </c>
      <c r="J552" s="4" t="s">
        <v>28</v>
      </c>
      <c r="K552" s="9">
        <v>15</v>
      </c>
      <c r="L552" s="5"/>
      <c r="M552" s="5"/>
      <c r="N552" s="5">
        <v>1.2</v>
      </c>
      <c r="O552" s="5">
        <v>0.3</v>
      </c>
      <c r="P552" s="106">
        <v>0</v>
      </c>
      <c r="Q552" s="5"/>
      <c r="R552" s="5"/>
      <c r="S552" s="5"/>
      <c r="T552" s="4"/>
      <c r="U552" s="4"/>
      <c r="V552" s="5"/>
      <c r="W552" s="5"/>
      <c r="X552" s="5"/>
      <c r="Y552" s="5"/>
      <c r="Z552" s="4" t="s">
        <v>4887</v>
      </c>
      <c r="AA552" s="107">
        <v>38777</v>
      </c>
      <c r="AB552" s="107">
        <v>41613</v>
      </c>
      <c r="AC552" s="4" t="s">
        <v>45</v>
      </c>
      <c r="AD552" s="4" t="s">
        <v>4902</v>
      </c>
    </row>
    <row r="553" spans="1:30" ht="72.75" x14ac:dyDescent="0.25">
      <c r="A553" s="6">
        <v>2197831</v>
      </c>
      <c r="B553" s="7" t="s">
        <v>241</v>
      </c>
      <c r="C553" s="7" t="s">
        <v>242</v>
      </c>
      <c r="D553" s="7" t="s">
        <v>4900</v>
      </c>
      <c r="E553" s="7" t="s">
        <v>4903</v>
      </c>
      <c r="F553" s="7"/>
      <c r="G553" s="7" t="s">
        <v>29</v>
      </c>
      <c r="H553" s="7" t="s">
        <v>27</v>
      </c>
      <c r="I553" s="7" t="s">
        <v>3357</v>
      </c>
      <c r="J553" s="7" t="s">
        <v>28</v>
      </c>
      <c r="K553" s="10">
        <v>15</v>
      </c>
      <c r="L553" s="8"/>
      <c r="M553" s="8"/>
      <c r="N553" s="8">
        <v>1.2</v>
      </c>
      <c r="O553" s="8">
        <v>0.3</v>
      </c>
      <c r="P553" s="105">
        <v>0</v>
      </c>
      <c r="Q553" s="8"/>
      <c r="R553" s="8"/>
      <c r="S553" s="8"/>
      <c r="T553" s="7"/>
      <c r="U553" s="4"/>
      <c r="V553" s="5"/>
      <c r="W553" s="5"/>
      <c r="X553" s="5"/>
      <c r="Y553" s="5"/>
      <c r="Z553" s="4" t="s">
        <v>4887</v>
      </c>
      <c r="AA553" s="107">
        <v>38777</v>
      </c>
      <c r="AB553" s="107">
        <v>41613</v>
      </c>
      <c r="AC553" s="4" t="s">
        <v>45</v>
      </c>
      <c r="AD553" s="4" t="s">
        <v>4904</v>
      </c>
    </row>
    <row r="554" spans="1:30" ht="96.75" x14ac:dyDescent="0.25">
      <c r="A554" s="3">
        <v>2197837</v>
      </c>
      <c r="B554" s="4" t="s">
        <v>241</v>
      </c>
      <c r="C554" s="4" t="s">
        <v>242</v>
      </c>
      <c r="D554" s="4" t="s">
        <v>4900</v>
      </c>
      <c r="E554" s="4" t="s">
        <v>4905</v>
      </c>
      <c r="F554" s="4"/>
      <c r="G554" s="4" t="s">
        <v>29</v>
      </c>
      <c r="H554" s="4" t="s">
        <v>27</v>
      </c>
      <c r="I554" s="4" t="s">
        <v>3357</v>
      </c>
      <c r="J554" s="4" t="s">
        <v>28</v>
      </c>
      <c r="K554" s="9">
        <v>15</v>
      </c>
      <c r="L554" s="5"/>
      <c r="M554" s="5"/>
      <c r="N554" s="5">
        <v>2.4</v>
      </c>
      <c r="O554" s="5">
        <v>0.2</v>
      </c>
      <c r="P554" s="106">
        <v>0</v>
      </c>
      <c r="Q554" s="5"/>
      <c r="R554" s="5"/>
      <c r="S554" s="5"/>
      <c r="T554" s="4"/>
      <c r="U554" s="4"/>
      <c r="V554" s="5"/>
      <c r="W554" s="5"/>
      <c r="X554" s="5"/>
      <c r="Y554" s="5"/>
      <c r="Z554" s="4" t="s">
        <v>57</v>
      </c>
      <c r="AA554" s="107">
        <v>41244</v>
      </c>
      <c r="AB554" s="107">
        <v>41613</v>
      </c>
      <c r="AC554" s="4" t="s">
        <v>45</v>
      </c>
      <c r="AD554" s="4" t="s">
        <v>4906</v>
      </c>
    </row>
    <row r="555" spans="1:30" ht="72.75" x14ac:dyDescent="0.25">
      <c r="A555" s="6">
        <v>2197835</v>
      </c>
      <c r="B555" s="7" t="s">
        <v>241</v>
      </c>
      <c r="C555" s="7" t="s">
        <v>242</v>
      </c>
      <c r="D555" s="7" t="s">
        <v>4900</v>
      </c>
      <c r="E555" s="7" t="s">
        <v>4907</v>
      </c>
      <c r="F555" s="7"/>
      <c r="G555" s="7" t="s">
        <v>29</v>
      </c>
      <c r="H555" s="7" t="s">
        <v>27</v>
      </c>
      <c r="I555" s="7" t="s">
        <v>3357</v>
      </c>
      <c r="J555" s="7" t="s">
        <v>28</v>
      </c>
      <c r="K555" s="10">
        <v>15</v>
      </c>
      <c r="L555" s="8"/>
      <c r="M555" s="8"/>
      <c r="N555" s="8">
        <v>1.2</v>
      </c>
      <c r="O555" s="8">
        <v>0.2</v>
      </c>
      <c r="P555" s="105">
        <v>0</v>
      </c>
      <c r="Q555" s="8"/>
      <c r="R555" s="8"/>
      <c r="S555" s="8"/>
      <c r="T555" s="7"/>
      <c r="U555" s="4"/>
      <c r="V555" s="5"/>
      <c r="W555" s="5"/>
      <c r="X555" s="5"/>
      <c r="Y555" s="5"/>
      <c r="Z555" s="4" t="s">
        <v>4809</v>
      </c>
      <c r="AA555" s="107">
        <v>38777</v>
      </c>
      <c r="AB555" s="107">
        <v>41613</v>
      </c>
      <c r="AC555" s="4" t="s">
        <v>45</v>
      </c>
      <c r="AD555" s="4" t="s">
        <v>4908</v>
      </c>
    </row>
    <row r="556" spans="1:30" ht="84.75" x14ac:dyDescent="0.25">
      <c r="A556" s="3">
        <v>2197833</v>
      </c>
      <c r="B556" s="4" t="s">
        <v>241</v>
      </c>
      <c r="C556" s="4" t="s">
        <v>242</v>
      </c>
      <c r="D556" s="4" t="s">
        <v>4900</v>
      </c>
      <c r="E556" s="4" t="s">
        <v>4909</v>
      </c>
      <c r="F556" s="4"/>
      <c r="G556" s="4" t="s">
        <v>29</v>
      </c>
      <c r="H556" s="4" t="s">
        <v>27</v>
      </c>
      <c r="I556" s="4" t="s">
        <v>3357</v>
      </c>
      <c r="J556" s="4" t="s">
        <v>28</v>
      </c>
      <c r="K556" s="9">
        <v>15</v>
      </c>
      <c r="L556" s="5"/>
      <c r="M556" s="5"/>
      <c r="N556" s="5">
        <v>1.1000000000000001</v>
      </c>
      <c r="O556" s="5">
        <v>0.2</v>
      </c>
      <c r="P556" s="106">
        <v>0</v>
      </c>
      <c r="Q556" s="5"/>
      <c r="R556" s="5"/>
      <c r="S556" s="5"/>
      <c r="T556" s="4"/>
      <c r="U556" s="4"/>
      <c r="V556" s="5"/>
      <c r="W556" s="5"/>
      <c r="X556" s="5"/>
      <c r="Y556" s="5"/>
      <c r="Z556" s="4" t="s">
        <v>4910</v>
      </c>
      <c r="AA556" s="107">
        <v>38777</v>
      </c>
      <c r="AB556" s="107">
        <v>41613</v>
      </c>
      <c r="AC556" s="4" t="s">
        <v>45</v>
      </c>
      <c r="AD556" s="4" t="s">
        <v>4911</v>
      </c>
    </row>
    <row r="557" spans="1:30" ht="96.75" x14ac:dyDescent="0.25">
      <c r="A557" s="6">
        <v>2197836</v>
      </c>
      <c r="B557" s="7" t="s">
        <v>241</v>
      </c>
      <c r="C557" s="7" t="s">
        <v>242</v>
      </c>
      <c r="D557" s="7" t="s">
        <v>4900</v>
      </c>
      <c r="E557" s="7" t="s">
        <v>4912</v>
      </c>
      <c r="F557" s="7"/>
      <c r="G557" s="7" t="s">
        <v>29</v>
      </c>
      <c r="H557" s="7" t="s">
        <v>27</v>
      </c>
      <c r="I557" s="7" t="s">
        <v>3357</v>
      </c>
      <c r="J557" s="7" t="s">
        <v>28</v>
      </c>
      <c r="K557" s="10">
        <v>15</v>
      </c>
      <c r="L557" s="8"/>
      <c r="M557" s="8"/>
      <c r="N557" s="8">
        <v>2.4</v>
      </c>
      <c r="O557" s="8">
        <v>0.2</v>
      </c>
      <c r="P557" s="105">
        <v>0</v>
      </c>
      <c r="Q557" s="8"/>
      <c r="R557" s="8"/>
      <c r="S557" s="8"/>
      <c r="T557" s="7"/>
      <c r="U557" s="4"/>
      <c r="V557" s="5"/>
      <c r="W557" s="5"/>
      <c r="X557" s="5"/>
      <c r="Y557" s="5"/>
      <c r="Z557" s="4" t="s">
        <v>57</v>
      </c>
      <c r="AA557" s="107">
        <v>41244</v>
      </c>
      <c r="AB557" s="107">
        <v>41613</v>
      </c>
      <c r="AC557" s="4" t="s">
        <v>45</v>
      </c>
      <c r="AD557" s="4" t="s">
        <v>4913</v>
      </c>
    </row>
    <row r="558" spans="1:30" ht="72.75" x14ac:dyDescent="0.25">
      <c r="A558" s="3">
        <v>2197834</v>
      </c>
      <c r="B558" s="4" t="s">
        <v>241</v>
      </c>
      <c r="C558" s="4" t="s">
        <v>242</v>
      </c>
      <c r="D558" s="4" t="s">
        <v>4900</v>
      </c>
      <c r="E558" s="4" t="s">
        <v>4914</v>
      </c>
      <c r="F558" s="4"/>
      <c r="G558" s="4" t="s">
        <v>29</v>
      </c>
      <c r="H558" s="4" t="s">
        <v>27</v>
      </c>
      <c r="I558" s="4" t="s">
        <v>3357</v>
      </c>
      <c r="J558" s="4" t="s">
        <v>28</v>
      </c>
      <c r="K558" s="9">
        <v>15</v>
      </c>
      <c r="L558" s="5"/>
      <c r="M558" s="5"/>
      <c r="N558" s="5">
        <v>1.2</v>
      </c>
      <c r="O558" s="5">
        <v>0.2</v>
      </c>
      <c r="P558" s="106">
        <v>0</v>
      </c>
      <c r="Q558" s="5"/>
      <c r="R558" s="5"/>
      <c r="S558" s="5"/>
      <c r="T558" s="4"/>
      <c r="U558" s="4"/>
      <c r="V558" s="5"/>
      <c r="W558" s="5"/>
      <c r="X558" s="5"/>
      <c r="Y558" s="5"/>
      <c r="Z558" s="4" t="s">
        <v>4809</v>
      </c>
      <c r="AA558" s="107">
        <v>38777</v>
      </c>
      <c r="AB558" s="107">
        <v>41613</v>
      </c>
      <c r="AC558" s="4" t="s">
        <v>45</v>
      </c>
      <c r="AD558" s="4" t="s">
        <v>4915</v>
      </c>
    </row>
    <row r="559" spans="1:30" ht="84.75" x14ac:dyDescent="0.25">
      <c r="A559" s="6">
        <v>2197832</v>
      </c>
      <c r="B559" s="7" t="s">
        <v>241</v>
      </c>
      <c r="C559" s="7" t="s">
        <v>242</v>
      </c>
      <c r="D559" s="7" t="s">
        <v>4900</v>
      </c>
      <c r="E559" s="7" t="s">
        <v>4916</v>
      </c>
      <c r="F559" s="7"/>
      <c r="G559" s="7" t="s">
        <v>29</v>
      </c>
      <c r="H559" s="7" t="s">
        <v>27</v>
      </c>
      <c r="I559" s="7" t="s">
        <v>3357</v>
      </c>
      <c r="J559" s="7" t="s">
        <v>28</v>
      </c>
      <c r="K559" s="10">
        <v>15</v>
      </c>
      <c r="L559" s="8"/>
      <c r="M559" s="8"/>
      <c r="N559" s="8">
        <v>1.1000000000000001</v>
      </c>
      <c r="O559" s="8">
        <v>0.2</v>
      </c>
      <c r="P559" s="105">
        <v>0</v>
      </c>
      <c r="Q559" s="8"/>
      <c r="R559" s="8"/>
      <c r="S559" s="8"/>
      <c r="T559" s="7"/>
      <c r="U559" s="4"/>
      <c r="V559" s="5"/>
      <c r="W559" s="5"/>
      <c r="X559" s="5"/>
      <c r="Y559" s="5"/>
      <c r="Z559" s="4" t="s">
        <v>4910</v>
      </c>
      <c r="AA559" s="107">
        <v>38777</v>
      </c>
      <c r="AB559" s="107">
        <v>41613</v>
      </c>
      <c r="AC559" s="4" t="s">
        <v>45</v>
      </c>
      <c r="AD559" s="4" t="s">
        <v>4917</v>
      </c>
    </row>
    <row r="560" spans="1:30" ht="72.75" x14ac:dyDescent="0.25">
      <c r="A560" s="3">
        <v>2197845</v>
      </c>
      <c r="B560" s="4" t="s">
        <v>241</v>
      </c>
      <c r="C560" s="4" t="s">
        <v>242</v>
      </c>
      <c r="D560" s="4" t="s">
        <v>4918</v>
      </c>
      <c r="E560" s="4" t="s">
        <v>4919</v>
      </c>
      <c r="F560" s="4"/>
      <c r="G560" s="4" t="s">
        <v>29</v>
      </c>
      <c r="H560" s="4" t="s">
        <v>27</v>
      </c>
      <c r="I560" s="4" t="s">
        <v>3357</v>
      </c>
      <c r="J560" s="4" t="s">
        <v>28</v>
      </c>
      <c r="K560" s="9">
        <v>13</v>
      </c>
      <c r="L560" s="5"/>
      <c r="M560" s="5"/>
      <c r="N560" s="5">
        <v>1</v>
      </c>
      <c r="O560" s="5">
        <v>0.2</v>
      </c>
      <c r="P560" s="106">
        <v>0</v>
      </c>
      <c r="Q560" s="5"/>
      <c r="R560" s="5"/>
      <c r="S560" s="5"/>
      <c r="T560" s="4"/>
      <c r="U560" s="4"/>
      <c r="V560" s="5"/>
      <c r="W560" s="5"/>
      <c r="X560" s="5"/>
      <c r="Y560" s="5"/>
      <c r="Z560" s="4" t="s">
        <v>4887</v>
      </c>
      <c r="AA560" s="107">
        <v>40513</v>
      </c>
      <c r="AB560" s="107">
        <v>41613</v>
      </c>
      <c r="AC560" s="4" t="s">
        <v>45</v>
      </c>
      <c r="AD560" s="4" t="s">
        <v>4920</v>
      </c>
    </row>
    <row r="561" spans="1:30" ht="72.75" x14ac:dyDescent="0.25">
      <c r="A561" s="6">
        <v>2197846</v>
      </c>
      <c r="B561" s="7" t="s">
        <v>241</v>
      </c>
      <c r="C561" s="7" t="s">
        <v>242</v>
      </c>
      <c r="D561" s="7" t="s">
        <v>4918</v>
      </c>
      <c r="E561" s="7" t="s">
        <v>4921</v>
      </c>
      <c r="F561" s="7"/>
      <c r="G561" s="7" t="s">
        <v>29</v>
      </c>
      <c r="H561" s="7" t="s">
        <v>27</v>
      </c>
      <c r="I561" s="7" t="s">
        <v>3357</v>
      </c>
      <c r="J561" s="7" t="s">
        <v>28</v>
      </c>
      <c r="K561" s="10">
        <v>13</v>
      </c>
      <c r="L561" s="8"/>
      <c r="M561" s="8"/>
      <c r="N561" s="8">
        <v>1</v>
      </c>
      <c r="O561" s="8">
        <v>0.2</v>
      </c>
      <c r="P561" s="105">
        <v>0</v>
      </c>
      <c r="Q561" s="8"/>
      <c r="R561" s="8"/>
      <c r="S561" s="8"/>
      <c r="T561" s="7"/>
      <c r="U561" s="4"/>
      <c r="V561" s="5"/>
      <c r="W561" s="5"/>
      <c r="X561" s="5"/>
      <c r="Y561" s="5"/>
      <c r="Z561" s="4" t="s">
        <v>4887</v>
      </c>
      <c r="AA561" s="107">
        <v>40513</v>
      </c>
      <c r="AB561" s="107">
        <v>41613</v>
      </c>
      <c r="AC561" s="4" t="s">
        <v>45</v>
      </c>
      <c r="AD561" s="4" t="s">
        <v>4922</v>
      </c>
    </row>
    <row r="562" spans="1:30" ht="72.75" x14ac:dyDescent="0.25">
      <c r="A562" s="3">
        <v>2197843</v>
      </c>
      <c r="B562" s="4" t="s">
        <v>241</v>
      </c>
      <c r="C562" s="4" t="s">
        <v>242</v>
      </c>
      <c r="D562" s="4" t="s">
        <v>4918</v>
      </c>
      <c r="E562" s="4" t="s">
        <v>4923</v>
      </c>
      <c r="F562" s="4"/>
      <c r="G562" s="4" t="s">
        <v>29</v>
      </c>
      <c r="H562" s="4" t="s">
        <v>27</v>
      </c>
      <c r="I562" s="4" t="s">
        <v>3357</v>
      </c>
      <c r="J562" s="4" t="s">
        <v>28</v>
      </c>
      <c r="K562" s="9">
        <v>13</v>
      </c>
      <c r="L562" s="5"/>
      <c r="M562" s="5"/>
      <c r="N562" s="5">
        <v>1.3</v>
      </c>
      <c r="O562" s="5">
        <v>0.2</v>
      </c>
      <c r="P562" s="106">
        <v>0</v>
      </c>
      <c r="Q562" s="5"/>
      <c r="R562" s="5"/>
      <c r="S562" s="5"/>
      <c r="T562" s="4"/>
      <c r="U562" s="4"/>
      <c r="V562" s="5"/>
      <c r="W562" s="5"/>
      <c r="X562" s="5"/>
      <c r="Y562" s="5"/>
      <c r="Z562" s="4" t="s">
        <v>4809</v>
      </c>
      <c r="AA562" s="107">
        <v>40513</v>
      </c>
      <c r="AB562" s="107">
        <v>41613</v>
      </c>
      <c r="AC562" s="4" t="s">
        <v>45</v>
      </c>
      <c r="AD562" s="4" t="s">
        <v>4924</v>
      </c>
    </row>
    <row r="563" spans="1:30" ht="84.75" x14ac:dyDescent="0.25">
      <c r="A563" s="6">
        <v>2197842</v>
      </c>
      <c r="B563" s="7" t="s">
        <v>241</v>
      </c>
      <c r="C563" s="7" t="s">
        <v>242</v>
      </c>
      <c r="D563" s="7" t="s">
        <v>4918</v>
      </c>
      <c r="E563" s="7" t="s">
        <v>4925</v>
      </c>
      <c r="F563" s="7"/>
      <c r="G563" s="7" t="s">
        <v>29</v>
      </c>
      <c r="H563" s="7" t="s">
        <v>27</v>
      </c>
      <c r="I563" s="7" t="s">
        <v>3357</v>
      </c>
      <c r="J563" s="7" t="s">
        <v>28</v>
      </c>
      <c r="K563" s="10">
        <v>13</v>
      </c>
      <c r="L563" s="8"/>
      <c r="M563" s="8"/>
      <c r="N563" s="8">
        <v>1.1000000000000001</v>
      </c>
      <c r="O563" s="8">
        <v>0.2</v>
      </c>
      <c r="P563" s="105">
        <v>0</v>
      </c>
      <c r="Q563" s="8"/>
      <c r="R563" s="8"/>
      <c r="S563" s="8"/>
      <c r="T563" s="7"/>
      <c r="U563" s="4"/>
      <c r="V563" s="5"/>
      <c r="W563" s="5"/>
      <c r="X563" s="5"/>
      <c r="Y563" s="5"/>
      <c r="Z563" s="4" t="s">
        <v>4910</v>
      </c>
      <c r="AA563" s="107">
        <v>40513</v>
      </c>
      <c r="AB563" s="107">
        <v>41613</v>
      </c>
      <c r="AC563" s="4" t="s">
        <v>45</v>
      </c>
      <c r="AD563" s="4" t="s">
        <v>4926</v>
      </c>
    </row>
    <row r="564" spans="1:30" ht="72.75" x14ac:dyDescent="0.25">
      <c r="A564" s="3">
        <v>2197847</v>
      </c>
      <c r="B564" s="4" t="s">
        <v>241</v>
      </c>
      <c r="C564" s="4" t="s">
        <v>242</v>
      </c>
      <c r="D564" s="4" t="s">
        <v>4918</v>
      </c>
      <c r="E564" s="4" t="s">
        <v>4927</v>
      </c>
      <c r="F564" s="4"/>
      <c r="G564" s="4" t="s">
        <v>29</v>
      </c>
      <c r="H564" s="4" t="s">
        <v>27</v>
      </c>
      <c r="I564" s="4" t="s">
        <v>3357</v>
      </c>
      <c r="J564" s="4" t="s">
        <v>28</v>
      </c>
      <c r="K564" s="9">
        <v>13</v>
      </c>
      <c r="L564" s="5"/>
      <c r="M564" s="5"/>
      <c r="N564" s="5">
        <v>1</v>
      </c>
      <c r="O564" s="5">
        <v>0.2</v>
      </c>
      <c r="P564" s="106">
        <v>0</v>
      </c>
      <c r="Q564" s="5"/>
      <c r="R564" s="5"/>
      <c r="S564" s="5"/>
      <c r="T564" s="4"/>
      <c r="U564" s="4"/>
      <c r="V564" s="5"/>
      <c r="W564" s="5"/>
      <c r="X564" s="5"/>
      <c r="Y564" s="5"/>
      <c r="Z564" s="4" t="s">
        <v>4887</v>
      </c>
      <c r="AA564" s="107">
        <v>40513</v>
      </c>
      <c r="AB564" s="107">
        <v>41613</v>
      </c>
      <c r="AC564" s="4" t="s">
        <v>45</v>
      </c>
      <c r="AD564" s="4" t="s">
        <v>4928</v>
      </c>
    </row>
    <row r="565" spans="1:30" ht="72.75" x14ac:dyDescent="0.25">
      <c r="A565" s="6">
        <v>2197844</v>
      </c>
      <c r="B565" s="7" t="s">
        <v>241</v>
      </c>
      <c r="C565" s="7" t="s">
        <v>242</v>
      </c>
      <c r="D565" s="7" t="s">
        <v>4918</v>
      </c>
      <c r="E565" s="7" t="s">
        <v>4929</v>
      </c>
      <c r="F565" s="7"/>
      <c r="G565" s="7" t="s">
        <v>29</v>
      </c>
      <c r="H565" s="7" t="s">
        <v>27</v>
      </c>
      <c r="I565" s="7" t="s">
        <v>3357</v>
      </c>
      <c r="J565" s="7" t="s">
        <v>28</v>
      </c>
      <c r="K565" s="10">
        <v>13</v>
      </c>
      <c r="L565" s="8"/>
      <c r="M565" s="8"/>
      <c r="N565" s="8">
        <v>1.3</v>
      </c>
      <c r="O565" s="8">
        <v>0.2</v>
      </c>
      <c r="P565" s="105">
        <v>0</v>
      </c>
      <c r="Q565" s="8"/>
      <c r="R565" s="8"/>
      <c r="S565" s="8"/>
      <c r="T565" s="7"/>
      <c r="U565" s="4"/>
      <c r="V565" s="5"/>
      <c r="W565" s="5"/>
      <c r="X565" s="5"/>
      <c r="Y565" s="5"/>
      <c r="Z565" s="4" t="s">
        <v>4809</v>
      </c>
      <c r="AA565" s="107">
        <v>40513</v>
      </c>
      <c r="AB565" s="107">
        <v>41613</v>
      </c>
      <c r="AC565" s="4" t="s">
        <v>45</v>
      </c>
      <c r="AD565" s="4" t="s">
        <v>4930</v>
      </c>
    </row>
    <row r="566" spans="1:30" ht="72.75" x14ac:dyDescent="0.25">
      <c r="A566" s="3">
        <v>2198481</v>
      </c>
      <c r="B566" s="4" t="s">
        <v>241</v>
      </c>
      <c r="C566" s="4" t="s">
        <v>242</v>
      </c>
      <c r="D566" s="4" t="s">
        <v>4931</v>
      </c>
      <c r="E566" s="4" t="s">
        <v>4932</v>
      </c>
      <c r="F566" s="4"/>
      <c r="G566" s="4" t="s">
        <v>29</v>
      </c>
      <c r="H566" s="4" t="s">
        <v>27</v>
      </c>
      <c r="I566" s="4" t="s">
        <v>4269</v>
      </c>
      <c r="J566" s="4" t="s">
        <v>21</v>
      </c>
      <c r="K566" s="9">
        <v>5</v>
      </c>
      <c r="L566" s="5"/>
      <c r="M566" s="5"/>
      <c r="N566" s="5">
        <v>2.8</v>
      </c>
      <c r="O566" s="5">
        <v>0.2</v>
      </c>
      <c r="P566" s="106">
        <v>0</v>
      </c>
      <c r="Q566" s="5"/>
      <c r="R566" s="5"/>
      <c r="S566" s="5"/>
      <c r="T566" s="4"/>
      <c r="U566" s="4"/>
      <c r="V566" s="5"/>
      <c r="W566" s="5"/>
      <c r="X566" s="5"/>
      <c r="Y566" s="5"/>
      <c r="Z566" s="4" t="s">
        <v>2963</v>
      </c>
      <c r="AA566" s="107">
        <v>40057</v>
      </c>
      <c r="AB566" s="107">
        <v>41619</v>
      </c>
      <c r="AC566" s="4" t="s">
        <v>45</v>
      </c>
      <c r="AD566" s="4" t="s">
        <v>4933</v>
      </c>
    </row>
    <row r="567" spans="1:30" ht="96.75" x14ac:dyDescent="0.25">
      <c r="A567" s="6">
        <v>2198482</v>
      </c>
      <c r="B567" s="7" t="s">
        <v>241</v>
      </c>
      <c r="C567" s="7" t="s">
        <v>242</v>
      </c>
      <c r="D567" s="7" t="s">
        <v>4931</v>
      </c>
      <c r="E567" s="7" t="s">
        <v>4934</v>
      </c>
      <c r="F567" s="7"/>
      <c r="G567" s="7" t="s">
        <v>29</v>
      </c>
      <c r="H567" s="7" t="s">
        <v>27</v>
      </c>
      <c r="I567" s="7" t="s">
        <v>4269</v>
      </c>
      <c r="J567" s="7" t="s">
        <v>21</v>
      </c>
      <c r="K567" s="10">
        <v>5</v>
      </c>
      <c r="L567" s="8"/>
      <c r="M567" s="8"/>
      <c r="N567" s="8">
        <v>3.2</v>
      </c>
      <c r="O567" s="8">
        <v>0.2</v>
      </c>
      <c r="P567" s="105">
        <v>0</v>
      </c>
      <c r="Q567" s="8"/>
      <c r="R567" s="8"/>
      <c r="S567" s="8"/>
      <c r="T567" s="7"/>
      <c r="U567" s="4"/>
      <c r="V567" s="5"/>
      <c r="W567" s="5"/>
      <c r="X567" s="5"/>
      <c r="Y567" s="5"/>
      <c r="Z567" s="4" t="s">
        <v>57</v>
      </c>
      <c r="AA567" s="107">
        <v>40057</v>
      </c>
      <c r="AB567" s="107">
        <v>41619</v>
      </c>
      <c r="AC567" s="4" t="s">
        <v>45</v>
      </c>
      <c r="AD567" s="4" t="s">
        <v>4935</v>
      </c>
    </row>
    <row r="568" spans="1:30" ht="72.75" x14ac:dyDescent="0.25">
      <c r="A568" s="3">
        <v>2197805</v>
      </c>
      <c r="B568" s="4" t="s">
        <v>241</v>
      </c>
      <c r="C568" s="4" t="s">
        <v>242</v>
      </c>
      <c r="D568" s="4" t="s">
        <v>2072</v>
      </c>
      <c r="E568" s="4" t="s">
        <v>4936</v>
      </c>
      <c r="F568" s="4"/>
      <c r="G568" s="4" t="s">
        <v>29</v>
      </c>
      <c r="H568" s="4" t="s">
        <v>27</v>
      </c>
      <c r="I568" s="4" t="s">
        <v>3357</v>
      </c>
      <c r="J568" s="4" t="s">
        <v>28</v>
      </c>
      <c r="K568" s="9">
        <v>23</v>
      </c>
      <c r="L568" s="5"/>
      <c r="M568" s="5"/>
      <c r="N568" s="5">
        <v>0.6</v>
      </c>
      <c r="O568" s="5">
        <v>0.3</v>
      </c>
      <c r="P568" s="106">
        <v>0</v>
      </c>
      <c r="Q568" s="5"/>
      <c r="R568" s="5"/>
      <c r="S568" s="5"/>
      <c r="T568" s="4"/>
      <c r="U568" s="4"/>
      <c r="V568" s="5"/>
      <c r="W568" s="5"/>
      <c r="X568" s="5"/>
      <c r="Y568" s="5"/>
      <c r="Z568" s="4" t="s">
        <v>4809</v>
      </c>
      <c r="AA568" s="107">
        <v>40269</v>
      </c>
      <c r="AB568" s="107">
        <v>41613</v>
      </c>
      <c r="AC568" s="4" t="s">
        <v>45</v>
      </c>
      <c r="AD568" s="4" t="s">
        <v>4937</v>
      </c>
    </row>
    <row r="569" spans="1:30" ht="72.75" x14ac:dyDescent="0.25">
      <c r="A569" s="6">
        <v>2197806</v>
      </c>
      <c r="B569" s="7" t="s">
        <v>241</v>
      </c>
      <c r="C569" s="7" t="s">
        <v>242</v>
      </c>
      <c r="D569" s="7" t="s">
        <v>2072</v>
      </c>
      <c r="E569" s="7" t="s">
        <v>4938</v>
      </c>
      <c r="F569" s="7"/>
      <c r="G569" s="7" t="s">
        <v>29</v>
      </c>
      <c r="H569" s="7" t="s">
        <v>27</v>
      </c>
      <c r="I569" s="7" t="s">
        <v>3357</v>
      </c>
      <c r="J569" s="7" t="s">
        <v>28</v>
      </c>
      <c r="K569" s="10">
        <v>23</v>
      </c>
      <c r="L569" s="8"/>
      <c r="M569" s="8"/>
      <c r="N569" s="8">
        <v>0.6</v>
      </c>
      <c r="O569" s="8">
        <v>0.3</v>
      </c>
      <c r="P569" s="105">
        <v>0</v>
      </c>
      <c r="Q569" s="8"/>
      <c r="R569" s="8"/>
      <c r="S569" s="8"/>
      <c r="T569" s="7"/>
      <c r="U569" s="4"/>
      <c r="V569" s="5"/>
      <c r="W569" s="5"/>
      <c r="X569" s="5"/>
      <c r="Y569" s="5"/>
      <c r="Z569" s="4" t="s">
        <v>4809</v>
      </c>
      <c r="AA569" s="107">
        <v>40269</v>
      </c>
      <c r="AB569" s="107">
        <v>41613</v>
      </c>
      <c r="AC569" s="4" t="s">
        <v>45</v>
      </c>
      <c r="AD569" s="4" t="s">
        <v>4939</v>
      </c>
    </row>
    <row r="570" spans="1:30" ht="72.75" x14ac:dyDescent="0.25">
      <c r="A570" s="3">
        <v>2197807</v>
      </c>
      <c r="B570" s="4" t="s">
        <v>241</v>
      </c>
      <c r="C570" s="4" t="s">
        <v>242</v>
      </c>
      <c r="D570" s="4" t="s">
        <v>2072</v>
      </c>
      <c r="E570" s="4" t="s">
        <v>4940</v>
      </c>
      <c r="F570" s="4"/>
      <c r="G570" s="4" t="s">
        <v>29</v>
      </c>
      <c r="H570" s="4" t="s">
        <v>27</v>
      </c>
      <c r="I570" s="4" t="s">
        <v>3357</v>
      </c>
      <c r="J570" s="4" t="s">
        <v>28</v>
      </c>
      <c r="K570" s="9">
        <v>23</v>
      </c>
      <c r="L570" s="5"/>
      <c r="M570" s="5"/>
      <c r="N570" s="5">
        <v>0.6</v>
      </c>
      <c r="O570" s="5">
        <v>0.3</v>
      </c>
      <c r="P570" s="106">
        <v>0</v>
      </c>
      <c r="Q570" s="5"/>
      <c r="R570" s="5"/>
      <c r="S570" s="5"/>
      <c r="T570" s="4"/>
      <c r="U570" s="4"/>
      <c r="V570" s="5"/>
      <c r="W570" s="5"/>
      <c r="X570" s="5"/>
      <c r="Y570" s="5"/>
      <c r="Z570" s="4" t="s">
        <v>4809</v>
      </c>
      <c r="AA570" s="107">
        <v>40269</v>
      </c>
      <c r="AB570" s="107">
        <v>41613</v>
      </c>
      <c r="AC570" s="4" t="s">
        <v>45</v>
      </c>
      <c r="AD570" s="4" t="s">
        <v>4941</v>
      </c>
    </row>
    <row r="571" spans="1:30" ht="72.75" x14ac:dyDescent="0.25">
      <c r="A571" s="6">
        <v>2197808</v>
      </c>
      <c r="B571" s="7" t="s">
        <v>241</v>
      </c>
      <c r="C571" s="7" t="s">
        <v>242</v>
      </c>
      <c r="D571" s="7" t="s">
        <v>2072</v>
      </c>
      <c r="E571" s="7" t="s">
        <v>4942</v>
      </c>
      <c r="F571" s="7"/>
      <c r="G571" s="7" t="s">
        <v>29</v>
      </c>
      <c r="H571" s="7" t="s">
        <v>27</v>
      </c>
      <c r="I571" s="7" t="s">
        <v>3357</v>
      </c>
      <c r="J571" s="7" t="s">
        <v>28</v>
      </c>
      <c r="K571" s="10">
        <v>23</v>
      </c>
      <c r="L571" s="8"/>
      <c r="M571" s="8"/>
      <c r="N571" s="8">
        <v>0.6</v>
      </c>
      <c r="O571" s="8">
        <v>0.3</v>
      </c>
      <c r="P571" s="105">
        <v>0</v>
      </c>
      <c r="Q571" s="8"/>
      <c r="R571" s="8"/>
      <c r="S571" s="8"/>
      <c r="T571" s="7"/>
      <c r="U571" s="4"/>
      <c r="V571" s="5"/>
      <c r="W571" s="5"/>
      <c r="X571" s="5"/>
      <c r="Y571" s="5"/>
      <c r="Z571" s="4" t="s">
        <v>4809</v>
      </c>
      <c r="AA571" s="107">
        <v>40269</v>
      </c>
      <c r="AB571" s="107">
        <v>41613</v>
      </c>
      <c r="AC571" s="4" t="s">
        <v>45</v>
      </c>
      <c r="AD571" s="4" t="s">
        <v>4943</v>
      </c>
    </row>
    <row r="572" spans="1:30" ht="72.75" x14ac:dyDescent="0.25">
      <c r="A572" s="3">
        <v>2237309</v>
      </c>
      <c r="B572" s="4" t="s">
        <v>241</v>
      </c>
      <c r="C572" s="4" t="s">
        <v>242</v>
      </c>
      <c r="D572" s="4" t="s">
        <v>2072</v>
      </c>
      <c r="E572" s="4" t="s">
        <v>2073</v>
      </c>
      <c r="F572" s="4"/>
      <c r="G572" s="4" t="s">
        <v>29</v>
      </c>
      <c r="H572" s="4" t="s">
        <v>27</v>
      </c>
      <c r="I572" s="4" t="s">
        <v>3981</v>
      </c>
      <c r="J572" s="4" t="s">
        <v>28</v>
      </c>
      <c r="K572" s="9">
        <v>23</v>
      </c>
      <c r="L572" s="5"/>
      <c r="M572" s="5"/>
      <c r="N572" s="5">
        <v>0.6</v>
      </c>
      <c r="O572" s="5">
        <v>0.3</v>
      </c>
      <c r="P572" s="106">
        <v>0</v>
      </c>
      <c r="Q572" s="5"/>
      <c r="R572" s="5"/>
      <c r="S572" s="5"/>
      <c r="T572" s="4"/>
      <c r="U572" s="4"/>
      <c r="V572" s="5"/>
      <c r="W572" s="5"/>
      <c r="X572" s="5"/>
      <c r="Y572" s="5"/>
      <c r="Z572" s="4" t="s">
        <v>4809</v>
      </c>
      <c r="AA572" s="107">
        <v>42125</v>
      </c>
      <c r="AB572" s="107">
        <v>42108</v>
      </c>
      <c r="AC572" s="4" t="s">
        <v>45</v>
      </c>
      <c r="AD572" s="4" t="s">
        <v>4944</v>
      </c>
    </row>
    <row r="573" spans="1:30" ht="72.75" x14ac:dyDescent="0.25">
      <c r="A573" s="6">
        <v>2197809</v>
      </c>
      <c r="B573" s="7" t="s">
        <v>241</v>
      </c>
      <c r="C573" s="7" t="s">
        <v>242</v>
      </c>
      <c r="D573" s="7" t="s">
        <v>2072</v>
      </c>
      <c r="E573" s="7" t="s">
        <v>4945</v>
      </c>
      <c r="F573" s="7"/>
      <c r="G573" s="7" t="s">
        <v>29</v>
      </c>
      <c r="H573" s="7" t="s">
        <v>27</v>
      </c>
      <c r="I573" s="7" t="s">
        <v>3357</v>
      </c>
      <c r="J573" s="7" t="s">
        <v>28</v>
      </c>
      <c r="K573" s="10">
        <v>23</v>
      </c>
      <c r="L573" s="8"/>
      <c r="M573" s="8"/>
      <c r="N573" s="8">
        <v>0.6</v>
      </c>
      <c r="O573" s="8">
        <v>0.3</v>
      </c>
      <c r="P573" s="105">
        <v>0</v>
      </c>
      <c r="Q573" s="8"/>
      <c r="R573" s="8"/>
      <c r="S573" s="8"/>
      <c r="T573" s="7"/>
      <c r="U573" s="4"/>
      <c r="V573" s="5"/>
      <c r="W573" s="5"/>
      <c r="X573" s="5"/>
      <c r="Y573" s="5"/>
      <c r="Z573" s="4" t="s">
        <v>4809</v>
      </c>
      <c r="AA573" s="107">
        <v>40269</v>
      </c>
      <c r="AB573" s="107">
        <v>41613</v>
      </c>
      <c r="AC573" s="4" t="s">
        <v>45</v>
      </c>
      <c r="AD573" s="4" t="s">
        <v>4946</v>
      </c>
    </row>
    <row r="574" spans="1:30" ht="96.75" x14ac:dyDescent="0.25">
      <c r="A574" s="3">
        <v>2197823</v>
      </c>
      <c r="B574" s="4" t="s">
        <v>241</v>
      </c>
      <c r="C574" s="4" t="s">
        <v>242</v>
      </c>
      <c r="D574" s="4" t="s">
        <v>2072</v>
      </c>
      <c r="E574" s="4" t="s">
        <v>4947</v>
      </c>
      <c r="F574" s="4"/>
      <c r="G574" s="4" t="s">
        <v>29</v>
      </c>
      <c r="H574" s="4" t="s">
        <v>27</v>
      </c>
      <c r="I574" s="4" t="s">
        <v>3357</v>
      </c>
      <c r="J574" s="4" t="s">
        <v>28</v>
      </c>
      <c r="K574" s="9">
        <v>23</v>
      </c>
      <c r="L574" s="5"/>
      <c r="M574" s="5"/>
      <c r="N574" s="5">
        <v>2.1</v>
      </c>
      <c r="O574" s="5">
        <v>0.3</v>
      </c>
      <c r="P574" s="106">
        <v>0</v>
      </c>
      <c r="Q574" s="5"/>
      <c r="R574" s="5"/>
      <c r="S574" s="5"/>
      <c r="T574" s="4"/>
      <c r="U574" s="4"/>
      <c r="V574" s="5"/>
      <c r="W574" s="5"/>
      <c r="X574" s="5"/>
      <c r="Y574" s="5"/>
      <c r="Z574" s="4" t="s">
        <v>57</v>
      </c>
      <c r="AA574" s="107">
        <v>40269</v>
      </c>
      <c r="AB574" s="107">
        <v>41613</v>
      </c>
      <c r="AC574" s="4" t="s">
        <v>45</v>
      </c>
      <c r="AD574" s="4" t="s">
        <v>4948</v>
      </c>
    </row>
    <row r="575" spans="1:30" ht="96.75" x14ac:dyDescent="0.25">
      <c r="A575" s="6">
        <v>2197824</v>
      </c>
      <c r="B575" s="7" t="s">
        <v>241</v>
      </c>
      <c r="C575" s="7" t="s">
        <v>242</v>
      </c>
      <c r="D575" s="7" t="s">
        <v>2072</v>
      </c>
      <c r="E575" s="7" t="s">
        <v>4949</v>
      </c>
      <c r="F575" s="7"/>
      <c r="G575" s="7" t="s">
        <v>29</v>
      </c>
      <c r="H575" s="7" t="s">
        <v>27</v>
      </c>
      <c r="I575" s="7" t="s">
        <v>3357</v>
      </c>
      <c r="J575" s="7" t="s">
        <v>28</v>
      </c>
      <c r="K575" s="10">
        <v>23</v>
      </c>
      <c r="L575" s="8"/>
      <c r="M575" s="8"/>
      <c r="N575" s="8">
        <v>2.1</v>
      </c>
      <c r="O575" s="8">
        <v>0.3</v>
      </c>
      <c r="P575" s="105">
        <v>0</v>
      </c>
      <c r="Q575" s="8"/>
      <c r="R575" s="8"/>
      <c r="S575" s="8"/>
      <c r="T575" s="7"/>
      <c r="U575" s="4"/>
      <c r="V575" s="5"/>
      <c r="W575" s="5"/>
      <c r="X575" s="5"/>
      <c r="Y575" s="5"/>
      <c r="Z575" s="4" t="s">
        <v>57</v>
      </c>
      <c r="AA575" s="107">
        <v>40269</v>
      </c>
      <c r="AB575" s="107">
        <v>41613</v>
      </c>
      <c r="AC575" s="4" t="s">
        <v>45</v>
      </c>
      <c r="AD575" s="4" t="s">
        <v>4950</v>
      </c>
    </row>
    <row r="576" spans="1:30" ht="156.75" x14ac:dyDescent="0.25">
      <c r="A576" s="3">
        <v>2257282</v>
      </c>
      <c r="B576" s="4" t="s">
        <v>241</v>
      </c>
      <c r="C576" s="4" t="s">
        <v>242</v>
      </c>
      <c r="D576" s="4" t="s">
        <v>2072</v>
      </c>
      <c r="E576" s="4" t="s">
        <v>2074</v>
      </c>
      <c r="F576" s="4"/>
      <c r="G576" s="4" t="s">
        <v>29</v>
      </c>
      <c r="H576" s="4" t="s">
        <v>27</v>
      </c>
      <c r="I576" s="4" t="s">
        <v>3981</v>
      </c>
      <c r="J576" s="4" t="s">
        <v>28</v>
      </c>
      <c r="K576" s="9">
        <v>23</v>
      </c>
      <c r="L576" s="5"/>
      <c r="M576" s="5"/>
      <c r="N576" s="5">
        <v>1.3</v>
      </c>
      <c r="O576" s="5">
        <v>0</v>
      </c>
      <c r="P576" s="106">
        <v>0</v>
      </c>
      <c r="Q576" s="5"/>
      <c r="R576" s="5"/>
      <c r="S576" s="5"/>
      <c r="T576" s="4"/>
      <c r="U576" s="4"/>
      <c r="V576" s="5"/>
      <c r="W576" s="5"/>
      <c r="X576" s="5"/>
      <c r="Y576" s="5"/>
      <c r="Z576" s="4" t="s">
        <v>4883</v>
      </c>
      <c r="AA576" s="107">
        <v>42430</v>
      </c>
      <c r="AB576" s="107">
        <v>42390</v>
      </c>
      <c r="AC576" s="4" t="s">
        <v>45</v>
      </c>
      <c r="AD576" s="4" t="s">
        <v>4951</v>
      </c>
    </row>
    <row r="577" spans="1:30" ht="156.75" x14ac:dyDescent="0.25">
      <c r="A577" s="6">
        <v>2257283</v>
      </c>
      <c r="B577" s="7" t="s">
        <v>241</v>
      </c>
      <c r="C577" s="7" t="s">
        <v>242</v>
      </c>
      <c r="D577" s="7" t="s">
        <v>2072</v>
      </c>
      <c r="E577" s="7" t="s">
        <v>2075</v>
      </c>
      <c r="F577" s="7"/>
      <c r="G577" s="7" t="s">
        <v>29</v>
      </c>
      <c r="H577" s="7" t="s">
        <v>27</v>
      </c>
      <c r="I577" s="7" t="s">
        <v>3981</v>
      </c>
      <c r="J577" s="7" t="s">
        <v>28</v>
      </c>
      <c r="K577" s="10">
        <v>23</v>
      </c>
      <c r="L577" s="8"/>
      <c r="M577" s="8"/>
      <c r="N577" s="8">
        <v>1.3</v>
      </c>
      <c r="O577" s="8">
        <v>0</v>
      </c>
      <c r="P577" s="105">
        <v>0</v>
      </c>
      <c r="Q577" s="8"/>
      <c r="R577" s="8"/>
      <c r="S577" s="8"/>
      <c r="T577" s="7"/>
      <c r="U577" s="4"/>
      <c r="V577" s="5"/>
      <c r="W577" s="5"/>
      <c r="X577" s="5"/>
      <c r="Y577" s="5"/>
      <c r="Z577" s="4" t="s">
        <v>4883</v>
      </c>
      <c r="AA577" s="107">
        <v>42430</v>
      </c>
      <c r="AB577" s="107">
        <v>42390</v>
      </c>
      <c r="AC577" s="4" t="s">
        <v>45</v>
      </c>
      <c r="AD577" s="4" t="s">
        <v>4952</v>
      </c>
    </row>
    <row r="578" spans="1:30" ht="156.75" x14ac:dyDescent="0.25">
      <c r="A578" s="3">
        <v>2257284</v>
      </c>
      <c r="B578" s="4" t="s">
        <v>241</v>
      </c>
      <c r="C578" s="4" t="s">
        <v>242</v>
      </c>
      <c r="D578" s="4" t="s">
        <v>2072</v>
      </c>
      <c r="E578" s="4" t="s">
        <v>2076</v>
      </c>
      <c r="F578" s="4"/>
      <c r="G578" s="4" t="s">
        <v>29</v>
      </c>
      <c r="H578" s="4" t="s">
        <v>27</v>
      </c>
      <c r="I578" s="4" t="s">
        <v>3981</v>
      </c>
      <c r="J578" s="4" t="s">
        <v>28</v>
      </c>
      <c r="K578" s="9">
        <v>23</v>
      </c>
      <c r="L578" s="5"/>
      <c r="M578" s="5"/>
      <c r="N578" s="5">
        <v>1.3</v>
      </c>
      <c r="O578" s="5">
        <v>0</v>
      </c>
      <c r="P578" s="106">
        <v>0</v>
      </c>
      <c r="Q578" s="5"/>
      <c r="R578" s="5"/>
      <c r="S578" s="5"/>
      <c r="T578" s="4"/>
      <c r="U578" s="4"/>
      <c r="V578" s="5"/>
      <c r="W578" s="5"/>
      <c r="X578" s="5"/>
      <c r="Y578" s="5"/>
      <c r="Z578" s="4" t="s">
        <v>4883</v>
      </c>
      <c r="AA578" s="107">
        <v>42430</v>
      </c>
      <c r="AB578" s="107">
        <v>42390</v>
      </c>
      <c r="AC578" s="4" t="s">
        <v>45</v>
      </c>
      <c r="AD578" s="4" t="s">
        <v>4953</v>
      </c>
    </row>
    <row r="579" spans="1:30" ht="72.75" x14ac:dyDescent="0.25">
      <c r="A579" s="6">
        <v>2197819</v>
      </c>
      <c r="B579" s="7" t="s">
        <v>241</v>
      </c>
      <c r="C579" s="7" t="s">
        <v>242</v>
      </c>
      <c r="D579" s="7" t="s">
        <v>2072</v>
      </c>
      <c r="E579" s="7" t="s">
        <v>4954</v>
      </c>
      <c r="F579" s="7"/>
      <c r="G579" s="7" t="s">
        <v>29</v>
      </c>
      <c r="H579" s="7" t="s">
        <v>27</v>
      </c>
      <c r="I579" s="7" t="s">
        <v>3357</v>
      </c>
      <c r="J579" s="7" t="s">
        <v>28</v>
      </c>
      <c r="K579" s="10">
        <v>23</v>
      </c>
      <c r="L579" s="8"/>
      <c r="M579" s="8"/>
      <c r="N579" s="8">
        <v>0.6</v>
      </c>
      <c r="O579" s="8">
        <v>0.3</v>
      </c>
      <c r="P579" s="105">
        <v>0</v>
      </c>
      <c r="Q579" s="8"/>
      <c r="R579" s="8"/>
      <c r="S579" s="8"/>
      <c r="T579" s="7"/>
      <c r="U579" s="4"/>
      <c r="V579" s="5"/>
      <c r="W579" s="5"/>
      <c r="X579" s="5"/>
      <c r="Y579" s="5"/>
      <c r="Z579" s="4" t="s">
        <v>4809</v>
      </c>
      <c r="AA579" s="107">
        <v>40269</v>
      </c>
      <c r="AB579" s="107">
        <v>41613</v>
      </c>
      <c r="AC579" s="4" t="s">
        <v>45</v>
      </c>
      <c r="AD579" s="4" t="s">
        <v>4955</v>
      </c>
    </row>
    <row r="580" spans="1:30" ht="72.75" x14ac:dyDescent="0.25">
      <c r="A580" s="3">
        <v>2197820</v>
      </c>
      <c r="B580" s="4" t="s">
        <v>241</v>
      </c>
      <c r="C580" s="4" t="s">
        <v>242</v>
      </c>
      <c r="D580" s="4" t="s">
        <v>2072</v>
      </c>
      <c r="E580" s="4" t="s">
        <v>4956</v>
      </c>
      <c r="F580" s="4"/>
      <c r="G580" s="4" t="s">
        <v>29</v>
      </c>
      <c r="H580" s="4" t="s">
        <v>27</v>
      </c>
      <c r="I580" s="4" t="s">
        <v>3357</v>
      </c>
      <c r="J580" s="4" t="s">
        <v>28</v>
      </c>
      <c r="K580" s="9">
        <v>23</v>
      </c>
      <c r="L580" s="5"/>
      <c r="M580" s="5"/>
      <c r="N580" s="5">
        <v>0.6</v>
      </c>
      <c r="O580" s="5">
        <v>0.3</v>
      </c>
      <c r="P580" s="106">
        <v>0</v>
      </c>
      <c r="Q580" s="5"/>
      <c r="R580" s="5"/>
      <c r="S580" s="5"/>
      <c r="T580" s="4"/>
      <c r="U580" s="4"/>
      <c r="V580" s="5"/>
      <c r="W580" s="5"/>
      <c r="X580" s="5"/>
      <c r="Y580" s="5"/>
      <c r="Z580" s="4" t="s">
        <v>4809</v>
      </c>
      <c r="AA580" s="107">
        <v>40269</v>
      </c>
      <c r="AB580" s="107">
        <v>41613</v>
      </c>
      <c r="AC580" s="4" t="s">
        <v>45</v>
      </c>
      <c r="AD580" s="4" t="s">
        <v>4957</v>
      </c>
    </row>
    <row r="581" spans="1:30" ht="96.75" x14ac:dyDescent="0.25">
      <c r="A581" s="6">
        <v>2212639</v>
      </c>
      <c r="B581" s="7" t="s">
        <v>241</v>
      </c>
      <c r="C581" s="7" t="s">
        <v>242</v>
      </c>
      <c r="D581" s="7" t="s">
        <v>2072</v>
      </c>
      <c r="E581" s="7" t="s">
        <v>2077</v>
      </c>
      <c r="F581" s="7"/>
      <c r="G581" s="7" t="s">
        <v>29</v>
      </c>
      <c r="H581" s="7" t="s">
        <v>27</v>
      </c>
      <c r="I581" s="7" t="s">
        <v>3981</v>
      </c>
      <c r="J581" s="7" t="s">
        <v>28</v>
      </c>
      <c r="K581" s="10">
        <v>23</v>
      </c>
      <c r="L581" s="8"/>
      <c r="M581" s="8"/>
      <c r="N581" s="8">
        <v>2.1</v>
      </c>
      <c r="O581" s="8">
        <v>0.3</v>
      </c>
      <c r="P581" s="105">
        <v>0</v>
      </c>
      <c r="Q581" s="8"/>
      <c r="R581" s="8"/>
      <c r="S581" s="8"/>
      <c r="T581" s="7"/>
      <c r="U581" s="4"/>
      <c r="V581" s="5"/>
      <c r="W581" s="5"/>
      <c r="X581" s="5"/>
      <c r="Y581" s="5"/>
      <c r="Z581" s="4" t="s">
        <v>57</v>
      </c>
      <c r="AA581" s="107">
        <v>41821</v>
      </c>
      <c r="AB581" s="107">
        <v>41799</v>
      </c>
      <c r="AC581" s="4" t="s">
        <v>45</v>
      </c>
      <c r="AD581" s="4" t="s">
        <v>4958</v>
      </c>
    </row>
    <row r="582" spans="1:30" ht="84.75" x14ac:dyDescent="0.25">
      <c r="A582" s="3">
        <v>2212638</v>
      </c>
      <c r="B582" s="4" t="s">
        <v>241</v>
      </c>
      <c r="C582" s="4" t="s">
        <v>242</v>
      </c>
      <c r="D582" s="4" t="s">
        <v>2072</v>
      </c>
      <c r="E582" s="4" t="s">
        <v>2078</v>
      </c>
      <c r="F582" s="4"/>
      <c r="G582" s="4" t="s">
        <v>29</v>
      </c>
      <c r="H582" s="4" t="s">
        <v>27</v>
      </c>
      <c r="I582" s="4" t="s">
        <v>3981</v>
      </c>
      <c r="J582" s="4" t="s">
        <v>28</v>
      </c>
      <c r="K582" s="9">
        <v>23</v>
      </c>
      <c r="L582" s="5"/>
      <c r="M582" s="5"/>
      <c r="N582" s="5">
        <v>0.6</v>
      </c>
      <c r="O582" s="5">
        <v>0.3</v>
      </c>
      <c r="P582" s="106">
        <v>0</v>
      </c>
      <c r="Q582" s="5"/>
      <c r="R582" s="5"/>
      <c r="S582" s="5"/>
      <c r="T582" s="4"/>
      <c r="U582" s="4"/>
      <c r="V582" s="5"/>
      <c r="W582" s="5"/>
      <c r="X582" s="5"/>
      <c r="Y582" s="5"/>
      <c r="Z582" s="4" t="s">
        <v>4809</v>
      </c>
      <c r="AA582" s="107">
        <v>41821</v>
      </c>
      <c r="AB582" s="107">
        <v>41799</v>
      </c>
      <c r="AC582" s="4" t="s">
        <v>45</v>
      </c>
      <c r="AD582" s="4" t="s">
        <v>4959</v>
      </c>
    </row>
    <row r="583" spans="1:30" ht="72.75" x14ac:dyDescent="0.25">
      <c r="A583" s="6">
        <v>2197810</v>
      </c>
      <c r="B583" s="7" t="s">
        <v>241</v>
      </c>
      <c r="C583" s="7" t="s">
        <v>242</v>
      </c>
      <c r="D583" s="7" t="s">
        <v>2072</v>
      </c>
      <c r="E583" s="7" t="s">
        <v>4960</v>
      </c>
      <c r="F583" s="7"/>
      <c r="G583" s="7" t="s">
        <v>29</v>
      </c>
      <c r="H583" s="7" t="s">
        <v>27</v>
      </c>
      <c r="I583" s="7" t="s">
        <v>3357</v>
      </c>
      <c r="J583" s="7" t="s">
        <v>28</v>
      </c>
      <c r="K583" s="10">
        <v>23</v>
      </c>
      <c r="L583" s="8"/>
      <c r="M583" s="8"/>
      <c r="N583" s="8">
        <v>0.6</v>
      </c>
      <c r="O583" s="8">
        <v>0.3</v>
      </c>
      <c r="P583" s="105">
        <v>0</v>
      </c>
      <c r="Q583" s="8"/>
      <c r="R583" s="8"/>
      <c r="S583" s="8"/>
      <c r="T583" s="7"/>
      <c r="U583" s="4"/>
      <c r="V583" s="5"/>
      <c r="W583" s="5"/>
      <c r="X583" s="5"/>
      <c r="Y583" s="5"/>
      <c r="Z583" s="4" t="s">
        <v>4809</v>
      </c>
      <c r="AA583" s="107">
        <v>40269</v>
      </c>
      <c r="AB583" s="107">
        <v>41613</v>
      </c>
      <c r="AC583" s="4" t="s">
        <v>45</v>
      </c>
      <c r="AD583" s="4" t="s">
        <v>4961</v>
      </c>
    </row>
    <row r="584" spans="1:30" ht="72.75" x14ac:dyDescent="0.25">
      <c r="A584" s="3">
        <v>2197821</v>
      </c>
      <c r="B584" s="4" t="s">
        <v>241</v>
      </c>
      <c r="C584" s="4" t="s">
        <v>242</v>
      </c>
      <c r="D584" s="4" t="s">
        <v>2072</v>
      </c>
      <c r="E584" s="4" t="s">
        <v>4962</v>
      </c>
      <c r="F584" s="4"/>
      <c r="G584" s="4" t="s">
        <v>29</v>
      </c>
      <c r="H584" s="4" t="s">
        <v>27</v>
      </c>
      <c r="I584" s="4" t="s">
        <v>3357</v>
      </c>
      <c r="J584" s="4" t="s">
        <v>28</v>
      </c>
      <c r="K584" s="9">
        <v>23</v>
      </c>
      <c r="L584" s="5"/>
      <c r="M584" s="5"/>
      <c r="N584" s="5">
        <v>0.6</v>
      </c>
      <c r="O584" s="5">
        <v>0.3</v>
      </c>
      <c r="P584" s="106">
        <v>0</v>
      </c>
      <c r="Q584" s="5"/>
      <c r="R584" s="5"/>
      <c r="S584" s="5"/>
      <c r="T584" s="4"/>
      <c r="U584" s="4"/>
      <c r="V584" s="5"/>
      <c r="W584" s="5"/>
      <c r="X584" s="5"/>
      <c r="Y584" s="5"/>
      <c r="Z584" s="4" t="s">
        <v>4809</v>
      </c>
      <c r="AA584" s="107">
        <v>40269</v>
      </c>
      <c r="AB584" s="107">
        <v>41613</v>
      </c>
      <c r="AC584" s="4" t="s">
        <v>45</v>
      </c>
      <c r="AD584" s="4" t="s">
        <v>4963</v>
      </c>
    </row>
    <row r="585" spans="1:30" ht="72.75" x14ac:dyDescent="0.25">
      <c r="A585" s="6">
        <v>2197811</v>
      </c>
      <c r="B585" s="7" t="s">
        <v>241</v>
      </c>
      <c r="C585" s="7" t="s">
        <v>242</v>
      </c>
      <c r="D585" s="7" t="s">
        <v>2072</v>
      </c>
      <c r="E585" s="7" t="s">
        <v>4964</v>
      </c>
      <c r="F585" s="7"/>
      <c r="G585" s="7" t="s">
        <v>29</v>
      </c>
      <c r="H585" s="7" t="s">
        <v>27</v>
      </c>
      <c r="I585" s="7" t="s">
        <v>3357</v>
      </c>
      <c r="J585" s="7" t="s">
        <v>28</v>
      </c>
      <c r="K585" s="10">
        <v>23</v>
      </c>
      <c r="L585" s="8"/>
      <c r="M585" s="8"/>
      <c r="N585" s="8">
        <v>0.6</v>
      </c>
      <c r="O585" s="8">
        <v>0.3</v>
      </c>
      <c r="P585" s="105">
        <v>0</v>
      </c>
      <c r="Q585" s="8"/>
      <c r="R585" s="8"/>
      <c r="S585" s="8"/>
      <c r="T585" s="7"/>
      <c r="U585" s="4"/>
      <c r="V585" s="5"/>
      <c r="W585" s="5"/>
      <c r="X585" s="5"/>
      <c r="Y585" s="5"/>
      <c r="Z585" s="4" t="s">
        <v>4809</v>
      </c>
      <c r="AA585" s="107">
        <v>40269</v>
      </c>
      <c r="AB585" s="107">
        <v>41613</v>
      </c>
      <c r="AC585" s="4" t="s">
        <v>45</v>
      </c>
      <c r="AD585" s="4" t="s">
        <v>4965</v>
      </c>
    </row>
    <row r="586" spans="1:30" ht="72.75" x14ac:dyDescent="0.25">
      <c r="A586" s="3">
        <v>2197812</v>
      </c>
      <c r="B586" s="4" t="s">
        <v>241</v>
      </c>
      <c r="C586" s="4" t="s">
        <v>242</v>
      </c>
      <c r="D586" s="4" t="s">
        <v>2072</v>
      </c>
      <c r="E586" s="4" t="s">
        <v>4966</v>
      </c>
      <c r="F586" s="4"/>
      <c r="G586" s="4" t="s">
        <v>29</v>
      </c>
      <c r="H586" s="4" t="s">
        <v>27</v>
      </c>
      <c r="I586" s="4" t="s">
        <v>3357</v>
      </c>
      <c r="J586" s="4" t="s">
        <v>28</v>
      </c>
      <c r="K586" s="9">
        <v>23</v>
      </c>
      <c r="L586" s="5"/>
      <c r="M586" s="5"/>
      <c r="N586" s="5">
        <v>0.6</v>
      </c>
      <c r="O586" s="5">
        <v>0.3</v>
      </c>
      <c r="P586" s="106">
        <v>0</v>
      </c>
      <c r="Q586" s="5"/>
      <c r="R586" s="5"/>
      <c r="S586" s="5"/>
      <c r="T586" s="4"/>
      <c r="U586" s="4"/>
      <c r="V586" s="5"/>
      <c r="W586" s="5"/>
      <c r="X586" s="5"/>
      <c r="Y586" s="5"/>
      <c r="Z586" s="4" t="s">
        <v>4809</v>
      </c>
      <c r="AA586" s="107">
        <v>40269</v>
      </c>
      <c r="AB586" s="107">
        <v>41613</v>
      </c>
      <c r="AC586" s="4" t="s">
        <v>45</v>
      </c>
      <c r="AD586" s="4" t="s">
        <v>4967</v>
      </c>
    </row>
    <row r="587" spans="1:30" ht="72.75" x14ac:dyDescent="0.25">
      <c r="A587" s="6">
        <v>2197813</v>
      </c>
      <c r="B587" s="7" t="s">
        <v>241</v>
      </c>
      <c r="C587" s="7" t="s">
        <v>242</v>
      </c>
      <c r="D587" s="7" t="s">
        <v>2072</v>
      </c>
      <c r="E587" s="7" t="s">
        <v>4968</v>
      </c>
      <c r="F587" s="7"/>
      <c r="G587" s="7" t="s">
        <v>29</v>
      </c>
      <c r="H587" s="7" t="s">
        <v>27</v>
      </c>
      <c r="I587" s="7" t="s">
        <v>3357</v>
      </c>
      <c r="J587" s="7" t="s">
        <v>28</v>
      </c>
      <c r="K587" s="10">
        <v>23</v>
      </c>
      <c r="L587" s="8"/>
      <c r="M587" s="8"/>
      <c r="N587" s="8">
        <v>0.6</v>
      </c>
      <c r="O587" s="8">
        <v>0.3</v>
      </c>
      <c r="P587" s="105">
        <v>0</v>
      </c>
      <c r="Q587" s="8"/>
      <c r="R587" s="8"/>
      <c r="S587" s="8"/>
      <c r="T587" s="7"/>
      <c r="U587" s="4"/>
      <c r="V587" s="5"/>
      <c r="W587" s="5"/>
      <c r="X587" s="5"/>
      <c r="Y587" s="5"/>
      <c r="Z587" s="4" t="s">
        <v>4809</v>
      </c>
      <c r="AA587" s="107">
        <v>40269</v>
      </c>
      <c r="AB587" s="107">
        <v>41613</v>
      </c>
      <c r="AC587" s="4" t="s">
        <v>45</v>
      </c>
      <c r="AD587" s="4" t="s">
        <v>4969</v>
      </c>
    </row>
    <row r="588" spans="1:30" ht="72.75" x14ac:dyDescent="0.25">
      <c r="A588" s="3">
        <v>2197828</v>
      </c>
      <c r="B588" s="4" t="s">
        <v>241</v>
      </c>
      <c r="C588" s="4" t="s">
        <v>242</v>
      </c>
      <c r="D588" s="4" t="s">
        <v>2072</v>
      </c>
      <c r="E588" s="4" t="s">
        <v>4970</v>
      </c>
      <c r="F588" s="4"/>
      <c r="G588" s="4" t="s">
        <v>29</v>
      </c>
      <c r="H588" s="4" t="s">
        <v>27</v>
      </c>
      <c r="I588" s="4" t="s">
        <v>3357</v>
      </c>
      <c r="J588" s="4" t="s">
        <v>28</v>
      </c>
      <c r="K588" s="9">
        <v>23</v>
      </c>
      <c r="L588" s="5"/>
      <c r="M588" s="5"/>
      <c r="N588" s="5">
        <v>1.3</v>
      </c>
      <c r="O588" s="5">
        <v>0.3</v>
      </c>
      <c r="P588" s="106">
        <v>0</v>
      </c>
      <c r="Q588" s="5"/>
      <c r="R588" s="5"/>
      <c r="S588" s="5"/>
      <c r="T588" s="4"/>
      <c r="U588" s="4"/>
      <c r="V588" s="5"/>
      <c r="W588" s="5"/>
      <c r="X588" s="5"/>
      <c r="Y588" s="5"/>
      <c r="Z588" s="4" t="s">
        <v>4971</v>
      </c>
      <c r="AA588" s="107">
        <v>40391</v>
      </c>
      <c r="AB588" s="107">
        <v>41613</v>
      </c>
      <c r="AC588" s="4" t="s">
        <v>45</v>
      </c>
      <c r="AD588" s="4" t="s">
        <v>4972</v>
      </c>
    </row>
    <row r="589" spans="1:30" ht="72.75" x14ac:dyDescent="0.25">
      <c r="A589" s="6">
        <v>2197829</v>
      </c>
      <c r="B589" s="7" t="s">
        <v>241</v>
      </c>
      <c r="C589" s="7" t="s">
        <v>242</v>
      </c>
      <c r="D589" s="7" t="s">
        <v>2072</v>
      </c>
      <c r="E589" s="7" t="s">
        <v>4973</v>
      </c>
      <c r="F589" s="7"/>
      <c r="G589" s="7" t="s">
        <v>29</v>
      </c>
      <c r="H589" s="7" t="s">
        <v>27</v>
      </c>
      <c r="I589" s="7" t="s">
        <v>3357</v>
      </c>
      <c r="J589" s="7" t="s">
        <v>28</v>
      </c>
      <c r="K589" s="10">
        <v>23</v>
      </c>
      <c r="L589" s="8"/>
      <c r="M589" s="8"/>
      <c r="N589" s="8">
        <v>1.3</v>
      </c>
      <c r="O589" s="8">
        <v>0.3</v>
      </c>
      <c r="P589" s="105">
        <v>0</v>
      </c>
      <c r="Q589" s="8"/>
      <c r="R589" s="8"/>
      <c r="S589" s="8"/>
      <c r="T589" s="7"/>
      <c r="U589" s="4"/>
      <c r="V589" s="5"/>
      <c r="W589" s="5"/>
      <c r="X589" s="5"/>
      <c r="Y589" s="5"/>
      <c r="Z589" s="4" t="s">
        <v>4971</v>
      </c>
      <c r="AA589" s="107">
        <v>40391</v>
      </c>
      <c r="AB589" s="107">
        <v>41613</v>
      </c>
      <c r="AC589" s="4" t="s">
        <v>45</v>
      </c>
      <c r="AD589" s="4" t="s">
        <v>4974</v>
      </c>
    </row>
    <row r="590" spans="1:30" ht="72.75" x14ac:dyDescent="0.25">
      <c r="A590" s="3">
        <v>2197827</v>
      </c>
      <c r="B590" s="4" t="s">
        <v>241</v>
      </c>
      <c r="C590" s="4" t="s">
        <v>242</v>
      </c>
      <c r="D590" s="4" t="s">
        <v>2072</v>
      </c>
      <c r="E590" s="4" t="s">
        <v>4975</v>
      </c>
      <c r="F590" s="4"/>
      <c r="G590" s="4" t="s">
        <v>29</v>
      </c>
      <c r="H590" s="4" t="s">
        <v>27</v>
      </c>
      <c r="I590" s="4" t="s">
        <v>3357</v>
      </c>
      <c r="J590" s="4" t="s">
        <v>28</v>
      </c>
      <c r="K590" s="9">
        <v>23</v>
      </c>
      <c r="L590" s="5"/>
      <c r="M590" s="5"/>
      <c r="N590" s="5">
        <v>1.6</v>
      </c>
      <c r="O590" s="5">
        <v>0.3</v>
      </c>
      <c r="P590" s="106">
        <v>0</v>
      </c>
      <c r="Q590" s="5"/>
      <c r="R590" s="5"/>
      <c r="S590" s="5"/>
      <c r="T590" s="4"/>
      <c r="U590" s="4"/>
      <c r="V590" s="5"/>
      <c r="W590" s="5"/>
      <c r="X590" s="5"/>
      <c r="Y590" s="5"/>
      <c r="Z590" s="4" t="s">
        <v>4976</v>
      </c>
      <c r="AA590" s="107">
        <v>40391</v>
      </c>
      <c r="AB590" s="107">
        <v>41613</v>
      </c>
      <c r="AC590" s="4" t="s">
        <v>45</v>
      </c>
      <c r="AD590" s="4" t="s">
        <v>4977</v>
      </c>
    </row>
    <row r="591" spans="1:30" ht="72.75" x14ac:dyDescent="0.25">
      <c r="A591" s="6">
        <v>2197814</v>
      </c>
      <c r="B591" s="7" t="s">
        <v>241</v>
      </c>
      <c r="C591" s="7" t="s">
        <v>242</v>
      </c>
      <c r="D591" s="7" t="s">
        <v>2072</v>
      </c>
      <c r="E591" s="7" t="s">
        <v>4978</v>
      </c>
      <c r="F591" s="7"/>
      <c r="G591" s="7" t="s">
        <v>29</v>
      </c>
      <c r="H591" s="7" t="s">
        <v>27</v>
      </c>
      <c r="I591" s="7" t="s">
        <v>3357</v>
      </c>
      <c r="J591" s="7" t="s">
        <v>28</v>
      </c>
      <c r="K591" s="10">
        <v>23</v>
      </c>
      <c r="L591" s="8"/>
      <c r="M591" s="8"/>
      <c r="N591" s="8">
        <v>0.6</v>
      </c>
      <c r="O591" s="8">
        <v>0.3</v>
      </c>
      <c r="P591" s="105">
        <v>0</v>
      </c>
      <c r="Q591" s="8"/>
      <c r="R591" s="8"/>
      <c r="S591" s="8"/>
      <c r="T591" s="7"/>
      <c r="U591" s="4"/>
      <c r="V591" s="5"/>
      <c r="W591" s="5"/>
      <c r="X591" s="5"/>
      <c r="Y591" s="5"/>
      <c r="Z591" s="4" t="s">
        <v>4809</v>
      </c>
      <c r="AA591" s="107">
        <v>40269</v>
      </c>
      <c r="AB591" s="107">
        <v>41613</v>
      </c>
      <c r="AC591" s="4" t="s">
        <v>45</v>
      </c>
      <c r="AD591" s="4" t="s">
        <v>4979</v>
      </c>
    </row>
    <row r="592" spans="1:30" ht="72.75" x14ac:dyDescent="0.25">
      <c r="A592" s="3">
        <v>2197815</v>
      </c>
      <c r="B592" s="4" t="s">
        <v>241</v>
      </c>
      <c r="C592" s="4" t="s">
        <v>242</v>
      </c>
      <c r="D592" s="4" t="s">
        <v>2072</v>
      </c>
      <c r="E592" s="4" t="s">
        <v>4980</v>
      </c>
      <c r="F592" s="4"/>
      <c r="G592" s="4" t="s">
        <v>29</v>
      </c>
      <c r="H592" s="4" t="s">
        <v>27</v>
      </c>
      <c r="I592" s="4" t="s">
        <v>3357</v>
      </c>
      <c r="J592" s="4" t="s">
        <v>28</v>
      </c>
      <c r="K592" s="9">
        <v>23</v>
      </c>
      <c r="L592" s="5"/>
      <c r="M592" s="5"/>
      <c r="N592" s="5">
        <v>0.6</v>
      </c>
      <c r="O592" s="5">
        <v>0.3</v>
      </c>
      <c r="P592" s="106">
        <v>0</v>
      </c>
      <c r="Q592" s="5"/>
      <c r="R592" s="5"/>
      <c r="S592" s="5"/>
      <c r="T592" s="4"/>
      <c r="U592" s="4"/>
      <c r="V592" s="5"/>
      <c r="W592" s="5"/>
      <c r="X592" s="5"/>
      <c r="Y592" s="5"/>
      <c r="Z592" s="4" t="s">
        <v>4809</v>
      </c>
      <c r="AA592" s="107">
        <v>40269</v>
      </c>
      <c r="AB592" s="107">
        <v>41613</v>
      </c>
      <c r="AC592" s="4" t="s">
        <v>45</v>
      </c>
      <c r="AD592" s="4" t="s">
        <v>4981</v>
      </c>
    </row>
    <row r="593" spans="1:30" ht="96.75" x14ac:dyDescent="0.25">
      <c r="A593" s="6">
        <v>2197826</v>
      </c>
      <c r="B593" s="7" t="s">
        <v>241</v>
      </c>
      <c r="C593" s="7" t="s">
        <v>242</v>
      </c>
      <c r="D593" s="7" t="s">
        <v>2072</v>
      </c>
      <c r="E593" s="7" t="s">
        <v>4982</v>
      </c>
      <c r="F593" s="7"/>
      <c r="G593" s="7" t="s">
        <v>29</v>
      </c>
      <c r="H593" s="7" t="s">
        <v>27</v>
      </c>
      <c r="I593" s="7" t="s">
        <v>3357</v>
      </c>
      <c r="J593" s="7" t="s">
        <v>28</v>
      </c>
      <c r="K593" s="10">
        <v>23</v>
      </c>
      <c r="L593" s="8"/>
      <c r="M593" s="8"/>
      <c r="N593" s="8">
        <v>2.1</v>
      </c>
      <c r="O593" s="8">
        <v>0.3</v>
      </c>
      <c r="P593" s="105">
        <v>0</v>
      </c>
      <c r="Q593" s="8"/>
      <c r="R593" s="8"/>
      <c r="S593" s="8"/>
      <c r="T593" s="7"/>
      <c r="U593" s="4"/>
      <c r="V593" s="5"/>
      <c r="W593" s="5"/>
      <c r="X593" s="5"/>
      <c r="Y593" s="5"/>
      <c r="Z593" s="4" t="s">
        <v>57</v>
      </c>
      <c r="AA593" s="107">
        <v>40269</v>
      </c>
      <c r="AB593" s="107">
        <v>41613</v>
      </c>
      <c r="AC593" s="4" t="s">
        <v>45</v>
      </c>
      <c r="AD593" s="4" t="s">
        <v>4983</v>
      </c>
    </row>
    <row r="594" spans="1:30" ht="72.75" x14ac:dyDescent="0.25">
      <c r="A594" s="3">
        <v>2197816</v>
      </c>
      <c r="B594" s="4" t="s">
        <v>241</v>
      </c>
      <c r="C594" s="4" t="s">
        <v>242</v>
      </c>
      <c r="D594" s="4" t="s">
        <v>2072</v>
      </c>
      <c r="E594" s="4" t="s">
        <v>4984</v>
      </c>
      <c r="F594" s="4"/>
      <c r="G594" s="4" t="s">
        <v>29</v>
      </c>
      <c r="H594" s="4" t="s">
        <v>27</v>
      </c>
      <c r="I594" s="4" t="s">
        <v>3357</v>
      </c>
      <c r="J594" s="4" t="s">
        <v>28</v>
      </c>
      <c r="K594" s="9">
        <v>23</v>
      </c>
      <c r="L594" s="5"/>
      <c r="M594" s="5"/>
      <c r="N594" s="5">
        <v>0.6</v>
      </c>
      <c r="O594" s="5">
        <v>0.3</v>
      </c>
      <c r="P594" s="106">
        <v>0</v>
      </c>
      <c r="Q594" s="5"/>
      <c r="R594" s="5"/>
      <c r="S594" s="5"/>
      <c r="T594" s="4"/>
      <c r="U594" s="4"/>
      <c r="V594" s="5"/>
      <c r="W594" s="5"/>
      <c r="X594" s="5"/>
      <c r="Y594" s="5"/>
      <c r="Z594" s="4" t="s">
        <v>4809</v>
      </c>
      <c r="AA594" s="107">
        <v>40269</v>
      </c>
      <c r="AB594" s="107">
        <v>41613</v>
      </c>
      <c r="AC594" s="4" t="s">
        <v>45</v>
      </c>
      <c r="AD594" s="4" t="s">
        <v>4985</v>
      </c>
    </row>
    <row r="595" spans="1:30" ht="72.75" x14ac:dyDescent="0.25">
      <c r="A595" s="6">
        <v>2197817</v>
      </c>
      <c r="B595" s="7" t="s">
        <v>241</v>
      </c>
      <c r="C595" s="7" t="s">
        <v>242</v>
      </c>
      <c r="D595" s="7" t="s">
        <v>2072</v>
      </c>
      <c r="E595" s="7" t="s">
        <v>4986</v>
      </c>
      <c r="F595" s="7"/>
      <c r="G595" s="7" t="s">
        <v>29</v>
      </c>
      <c r="H595" s="7" t="s">
        <v>27</v>
      </c>
      <c r="I595" s="7" t="s">
        <v>3357</v>
      </c>
      <c r="J595" s="7" t="s">
        <v>28</v>
      </c>
      <c r="K595" s="10">
        <v>23</v>
      </c>
      <c r="L595" s="8"/>
      <c r="M595" s="8"/>
      <c r="N595" s="8">
        <v>0.6</v>
      </c>
      <c r="O595" s="8">
        <v>0.3</v>
      </c>
      <c r="P595" s="105">
        <v>0</v>
      </c>
      <c r="Q595" s="8"/>
      <c r="R595" s="8"/>
      <c r="S595" s="8"/>
      <c r="T595" s="7"/>
      <c r="U595" s="4"/>
      <c r="V595" s="5"/>
      <c r="W595" s="5"/>
      <c r="X595" s="5"/>
      <c r="Y595" s="5"/>
      <c r="Z595" s="4" t="s">
        <v>4809</v>
      </c>
      <c r="AA595" s="107">
        <v>40269</v>
      </c>
      <c r="AB595" s="107">
        <v>41613</v>
      </c>
      <c r="AC595" s="4" t="s">
        <v>45</v>
      </c>
      <c r="AD595" s="4" t="s">
        <v>4987</v>
      </c>
    </row>
    <row r="596" spans="1:30" ht="72.75" x14ac:dyDescent="0.25">
      <c r="A596" s="3">
        <v>2197822</v>
      </c>
      <c r="B596" s="4" t="s">
        <v>241</v>
      </c>
      <c r="C596" s="4" t="s">
        <v>242</v>
      </c>
      <c r="D596" s="4" t="s">
        <v>2072</v>
      </c>
      <c r="E596" s="4" t="s">
        <v>4988</v>
      </c>
      <c r="F596" s="4"/>
      <c r="G596" s="4" t="s">
        <v>29</v>
      </c>
      <c r="H596" s="4" t="s">
        <v>27</v>
      </c>
      <c r="I596" s="4" t="s">
        <v>3357</v>
      </c>
      <c r="J596" s="4" t="s">
        <v>28</v>
      </c>
      <c r="K596" s="9">
        <v>23</v>
      </c>
      <c r="L596" s="5"/>
      <c r="M596" s="5"/>
      <c r="N596" s="5">
        <v>0.6</v>
      </c>
      <c r="O596" s="5">
        <v>0.3</v>
      </c>
      <c r="P596" s="106">
        <v>0</v>
      </c>
      <c r="Q596" s="5"/>
      <c r="R596" s="5"/>
      <c r="S596" s="5"/>
      <c r="T596" s="4"/>
      <c r="U596" s="4"/>
      <c r="V596" s="5"/>
      <c r="W596" s="5"/>
      <c r="X596" s="5"/>
      <c r="Y596" s="5"/>
      <c r="Z596" s="4" t="s">
        <v>4809</v>
      </c>
      <c r="AA596" s="107">
        <v>40269</v>
      </c>
      <c r="AB596" s="107">
        <v>41613</v>
      </c>
      <c r="AC596" s="4" t="s">
        <v>45</v>
      </c>
      <c r="AD596" s="4" t="s">
        <v>4989</v>
      </c>
    </row>
    <row r="597" spans="1:30" ht="96.75" x14ac:dyDescent="0.25">
      <c r="A597" s="6">
        <v>2197825</v>
      </c>
      <c r="B597" s="7" t="s">
        <v>241</v>
      </c>
      <c r="C597" s="7" t="s">
        <v>242</v>
      </c>
      <c r="D597" s="7" t="s">
        <v>2072</v>
      </c>
      <c r="E597" s="7" t="s">
        <v>4990</v>
      </c>
      <c r="F597" s="7"/>
      <c r="G597" s="7" t="s">
        <v>29</v>
      </c>
      <c r="H597" s="7" t="s">
        <v>27</v>
      </c>
      <c r="I597" s="7" t="s">
        <v>3357</v>
      </c>
      <c r="J597" s="7" t="s">
        <v>28</v>
      </c>
      <c r="K597" s="10">
        <v>23</v>
      </c>
      <c r="L597" s="8"/>
      <c r="M597" s="8"/>
      <c r="N597" s="8">
        <v>2.1</v>
      </c>
      <c r="O597" s="8">
        <v>0.3</v>
      </c>
      <c r="P597" s="105">
        <v>0</v>
      </c>
      <c r="Q597" s="8"/>
      <c r="R597" s="8"/>
      <c r="S597" s="8"/>
      <c r="T597" s="7"/>
      <c r="U597" s="4"/>
      <c r="V597" s="5"/>
      <c r="W597" s="5"/>
      <c r="X597" s="5"/>
      <c r="Y597" s="5"/>
      <c r="Z597" s="4" t="s">
        <v>57</v>
      </c>
      <c r="AA597" s="107">
        <v>40269</v>
      </c>
      <c r="AB597" s="107">
        <v>41613</v>
      </c>
      <c r="AC597" s="4" t="s">
        <v>45</v>
      </c>
      <c r="AD597" s="4" t="s">
        <v>4991</v>
      </c>
    </row>
    <row r="598" spans="1:30" ht="72.75" x14ac:dyDescent="0.25">
      <c r="A598" s="3">
        <v>2197818</v>
      </c>
      <c r="B598" s="4" t="s">
        <v>241</v>
      </c>
      <c r="C598" s="4" t="s">
        <v>242</v>
      </c>
      <c r="D598" s="4" t="s">
        <v>2072</v>
      </c>
      <c r="E598" s="4" t="s">
        <v>4992</v>
      </c>
      <c r="F598" s="4"/>
      <c r="G598" s="4" t="s">
        <v>29</v>
      </c>
      <c r="H598" s="4" t="s">
        <v>27</v>
      </c>
      <c r="I598" s="4" t="s">
        <v>3357</v>
      </c>
      <c r="J598" s="4" t="s">
        <v>28</v>
      </c>
      <c r="K598" s="9">
        <v>23</v>
      </c>
      <c r="L598" s="5"/>
      <c r="M598" s="5"/>
      <c r="N598" s="5">
        <v>0.6</v>
      </c>
      <c r="O598" s="5">
        <v>0.3</v>
      </c>
      <c r="P598" s="106">
        <v>0</v>
      </c>
      <c r="Q598" s="5"/>
      <c r="R598" s="5"/>
      <c r="S598" s="5"/>
      <c r="T598" s="4"/>
      <c r="U598" s="4"/>
      <c r="V598" s="5"/>
      <c r="W598" s="5"/>
      <c r="X598" s="5"/>
      <c r="Y598" s="5"/>
      <c r="Z598" s="4" t="s">
        <v>4809</v>
      </c>
      <c r="AA598" s="107">
        <v>40269</v>
      </c>
      <c r="AB598" s="107">
        <v>41613</v>
      </c>
      <c r="AC598" s="4" t="s">
        <v>45</v>
      </c>
      <c r="AD598" s="4" t="s">
        <v>4993</v>
      </c>
    </row>
    <row r="599" spans="1:30" ht="96.75" x14ac:dyDescent="0.25">
      <c r="A599" s="6">
        <v>2197804</v>
      </c>
      <c r="B599" s="7" t="s">
        <v>241</v>
      </c>
      <c r="C599" s="7" t="s">
        <v>242</v>
      </c>
      <c r="D599" s="7" t="s">
        <v>4994</v>
      </c>
      <c r="E599" s="7" t="s">
        <v>4995</v>
      </c>
      <c r="F599" s="7"/>
      <c r="G599" s="7" t="s">
        <v>29</v>
      </c>
      <c r="H599" s="7" t="s">
        <v>27</v>
      </c>
      <c r="I599" s="7" t="s">
        <v>4269</v>
      </c>
      <c r="J599" s="7" t="s">
        <v>21</v>
      </c>
      <c r="K599" s="10">
        <v>5</v>
      </c>
      <c r="L599" s="8"/>
      <c r="M599" s="8"/>
      <c r="N599" s="8">
        <v>2.1</v>
      </c>
      <c r="O599" s="8">
        <v>0.1</v>
      </c>
      <c r="P599" s="105">
        <v>3</v>
      </c>
      <c r="Q599" s="8"/>
      <c r="R599" s="8"/>
      <c r="S599" s="8"/>
      <c r="T599" s="7"/>
      <c r="U599" s="4"/>
      <c r="V599" s="5"/>
      <c r="W599" s="5"/>
      <c r="X599" s="5"/>
      <c r="Y599" s="5"/>
      <c r="Z599" s="4" t="s">
        <v>57</v>
      </c>
      <c r="AA599" s="107">
        <v>40330</v>
      </c>
      <c r="AB599" s="107">
        <v>41613</v>
      </c>
      <c r="AC599" s="4" t="s">
        <v>45</v>
      </c>
      <c r="AD599" s="4" t="s">
        <v>4996</v>
      </c>
    </row>
    <row r="600" spans="1:30" ht="72.75" x14ac:dyDescent="0.25">
      <c r="A600" s="3">
        <v>2197771</v>
      </c>
      <c r="B600" s="4" t="s">
        <v>241</v>
      </c>
      <c r="C600" s="4" t="s">
        <v>242</v>
      </c>
      <c r="D600" s="4" t="s">
        <v>4997</v>
      </c>
      <c r="E600" s="4" t="s">
        <v>4998</v>
      </c>
      <c r="F600" s="4"/>
      <c r="G600" s="4" t="s">
        <v>29</v>
      </c>
      <c r="H600" s="4" t="s">
        <v>27</v>
      </c>
      <c r="I600" s="4" t="s">
        <v>3357</v>
      </c>
      <c r="J600" s="4" t="s">
        <v>28</v>
      </c>
      <c r="K600" s="9">
        <v>12</v>
      </c>
      <c r="L600" s="5"/>
      <c r="M600" s="5"/>
      <c r="N600" s="5">
        <v>0.8</v>
      </c>
      <c r="O600" s="5">
        <v>0.1</v>
      </c>
      <c r="P600" s="106">
        <v>0</v>
      </c>
      <c r="Q600" s="5"/>
      <c r="R600" s="5"/>
      <c r="S600" s="5"/>
      <c r="T600" s="4"/>
      <c r="U600" s="4"/>
      <c r="V600" s="5"/>
      <c r="W600" s="5"/>
      <c r="X600" s="5"/>
      <c r="Y600" s="5"/>
      <c r="Z600" s="4" t="s">
        <v>4809</v>
      </c>
      <c r="AA600" s="107">
        <v>40360</v>
      </c>
      <c r="AB600" s="107">
        <v>41611</v>
      </c>
      <c r="AC600" s="4" t="s">
        <v>45</v>
      </c>
      <c r="AD600" s="4" t="s">
        <v>4999</v>
      </c>
    </row>
    <row r="601" spans="1:30" ht="72.75" x14ac:dyDescent="0.25">
      <c r="A601" s="6">
        <v>2197769</v>
      </c>
      <c r="B601" s="7" t="s">
        <v>241</v>
      </c>
      <c r="C601" s="7" t="s">
        <v>242</v>
      </c>
      <c r="D601" s="7" t="s">
        <v>4997</v>
      </c>
      <c r="E601" s="7" t="s">
        <v>5000</v>
      </c>
      <c r="F601" s="7"/>
      <c r="G601" s="7" t="s">
        <v>29</v>
      </c>
      <c r="H601" s="7" t="s">
        <v>27</v>
      </c>
      <c r="I601" s="7" t="s">
        <v>3357</v>
      </c>
      <c r="J601" s="7" t="s">
        <v>28</v>
      </c>
      <c r="K601" s="10">
        <v>12</v>
      </c>
      <c r="L601" s="8"/>
      <c r="M601" s="8"/>
      <c r="N601" s="8">
        <v>0.5</v>
      </c>
      <c r="O601" s="8">
        <v>0.1</v>
      </c>
      <c r="P601" s="105">
        <v>0</v>
      </c>
      <c r="Q601" s="8"/>
      <c r="R601" s="8"/>
      <c r="S601" s="8"/>
      <c r="T601" s="7"/>
      <c r="U601" s="4"/>
      <c r="V601" s="5"/>
      <c r="W601" s="5"/>
      <c r="X601" s="5"/>
      <c r="Y601" s="5"/>
      <c r="Z601" s="4" t="s">
        <v>4887</v>
      </c>
      <c r="AA601" s="107">
        <v>40360</v>
      </c>
      <c r="AB601" s="107">
        <v>41611</v>
      </c>
      <c r="AC601" s="4" t="s">
        <v>45</v>
      </c>
      <c r="AD601" s="4" t="s">
        <v>5001</v>
      </c>
    </row>
    <row r="602" spans="1:30" ht="96.75" x14ac:dyDescent="0.25">
      <c r="A602" s="3">
        <v>2197772</v>
      </c>
      <c r="B602" s="4" t="s">
        <v>241</v>
      </c>
      <c r="C602" s="4" t="s">
        <v>242</v>
      </c>
      <c r="D602" s="4" t="s">
        <v>4997</v>
      </c>
      <c r="E602" s="4" t="s">
        <v>5002</v>
      </c>
      <c r="F602" s="4"/>
      <c r="G602" s="4" t="s">
        <v>29</v>
      </c>
      <c r="H602" s="4" t="s">
        <v>27</v>
      </c>
      <c r="I602" s="4" t="s">
        <v>3357</v>
      </c>
      <c r="J602" s="4" t="s">
        <v>28</v>
      </c>
      <c r="K602" s="9">
        <v>12</v>
      </c>
      <c r="L602" s="5"/>
      <c r="M602" s="5"/>
      <c r="N602" s="5">
        <v>1.3</v>
      </c>
      <c r="O602" s="5">
        <v>0.1</v>
      </c>
      <c r="P602" s="106">
        <v>0</v>
      </c>
      <c r="Q602" s="5"/>
      <c r="R602" s="5"/>
      <c r="S602" s="5"/>
      <c r="T602" s="4"/>
      <c r="U602" s="4"/>
      <c r="V602" s="5"/>
      <c r="W602" s="5"/>
      <c r="X602" s="5"/>
      <c r="Y602" s="5"/>
      <c r="Z602" s="4" t="s">
        <v>57</v>
      </c>
      <c r="AA602" s="107">
        <v>40787</v>
      </c>
      <c r="AB602" s="107">
        <v>41611</v>
      </c>
      <c r="AC602" s="4" t="s">
        <v>45</v>
      </c>
      <c r="AD602" s="4" t="s">
        <v>5003</v>
      </c>
    </row>
    <row r="603" spans="1:30" ht="96.75" x14ac:dyDescent="0.25">
      <c r="A603" s="6">
        <v>2197768</v>
      </c>
      <c r="B603" s="7" t="s">
        <v>241</v>
      </c>
      <c r="C603" s="7" t="s">
        <v>242</v>
      </c>
      <c r="D603" s="7" t="s">
        <v>4997</v>
      </c>
      <c r="E603" s="7" t="s">
        <v>5004</v>
      </c>
      <c r="F603" s="7"/>
      <c r="G603" s="7" t="s">
        <v>29</v>
      </c>
      <c r="H603" s="7" t="s">
        <v>27</v>
      </c>
      <c r="I603" s="7" t="s">
        <v>3357</v>
      </c>
      <c r="J603" s="7" t="s">
        <v>28</v>
      </c>
      <c r="K603" s="10">
        <v>12</v>
      </c>
      <c r="L603" s="8"/>
      <c r="M603" s="8"/>
      <c r="N603" s="8">
        <v>0.5</v>
      </c>
      <c r="O603" s="8">
        <v>0.1</v>
      </c>
      <c r="P603" s="105">
        <v>0</v>
      </c>
      <c r="Q603" s="8"/>
      <c r="R603" s="8"/>
      <c r="S603" s="8"/>
      <c r="T603" s="7"/>
      <c r="U603" s="4"/>
      <c r="V603" s="5"/>
      <c r="W603" s="5"/>
      <c r="X603" s="5"/>
      <c r="Y603" s="5"/>
      <c r="Z603" s="4" t="s">
        <v>4887</v>
      </c>
      <c r="AA603" s="107">
        <v>40360</v>
      </c>
      <c r="AB603" s="107">
        <v>41611</v>
      </c>
      <c r="AC603" s="4" t="s">
        <v>45</v>
      </c>
      <c r="AD603" s="4" t="s">
        <v>5005</v>
      </c>
    </row>
    <row r="604" spans="1:30" ht="96.75" x14ac:dyDescent="0.25">
      <c r="A604" s="3">
        <v>2197770</v>
      </c>
      <c r="B604" s="4" t="s">
        <v>241</v>
      </c>
      <c r="C604" s="4" t="s">
        <v>242</v>
      </c>
      <c r="D604" s="4" t="s">
        <v>4997</v>
      </c>
      <c r="E604" s="4" t="s">
        <v>5006</v>
      </c>
      <c r="F604" s="4"/>
      <c r="G604" s="4" t="s">
        <v>29</v>
      </c>
      <c r="H604" s="4" t="s">
        <v>27</v>
      </c>
      <c r="I604" s="4" t="s">
        <v>3357</v>
      </c>
      <c r="J604" s="4" t="s">
        <v>28</v>
      </c>
      <c r="K604" s="9">
        <v>12</v>
      </c>
      <c r="L604" s="5"/>
      <c r="M604" s="5"/>
      <c r="N604" s="5">
        <v>0.8</v>
      </c>
      <c r="O604" s="5">
        <v>0.1</v>
      </c>
      <c r="P604" s="106">
        <v>0</v>
      </c>
      <c r="Q604" s="5"/>
      <c r="R604" s="5"/>
      <c r="S604" s="5"/>
      <c r="T604" s="4"/>
      <c r="U604" s="4"/>
      <c r="V604" s="5"/>
      <c r="W604" s="5"/>
      <c r="X604" s="5"/>
      <c r="Y604" s="5"/>
      <c r="Z604" s="4" t="s">
        <v>4809</v>
      </c>
      <c r="AA604" s="107">
        <v>40360</v>
      </c>
      <c r="AB604" s="107">
        <v>41611</v>
      </c>
      <c r="AC604" s="4" t="s">
        <v>45</v>
      </c>
      <c r="AD604" s="4" t="s">
        <v>5007</v>
      </c>
    </row>
    <row r="605" spans="1:30" ht="72.75" x14ac:dyDescent="0.25">
      <c r="A605" s="6">
        <v>2198689</v>
      </c>
      <c r="B605" s="7" t="s">
        <v>241</v>
      </c>
      <c r="C605" s="7" t="s">
        <v>242</v>
      </c>
      <c r="D605" s="7" t="s">
        <v>5008</v>
      </c>
      <c r="E605" s="7" t="s">
        <v>5009</v>
      </c>
      <c r="F605" s="7"/>
      <c r="G605" s="7" t="s">
        <v>29</v>
      </c>
      <c r="H605" s="7" t="s">
        <v>27</v>
      </c>
      <c r="I605" s="7" t="s">
        <v>3357</v>
      </c>
      <c r="J605" s="7" t="s">
        <v>28</v>
      </c>
      <c r="K605" s="10">
        <v>23</v>
      </c>
      <c r="L605" s="8"/>
      <c r="M605" s="8"/>
      <c r="N605" s="8">
        <v>0.7</v>
      </c>
      <c r="O605" s="8">
        <v>0.3</v>
      </c>
      <c r="P605" s="105">
        <v>0</v>
      </c>
      <c r="Q605" s="8"/>
      <c r="R605" s="8"/>
      <c r="S605" s="8"/>
      <c r="T605" s="7"/>
      <c r="U605" s="4"/>
      <c r="V605" s="5"/>
      <c r="W605" s="5"/>
      <c r="X605" s="5"/>
      <c r="Y605" s="5"/>
      <c r="Z605" s="4" t="s">
        <v>4809</v>
      </c>
      <c r="AA605" s="107">
        <v>40513</v>
      </c>
      <c r="AB605" s="107">
        <v>41619</v>
      </c>
      <c r="AC605" s="4" t="s">
        <v>45</v>
      </c>
      <c r="AD605" s="4" t="s">
        <v>5010</v>
      </c>
    </row>
    <row r="606" spans="1:30" ht="72.75" x14ac:dyDescent="0.25">
      <c r="A606" s="3">
        <v>2198690</v>
      </c>
      <c r="B606" s="4" t="s">
        <v>241</v>
      </c>
      <c r="C606" s="4" t="s">
        <v>242</v>
      </c>
      <c r="D606" s="4" t="s">
        <v>5008</v>
      </c>
      <c r="E606" s="4" t="s">
        <v>5011</v>
      </c>
      <c r="F606" s="4"/>
      <c r="G606" s="4" t="s">
        <v>29</v>
      </c>
      <c r="H606" s="4" t="s">
        <v>27</v>
      </c>
      <c r="I606" s="4" t="s">
        <v>3357</v>
      </c>
      <c r="J606" s="4" t="s">
        <v>28</v>
      </c>
      <c r="K606" s="9">
        <v>23</v>
      </c>
      <c r="L606" s="5"/>
      <c r="M606" s="5"/>
      <c r="N606" s="5">
        <v>0.7</v>
      </c>
      <c r="O606" s="5">
        <v>0.3</v>
      </c>
      <c r="P606" s="106">
        <v>0</v>
      </c>
      <c r="Q606" s="5"/>
      <c r="R606" s="5"/>
      <c r="S606" s="5"/>
      <c r="T606" s="4"/>
      <c r="U606" s="4"/>
      <c r="V606" s="5"/>
      <c r="W606" s="5"/>
      <c r="X606" s="5"/>
      <c r="Y606" s="5"/>
      <c r="Z606" s="4" t="s">
        <v>4809</v>
      </c>
      <c r="AA606" s="107">
        <v>40513</v>
      </c>
      <c r="AB606" s="107">
        <v>41619</v>
      </c>
      <c r="AC606" s="4" t="s">
        <v>45</v>
      </c>
      <c r="AD606" s="4" t="s">
        <v>5012</v>
      </c>
    </row>
    <row r="607" spans="1:30" ht="72.75" x14ac:dyDescent="0.25">
      <c r="A607" s="6">
        <v>2198691</v>
      </c>
      <c r="B607" s="7" t="s">
        <v>241</v>
      </c>
      <c r="C607" s="7" t="s">
        <v>242</v>
      </c>
      <c r="D607" s="7" t="s">
        <v>5008</v>
      </c>
      <c r="E607" s="7" t="s">
        <v>5013</v>
      </c>
      <c r="F607" s="7"/>
      <c r="G607" s="7" t="s">
        <v>29</v>
      </c>
      <c r="H607" s="7" t="s">
        <v>27</v>
      </c>
      <c r="I607" s="7" t="s">
        <v>3357</v>
      </c>
      <c r="J607" s="7" t="s">
        <v>28</v>
      </c>
      <c r="K607" s="10">
        <v>23</v>
      </c>
      <c r="L607" s="8"/>
      <c r="M607" s="8"/>
      <c r="N607" s="8">
        <v>0.7</v>
      </c>
      <c r="O607" s="8">
        <v>0.3</v>
      </c>
      <c r="P607" s="105">
        <v>0</v>
      </c>
      <c r="Q607" s="8"/>
      <c r="R607" s="8"/>
      <c r="S607" s="8"/>
      <c r="T607" s="7"/>
      <c r="U607" s="4"/>
      <c r="V607" s="5"/>
      <c r="W607" s="5"/>
      <c r="X607" s="5"/>
      <c r="Y607" s="5"/>
      <c r="Z607" s="4" t="s">
        <v>4809</v>
      </c>
      <c r="AA607" s="107">
        <v>40513</v>
      </c>
      <c r="AB607" s="107">
        <v>41619</v>
      </c>
      <c r="AC607" s="4" t="s">
        <v>45</v>
      </c>
      <c r="AD607" s="4" t="s">
        <v>5014</v>
      </c>
    </row>
    <row r="608" spans="1:30" ht="72.75" x14ac:dyDescent="0.25">
      <c r="A608" s="3">
        <v>2197773</v>
      </c>
      <c r="B608" s="4" t="s">
        <v>241</v>
      </c>
      <c r="C608" s="4" t="s">
        <v>242</v>
      </c>
      <c r="D608" s="4" t="s">
        <v>5015</v>
      </c>
      <c r="E608" s="4" t="s">
        <v>5016</v>
      </c>
      <c r="F608" s="4"/>
      <c r="G608" s="4" t="s">
        <v>29</v>
      </c>
      <c r="H608" s="4" t="s">
        <v>27</v>
      </c>
      <c r="I608" s="4" t="s">
        <v>3357</v>
      </c>
      <c r="J608" s="4" t="s">
        <v>28</v>
      </c>
      <c r="K608" s="9">
        <v>20</v>
      </c>
      <c r="L608" s="5"/>
      <c r="M608" s="5"/>
      <c r="N608" s="5">
        <v>0.8</v>
      </c>
      <c r="O608" s="5">
        <v>0.3</v>
      </c>
      <c r="P608" s="106">
        <v>0</v>
      </c>
      <c r="Q608" s="5"/>
      <c r="R608" s="5"/>
      <c r="S608" s="5"/>
      <c r="T608" s="4"/>
      <c r="U608" s="4"/>
      <c r="V608" s="5"/>
      <c r="W608" s="5"/>
      <c r="X608" s="5"/>
      <c r="Y608" s="5"/>
      <c r="Z608" s="4" t="s">
        <v>4809</v>
      </c>
      <c r="AA608" s="107">
        <v>40513</v>
      </c>
      <c r="AB608" s="107">
        <v>41611</v>
      </c>
      <c r="AC608" s="4" t="s">
        <v>45</v>
      </c>
      <c r="AD608" s="4" t="s">
        <v>5017</v>
      </c>
    </row>
    <row r="609" spans="1:30" ht="72.75" x14ac:dyDescent="0.25">
      <c r="A609" s="6">
        <v>2197774</v>
      </c>
      <c r="B609" s="7" t="s">
        <v>241</v>
      </c>
      <c r="C609" s="7" t="s">
        <v>242</v>
      </c>
      <c r="D609" s="7" t="s">
        <v>5015</v>
      </c>
      <c r="E609" s="7" t="s">
        <v>5018</v>
      </c>
      <c r="F609" s="7"/>
      <c r="G609" s="7" t="s">
        <v>29</v>
      </c>
      <c r="H609" s="7" t="s">
        <v>27</v>
      </c>
      <c r="I609" s="7" t="s">
        <v>3357</v>
      </c>
      <c r="J609" s="7" t="s">
        <v>28</v>
      </c>
      <c r="K609" s="10">
        <v>20</v>
      </c>
      <c r="L609" s="8"/>
      <c r="M609" s="8"/>
      <c r="N609" s="8">
        <v>0.8</v>
      </c>
      <c r="O609" s="8">
        <v>0.3</v>
      </c>
      <c r="P609" s="105">
        <v>0</v>
      </c>
      <c r="Q609" s="8"/>
      <c r="R609" s="8"/>
      <c r="S609" s="8"/>
      <c r="T609" s="7"/>
      <c r="U609" s="4"/>
      <c r="V609" s="5"/>
      <c r="W609" s="5"/>
      <c r="X609" s="5"/>
      <c r="Y609" s="5"/>
      <c r="Z609" s="4" t="s">
        <v>4809</v>
      </c>
      <c r="AA609" s="107">
        <v>40513</v>
      </c>
      <c r="AB609" s="107">
        <v>41611</v>
      </c>
      <c r="AC609" s="4" t="s">
        <v>45</v>
      </c>
      <c r="AD609" s="4" t="s">
        <v>5019</v>
      </c>
    </row>
    <row r="610" spans="1:30" ht="72.75" x14ac:dyDescent="0.25">
      <c r="A610" s="3">
        <v>2197775</v>
      </c>
      <c r="B610" s="4" t="s">
        <v>241</v>
      </c>
      <c r="C610" s="4" t="s">
        <v>242</v>
      </c>
      <c r="D610" s="4" t="s">
        <v>5015</v>
      </c>
      <c r="E610" s="4" t="s">
        <v>5020</v>
      </c>
      <c r="F610" s="4"/>
      <c r="G610" s="4" t="s">
        <v>29</v>
      </c>
      <c r="H610" s="4" t="s">
        <v>27</v>
      </c>
      <c r="I610" s="4" t="s">
        <v>3357</v>
      </c>
      <c r="J610" s="4" t="s">
        <v>28</v>
      </c>
      <c r="K610" s="9">
        <v>20</v>
      </c>
      <c r="L610" s="5"/>
      <c r="M610" s="5"/>
      <c r="N610" s="5">
        <v>1.2</v>
      </c>
      <c r="O610" s="5">
        <v>0.3</v>
      </c>
      <c r="P610" s="106">
        <v>0</v>
      </c>
      <c r="Q610" s="5"/>
      <c r="R610" s="5"/>
      <c r="S610" s="5"/>
      <c r="T610" s="4"/>
      <c r="U610" s="4"/>
      <c r="V610" s="5"/>
      <c r="W610" s="5"/>
      <c r="X610" s="5"/>
      <c r="Y610" s="5"/>
      <c r="Z610" s="4" t="s">
        <v>4809</v>
      </c>
      <c r="AA610" s="107">
        <v>40513</v>
      </c>
      <c r="AB610" s="107">
        <v>41611</v>
      </c>
      <c r="AC610" s="4" t="s">
        <v>45</v>
      </c>
      <c r="AD610" s="4" t="s">
        <v>5021</v>
      </c>
    </row>
    <row r="611" spans="1:30" ht="96.75" x14ac:dyDescent="0.25">
      <c r="A611" s="6">
        <v>2197776</v>
      </c>
      <c r="B611" s="7" t="s">
        <v>241</v>
      </c>
      <c r="C611" s="7" t="s">
        <v>242</v>
      </c>
      <c r="D611" s="7" t="s">
        <v>5015</v>
      </c>
      <c r="E611" s="7" t="s">
        <v>5022</v>
      </c>
      <c r="F611" s="7"/>
      <c r="G611" s="7" t="s">
        <v>29</v>
      </c>
      <c r="H611" s="7" t="s">
        <v>27</v>
      </c>
      <c r="I611" s="7" t="s">
        <v>3357</v>
      </c>
      <c r="J611" s="7" t="s">
        <v>28</v>
      </c>
      <c r="K611" s="10">
        <v>20</v>
      </c>
      <c r="L611" s="8"/>
      <c r="M611" s="8"/>
      <c r="N611" s="8">
        <v>2.5</v>
      </c>
      <c r="O611" s="8">
        <v>0.3</v>
      </c>
      <c r="P611" s="105">
        <v>0</v>
      </c>
      <c r="Q611" s="8"/>
      <c r="R611" s="8"/>
      <c r="S611" s="8"/>
      <c r="T611" s="7"/>
      <c r="U611" s="4"/>
      <c r="V611" s="5"/>
      <c r="W611" s="5"/>
      <c r="X611" s="5"/>
      <c r="Y611" s="5"/>
      <c r="Z611" s="4" t="s">
        <v>57</v>
      </c>
      <c r="AA611" s="107">
        <v>40513</v>
      </c>
      <c r="AB611" s="107">
        <v>41611</v>
      </c>
      <c r="AC611" s="4" t="s">
        <v>45</v>
      </c>
      <c r="AD611" s="4" t="s">
        <v>5023</v>
      </c>
    </row>
    <row r="612" spans="1:30" ht="96.75" x14ac:dyDescent="0.25">
      <c r="A612" s="3">
        <v>2198693</v>
      </c>
      <c r="B612" s="4" t="s">
        <v>241</v>
      </c>
      <c r="C612" s="4" t="s">
        <v>242</v>
      </c>
      <c r="D612" s="4" t="s">
        <v>5024</v>
      </c>
      <c r="E612" s="4" t="s">
        <v>5025</v>
      </c>
      <c r="F612" s="4"/>
      <c r="G612" s="4" t="s">
        <v>29</v>
      </c>
      <c r="H612" s="4" t="s">
        <v>27</v>
      </c>
      <c r="I612" s="4" t="s">
        <v>3357</v>
      </c>
      <c r="J612" s="4" t="s">
        <v>28</v>
      </c>
      <c r="K612" s="9">
        <v>19</v>
      </c>
      <c r="L612" s="5"/>
      <c r="M612" s="5"/>
      <c r="N612" s="5">
        <v>2.5</v>
      </c>
      <c r="O612" s="5">
        <v>0.3</v>
      </c>
      <c r="P612" s="106">
        <v>5</v>
      </c>
      <c r="Q612" s="5"/>
      <c r="R612" s="5"/>
      <c r="S612" s="5"/>
      <c r="T612" s="4"/>
      <c r="U612" s="4"/>
      <c r="V612" s="5"/>
      <c r="W612" s="5"/>
      <c r="X612" s="5"/>
      <c r="Y612" s="5"/>
      <c r="Z612" s="4" t="s">
        <v>57</v>
      </c>
      <c r="AA612" s="107">
        <v>40544</v>
      </c>
      <c r="AB612" s="107">
        <v>41619</v>
      </c>
      <c r="AC612" s="4" t="s">
        <v>45</v>
      </c>
      <c r="AD612" s="4" t="s">
        <v>5026</v>
      </c>
    </row>
    <row r="613" spans="1:30" ht="96.75" x14ac:dyDescent="0.25">
      <c r="A613" s="6">
        <v>2198694</v>
      </c>
      <c r="B613" s="7" t="s">
        <v>241</v>
      </c>
      <c r="C613" s="7" t="s">
        <v>242</v>
      </c>
      <c r="D613" s="7" t="s">
        <v>5024</v>
      </c>
      <c r="E613" s="7" t="s">
        <v>5027</v>
      </c>
      <c r="F613" s="7"/>
      <c r="G613" s="7" t="s">
        <v>29</v>
      </c>
      <c r="H613" s="7" t="s">
        <v>27</v>
      </c>
      <c r="I613" s="7" t="s">
        <v>3357</v>
      </c>
      <c r="J613" s="7" t="s">
        <v>28</v>
      </c>
      <c r="K613" s="10">
        <v>19</v>
      </c>
      <c r="L613" s="8"/>
      <c r="M613" s="8"/>
      <c r="N613" s="8">
        <v>0.5</v>
      </c>
      <c r="O613" s="8">
        <v>0.3</v>
      </c>
      <c r="P613" s="105">
        <v>5</v>
      </c>
      <c r="Q613" s="8"/>
      <c r="R613" s="8"/>
      <c r="S613" s="8"/>
      <c r="T613" s="7"/>
      <c r="U613" s="4"/>
      <c r="V613" s="5"/>
      <c r="W613" s="5"/>
      <c r="X613" s="5"/>
      <c r="Y613" s="5"/>
      <c r="Z613" s="4" t="s">
        <v>4887</v>
      </c>
      <c r="AA613" s="107">
        <v>40544</v>
      </c>
      <c r="AB613" s="107">
        <v>41619</v>
      </c>
      <c r="AC613" s="4" t="s">
        <v>45</v>
      </c>
      <c r="AD613" s="4" t="s">
        <v>5028</v>
      </c>
    </row>
    <row r="614" spans="1:30" ht="96.75" x14ac:dyDescent="0.25">
      <c r="A614" s="3">
        <v>2198692</v>
      </c>
      <c r="B614" s="4" t="s">
        <v>241</v>
      </c>
      <c r="C614" s="4" t="s">
        <v>242</v>
      </c>
      <c r="D614" s="4" t="s">
        <v>5024</v>
      </c>
      <c r="E614" s="4" t="s">
        <v>5029</v>
      </c>
      <c r="F614" s="4"/>
      <c r="G614" s="4" t="s">
        <v>29</v>
      </c>
      <c r="H614" s="4" t="s">
        <v>27</v>
      </c>
      <c r="I614" s="4" t="s">
        <v>3357</v>
      </c>
      <c r="J614" s="4" t="s">
        <v>28</v>
      </c>
      <c r="K614" s="9">
        <v>19</v>
      </c>
      <c r="L614" s="5"/>
      <c r="M614" s="5"/>
      <c r="N614" s="5">
        <v>0.5</v>
      </c>
      <c r="O614" s="5">
        <v>0.3</v>
      </c>
      <c r="P614" s="106">
        <v>5</v>
      </c>
      <c r="Q614" s="5"/>
      <c r="R614" s="5"/>
      <c r="S614" s="5"/>
      <c r="T614" s="4"/>
      <c r="U614" s="4"/>
      <c r="V614" s="5"/>
      <c r="W614" s="5"/>
      <c r="X614" s="5"/>
      <c r="Y614" s="5"/>
      <c r="Z614" s="4" t="s">
        <v>4809</v>
      </c>
      <c r="AA614" s="107">
        <v>40544</v>
      </c>
      <c r="AB614" s="107">
        <v>41619</v>
      </c>
      <c r="AC614" s="4" t="s">
        <v>45</v>
      </c>
      <c r="AD614" s="4" t="s">
        <v>5030</v>
      </c>
    </row>
    <row r="615" spans="1:30" ht="84.75" x14ac:dyDescent="0.25">
      <c r="A615" s="6">
        <v>2212641</v>
      </c>
      <c r="B615" s="7" t="s">
        <v>241</v>
      </c>
      <c r="C615" s="7" t="s">
        <v>242</v>
      </c>
      <c r="D615" s="7" t="s">
        <v>2079</v>
      </c>
      <c r="E615" s="7" t="s">
        <v>2080</v>
      </c>
      <c r="F615" s="7"/>
      <c r="G615" s="7" t="s">
        <v>29</v>
      </c>
      <c r="H615" s="7" t="s">
        <v>27</v>
      </c>
      <c r="I615" s="7" t="s">
        <v>3981</v>
      </c>
      <c r="J615" s="7" t="s">
        <v>28</v>
      </c>
      <c r="K615" s="10">
        <v>15</v>
      </c>
      <c r="L615" s="8"/>
      <c r="M615" s="8"/>
      <c r="N615" s="8">
        <v>1.1000000000000001</v>
      </c>
      <c r="O615" s="8">
        <v>0.3</v>
      </c>
      <c r="P615" s="105">
        <v>0</v>
      </c>
      <c r="Q615" s="8"/>
      <c r="R615" s="8"/>
      <c r="S615" s="8"/>
      <c r="T615" s="7"/>
      <c r="U615" s="4"/>
      <c r="V615" s="5"/>
      <c r="W615" s="5"/>
      <c r="X615" s="5"/>
      <c r="Y615" s="5"/>
      <c r="Z615" s="4" t="s">
        <v>4809</v>
      </c>
      <c r="AA615" s="107">
        <v>41821</v>
      </c>
      <c r="AB615" s="107">
        <v>41799</v>
      </c>
      <c r="AC615" s="4" t="s">
        <v>45</v>
      </c>
      <c r="AD615" s="4" t="s">
        <v>5031</v>
      </c>
    </row>
    <row r="616" spans="1:30" ht="96.75" x14ac:dyDescent="0.25">
      <c r="A616" s="3">
        <v>2212640</v>
      </c>
      <c r="B616" s="4" t="s">
        <v>241</v>
      </c>
      <c r="C616" s="4" t="s">
        <v>242</v>
      </c>
      <c r="D616" s="4" t="s">
        <v>2079</v>
      </c>
      <c r="E616" s="4" t="s">
        <v>2081</v>
      </c>
      <c r="F616" s="4"/>
      <c r="G616" s="4" t="s">
        <v>29</v>
      </c>
      <c r="H616" s="4" t="s">
        <v>27</v>
      </c>
      <c r="I616" s="4" t="s">
        <v>3981</v>
      </c>
      <c r="J616" s="4" t="s">
        <v>28</v>
      </c>
      <c r="K616" s="9">
        <v>15</v>
      </c>
      <c r="L616" s="5"/>
      <c r="M616" s="5"/>
      <c r="N616" s="5">
        <v>2.1</v>
      </c>
      <c r="O616" s="5">
        <v>0.3</v>
      </c>
      <c r="P616" s="106">
        <v>0</v>
      </c>
      <c r="Q616" s="5"/>
      <c r="R616" s="5"/>
      <c r="S616" s="5"/>
      <c r="T616" s="4"/>
      <c r="U616" s="4"/>
      <c r="V616" s="5"/>
      <c r="W616" s="5"/>
      <c r="X616" s="5"/>
      <c r="Y616" s="5"/>
      <c r="Z616" s="4" t="s">
        <v>57</v>
      </c>
      <c r="AA616" s="107">
        <v>41821</v>
      </c>
      <c r="AB616" s="107">
        <v>41799</v>
      </c>
      <c r="AC616" s="4" t="s">
        <v>45</v>
      </c>
      <c r="AD616" s="4" t="s">
        <v>5032</v>
      </c>
    </row>
    <row r="617" spans="1:30" ht="84.75" x14ac:dyDescent="0.25">
      <c r="A617" s="6">
        <v>2197840</v>
      </c>
      <c r="B617" s="7" t="s">
        <v>241</v>
      </c>
      <c r="C617" s="7" t="s">
        <v>242</v>
      </c>
      <c r="D617" s="7" t="s">
        <v>2079</v>
      </c>
      <c r="E617" s="7" t="s">
        <v>5033</v>
      </c>
      <c r="F617" s="7"/>
      <c r="G617" s="7" t="s">
        <v>29</v>
      </c>
      <c r="H617" s="7" t="s">
        <v>27</v>
      </c>
      <c r="I617" s="7" t="s">
        <v>3357</v>
      </c>
      <c r="J617" s="7" t="s">
        <v>28</v>
      </c>
      <c r="K617" s="10">
        <v>15</v>
      </c>
      <c r="L617" s="8"/>
      <c r="M617" s="8"/>
      <c r="N617" s="8">
        <v>1.1000000000000001</v>
      </c>
      <c r="O617" s="8">
        <v>0.3</v>
      </c>
      <c r="P617" s="105">
        <v>0</v>
      </c>
      <c r="Q617" s="8"/>
      <c r="R617" s="8"/>
      <c r="S617" s="8"/>
      <c r="T617" s="7"/>
      <c r="U617" s="4"/>
      <c r="V617" s="5"/>
      <c r="W617" s="5"/>
      <c r="X617" s="5"/>
      <c r="Y617" s="5"/>
      <c r="Z617" s="4" t="s">
        <v>4809</v>
      </c>
      <c r="AA617" s="107">
        <v>41426</v>
      </c>
      <c r="AB617" s="107">
        <v>41613</v>
      </c>
      <c r="AC617" s="4" t="s">
        <v>45</v>
      </c>
      <c r="AD617" s="4" t="s">
        <v>5034</v>
      </c>
    </row>
    <row r="618" spans="1:30" ht="96.75" x14ac:dyDescent="0.25">
      <c r="A618" s="3">
        <v>2197839</v>
      </c>
      <c r="B618" s="4" t="s">
        <v>241</v>
      </c>
      <c r="C618" s="4" t="s">
        <v>242</v>
      </c>
      <c r="D618" s="4" t="s">
        <v>2079</v>
      </c>
      <c r="E618" s="4" t="s">
        <v>5035</v>
      </c>
      <c r="F618" s="4"/>
      <c r="G618" s="4" t="s">
        <v>29</v>
      </c>
      <c r="H618" s="4" t="s">
        <v>27</v>
      </c>
      <c r="I618" s="4" t="s">
        <v>3357</v>
      </c>
      <c r="J618" s="4" t="s">
        <v>28</v>
      </c>
      <c r="K618" s="9">
        <v>15</v>
      </c>
      <c r="L618" s="5"/>
      <c r="M618" s="5"/>
      <c r="N618" s="5">
        <v>2.1</v>
      </c>
      <c r="O618" s="5">
        <v>0.3</v>
      </c>
      <c r="P618" s="106">
        <v>0</v>
      </c>
      <c r="Q618" s="5"/>
      <c r="R618" s="5"/>
      <c r="S618" s="5"/>
      <c r="T618" s="4"/>
      <c r="U618" s="4"/>
      <c r="V618" s="5"/>
      <c r="W618" s="5"/>
      <c r="X618" s="5"/>
      <c r="Y618" s="5"/>
      <c r="Z618" s="4" t="s">
        <v>57</v>
      </c>
      <c r="AA618" s="107">
        <v>41426</v>
      </c>
      <c r="AB618" s="107">
        <v>41613</v>
      </c>
      <c r="AC618" s="4" t="s">
        <v>45</v>
      </c>
      <c r="AD618" s="4" t="s">
        <v>5036</v>
      </c>
    </row>
    <row r="619" spans="1:30" ht="84.75" x14ac:dyDescent="0.25">
      <c r="A619" s="6">
        <v>2197841</v>
      </c>
      <c r="B619" s="7" t="s">
        <v>241</v>
      </c>
      <c r="C619" s="7" t="s">
        <v>242</v>
      </c>
      <c r="D619" s="7" t="s">
        <v>2079</v>
      </c>
      <c r="E619" s="7" t="s">
        <v>5037</v>
      </c>
      <c r="F619" s="7"/>
      <c r="G619" s="7" t="s">
        <v>29</v>
      </c>
      <c r="H619" s="7" t="s">
        <v>27</v>
      </c>
      <c r="I619" s="7" t="s">
        <v>3357</v>
      </c>
      <c r="J619" s="7" t="s">
        <v>28</v>
      </c>
      <c r="K619" s="10">
        <v>15</v>
      </c>
      <c r="L619" s="8"/>
      <c r="M619" s="8"/>
      <c r="N619" s="8">
        <v>0.6</v>
      </c>
      <c r="O619" s="8">
        <v>0.3</v>
      </c>
      <c r="P619" s="105">
        <v>0</v>
      </c>
      <c r="Q619" s="8"/>
      <c r="R619" s="8"/>
      <c r="S619" s="8"/>
      <c r="T619" s="7"/>
      <c r="U619" s="4"/>
      <c r="V619" s="5"/>
      <c r="W619" s="5"/>
      <c r="X619" s="5"/>
      <c r="Y619" s="5"/>
      <c r="Z619" s="4" t="s">
        <v>4809</v>
      </c>
      <c r="AA619" s="107">
        <v>41426</v>
      </c>
      <c r="AB619" s="107">
        <v>41613</v>
      </c>
      <c r="AC619" s="4" t="s">
        <v>45</v>
      </c>
      <c r="AD619" s="4" t="s">
        <v>5038</v>
      </c>
    </row>
    <row r="620" spans="1:30" ht="84.75" x14ac:dyDescent="0.25">
      <c r="A620" s="3">
        <v>2197838</v>
      </c>
      <c r="B620" s="4" t="s">
        <v>241</v>
      </c>
      <c r="C620" s="4" t="s">
        <v>242</v>
      </c>
      <c r="D620" s="4" t="s">
        <v>2079</v>
      </c>
      <c r="E620" s="4" t="s">
        <v>5039</v>
      </c>
      <c r="F620" s="4"/>
      <c r="G620" s="4" t="s">
        <v>29</v>
      </c>
      <c r="H620" s="4" t="s">
        <v>27</v>
      </c>
      <c r="I620" s="4" t="s">
        <v>3357</v>
      </c>
      <c r="J620" s="4" t="s">
        <v>28</v>
      </c>
      <c r="K620" s="9">
        <v>15</v>
      </c>
      <c r="L620" s="5"/>
      <c r="M620" s="5"/>
      <c r="N620" s="5">
        <v>0.6</v>
      </c>
      <c r="O620" s="5">
        <v>0.3</v>
      </c>
      <c r="P620" s="106">
        <v>0</v>
      </c>
      <c r="Q620" s="5"/>
      <c r="R620" s="5"/>
      <c r="S620" s="5"/>
      <c r="T620" s="4"/>
      <c r="U620" s="4"/>
      <c r="V620" s="5"/>
      <c r="W620" s="5"/>
      <c r="X620" s="5"/>
      <c r="Y620" s="5"/>
      <c r="Z620" s="4" t="s">
        <v>4809</v>
      </c>
      <c r="AA620" s="107">
        <v>41426</v>
      </c>
      <c r="AB620" s="107">
        <v>41613</v>
      </c>
      <c r="AC620" s="4" t="s">
        <v>45</v>
      </c>
      <c r="AD620" s="4" t="s">
        <v>5040</v>
      </c>
    </row>
    <row r="621" spans="1:30" ht="96.75" x14ac:dyDescent="0.25">
      <c r="A621" s="6">
        <v>2212636</v>
      </c>
      <c r="B621" s="7" t="s">
        <v>241</v>
      </c>
      <c r="C621" s="7" t="s">
        <v>242</v>
      </c>
      <c r="D621" s="7" t="s">
        <v>2082</v>
      </c>
      <c r="E621" s="7" t="s">
        <v>2083</v>
      </c>
      <c r="F621" s="7"/>
      <c r="G621" s="7" t="s">
        <v>29</v>
      </c>
      <c r="H621" s="7" t="s">
        <v>27</v>
      </c>
      <c r="I621" s="7" t="s">
        <v>3981</v>
      </c>
      <c r="J621" s="7" t="s">
        <v>28</v>
      </c>
      <c r="K621" s="10">
        <v>15</v>
      </c>
      <c r="L621" s="8"/>
      <c r="M621" s="8"/>
      <c r="N621" s="8">
        <v>2.1</v>
      </c>
      <c r="O621" s="8">
        <v>0.2</v>
      </c>
      <c r="P621" s="105">
        <v>0</v>
      </c>
      <c r="Q621" s="8"/>
      <c r="R621" s="8"/>
      <c r="S621" s="8"/>
      <c r="T621" s="7"/>
      <c r="U621" s="4"/>
      <c r="V621" s="5"/>
      <c r="W621" s="5"/>
      <c r="X621" s="5"/>
      <c r="Y621" s="5"/>
      <c r="Z621" s="4" t="s">
        <v>57</v>
      </c>
      <c r="AA621" s="107">
        <v>41821</v>
      </c>
      <c r="AB621" s="107">
        <v>41799</v>
      </c>
      <c r="AC621" s="4" t="s">
        <v>45</v>
      </c>
      <c r="AD621" s="4" t="s">
        <v>5041</v>
      </c>
    </row>
    <row r="622" spans="1:30" ht="96.75" x14ac:dyDescent="0.25">
      <c r="A622" s="3">
        <v>2212631</v>
      </c>
      <c r="B622" s="4" t="s">
        <v>241</v>
      </c>
      <c r="C622" s="4" t="s">
        <v>242</v>
      </c>
      <c r="D622" s="4" t="s">
        <v>2084</v>
      </c>
      <c r="E622" s="4" t="s">
        <v>2085</v>
      </c>
      <c r="F622" s="4"/>
      <c r="G622" s="4" t="s">
        <v>29</v>
      </c>
      <c r="H622" s="4" t="s">
        <v>27</v>
      </c>
      <c r="I622" s="4" t="s">
        <v>3981</v>
      </c>
      <c r="J622" s="4" t="s">
        <v>28</v>
      </c>
      <c r="K622" s="9">
        <v>15</v>
      </c>
      <c r="L622" s="5"/>
      <c r="M622" s="5"/>
      <c r="N622" s="5">
        <v>2.1</v>
      </c>
      <c r="O622" s="5">
        <v>0.2</v>
      </c>
      <c r="P622" s="106">
        <v>0</v>
      </c>
      <c r="Q622" s="5"/>
      <c r="R622" s="5"/>
      <c r="S622" s="5"/>
      <c r="T622" s="4"/>
      <c r="U622" s="4"/>
      <c r="V622" s="5"/>
      <c r="W622" s="5"/>
      <c r="X622" s="5"/>
      <c r="Y622" s="5"/>
      <c r="Z622" s="4" t="s">
        <v>57</v>
      </c>
      <c r="AA622" s="107">
        <v>41821</v>
      </c>
      <c r="AB622" s="107">
        <v>41799</v>
      </c>
      <c r="AC622" s="4" t="s">
        <v>45</v>
      </c>
      <c r="AD622" s="4" t="s">
        <v>5042</v>
      </c>
    </row>
    <row r="623" spans="1:30" ht="84.75" x14ac:dyDescent="0.25">
      <c r="A623" s="6">
        <v>2212630</v>
      </c>
      <c r="B623" s="7" t="s">
        <v>241</v>
      </c>
      <c r="C623" s="7" t="s">
        <v>242</v>
      </c>
      <c r="D623" s="7" t="s">
        <v>2084</v>
      </c>
      <c r="E623" s="7" t="s">
        <v>2086</v>
      </c>
      <c r="F623" s="7"/>
      <c r="G623" s="7" t="s">
        <v>29</v>
      </c>
      <c r="H623" s="7" t="s">
        <v>27</v>
      </c>
      <c r="I623" s="7" t="s">
        <v>3981</v>
      </c>
      <c r="J623" s="7" t="s">
        <v>28</v>
      </c>
      <c r="K623" s="10">
        <v>15</v>
      </c>
      <c r="L623" s="8"/>
      <c r="M623" s="8"/>
      <c r="N623" s="8">
        <v>1</v>
      </c>
      <c r="O623" s="8">
        <v>0.2</v>
      </c>
      <c r="P623" s="105">
        <v>0</v>
      </c>
      <c r="Q623" s="8"/>
      <c r="R623" s="8"/>
      <c r="S623" s="8"/>
      <c r="T623" s="7"/>
      <c r="U623" s="4"/>
      <c r="V623" s="5"/>
      <c r="W623" s="5"/>
      <c r="X623" s="5"/>
      <c r="Y623" s="5"/>
      <c r="Z623" s="4" t="s">
        <v>4809</v>
      </c>
      <c r="AA623" s="107">
        <v>41821</v>
      </c>
      <c r="AB623" s="107">
        <v>41799</v>
      </c>
      <c r="AC623" s="4" t="s">
        <v>45</v>
      </c>
      <c r="AD623" s="4" t="s">
        <v>5043</v>
      </c>
    </row>
    <row r="624" spans="1:30" ht="84.75" x14ac:dyDescent="0.25">
      <c r="A624" s="3">
        <v>2212637</v>
      </c>
      <c r="B624" s="4" t="s">
        <v>241</v>
      </c>
      <c r="C624" s="4" t="s">
        <v>242</v>
      </c>
      <c r="D624" s="4" t="s">
        <v>2082</v>
      </c>
      <c r="E624" s="4" t="s">
        <v>2087</v>
      </c>
      <c r="F624" s="4"/>
      <c r="G624" s="4" t="s">
        <v>29</v>
      </c>
      <c r="H624" s="4" t="s">
        <v>27</v>
      </c>
      <c r="I624" s="4" t="s">
        <v>3981</v>
      </c>
      <c r="J624" s="4" t="s">
        <v>28</v>
      </c>
      <c r="K624" s="9">
        <v>15</v>
      </c>
      <c r="L624" s="5"/>
      <c r="M624" s="5"/>
      <c r="N624" s="5">
        <v>1</v>
      </c>
      <c r="O624" s="5">
        <v>0.2</v>
      </c>
      <c r="P624" s="106">
        <v>0</v>
      </c>
      <c r="Q624" s="5"/>
      <c r="R624" s="5"/>
      <c r="S624" s="5"/>
      <c r="T624" s="4"/>
      <c r="U624" s="4"/>
      <c r="V624" s="5"/>
      <c r="W624" s="5"/>
      <c r="X624" s="5"/>
      <c r="Y624" s="5"/>
      <c r="Z624" s="4" t="s">
        <v>4809</v>
      </c>
      <c r="AA624" s="107">
        <v>41821</v>
      </c>
      <c r="AB624" s="107">
        <v>41799</v>
      </c>
      <c r="AC624" s="4" t="s">
        <v>45</v>
      </c>
      <c r="AD624" s="4" t="s">
        <v>5044</v>
      </c>
    </row>
    <row r="625" spans="1:30" ht="84.75" x14ac:dyDescent="0.25">
      <c r="A625" s="6">
        <v>2212632</v>
      </c>
      <c r="B625" s="7" t="s">
        <v>241</v>
      </c>
      <c r="C625" s="7" t="s">
        <v>242</v>
      </c>
      <c r="D625" s="7" t="s">
        <v>2084</v>
      </c>
      <c r="E625" s="7" t="s">
        <v>2088</v>
      </c>
      <c r="F625" s="7"/>
      <c r="G625" s="7" t="s">
        <v>29</v>
      </c>
      <c r="H625" s="7" t="s">
        <v>27</v>
      </c>
      <c r="I625" s="7" t="s">
        <v>3981</v>
      </c>
      <c r="J625" s="7" t="s">
        <v>28</v>
      </c>
      <c r="K625" s="10">
        <v>15</v>
      </c>
      <c r="L625" s="8"/>
      <c r="M625" s="8"/>
      <c r="N625" s="8">
        <v>1.4</v>
      </c>
      <c r="O625" s="8">
        <v>0.3</v>
      </c>
      <c r="P625" s="105">
        <v>0</v>
      </c>
      <c r="Q625" s="8"/>
      <c r="R625" s="8"/>
      <c r="S625" s="8"/>
      <c r="T625" s="7"/>
      <c r="U625" s="4"/>
      <c r="V625" s="5"/>
      <c r="W625" s="5"/>
      <c r="X625" s="5"/>
      <c r="Y625" s="5"/>
      <c r="Z625" s="4" t="s">
        <v>4976</v>
      </c>
      <c r="AA625" s="107">
        <v>41821</v>
      </c>
      <c r="AB625" s="107">
        <v>41799</v>
      </c>
      <c r="AC625" s="4" t="s">
        <v>45</v>
      </c>
      <c r="AD625" s="4" t="s">
        <v>5045</v>
      </c>
    </row>
    <row r="626" spans="1:30" ht="84.75" x14ac:dyDescent="0.25">
      <c r="A626" s="3">
        <v>2212634</v>
      </c>
      <c r="B626" s="4" t="s">
        <v>241</v>
      </c>
      <c r="C626" s="4" t="s">
        <v>242</v>
      </c>
      <c r="D626" s="4" t="s">
        <v>2082</v>
      </c>
      <c r="E626" s="4" t="s">
        <v>2089</v>
      </c>
      <c r="F626" s="4"/>
      <c r="G626" s="4" t="s">
        <v>29</v>
      </c>
      <c r="H626" s="4" t="s">
        <v>27</v>
      </c>
      <c r="I626" s="4" t="s">
        <v>3981</v>
      </c>
      <c r="J626" s="4" t="s">
        <v>28</v>
      </c>
      <c r="K626" s="9">
        <v>15</v>
      </c>
      <c r="L626" s="5"/>
      <c r="M626" s="5"/>
      <c r="N626" s="5">
        <v>1</v>
      </c>
      <c r="O626" s="5">
        <v>0.2</v>
      </c>
      <c r="P626" s="106">
        <v>0</v>
      </c>
      <c r="Q626" s="5"/>
      <c r="R626" s="5"/>
      <c r="S626" s="5"/>
      <c r="T626" s="4"/>
      <c r="U626" s="4"/>
      <c r="V626" s="5"/>
      <c r="W626" s="5"/>
      <c r="X626" s="5"/>
      <c r="Y626" s="5"/>
      <c r="Z626" s="4" t="s">
        <v>4809</v>
      </c>
      <c r="AA626" s="107">
        <v>41548</v>
      </c>
      <c r="AB626" s="107">
        <v>41799</v>
      </c>
      <c r="AC626" s="4" t="s">
        <v>45</v>
      </c>
      <c r="AD626" s="4" t="s">
        <v>5046</v>
      </c>
    </row>
    <row r="627" spans="1:30" ht="96.75" x14ac:dyDescent="0.25">
      <c r="A627" s="6">
        <v>2212635</v>
      </c>
      <c r="B627" s="7" t="s">
        <v>241</v>
      </c>
      <c r="C627" s="7" t="s">
        <v>242</v>
      </c>
      <c r="D627" s="7" t="s">
        <v>2082</v>
      </c>
      <c r="E627" s="7" t="s">
        <v>2090</v>
      </c>
      <c r="F627" s="7"/>
      <c r="G627" s="7" t="s">
        <v>29</v>
      </c>
      <c r="H627" s="7" t="s">
        <v>27</v>
      </c>
      <c r="I627" s="7" t="s">
        <v>3981</v>
      </c>
      <c r="J627" s="7" t="s">
        <v>28</v>
      </c>
      <c r="K627" s="10">
        <v>15</v>
      </c>
      <c r="L627" s="8"/>
      <c r="M627" s="8"/>
      <c r="N627" s="8">
        <v>2.1</v>
      </c>
      <c r="O627" s="8">
        <v>0.2</v>
      </c>
      <c r="P627" s="105">
        <v>0</v>
      </c>
      <c r="Q627" s="8"/>
      <c r="R627" s="8"/>
      <c r="S627" s="8"/>
      <c r="T627" s="7"/>
      <c r="U627" s="4"/>
      <c r="V627" s="5"/>
      <c r="W627" s="5"/>
      <c r="X627" s="5"/>
      <c r="Y627" s="5"/>
      <c r="Z627" s="4" t="s">
        <v>57</v>
      </c>
      <c r="AA627" s="107">
        <v>41548</v>
      </c>
      <c r="AB627" s="107">
        <v>41799</v>
      </c>
      <c r="AC627" s="4" t="s">
        <v>45</v>
      </c>
      <c r="AD627" s="4" t="s">
        <v>5047</v>
      </c>
    </row>
    <row r="628" spans="1:30" ht="84.75" x14ac:dyDescent="0.25">
      <c r="A628" s="3">
        <v>2212633</v>
      </c>
      <c r="B628" s="4" t="s">
        <v>241</v>
      </c>
      <c r="C628" s="4" t="s">
        <v>242</v>
      </c>
      <c r="D628" s="4" t="s">
        <v>2084</v>
      </c>
      <c r="E628" s="4" t="s">
        <v>2091</v>
      </c>
      <c r="F628" s="4"/>
      <c r="G628" s="4" t="s">
        <v>29</v>
      </c>
      <c r="H628" s="4" t="s">
        <v>27</v>
      </c>
      <c r="I628" s="4" t="s">
        <v>3981</v>
      </c>
      <c r="J628" s="4" t="s">
        <v>28</v>
      </c>
      <c r="K628" s="9">
        <v>15</v>
      </c>
      <c r="L628" s="5"/>
      <c r="M628" s="5"/>
      <c r="N628" s="5">
        <v>0.8</v>
      </c>
      <c r="O628" s="5">
        <v>0.3</v>
      </c>
      <c r="P628" s="106">
        <v>0</v>
      </c>
      <c r="Q628" s="5"/>
      <c r="R628" s="5"/>
      <c r="S628" s="5"/>
      <c r="T628" s="4"/>
      <c r="U628" s="4"/>
      <c r="V628" s="5"/>
      <c r="W628" s="5"/>
      <c r="X628" s="5"/>
      <c r="Y628" s="5"/>
      <c r="Z628" s="4" t="s">
        <v>5048</v>
      </c>
      <c r="AA628" s="107">
        <v>41821</v>
      </c>
      <c r="AB628" s="107">
        <v>41799</v>
      </c>
      <c r="AC628" s="4" t="s">
        <v>45</v>
      </c>
      <c r="AD628" s="4" t="s">
        <v>5049</v>
      </c>
    </row>
    <row r="629" spans="1:30" ht="96.75" x14ac:dyDescent="0.25">
      <c r="A629" s="6">
        <v>2270266</v>
      </c>
      <c r="B629" s="7" t="s">
        <v>241</v>
      </c>
      <c r="C629" s="7" t="s">
        <v>242</v>
      </c>
      <c r="D629" s="7" t="s">
        <v>2082</v>
      </c>
      <c r="E629" s="7" t="s">
        <v>2092</v>
      </c>
      <c r="F629" s="7"/>
      <c r="G629" s="7" t="s">
        <v>29</v>
      </c>
      <c r="H629" s="7" t="s">
        <v>27</v>
      </c>
      <c r="I629" s="7" t="s">
        <v>3981</v>
      </c>
      <c r="J629" s="7" t="s">
        <v>28</v>
      </c>
      <c r="K629" s="10">
        <v>15</v>
      </c>
      <c r="L629" s="8"/>
      <c r="M629" s="8"/>
      <c r="N629" s="8">
        <v>2.1</v>
      </c>
      <c r="O629" s="8">
        <v>0.2</v>
      </c>
      <c r="P629" s="105">
        <v>0</v>
      </c>
      <c r="Q629" s="8"/>
      <c r="R629" s="8"/>
      <c r="S629" s="8"/>
      <c r="T629" s="7"/>
      <c r="U629" s="4"/>
      <c r="V629" s="5"/>
      <c r="W629" s="5"/>
      <c r="X629" s="5"/>
      <c r="Y629" s="5"/>
      <c r="Z629" s="4" t="s">
        <v>57</v>
      </c>
      <c r="AA629" s="107">
        <v>42583</v>
      </c>
      <c r="AB629" s="107">
        <v>42538</v>
      </c>
      <c r="AC629" s="4" t="s">
        <v>45</v>
      </c>
      <c r="AD629" s="4" t="s">
        <v>5050</v>
      </c>
    </row>
    <row r="630" spans="1:30" ht="72.75" x14ac:dyDescent="0.25">
      <c r="A630" s="3">
        <v>2239586</v>
      </c>
      <c r="B630" s="4" t="s">
        <v>241</v>
      </c>
      <c r="C630" s="4" t="s">
        <v>242</v>
      </c>
      <c r="D630" s="4" t="s">
        <v>2093</v>
      </c>
      <c r="E630" s="4" t="s">
        <v>2094</v>
      </c>
      <c r="F630" s="4"/>
      <c r="G630" s="4" t="s">
        <v>29</v>
      </c>
      <c r="H630" s="4" t="s">
        <v>27</v>
      </c>
      <c r="I630" s="4" t="s">
        <v>3981</v>
      </c>
      <c r="J630" s="4" t="s">
        <v>28</v>
      </c>
      <c r="K630" s="9">
        <v>8</v>
      </c>
      <c r="L630" s="5"/>
      <c r="M630" s="5"/>
      <c r="N630" s="5">
        <v>0.3</v>
      </c>
      <c r="O630" s="5">
        <v>0</v>
      </c>
      <c r="P630" s="106">
        <v>0</v>
      </c>
      <c r="Q630" s="5"/>
      <c r="R630" s="5"/>
      <c r="S630" s="5"/>
      <c r="T630" s="4"/>
      <c r="U630" s="4"/>
      <c r="V630" s="5"/>
      <c r="W630" s="5"/>
      <c r="X630" s="5"/>
      <c r="Y630" s="5"/>
      <c r="Z630" s="4" t="s">
        <v>4809</v>
      </c>
      <c r="AA630" s="107">
        <v>42186</v>
      </c>
      <c r="AB630" s="107">
        <v>42139</v>
      </c>
      <c r="AC630" s="4" t="s">
        <v>45</v>
      </c>
      <c r="AD630" s="4" t="s">
        <v>5051</v>
      </c>
    </row>
    <row r="631" spans="1:30" ht="72.75" x14ac:dyDescent="0.25">
      <c r="A631" s="6">
        <v>2239587</v>
      </c>
      <c r="B631" s="7" t="s">
        <v>241</v>
      </c>
      <c r="C631" s="7" t="s">
        <v>242</v>
      </c>
      <c r="D631" s="7" t="s">
        <v>2093</v>
      </c>
      <c r="E631" s="7" t="s">
        <v>2095</v>
      </c>
      <c r="F631" s="7"/>
      <c r="G631" s="7" t="s">
        <v>29</v>
      </c>
      <c r="H631" s="7" t="s">
        <v>27</v>
      </c>
      <c r="I631" s="7" t="s">
        <v>3981</v>
      </c>
      <c r="J631" s="7" t="s">
        <v>28</v>
      </c>
      <c r="K631" s="10">
        <v>8</v>
      </c>
      <c r="L631" s="8"/>
      <c r="M631" s="8"/>
      <c r="N631" s="8">
        <v>0.3</v>
      </c>
      <c r="O631" s="8">
        <v>0</v>
      </c>
      <c r="P631" s="105">
        <v>0</v>
      </c>
      <c r="Q631" s="8"/>
      <c r="R631" s="8"/>
      <c r="S631" s="8"/>
      <c r="T631" s="7"/>
      <c r="U631" s="4"/>
      <c r="V631" s="5"/>
      <c r="W631" s="5"/>
      <c r="X631" s="5"/>
      <c r="Y631" s="5"/>
      <c r="Z631" s="4" t="s">
        <v>4809</v>
      </c>
      <c r="AA631" s="107">
        <v>42186</v>
      </c>
      <c r="AB631" s="107">
        <v>42139</v>
      </c>
      <c r="AC631" s="4" t="s">
        <v>45</v>
      </c>
      <c r="AD631" s="4" t="s">
        <v>5052</v>
      </c>
    </row>
    <row r="632" spans="1:30" ht="72.75" x14ac:dyDescent="0.25">
      <c r="A632" s="3">
        <v>2248020</v>
      </c>
      <c r="B632" s="4" t="s">
        <v>241</v>
      </c>
      <c r="C632" s="4" t="s">
        <v>242</v>
      </c>
      <c r="D632" s="4" t="s">
        <v>2093</v>
      </c>
      <c r="E632" s="4" t="s">
        <v>2096</v>
      </c>
      <c r="F632" s="4"/>
      <c r="G632" s="4" t="s">
        <v>29</v>
      </c>
      <c r="H632" s="4" t="s">
        <v>27</v>
      </c>
      <c r="I632" s="4" t="s">
        <v>3981</v>
      </c>
      <c r="J632" s="4" t="s">
        <v>28</v>
      </c>
      <c r="K632" s="9">
        <v>8</v>
      </c>
      <c r="L632" s="5"/>
      <c r="M632" s="5"/>
      <c r="N632" s="5">
        <v>0.3</v>
      </c>
      <c r="O632" s="5">
        <v>0</v>
      </c>
      <c r="P632" s="106">
        <v>0</v>
      </c>
      <c r="Q632" s="5"/>
      <c r="R632" s="5"/>
      <c r="S632" s="5"/>
      <c r="T632" s="4"/>
      <c r="U632" s="4"/>
      <c r="V632" s="5"/>
      <c r="W632" s="5"/>
      <c r="X632" s="5"/>
      <c r="Y632" s="5"/>
      <c r="Z632" s="4" t="s">
        <v>5053</v>
      </c>
      <c r="AA632" s="107">
        <v>42217</v>
      </c>
      <c r="AB632" s="107">
        <v>42261</v>
      </c>
      <c r="AC632" s="4" t="s">
        <v>45</v>
      </c>
      <c r="AD632" s="4" t="s">
        <v>5054</v>
      </c>
    </row>
    <row r="633" spans="1:30" ht="72.75" x14ac:dyDescent="0.25">
      <c r="A633" s="6">
        <v>2248021</v>
      </c>
      <c r="B633" s="7" t="s">
        <v>241</v>
      </c>
      <c r="C633" s="7" t="s">
        <v>242</v>
      </c>
      <c r="D633" s="7" t="s">
        <v>2093</v>
      </c>
      <c r="E633" s="7" t="s">
        <v>2097</v>
      </c>
      <c r="F633" s="7"/>
      <c r="G633" s="7" t="s">
        <v>29</v>
      </c>
      <c r="H633" s="7" t="s">
        <v>27</v>
      </c>
      <c r="I633" s="7" t="s">
        <v>3981</v>
      </c>
      <c r="J633" s="7" t="s">
        <v>28</v>
      </c>
      <c r="K633" s="10">
        <v>8</v>
      </c>
      <c r="L633" s="8"/>
      <c r="M633" s="8"/>
      <c r="N633" s="8">
        <v>0.3</v>
      </c>
      <c r="O633" s="8">
        <v>0</v>
      </c>
      <c r="P633" s="105">
        <v>0</v>
      </c>
      <c r="Q633" s="8"/>
      <c r="R633" s="8"/>
      <c r="S633" s="8"/>
      <c r="T633" s="7"/>
      <c r="U633" s="4"/>
      <c r="V633" s="5"/>
      <c r="W633" s="5"/>
      <c r="X633" s="5"/>
      <c r="Y633" s="5"/>
      <c r="Z633" s="4" t="s">
        <v>5053</v>
      </c>
      <c r="AA633" s="107">
        <v>42217</v>
      </c>
      <c r="AB633" s="107">
        <v>42261</v>
      </c>
      <c r="AC633" s="4" t="s">
        <v>45</v>
      </c>
      <c r="AD633" s="4" t="s">
        <v>5055</v>
      </c>
    </row>
    <row r="634" spans="1:30" ht="132.75" x14ac:dyDescent="0.25">
      <c r="A634" s="3">
        <v>2241606</v>
      </c>
      <c r="B634" s="4" t="s">
        <v>241</v>
      </c>
      <c r="C634" s="4" t="s">
        <v>242</v>
      </c>
      <c r="D634" s="4" t="s">
        <v>2093</v>
      </c>
      <c r="E634" s="4" t="s">
        <v>2098</v>
      </c>
      <c r="F634" s="4"/>
      <c r="G634" s="4" t="s">
        <v>29</v>
      </c>
      <c r="H634" s="4" t="s">
        <v>27</v>
      </c>
      <c r="I634" s="4" t="s">
        <v>3981</v>
      </c>
      <c r="J634" s="4" t="s">
        <v>28</v>
      </c>
      <c r="K634" s="9">
        <v>8</v>
      </c>
      <c r="L634" s="5"/>
      <c r="M634" s="5"/>
      <c r="N634" s="5">
        <v>0.9</v>
      </c>
      <c r="O634" s="5">
        <v>0</v>
      </c>
      <c r="P634" s="106">
        <v>0</v>
      </c>
      <c r="Q634" s="5"/>
      <c r="R634" s="5"/>
      <c r="S634" s="5"/>
      <c r="T634" s="4"/>
      <c r="U634" s="4"/>
      <c r="V634" s="5"/>
      <c r="W634" s="5"/>
      <c r="X634" s="5"/>
      <c r="Y634" s="5"/>
      <c r="Z634" s="4" t="s">
        <v>4857</v>
      </c>
      <c r="AA634" s="107">
        <v>42217</v>
      </c>
      <c r="AB634" s="107">
        <v>42167</v>
      </c>
      <c r="AC634" s="4" t="s">
        <v>45</v>
      </c>
      <c r="AD634" s="4" t="s">
        <v>5056</v>
      </c>
    </row>
    <row r="635" spans="1:30" ht="132.75" x14ac:dyDescent="0.25">
      <c r="A635" s="6">
        <v>2241607</v>
      </c>
      <c r="B635" s="7" t="s">
        <v>241</v>
      </c>
      <c r="C635" s="7" t="s">
        <v>242</v>
      </c>
      <c r="D635" s="7" t="s">
        <v>2093</v>
      </c>
      <c r="E635" s="7" t="s">
        <v>2099</v>
      </c>
      <c r="F635" s="7"/>
      <c r="G635" s="7" t="s">
        <v>29</v>
      </c>
      <c r="H635" s="7" t="s">
        <v>27</v>
      </c>
      <c r="I635" s="7" t="s">
        <v>3981</v>
      </c>
      <c r="J635" s="7" t="s">
        <v>28</v>
      </c>
      <c r="K635" s="10">
        <v>8</v>
      </c>
      <c r="L635" s="8"/>
      <c r="M635" s="8"/>
      <c r="N635" s="8">
        <v>0.9</v>
      </c>
      <c r="O635" s="8">
        <v>0</v>
      </c>
      <c r="P635" s="105">
        <v>0</v>
      </c>
      <c r="Q635" s="8"/>
      <c r="R635" s="8"/>
      <c r="S635" s="8"/>
      <c r="T635" s="7"/>
      <c r="U635" s="4"/>
      <c r="V635" s="5"/>
      <c r="W635" s="5"/>
      <c r="X635" s="5"/>
      <c r="Y635" s="5"/>
      <c r="Z635" s="4" t="s">
        <v>4857</v>
      </c>
      <c r="AA635" s="107">
        <v>42217</v>
      </c>
      <c r="AB635" s="107">
        <v>42167</v>
      </c>
      <c r="AC635" s="4" t="s">
        <v>45</v>
      </c>
      <c r="AD635" s="4" t="s">
        <v>5057</v>
      </c>
    </row>
    <row r="636" spans="1:30" ht="132.75" x14ac:dyDescent="0.25">
      <c r="A636" s="3">
        <v>2248018</v>
      </c>
      <c r="B636" s="4" t="s">
        <v>241</v>
      </c>
      <c r="C636" s="4" t="s">
        <v>242</v>
      </c>
      <c r="D636" s="4" t="s">
        <v>2093</v>
      </c>
      <c r="E636" s="4" t="s">
        <v>2100</v>
      </c>
      <c r="F636" s="4"/>
      <c r="G636" s="4" t="s">
        <v>29</v>
      </c>
      <c r="H636" s="4" t="s">
        <v>27</v>
      </c>
      <c r="I636" s="4" t="s">
        <v>3981</v>
      </c>
      <c r="J636" s="4" t="s">
        <v>28</v>
      </c>
      <c r="K636" s="9">
        <v>8</v>
      </c>
      <c r="L636" s="5"/>
      <c r="M636" s="5"/>
      <c r="N636" s="5">
        <v>1.8</v>
      </c>
      <c r="O636" s="5">
        <v>0.1</v>
      </c>
      <c r="P636" s="106">
        <v>0</v>
      </c>
      <c r="Q636" s="5"/>
      <c r="R636" s="5"/>
      <c r="S636" s="5"/>
      <c r="T636" s="4"/>
      <c r="U636" s="4"/>
      <c r="V636" s="5"/>
      <c r="W636" s="5"/>
      <c r="X636" s="5"/>
      <c r="Y636" s="5"/>
      <c r="Z636" s="4" t="s">
        <v>4857</v>
      </c>
      <c r="AA636" s="107">
        <v>42217</v>
      </c>
      <c r="AB636" s="107">
        <v>42261</v>
      </c>
      <c r="AC636" s="4" t="s">
        <v>45</v>
      </c>
      <c r="AD636" s="4" t="s">
        <v>5058</v>
      </c>
    </row>
    <row r="637" spans="1:30" ht="132.75" x14ac:dyDescent="0.25">
      <c r="A637" s="6">
        <v>2248019</v>
      </c>
      <c r="B637" s="7" t="s">
        <v>241</v>
      </c>
      <c r="C637" s="7" t="s">
        <v>242</v>
      </c>
      <c r="D637" s="7" t="s">
        <v>2093</v>
      </c>
      <c r="E637" s="7" t="s">
        <v>2101</v>
      </c>
      <c r="F637" s="7"/>
      <c r="G637" s="7" t="s">
        <v>29</v>
      </c>
      <c r="H637" s="7" t="s">
        <v>27</v>
      </c>
      <c r="I637" s="7" t="s">
        <v>3981</v>
      </c>
      <c r="J637" s="7" t="s">
        <v>28</v>
      </c>
      <c r="K637" s="10">
        <v>8</v>
      </c>
      <c r="L637" s="8"/>
      <c r="M637" s="8"/>
      <c r="N637" s="8">
        <v>1.8</v>
      </c>
      <c r="O637" s="8">
        <v>0.1</v>
      </c>
      <c r="P637" s="105">
        <v>0</v>
      </c>
      <c r="Q637" s="8"/>
      <c r="R637" s="8"/>
      <c r="S637" s="8"/>
      <c r="T637" s="7"/>
      <c r="U637" s="4"/>
      <c r="V637" s="5"/>
      <c r="W637" s="5"/>
      <c r="X637" s="5"/>
      <c r="Y637" s="5"/>
      <c r="Z637" s="4" t="s">
        <v>4857</v>
      </c>
      <c r="AA637" s="107">
        <v>42217</v>
      </c>
      <c r="AB637" s="107">
        <v>42261</v>
      </c>
      <c r="AC637" s="4" t="s">
        <v>45</v>
      </c>
      <c r="AD637" s="4" t="s">
        <v>5059</v>
      </c>
    </row>
    <row r="638" spans="1:30" ht="132.75" x14ac:dyDescent="0.25">
      <c r="A638" s="3">
        <v>2308992</v>
      </c>
      <c r="B638" s="4" t="s">
        <v>241</v>
      </c>
      <c r="C638" s="4" t="s">
        <v>242</v>
      </c>
      <c r="D638" s="4" t="s">
        <v>2093</v>
      </c>
      <c r="E638" s="4" t="s">
        <v>2102</v>
      </c>
      <c r="F638" s="4"/>
      <c r="G638" s="4" t="s">
        <v>29</v>
      </c>
      <c r="H638" s="4" t="s">
        <v>27</v>
      </c>
      <c r="I638" s="4" t="s">
        <v>3981</v>
      </c>
      <c r="J638" s="4" t="s">
        <v>28</v>
      </c>
      <c r="K638" s="9">
        <v>8</v>
      </c>
      <c r="L638" s="5"/>
      <c r="M638" s="5"/>
      <c r="N638" s="5">
        <v>1.8</v>
      </c>
      <c r="O638" s="5">
        <v>0.1</v>
      </c>
      <c r="P638" s="106">
        <v>0</v>
      </c>
      <c r="Q638" s="5"/>
      <c r="R638" s="5"/>
      <c r="S638" s="5"/>
      <c r="T638" s="4"/>
      <c r="U638" s="4"/>
      <c r="V638" s="5"/>
      <c r="W638" s="5"/>
      <c r="X638" s="5"/>
      <c r="Y638" s="5"/>
      <c r="Z638" s="4" t="s">
        <v>4857</v>
      </c>
      <c r="AA638" s="107">
        <v>43101</v>
      </c>
      <c r="AB638" s="107">
        <v>43110</v>
      </c>
      <c r="AC638" s="4" t="s">
        <v>45</v>
      </c>
      <c r="AD638" s="4" t="s">
        <v>5060</v>
      </c>
    </row>
    <row r="639" spans="1:30" ht="84.75" x14ac:dyDescent="0.25">
      <c r="A639" s="6">
        <v>2263599</v>
      </c>
      <c r="B639" s="7" t="s">
        <v>241</v>
      </c>
      <c r="C639" s="7" t="s">
        <v>242</v>
      </c>
      <c r="D639" s="7" t="s">
        <v>2103</v>
      </c>
      <c r="E639" s="7" t="s">
        <v>2104</v>
      </c>
      <c r="F639" s="7"/>
      <c r="G639" s="7" t="s">
        <v>29</v>
      </c>
      <c r="H639" s="7" t="s">
        <v>27</v>
      </c>
      <c r="I639" s="7" t="s">
        <v>3981</v>
      </c>
      <c r="J639" s="7" t="s">
        <v>28</v>
      </c>
      <c r="K639" s="10">
        <v>27</v>
      </c>
      <c r="L639" s="8"/>
      <c r="M639" s="8"/>
      <c r="N639" s="8">
        <v>0.4</v>
      </c>
      <c r="O639" s="8">
        <v>0</v>
      </c>
      <c r="P639" s="105">
        <v>0</v>
      </c>
      <c r="Q639" s="8"/>
      <c r="R639" s="8"/>
      <c r="S639" s="8"/>
      <c r="T639" s="7"/>
      <c r="U639" s="4"/>
      <c r="V639" s="5"/>
      <c r="W639" s="5"/>
      <c r="X639" s="5"/>
      <c r="Y639" s="5"/>
      <c r="Z639" s="4" t="s">
        <v>4855</v>
      </c>
      <c r="AA639" s="107">
        <v>42552</v>
      </c>
      <c r="AB639" s="107">
        <v>42559</v>
      </c>
      <c r="AC639" s="4" t="s">
        <v>45</v>
      </c>
      <c r="AD639" s="4" t="s">
        <v>5061</v>
      </c>
    </row>
    <row r="640" spans="1:30" ht="84.75" x14ac:dyDescent="0.25">
      <c r="A640" s="3">
        <v>2263600</v>
      </c>
      <c r="B640" s="4" t="s">
        <v>241</v>
      </c>
      <c r="C640" s="4" t="s">
        <v>242</v>
      </c>
      <c r="D640" s="4" t="s">
        <v>2103</v>
      </c>
      <c r="E640" s="4" t="s">
        <v>2105</v>
      </c>
      <c r="F640" s="4"/>
      <c r="G640" s="4" t="s">
        <v>29</v>
      </c>
      <c r="H640" s="4" t="s">
        <v>27</v>
      </c>
      <c r="I640" s="4" t="s">
        <v>3981</v>
      </c>
      <c r="J640" s="4" t="s">
        <v>28</v>
      </c>
      <c r="K640" s="9">
        <v>27</v>
      </c>
      <c r="L640" s="5"/>
      <c r="M640" s="5"/>
      <c r="N640" s="5">
        <v>0.4</v>
      </c>
      <c r="O640" s="5">
        <v>0</v>
      </c>
      <c r="P640" s="106">
        <v>0</v>
      </c>
      <c r="Q640" s="5"/>
      <c r="R640" s="5"/>
      <c r="S640" s="5"/>
      <c r="T640" s="4"/>
      <c r="U640" s="4"/>
      <c r="V640" s="5"/>
      <c r="W640" s="5"/>
      <c r="X640" s="5"/>
      <c r="Y640" s="5"/>
      <c r="Z640" s="4" t="s">
        <v>4855</v>
      </c>
      <c r="AA640" s="107">
        <v>42552</v>
      </c>
      <c r="AB640" s="107">
        <v>42559</v>
      </c>
      <c r="AC640" s="4" t="s">
        <v>45</v>
      </c>
      <c r="AD640" s="4" t="s">
        <v>5062</v>
      </c>
    </row>
    <row r="641" spans="1:30" ht="84.75" x14ac:dyDescent="0.25">
      <c r="A641" s="6">
        <v>2310926</v>
      </c>
      <c r="B641" s="7" t="s">
        <v>241</v>
      </c>
      <c r="C641" s="7" t="s">
        <v>242</v>
      </c>
      <c r="D641" s="7" t="s">
        <v>2103</v>
      </c>
      <c r="E641" s="7" t="s">
        <v>5063</v>
      </c>
      <c r="F641" s="7"/>
      <c r="G641" s="7" t="s">
        <v>29</v>
      </c>
      <c r="H641" s="7" t="s">
        <v>27</v>
      </c>
      <c r="I641" s="7" t="s">
        <v>3981</v>
      </c>
      <c r="J641" s="7" t="s">
        <v>28</v>
      </c>
      <c r="K641" s="10">
        <v>27</v>
      </c>
      <c r="L641" s="8"/>
      <c r="M641" s="8"/>
      <c r="N641" s="8">
        <v>0.4</v>
      </c>
      <c r="O641" s="8">
        <v>0</v>
      </c>
      <c r="P641" s="105">
        <v>0</v>
      </c>
      <c r="Q641" s="8"/>
      <c r="R641" s="8"/>
      <c r="S641" s="8"/>
      <c r="T641" s="7"/>
      <c r="U641" s="4"/>
      <c r="V641" s="5"/>
      <c r="W641" s="5"/>
      <c r="X641" s="5"/>
      <c r="Y641" s="5"/>
      <c r="Z641" s="4" t="s">
        <v>4855</v>
      </c>
      <c r="AA641" s="107">
        <v>43191</v>
      </c>
      <c r="AB641" s="107">
        <v>43146</v>
      </c>
      <c r="AC641" s="4" t="s">
        <v>45</v>
      </c>
      <c r="AD641" s="4" t="s">
        <v>5064</v>
      </c>
    </row>
    <row r="642" spans="1:30" ht="84.75" x14ac:dyDescent="0.25">
      <c r="A642" s="3">
        <v>2310927</v>
      </c>
      <c r="B642" s="4" t="s">
        <v>241</v>
      </c>
      <c r="C642" s="4" t="s">
        <v>242</v>
      </c>
      <c r="D642" s="4" t="s">
        <v>2103</v>
      </c>
      <c r="E642" s="4" t="s">
        <v>5065</v>
      </c>
      <c r="F642" s="4"/>
      <c r="G642" s="4" t="s">
        <v>29</v>
      </c>
      <c r="H642" s="4" t="s">
        <v>27</v>
      </c>
      <c r="I642" s="4" t="s">
        <v>3981</v>
      </c>
      <c r="J642" s="4" t="s">
        <v>28</v>
      </c>
      <c r="K642" s="9">
        <v>27</v>
      </c>
      <c r="L642" s="5"/>
      <c r="M642" s="5"/>
      <c r="N642" s="5">
        <v>0.4</v>
      </c>
      <c r="O642" s="5">
        <v>0</v>
      </c>
      <c r="P642" s="106">
        <v>0</v>
      </c>
      <c r="Q642" s="5"/>
      <c r="R642" s="5"/>
      <c r="S642" s="5"/>
      <c r="T642" s="4"/>
      <c r="U642" s="4"/>
      <c r="V642" s="5"/>
      <c r="W642" s="5"/>
      <c r="X642" s="5"/>
      <c r="Y642" s="5"/>
      <c r="Z642" s="4" t="s">
        <v>4855</v>
      </c>
      <c r="AA642" s="107">
        <v>43191</v>
      </c>
      <c r="AB642" s="107">
        <v>43146</v>
      </c>
      <c r="AC642" s="4" t="s">
        <v>45</v>
      </c>
      <c r="AD642" s="4" t="s">
        <v>5066</v>
      </c>
    </row>
    <row r="643" spans="1:30" ht="84.75" x14ac:dyDescent="0.25">
      <c r="A643" s="6">
        <v>2272202</v>
      </c>
      <c r="B643" s="7" t="s">
        <v>241</v>
      </c>
      <c r="C643" s="7" t="s">
        <v>242</v>
      </c>
      <c r="D643" s="7" t="s">
        <v>2103</v>
      </c>
      <c r="E643" s="7" t="s">
        <v>2106</v>
      </c>
      <c r="F643" s="7"/>
      <c r="G643" s="7" t="s">
        <v>29</v>
      </c>
      <c r="H643" s="7" t="s">
        <v>27</v>
      </c>
      <c r="I643" s="7" t="s">
        <v>3981</v>
      </c>
      <c r="J643" s="7" t="s">
        <v>28</v>
      </c>
      <c r="K643" s="10">
        <v>27</v>
      </c>
      <c r="L643" s="8"/>
      <c r="M643" s="8"/>
      <c r="N643" s="8">
        <v>0.4</v>
      </c>
      <c r="O643" s="8">
        <v>0</v>
      </c>
      <c r="P643" s="105">
        <v>0</v>
      </c>
      <c r="Q643" s="8"/>
      <c r="R643" s="8"/>
      <c r="S643" s="8"/>
      <c r="T643" s="7"/>
      <c r="U643" s="4"/>
      <c r="V643" s="5"/>
      <c r="W643" s="5"/>
      <c r="X643" s="5"/>
      <c r="Y643" s="5"/>
      <c r="Z643" s="4" t="s">
        <v>4855</v>
      </c>
      <c r="AA643" s="107">
        <v>42552</v>
      </c>
      <c r="AB643" s="107">
        <v>42559</v>
      </c>
      <c r="AC643" s="4" t="s">
        <v>45</v>
      </c>
      <c r="AD643" s="4" t="s">
        <v>5067</v>
      </c>
    </row>
    <row r="644" spans="1:30" ht="108.75" x14ac:dyDescent="0.25">
      <c r="A644" s="3">
        <v>2263601</v>
      </c>
      <c r="B644" s="4" t="s">
        <v>241</v>
      </c>
      <c r="C644" s="4" t="s">
        <v>242</v>
      </c>
      <c r="D644" s="4" t="s">
        <v>2103</v>
      </c>
      <c r="E644" s="4" t="s">
        <v>2107</v>
      </c>
      <c r="F644" s="4"/>
      <c r="G644" s="4" t="s">
        <v>29</v>
      </c>
      <c r="H644" s="4" t="s">
        <v>27</v>
      </c>
      <c r="I644" s="4" t="s">
        <v>3981</v>
      </c>
      <c r="J644" s="4" t="s">
        <v>28</v>
      </c>
      <c r="K644" s="9">
        <v>27</v>
      </c>
      <c r="L644" s="5"/>
      <c r="M644" s="5"/>
      <c r="N644" s="5">
        <v>0.4</v>
      </c>
      <c r="O644" s="5">
        <v>0</v>
      </c>
      <c r="P644" s="106">
        <v>0</v>
      </c>
      <c r="Q644" s="5"/>
      <c r="R644" s="5"/>
      <c r="S644" s="5"/>
      <c r="T644" s="4"/>
      <c r="U644" s="4"/>
      <c r="V644" s="5"/>
      <c r="W644" s="5"/>
      <c r="X644" s="5"/>
      <c r="Y644" s="5"/>
      <c r="Z644" s="4" t="s">
        <v>5068</v>
      </c>
      <c r="AA644" s="107">
        <v>42552</v>
      </c>
      <c r="AB644" s="107">
        <v>42559</v>
      </c>
      <c r="AC644" s="4" t="s">
        <v>45</v>
      </c>
      <c r="AD644" s="4" t="s">
        <v>5069</v>
      </c>
    </row>
    <row r="645" spans="1:30" ht="84.75" x14ac:dyDescent="0.25">
      <c r="A645" s="6">
        <v>2281645</v>
      </c>
      <c r="B645" s="7" t="s">
        <v>241</v>
      </c>
      <c r="C645" s="7" t="s">
        <v>242</v>
      </c>
      <c r="D645" s="7" t="s">
        <v>2108</v>
      </c>
      <c r="E645" s="7" t="s">
        <v>2109</v>
      </c>
      <c r="F645" s="7"/>
      <c r="G645" s="7" t="s">
        <v>29</v>
      </c>
      <c r="H645" s="7" t="s">
        <v>27</v>
      </c>
      <c r="I645" s="7" t="s">
        <v>3981</v>
      </c>
      <c r="J645" s="7" t="s">
        <v>28</v>
      </c>
      <c r="K645" s="10">
        <v>27</v>
      </c>
      <c r="L645" s="8"/>
      <c r="M645" s="8"/>
      <c r="N645" s="8">
        <v>1.1000000000000001</v>
      </c>
      <c r="O645" s="8">
        <v>0</v>
      </c>
      <c r="P645" s="105">
        <v>0</v>
      </c>
      <c r="Q645" s="8"/>
      <c r="R645" s="8"/>
      <c r="S645" s="8"/>
      <c r="T645" s="7"/>
      <c r="U645" s="4"/>
      <c r="V645" s="5"/>
      <c r="W645" s="5"/>
      <c r="X645" s="5"/>
      <c r="Y645" s="5"/>
      <c r="Z645" s="4" t="s">
        <v>4855</v>
      </c>
      <c r="AA645" s="107">
        <v>42705</v>
      </c>
      <c r="AB645" s="107">
        <v>42660</v>
      </c>
      <c r="AC645" s="4" t="s">
        <v>45</v>
      </c>
      <c r="AD645" s="4" t="s">
        <v>5070</v>
      </c>
    </row>
    <row r="646" spans="1:30" ht="84.75" x14ac:dyDescent="0.25">
      <c r="A646" s="3">
        <v>2281646</v>
      </c>
      <c r="B646" s="4" t="s">
        <v>241</v>
      </c>
      <c r="C646" s="4" t="s">
        <v>242</v>
      </c>
      <c r="D646" s="4" t="s">
        <v>2108</v>
      </c>
      <c r="E646" s="4" t="s">
        <v>2109</v>
      </c>
      <c r="F646" s="4" t="s">
        <v>2110</v>
      </c>
      <c r="G646" s="4" t="s">
        <v>29</v>
      </c>
      <c r="H646" s="4" t="s">
        <v>27</v>
      </c>
      <c r="I646" s="4" t="s">
        <v>3981</v>
      </c>
      <c r="J646" s="4" t="s">
        <v>28</v>
      </c>
      <c r="K646" s="9">
        <v>27</v>
      </c>
      <c r="L646" s="5"/>
      <c r="M646" s="5"/>
      <c r="N646" s="5">
        <v>1.5</v>
      </c>
      <c r="O646" s="5">
        <v>0</v>
      </c>
      <c r="P646" s="106">
        <v>0</v>
      </c>
      <c r="Q646" s="5"/>
      <c r="R646" s="5"/>
      <c r="S646" s="5"/>
      <c r="T646" s="4"/>
      <c r="U646" s="4"/>
      <c r="V646" s="5"/>
      <c r="W646" s="5"/>
      <c r="X646" s="5"/>
      <c r="Y646" s="5"/>
      <c r="Z646" s="4" t="s">
        <v>4855</v>
      </c>
      <c r="AA646" s="107">
        <v>42705</v>
      </c>
      <c r="AB646" s="107">
        <v>42660</v>
      </c>
      <c r="AC646" s="4" t="s">
        <v>45</v>
      </c>
      <c r="AD646" s="4" t="s">
        <v>5071</v>
      </c>
    </row>
    <row r="647" spans="1:30" ht="84.75" x14ac:dyDescent="0.25">
      <c r="A647" s="6">
        <v>2310928</v>
      </c>
      <c r="B647" s="7" t="s">
        <v>241</v>
      </c>
      <c r="C647" s="7" t="s">
        <v>242</v>
      </c>
      <c r="D647" s="7" t="s">
        <v>2103</v>
      </c>
      <c r="E647" s="7" t="s">
        <v>5072</v>
      </c>
      <c r="F647" s="7"/>
      <c r="G647" s="7" t="s">
        <v>29</v>
      </c>
      <c r="H647" s="7" t="s">
        <v>27</v>
      </c>
      <c r="I647" s="7" t="s">
        <v>3981</v>
      </c>
      <c r="J647" s="7" t="s">
        <v>28</v>
      </c>
      <c r="K647" s="10">
        <v>27</v>
      </c>
      <c r="L647" s="8"/>
      <c r="M647" s="8"/>
      <c r="N647" s="8">
        <v>0.4</v>
      </c>
      <c r="O647" s="8">
        <v>0</v>
      </c>
      <c r="P647" s="105">
        <v>0</v>
      </c>
      <c r="Q647" s="8"/>
      <c r="R647" s="8"/>
      <c r="S647" s="8"/>
      <c r="T647" s="7"/>
      <c r="U647" s="4"/>
      <c r="V647" s="5"/>
      <c r="W647" s="5"/>
      <c r="X647" s="5"/>
      <c r="Y647" s="5"/>
      <c r="Z647" s="4" t="s">
        <v>4855</v>
      </c>
      <c r="AA647" s="107">
        <v>43191</v>
      </c>
      <c r="AB647" s="107">
        <v>43146</v>
      </c>
      <c r="AC647" s="4" t="s">
        <v>45</v>
      </c>
      <c r="AD647" s="4" t="s">
        <v>5073</v>
      </c>
    </row>
    <row r="648" spans="1:30" ht="108.75" x14ac:dyDescent="0.25">
      <c r="A648" s="3">
        <v>2272204</v>
      </c>
      <c r="B648" s="4" t="s">
        <v>241</v>
      </c>
      <c r="C648" s="4" t="s">
        <v>242</v>
      </c>
      <c r="D648" s="4" t="s">
        <v>2103</v>
      </c>
      <c r="E648" s="4" t="s">
        <v>2111</v>
      </c>
      <c r="F648" s="4"/>
      <c r="G648" s="4" t="s">
        <v>29</v>
      </c>
      <c r="H648" s="4" t="s">
        <v>27</v>
      </c>
      <c r="I648" s="4" t="s">
        <v>3981</v>
      </c>
      <c r="J648" s="4" t="s">
        <v>28</v>
      </c>
      <c r="K648" s="9">
        <v>27</v>
      </c>
      <c r="L648" s="5"/>
      <c r="M648" s="5"/>
      <c r="N648" s="5">
        <v>1.7</v>
      </c>
      <c r="O648" s="5">
        <v>0</v>
      </c>
      <c r="P648" s="106">
        <v>0</v>
      </c>
      <c r="Q648" s="5"/>
      <c r="R648" s="5"/>
      <c r="S648" s="5"/>
      <c r="T648" s="4"/>
      <c r="U648" s="4"/>
      <c r="V648" s="5"/>
      <c r="W648" s="5"/>
      <c r="X648" s="5"/>
      <c r="Y648" s="5"/>
      <c r="Z648" s="4" t="s">
        <v>5068</v>
      </c>
      <c r="AA648" s="107">
        <v>42583</v>
      </c>
      <c r="AB648" s="107">
        <v>42559</v>
      </c>
      <c r="AC648" s="4" t="s">
        <v>45</v>
      </c>
      <c r="AD648" s="4" t="s">
        <v>5074</v>
      </c>
    </row>
    <row r="649" spans="1:30" ht="84.75" x14ac:dyDescent="0.25">
      <c r="A649" s="6">
        <v>2272203</v>
      </c>
      <c r="B649" s="7" t="s">
        <v>241</v>
      </c>
      <c r="C649" s="7" t="s">
        <v>242</v>
      </c>
      <c r="D649" s="7" t="s">
        <v>2103</v>
      </c>
      <c r="E649" s="7" t="s">
        <v>2112</v>
      </c>
      <c r="F649" s="7"/>
      <c r="G649" s="7" t="s">
        <v>29</v>
      </c>
      <c r="H649" s="7" t="s">
        <v>27</v>
      </c>
      <c r="I649" s="7" t="s">
        <v>3981</v>
      </c>
      <c r="J649" s="7" t="s">
        <v>28</v>
      </c>
      <c r="K649" s="10">
        <v>27</v>
      </c>
      <c r="L649" s="8"/>
      <c r="M649" s="8"/>
      <c r="N649" s="8">
        <v>1</v>
      </c>
      <c r="O649" s="8">
        <v>0</v>
      </c>
      <c r="P649" s="105">
        <v>0</v>
      </c>
      <c r="Q649" s="8"/>
      <c r="R649" s="8"/>
      <c r="S649" s="8"/>
      <c r="T649" s="7"/>
      <c r="U649" s="4"/>
      <c r="V649" s="5"/>
      <c r="W649" s="5"/>
      <c r="X649" s="5"/>
      <c r="Y649" s="5"/>
      <c r="Z649" s="4" t="s">
        <v>4855</v>
      </c>
      <c r="AA649" s="107">
        <v>42583</v>
      </c>
      <c r="AB649" s="107">
        <v>42559</v>
      </c>
      <c r="AC649" s="4" t="s">
        <v>45</v>
      </c>
      <c r="AD649" s="4" t="s">
        <v>5075</v>
      </c>
    </row>
    <row r="650" spans="1:30" ht="132.75" x14ac:dyDescent="0.25">
      <c r="A650" s="3">
        <v>2248016</v>
      </c>
      <c r="B650" s="4" t="s">
        <v>241</v>
      </c>
      <c r="C650" s="4" t="s">
        <v>242</v>
      </c>
      <c r="D650" s="4" t="s">
        <v>2113</v>
      </c>
      <c r="E650" s="4" t="s">
        <v>2114</v>
      </c>
      <c r="F650" s="4"/>
      <c r="G650" s="4" t="s">
        <v>29</v>
      </c>
      <c r="H650" s="4" t="s">
        <v>27</v>
      </c>
      <c r="I650" s="4" t="s">
        <v>3981</v>
      </c>
      <c r="J650" s="4" t="s">
        <v>28</v>
      </c>
      <c r="K650" s="9">
        <v>15</v>
      </c>
      <c r="L650" s="5"/>
      <c r="M650" s="5"/>
      <c r="N650" s="5">
        <v>0.4</v>
      </c>
      <c r="O650" s="5">
        <v>0.1</v>
      </c>
      <c r="P650" s="106">
        <v>0</v>
      </c>
      <c r="Q650" s="5"/>
      <c r="R650" s="5"/>
      <c r="S650" s="5"/>
      <c r="T650" s="4"/>
      <c r="U650" s="4"/>
      <c r="V650" s="5"/>
      <c r="W650" s="5"/>
      <c r="X650" s="5"/>
      <c r="Y650" s="5"/>
      <c r="Z650" s="4" t="s">
        <v>4857</v>
      </c>
      <c r="AA650" s="107">
        <v>42278</v>
      </c>
      <c r="AB650" s="107">
        <v>42261</v>
      </c>
      <c r="AC650" s="4" t="s">
        <v>45</v>
      </c>
      <c r="AD650" s="4" t="s">
        <v>5076</v>
      </c>
    </row>
    <row r="651" spans="1:30" ht="132.75" x14ac:dyDescent="0.25">
      <c r="A651" s="6">
        <v>2248017</v>
      </c>
      <c r="B651" s="7" t="s">
        <v>241</v>
      </c>
      <c r="C651" s="7" t="s">
        <v>242</v>
      </c>
      <c r="D651" s="7" t="s">
        <v>2113</v>
      </c>
      <c r="E651" s="7" t="s">
        <v>2115</v>
      </c>
      <c r="F651" s="7"/>
      <c r="G651" s="7" t="s">
        <v>29</v>
      </c>
      <c r="H651" s="7" t="s">
        <v>27</v>
      </c>
      <c r="I651" s="7" t="s">
        <v>3981</v>
      </c>
      <c r="J651" s="7" t="s">
        <v>28</v>
      </c>
      <c r="K651" s="10">
        <v>15</v>
      </c>
      <c r="L651" s="8"/>
      <c r="M651" s="8"/>
      <c r="N651" s="8">
        <v>0.4</v>
      </c>
      <c r="O651" s="8">
        <v>0.1</v>
      </c>
      <c r="P651" s="105">
        <v>0</v>
      </c>
      <c r="Q651" s="8"/>
      <c r="R651" s="8"/>
      <c r="S651" s="8"/>
      <c r="T651" s="7"/>
      <c r="U651" s="4"/>
      <c r="V651" s="5"/>
      <c r="W651" s="5"/>
      <c r="X651" s="5"/>
      <c r="Y651" s="5"/>
      <c r="Z651" s="4" t="s">
        <v>4857</v>
      </c>
      <c r="AA651" s="107">
        <v>42278</v>
      </c>
      <c r="AB651" s="107">
        <v>42261</v>
      </c>
      <c r="AC651" s="4" t="s">
        <v>45</v>
      </c>
      <c r="AD651" s="4" t="s">
        <v>5077</v>
      </c>
    </row>
    <row r="652" spans="1:30" ht="132.75" x14ac:dyDescent="0.25">
      <c r="A652" s="3">
        <v>2247987</v>
      </c>
      <c r="B652" s="4" t="s">
        <v>241</v>
      </c>
      <c r="C652" s="4" t="s">
        <v>242</v>
      </c>
      <c r="D652" s="4" t="s">
        <v>2113</v>
      </c>
      <c r="E652" s="4" t="s">
        <v>2116</v>
      </c>
      <c r="F652" s="4"/>
      <c r="G652" s="4" t="s">
        <v>29</v>
      </c>
      <c r="H652" s="4" t="s">
        <v>27</v>
      </c>
      <c r="I652" s="4" t="s">
        <v>3981</v>
      </c>
      <c r="J652" s="4" t="s">
        <v>28</v>
      </c>
      <c r="K652" s="9">
        <v>15</v>
      </c>
      <c r="L652" s="5"/>
      <c r="M652" s="5"/>
      <c r="N652" s="5">
        <v>0.3</v>
      </c>
      <c r="O652" s="5">
        <v>0.1</v>
      </c>
      <c r="P652" s="106">
        <v>0</v>
      </c>
      <c r="Q652" s="5"/>
      <c r="R652" s="5"/>
      <c r="S652" s="5"/>
      <c r="T652" s="4"/>
      <c r="U652" s="4"/>
      <c r="V652" s="5"/>
      <c r="W652" s="5"/>
      <c r="X652" s="5"/>
      <c r="Y652" s="5"/>
      <c r="Z652" s="4" t="s">
        <v>4857</v>
      </c>
      <c r="AA652" s="107">
        <v>42278</v>
      </c>
      <c r="AB652" s="107">
        <v>42261</v>
      </c>
      <c r="AC652" s="4" t="s">
        <v>45</v>
      </c>
      <c r="AD652" s="4" t="s">
        <v>5078</v>
      </c>
    </row>
    <row r="653" spans="1:30" ht="132.75" x14ac:dyDescent="0.25">
      <c r="A653" s="6">
        <v>2247988</v>
      </c>
      <c r="B653" s="7" t="s">
        <v>241</v>
      </c>
      <c r="C653" s="7" t="s">
        <v>242</v>
      </c>
      <c r="D653" s="7" t="s">
        <v>2113</v>
      </c>
      <c r="E653" s="7" t="s">
        <v>2117</v>
      </c>
      <c r="F653" s="7"/>
      <c r="G653" s="7" t="s">
        <v>29</v>
      </c>
      <c r="H653" s="7" t="s">
        <v>27</v>
      </c>
      <c r="I653" s="7" t="s">
        <v>3981</v>
      </c>
      <c r="J653" s="7" t="s">
        <v>28</v>
      </c>
      <c r="K653" s="10">
        <v>15</v>
      </c>
      <c r="L653" s="8"/>
      <c r="M653" s="8"/>
      <c r="N653" s="8">
        <v>0.3</v>
      </c>
      <c r="O653" s="8">
        <v>0.1</v>
      </c>
      <c r="P653" s="105">
        <v>0</v>
      </c>
      <c r="Q653" s="8"/>
      <c r="R653" s="8"/>
      <c r="S653" s="8"/>
      <c r="T653" s="7"/>
      <c r="U653" s="4"/>
      <c r="V653" s="5"/>
      <c r="W653" s="5"/>
      <c r="X653" s="5"/>
      <c r="Y653" s="5"/>
      <c r="Z653" s="4" t="s">
        <v>4857</v>
      </c>
      <c r="AA653" s="107">
        <v>42278</v>
      </c>
      <c r="AB653" s="107">
        <v>42261</v>
      </c>
      <c r="AC653" s="4" t="s">
        <v>45</v>
      </c>
      <c r="AD653" s="4" t="s">
        <v>5079</v>
      </c>
    </row>
    <row r="654" spans="1:30" ht="132.75" x14ac:dyDescent="0.25">
      <c r="A654" s="3">
        <v>2267060</v>
      </c>
      <c r="B654" s="4" t="s">
        <v>241</v>
      </c>
      <c r="C654" s="4" t="s">
        <v>242</v>
      </c>
      <c r="D654" s="4" t="s">
        <v>2113</v>
      </c>
      <c r="E654" s="4" t="s">
        <v>2118</v>
      </c>
      <c r="F654" s="4"/>
      <c r="G654" s="4" t="s">
        <v>29</v>
      </c>
      <c r="H654" s="4" t="s">
        <v>27</v>
      </c>
      <c r="I654" s="4" t="s">
        <v>3981</v>
      </c>
      <c r="J654" s="4" t="s">
        <v>28</v>
      </c>
      <c r="K654" s="9">
        <v>15</v>
      </c>
      <c r="L654" s="5"/>
      <c r="M654" s="5"/>
      <c r="N654" s="5">
        <v>0.9</v>
      </c>
      <c r="O654" s="5">
        <v>0.1</v>
      </c>
      <c r="P654" s="106">
        <v>0</v>
      </c>
      <c r="Q654" s="5"/>
      <c r="R654" s="5"/>
      <c r="S654" s="5"/>
      <c r="T654" s="4"/>
      <c r="U654" s="4"/>
      <c r="V654" s="5"/>
      <c r="W654" s="5"/>
      <c r="X654" s="5"/>
      <c r="Y654" s="5"/>
      <c r="Z654" s="4" t="s">
        <v>4857</v>
      </c>
      <c r="AA654" s="107">
        <v>42522</v>
      </c>
      <c r="AB654" s="107">
        <v>42506</v>
      </c>
      <c r="AC654" s="4" t="s">
        <v>45</v>
      </c>
      <c r="AD654" s="4" t="s">
        <v>5080</v>
      </c>
    </row>
    <row r="655" spans="1:30" ht="132.75" x14ac:dyDescent="0.25">
      <c r="A655" s="6">
        <v>2267061</v>
      </c>
      <c r="B655" s="7" t="s">
        <v>241</v>
      </c>
      <c r="C655" s="7" t="s">
        <v>242</v>
      </c>
      <c r="D655" s="7" t="s">
        <v>2113</v>
      </c>
      <c r="E655" s="7" t="s">
        <v>2119</v>
      </c>
      <c r="F655" s="7"/>
      <c r="G655" s="7" t="s">
        <v>29</v>
      </c>
      <c r="H655" s="7" t="s">
        <v>27</v>
      </c>
      <c r="I655" s="7" t="s">
        <v>3981</v>
      </c>
      <c r="J655" s="7" t="s">
        <v>28</v>
      </c>
      <c r="K655" s="10">
        <v>15</v>
      </c>
      <c r="L655" s="8"/>
      <c r="M655" s="8"/>
      <c r="N655" s="8">
        <v>0.9</v>
      </c>
      <c r="O655" s="8">
        <v>0.1</v>
      </c>
      <c r="P655" s="105">
        <v>0</v>
      </c>
      <c r="Q655" s="8"/>
      <c r="R655" s="8"/>
      <c r="S655" s="8"/>
      <c r="T655" s="7"/>
      <c r="U655" s="4"/>
      <c r="V655" s="5"/>
      <c r="W655" s="5"/>
      <c r="X655" s="5"/>
      <c r="Y655" s="5"/>
      <c r="Z655" s="4" t="s">
        <v>4857</v>
      </c>
      <c r="AA655" s="107">
        <v>42522</v>
      </c>
      <c r="AB655" s="107">
        <v>42506</v>
      </c>
      <c r="AC655" s="4" t="s">
        <v>45</v>
      </c>
      <c r="AD655" s="4" t="s">
        <v>5081</v>
      </c>
    </row>
    <row r="656" spans="1:30" ht="132.75" x14ac:dyDescent="0.25">
      <c r="A656" s="3">
        <v>2303929</v>
      </c>
      <c r="B656" s="4" t="s">
        <v>241</v>
      </c>
      <c r="C656" s="4" t="s">
        <v>242</v>
      </c>
      <c r="D656" s="4" t="s">
        <v>2113</v>
      </c>
      <c r="E656" s="4" t="s">
        <v>2120</v>
      </c>
      <c r="F656" s="4"/>
      <c r="G656" s="4" t="s">
        <v>29</v>
      </c>
      <c r="H656" s="4" t="s">
        <v>27</v>
      </c>
      <c r="I656" s="4" t="s">
        <v>3981</v>
      </c>
      <c r="J656" s="4" t="s">
        <v>28</v>
      </c>
      <c r="K656" s="9">
        <v>15</v>
      </c>
      <c r="L656" s="5"/>
      <c r="M656" s="5"/>
      <c r="N656" s="5">
        <v>0.3</v>
      </c>
      <c r="O656" s="5">
        <v>0.1</v>
      </c>
      <c r="P656" s="106">
        <v>0</v>
      </c>
      <c r="Q656" s="5"/>
      <c r="R656" s="5"/>
      <c r="S656" s="5"/>
      <c r="T656" s="4"/>
      <c r="U656" s="4"/>
      <c r="V656" s="5"/>
      <c r="W656" s="5"/>
      <c r="X656" s="5"/>
      <c r="Y656" s="5"/>
      <c r="Z656" s="4" t="s">
        <v>4857</v>
      </c>
      <c r="AA656" s="107">
        <v>43040</v>
      </c>
      <c r="AB656" s="107">
        <v>43000</v>
      </c>
      <c r="AC656" s="4" t="s">
        <v>45</v>
      </c>
      <c r="AD656" s="4" t="s">
        <v>5082</v>
      </c>
    </row>
    <row r="657" spans="1:30" ht="132.75" x14ac:dyDescent="0.25">
      <c r="A657" s="6">
        <v>2254737</v>
      </c>
      <c r="B657" s="7" t="s">
        <v>241</v>
      </c>
      <c r="C657" s="7" t="s">
        <v>242</v>
      </c>
      <c r="D657" s="7" t="s">
        <v>2113</v>
      </c>
      <c r="E657" s="7" t="s">
        <v>2121</v>
      </c>
      <c r="F657" s="7"/>
      <c r="G657" s="7" t="s">
        <v>29</v>
      </c>
      <c r="H657" s="7" t="s">
        <v>27</v>
      </c>
      <c r="I657" s="7" t="s">
        <v>3981</v>
      </c>
      <c r="J657" s="7" t="s">
        <v>28</v>
      </c>
      <c r="K657" s="10">
        <v>15</v>
      </c>
      <c r="L657" s="8"/>
      <c r="M657" s="8"/>
      <c r="N657" s="8">
        <v>1.3</v>
      </c>
      <c r="O657" s="8">
        <v>0.1</v>
      </c>
      <c r="P657" s="105">
        <v>0</v>
      </c>
      <c r="Q657" s="8"/>
      <c r="R657" s="8"/>
      <c r="S657" s="8"/>
      <c r="T657" s="7"/>
      <c r="U657" s="4"/>
      <c r="V657" s="5"/>
      <c r="W657" s="5"/>
      <c r="X657" s="5"/>
      <c r="Y657" s="5"/>
      <c r="Z657" s="4" t="s">
        <v>4857</v>
      </c>
      <c r="AA657" s="107">
        <v>42370</v>
      </c>
      <c r="AB657" s="107">
        <v>42346</v>
      </c>
      <c r="AC657" s="4" t="s">
        <v>45</v>
      </c>
      <c r="AD657" s="4" t="s">
        <v>5083</v>
      </c>
    </row>
    <row r="658" spans="1:30" ht="132.75" x14ac:dyDescent="0.25">
      <c r="A658" s="3">
        <v>2307688</v>
      </c>
      <c r="B658" s="4" t="s">
        <v>241</v>
      </c>
      <c r="C658" s="4" t="s">
        <v>242</v>
      </c>
      <c r="D658" s="4" t="s">
        <v>2122</v>
      </c>
      <c r="E658" s="4" t="s">
        <v>2123</v>
      </c>
      <c r="F658" s="4"/>
      <c r="G658" s="4" t="s">
        <v>29</v>
      </c>
      <c r="H658" s="4" t="s">
        <v>27</v>
      </c>
      <c r="I658" s="4" t="s">
        <v>3981</v>
      </c>
      <c r="J658" s="4" t="s">
        <v>28</v>
      </c>
      <c r="K658" s="9">
        <v>27</v>
      </c>
      <c r="L658" s="5"/>
      <c r="M658" s="5"/>
      <c r="N658" s="5">
        <v>0.9</v>
      </c>
      <c r="O658" s="5">
        <v>0</v>
      </c>
      <c r="P658" s="106">
        <v>0</v>
      </c>
      <c r="Q658" s="5"/>
      <c r="R658" s="5"/>
      <c r="S658" s="5"/>
      <c r="T658" s="4"/>
      <c r="U658" s="4"/>
      <c r="V658" s="5"/>
      <c r="W658" s="5"/>
      <c r="X658" s="5"/>
      <c r="Y658" s="5"/>
      <c r="Z658" s="4" t="s">
        <v>4857</v>
      </c>
      <c r="AA658" s="107">
        <v>43132</v>
      </c>
      <c r="AB658" s="107">
        <v>43080</v>
      </c>
      <c r="AC658" s="4" t="s">
        <v>45</v>
      </c>
      <c r="AD658" s="4" t="s">
        <v>5084</v>
      </c>
    </row>
    <row r="659" spans="1:30" ht="132.75" x14ac:dyDescent="0.25">
      <c r="A659" s="6">
        <v>2307689</v>
      </c>
      <c r="B659" s="7" t="s">
        <v>241</v>
      </c>
      <c r="C659" s="7" t="s">
        <v>242</v>
      </c>
      <c r="D659" s="7" t="s">
        <v>2122</v>
      </c>
      <c r="E659" s="7" t="s">
        <v>2124</v>
      </c>
      <c r="F659" s="7"/>
      <c r="G659" s="7" t="s">
        <v>29</v>
      </c>
      <c r="H659" s="7" t="s">
        <v>27</v>
      </c>
      <c r="I659" s="7" t="s">
        <v>3981</v>
      </c>
      <c r="J659" s="7" t="s">
        <v>28</v>
      </c>
      <c r="K659" s="10">
        <v>27</v>
      </c>
      <c r="L659" s="8"/>
      <c r="M659" s="8"/>
      <c r="N659" s="8">
        <v>0.9</v>
      </c>
      <c r="O659" s="8">
        <v>0</v>
      </c>
      <c r="P659" s="105">
        <v>0</v>
      </c>
      <c r="Q659" s="8"/>
      <c r="R659" s="8"/>
      <c r="S659" s="8"/>
      <c r="T659" s="7"/>
      <c r="U659" s="4"/>
      <c r="V659" s="5"/>
      <c r="W659" s="5"/>
      <c r="X659" s="5"/>
      <c r="Y659" s="5"/>
      <c r="Z659" s="4" t="s">
        <v>4857</v>
      </c>
      <c r="AA659" s="107">
        <v>43132</v>
      </c>
      <c r="AB659" s="107">
        <v>43080</v>
      </c>
      <c r="AC659" s="4" t="s">
        <v>45</v>
      </c>
      <c r="AD659" s="4" t="s">
        <v>5085</v>
      </c>
    </row>
    <row r="660" spans="1:30" ht="132.75" x14ac:dyDescent="0.25">
      <c r="A660" s="3">
        <v>2310929</v>
      </c>
      <c r="B660" s="4" t="s">
        <v>241</v>
      </c>
      <c r="C660" s="4" t="s">
        <v>242</v>
      </c>
      <c r="D660" s="4" t="s">
        <v>2122</v>
      </c>
      <c r="E660" s="4" t="s">
        <v>5086</v>
      </c>
      <c r="F660" s="4"/>
      <c r="G660" s="4" t="s">
        <v>29</v>
      </c>
      <c r="H660" s="4" t="s">
        <v>27</v>
      </c>
      <c r="I660" s="4" t="s">
        <v>3981</v>
      </c>
      <c r="J660" s="4" t="s">
        <v>28</v>
      </c>
      <c r="K660" s="9">
        <v>27</v>
      </c>
      <c r="L660" s="5"/>
      <c r="M660" s="5"/>
      <c r="N660" s="5">
        <v>0.9</v>
      </c>
      <c r="O660" s="5">
        <v>0</v>
      </c>
      <c r="P660" s="106">
        <v>0</v>
      </c>
      <c r="Q660" s="5"/>
      <c r="R660" s="5"/>
      <c r="S660" s="5"/>
      <c r="T660" s="4"/>
      <c r="U660" s="4"/>
      <c r="V660" s="5"/>
      <c r="W660" s="5"/>
      <c r="X660" s="5"/>
      <c r="Y660" s="5"/>
      <c r="Z660" s="4" t="s">
        <v>4857</v>
      </c>
      <c r="AA660" s="107">
        <v>43191</v>
      </c>
      <c r="AB660" s="107">
        <v>43146</v>
      </c>
      <c r="AC660" s="4" t="s">
        <v>45</v>
      </c>
      <c r="AD660" s="4" t="s">
        <v>5087</v>
      </c>
    </row>
    <row r="661" spans="1:30" ht="132.75" x14ac:dyDescent="0.25">
      <c r="A661" s="6">
        <v>2307690</v>
      </c>
      <c r="B661" s="7" t="s">
        <v>241</v>
      </c>
      <c r="C661" s="7" t="s">
        <v>242</v>
      </c>
      <c r="D661" s="7" t="s">
        <v>2122</v>
      </c>
      <c r="E661" s="7" t="s">
        <v>2125</v>
      </c>
      <c r="F661" s="7"/>
      <c r="G661" s="7" t="s">
        <v>29</v>
      </c>
      <c r="H661" s="7" t="s">
        <v>27</v>
      </c>
      <c r="I661" s="7" t="s">
        <v>3981</v>
      </c>
      <c r="J661" s="7" t="s">
        <v>28</v>
      </c>
      <c r="K661" s="10">
        <v>27</v>
      </c>
      <c r="L661" s="8"/>
      <c r="M661" s="8"/>
      <c r="N661" s="8">
        <v>0.9</v>
      </c>
      <c r="O661" s="8">
        <v>0</v>
      </c>
      <c r="P661" s="105">
        <v>0</v>
      </c>
      <c r="Q661" s="8"/>
      <c r="R661" s="8"/>
      <c r="S661" s="8"/>
      <c r="T661" s="7"/>
      <c r="U661" s="4"/>
      <c r="V661" s="5"/>
      <c r="W661" s="5"/>
      <c r="X661" s="5"/>
      <c r="Y661" s="5"/>
      <c r="Z661" s="4" t="s">
        <v>4857</v>
      </c>
      <c r="AA661" s="107">
        <v>43132</v>
      </c>
      <c r="AB661" s="107">
        <v>43080</v>
      </c>
      <c r="AC661" s="4" t="s">
        <v>45</v>
      </c>
      <c r="AD661" s="4" t="s">
        <v>5088</v>
      </c>
    </row>
    <row r="662" spans="1:30" ht="132.75" x14ac:dyDescent="0.25">
      <c r="A662" s="3">
        <v>2310930</v>
      </c>
      <c r="B662" s="4" t="s">
        <v>241</v>
      </c>
      <c r="C662" s="4" t="s">
        <v>242</v>
      </c>
      <c r="D662" s="4" t="s">
        <v>2122</v>
      </c>
      <c r="E662" s="4" t="s">
        <v>5089</v>
      </c>
      <c r="F662" s="4"/>
      <c r="G662" s="4" t="s">
        <v>29</v>
      </c>
      <c r="H662" s="4" t="s">
        <v>27</v>
      </c>
      <c r="I662" s="4" t="s">
        <v>3981</v>
      </c>
      <c r="J662" s="4" t="s">
        <v>28</v>
      </c>
      <c r="K662" s="9">
        <v>27</v>
      </c>
      <c r="L662" s="5"/>
      <c r="M662" s="5"/>
      <c r="N662" s="5">
        <v>0.9</v>
      </c>
      <c r="O662" s="5">
        <v>0</v>
      </c>
      <c r="P662" s="106">
        <v>0</v>
      </c>
      <c r="Q662" s="5"/>
      <c r="R662" s="5"/>
      <c r="S662" s="5"/>
      <c r="T662" s="4"/>
      <c r="U662" s="4"/>
      <c r="V662" s="5"/>
      <c r="W662" s="5"/>
      <c r="X662" s="5"/>
      <c r="Y662" s="5"/>
      <c r="Z662" s="4" t="s">
        <v>4857</v>
      </c>
      <c r="AA662" s="107">
        <v>43191</v>
      </c>
      <c r="AB662" s="107">
        <v>43146</v>
      </c>
      <c r="AC662" s="4" t="s">
        <v>45</v>
      </c>
      <c r="AD662" s="4" t="s">
        <v>5090</v>
      </c>
    </row>
    <row r="663" spans="1:30" ht="72.75" x14ac:dyDescent="0.25">
      <c r="A663" s="6">
        <v>2188639</v>
      </c>
      <c r="B663" s="7" t="s">
        <v>241</v>
      </c>
      <c r="C663" s="7" t="s">
        <v>242</v>
      </c>
      <c r="D663" s="7" t="s">
        <v>2126</v>
      </c>
      <c r="E663" s="7" t="s">
        <v>2127</v>
      </c>
      <c r="F663" s="7"/>
      <c r="G663" s="7" t="s">
        <v>29</v>
      </c>
      <c r="H663" s="7" t="s">
        <v>27</v>
      </c>
      <c r="I663" s="7" t="s">
        <v>3357</v>
      </c>
      <c r="J663" s="7" t="s">
        <v>28</v>
      </c>
      <c r="K663" s="10">
        <v>2</v>
      </c>
      <c r="L663" s="8"/>
      <c r="M663" s="8"/>
      <c r="N663" s="8">
        <v>1.9</v>
      </c>
      <c r="O663" s="8"/>
      <c r="P663" s="105">
        <v>0</v>
      </c>
      <c r="Q663" s="8"/>
      <c r="R663" s="8"/>
      <c r="S663" s="8"/>
      <c r="T663" s="7"/>
      <c r="U663" s="4"/>
      <c r="V663" s="5"/>
      <c r="W663" s="5"/>
      <c r="X663" s="5"/>
      <c r="Y663" s="5"/>
      <c r="Z663" s="4" t="s">
        <v>4809</v>
      </c>
      <c r="AA663" s="107">
        <v>41579</v>
      </c>
      <c r="AB663" s="107">
        <v>41507</v>
      </c>
      <c r="AC663" s="4" t="s">
        <v>45</v>
      </c>
      <c r="AD663" s="4" t="s">
        <v>5091</v>
      </c>
    </row>
    <row r="664" spans="1:30" ht="96.75" x14ac:dyDescent="0.25">
      <c r="A664" s="3">
        <v>2188638</v>
      </c>
      <c r="B664" s="4" t="s">
        <v>241</v>
      </c>
      <c r="C664" s="4" t="s">
        <v>242</v>
      </c>
      <c r="D664" s="4" t="s">
        <v>2128</v>
      </c>
      <c r="E664" s="4" t="s">
        <v>2129</v>
      </c>
      <c r="F664" s="4"/>
      <c r="G664" s="4" t="s">
        <v>29</v>
      </c>
      <c r="H664" s="4" t="s">
        <v>27</v>
      </c>
      <c r="I664" s="4" t="s">
        <v>3357</v>
      </c>
      <c r="J664" s="4" t="s">
        <v>28</v>
      </c>
      <c r="K664" s="9">
        <v>1</v>
      </c>
      <c r="L664" s="5"/>
      <c r="M664" s="5"/>
      <c r="N664" s="5">
        <v>1.9</v>
      </c>
      <c r="O664" s="5">
        <v>0.05</v>
      </c>
      <c r="P664" s="106">
        <v>0</v>
      </c>
      <c r="Q664" s="5"/>
      <c r="R664" s="5"/>
      <c r="S664" s="5"/>
      <c r="T664" s="4"/>
      <c r="U664" s="4"/>
      <c r="V664" s="5"/>
      <c r="W664" s="5"/>
      <c r="X664" s="5"/>
      <c r="Y664" s="5"/>
      <c r="Z664" s="4" t="s">
        <v>57</v>
      </c>
      <c r="AA664" s="107">
        <v>41579</v>
      </c>
      <c r="AB664" s="107">
        <v>42571</v>
      </c>
      <c r="AC664" s="4" t="s">
        <v>45</v>
      </c>
      <c r="AD664" s="4" t="s">
        <v>5092</v>
      </c>
    </row>
    <row r="665" spans="1:30" ht="72.75" x14ac:dyDescent="0.25">
      <c r="A665" s="6">
        <v>2193634</v>
      </c>
      <c r="B665" s="7" t="s">
        <v>241</v>
      </c>
      <c r="C665" s="7" t="s">
        <v>242</v>
      </c>
      <c r="D665" s="7" t="s">
        <v>2130</v>
      </c>
      <c r="E665" s="7" t="s">
        <v>2131</v>
      </c>
      <c r="F665" s="7"/>
      <c r="G665" s="7" t="s">
        <v>29</v>
      </c>
      <c r="H665" s="7" t="s">
        <v>27</v>
      </c>
      <c r="I665" s="7" t="s">
        <v>3357</v>
      </c>
      <c r="J665" s="7" t="s">
        <v>28</v>
      </c>
      <c r="K665" s="10">
        <v>1</v>
      </c>
      <c r="L665" s="8"/>
      <c r="M665" s="8"/>
      <c r="N665" s="8">
        <v>0.56000000000000005</v>
      </c>
      <c r="O665" s="8">
        <v>0.03</v>
      </c>
      <c r="P665" s="105">
        <v>0</v>
      </c>
      <c r="Q665" s="8"/>
      <c r="R665" s="8"/>
      <c r="S665" s="8"/>
      <c r="T665" s="7"/>
      <c r="U665" s="4"/>
      <c r="V665" s="5"/>
      <c r="W665" s="5"/>
      <c r="X665" s="5"/>
      <c r="Y665" s="5"/>
      <c r="Z665" s="4" t="s">
        <v>4809</v>
      </c>
      <c r="AA665" s="107">
        <v>41609</v>
      </c>
      <c r="AB665" s="107">
        <v>42571</v>
      </c>
      <c r="AC665" s="4" t="s">
        <v>45</v>
      </c>
      <c r="AD665" s="4" t="s">
        <v>5093</v>
      </c>
    </row>
    <row r="666" spans="1:30" ht="84.75" x14ac:dyDescent="0.25">
      <c r="A666" s="3">
        <v>2193843</v>
      </c>
      <c r="B666" s="4" t="s">
        <v>241</v>
      </c>
      <c r="C666" s="4" t="s">
        <v>242</v>
      </c>
      <c r="D666" s="4" t="s">
        <v>5094</v>
      </c>
      <c r="E666" s="4" t="s">
        <v>5095</v>
      </c>
      <c r="F666" s="4"/>
      <c r="G666" s="4" t="s">
        <v>3954</v>
      </c>
      <c r="H666" s="4" t="s">
        <v>22</v>
      </c>
      <c r="I666" s="4" t="s">
        <v>3955</v>
      </c>
      <c r="J666" s="4" t="s">
        <v>21</v>
      </c>
      <c r="K666" s="9">
        <v>9</v>
      </c>
      <c r="L666" s="5"/>
      <c r="M666" s="5"/>
      <c r="N666" s="5">
        <v>2.2000000000000002</v>
      </c>
      <c r="O666" s="5"/>
      <c r="P666" s="106">
        <v>14</v>
      </c>
      <c r="Q666" s="5"/>
      <c r="R666" s="5"/>
      <c r="S666" s="5"/>
      <c r="T666" s="4"/>
      <c r="U666" s="4"/>
      <c r="V666" s="5"/>
      <c r="W666" s="5"/>
      <c r="X666" s="5"/>
      <c r="Y666" s="5"/>
      <c r="Z666" s="4" t="s">
        <v>33</v>
      </c>
      <c r="AA666" s="107">
        <v>41281</v>
      </c>
      <c r="AB666" s="107">
        <v>41582</v>
      </c>
      <c r="AC666" s="4" t="s">
        <v>45</v>
      </c>
      <c r="AD666" s="4" t="s">
        <v>5096</v>
      </c>
    </row>
    <row r="667" spans="1:30" ht="84.75" x14ac:dyDescent="0.25">
      <c r="A667" s="6">
        <v>2193842</v>
      </c>
      <c r="B667" s="7" t="s">
        <v>241</v>
      </c>
      <c r="C667" s="7" t="s">
        <v>242</v>
      </c>
      <c r="D667" s="7" t="s">
        <v>5097</v>
      </c>
      <c r="E667" s="7" t="s">
        <v>5098</v>
      </c>
      <c r="F667" s="7"/>
      <c r="G667" s="7" t="s">
        <v>3954</v>
      </c>
      <c r="H667" s="7" t="s">
        <v>22</v>
      </c>
      <c r="I667" s="7" t="s">
        <v>3955</v>
      </c>
      <c r="J667" s="7" t="s">
        <v>21</v>
      </c>
      <c r="K667" s="10">
        <v>9</v>
      </c>
      <c r="L667" s="8"/>
      <c r="M667" s="8"/>
      <c r="N667" s="8">
        <v>2.2000000000000002</v>
      </c>
      <c r="O667" s="8"/>
      <c r="P667" s="105">
        <v>14</v>
      </c>
      <c r="Q667" s="8"/>
      <c r="R667" s="8"/>
      <c r="S667" s="8"/>
      <c r="T667" s="7"/>
      <c r="U667" s="4"/>
      <c r="V667" s="5"/>
      <c r="W667" s="5"/>
      <c r="X667" s="5"/>
      <c r="Y667" s="5"/>
      <c r="Z667" s="4" t="s">
        <v>33</v>
      </c>
      <c r="AA667" s="107">
        <v>41281</v>
      </c>
      <c r="AB667" s="107">
        <v>41582</v>
      </c>
      <c r="AC667" s="4" t="s">
        <v>45</v>
      </c>
      <c r="AD667" s="4" t="s">
        <v>5099</v>
      </c>
    </row>
    <row r="668" spans="1:30" ht="228.75" x14ac:dyDescent="0.25">
      <c r="A668" s="3">
        <v>2263446</v>
      </c>
      <c r="B668" s="4" t="s">
        <v>2132</v>
      </c>
      <c r="C668" s="4" t="s">
        <v>2133</v>
      </c>
      <c r="D668" s="4" t="s">
        <v>2134</v>
      </c>
      <c r="E668" s="4" t="s">
        <v>2135</v>
      </c>
      <c r="F668" s="4"/>
      <c r="G668" s="4" t="s">
        <v>5100</v>
      </c>
      <c r="H668" s="4" t="s">
        <v>27</v>
      </c>
      <c r="I668" s="4" t="s">
        <v>4269</v>
      </c>
      <c r="J668" s="4" t="s">
        <v>28</v>
      </c>
      <c r="K668" s="9">
        <v>100</v>
      </c>
      <c r="L668" s="5"/>
      <c r="M668" s="5"/>
      <c r="N668" s="5">
        <v>5.26</v>
      </c>
      <c r="O668" s="5">
        <v>0.31</v>
      </c>
      <c r="P668" s="106">
        <v>20</v>
      </c>
      <c r="Q668" s="5"/>
      <c r="R668" s="5"/>
      <c r="S668" s="5"/>
      <c r="T668" s="4"/>
      <c r="U668" s="4"/>
      <c r="V668" s="5"/>
      <c r="W668" s="5"/>
      <c r="X668" s="5"/>
      <c r="Y668" s="5"/>
      <c r="Z668" s="4" t="s">
        <v>5101</v>
      </c>
      <c r="AA668" s="107">
        <v>42450</v>
      </c>
      <c r="AB668" s="107">
        <v>42447</v>
      </c>
      <c r="AC668" s="4" t="s">
        <v>45</v>
      </c>
      <c r="AD668" s="4" t="s">
        <v>5102</v>
      </c>
    </row>
    <row r="669" spans="1:30" ht="216.75" x14ac:dyDescent="0.25">
      <c r="A669" s="6">
        <v>2234008</v>
      </c>
      <c r="B669" s="7" t="s">
        <v>2132</v>
      </c>
      <c r="C669" s="7" t="s">
        <v>2133</v>
      </c>
      <c r="D669" s="7" t="s">
        <v>2134</v>
      </c>
      <c r="E669" s="7" t="s">
        <v>2134</v>
      </c>
      <c r="F669" s="7"/>
      <c r="G669" s="7" t="s">
        <v>5100</v>
      </c>
      <c r="H669" s="7" t="s">
        <v>27</v>
      </c>
      <c r="I669" s="7" t="s">
        <v>4269</v>
      </c>
      <c r="J669" s="7" t="s">
        <v>28</v>
      </c>
      <c r="K669" s="10">
        <v>65</v>
      </c>
      <c r="L669" s="8"/>
      <c r="M669" s="8"/>
      <c r="N669" s="8">
        <v>5.13</v>
      </c>
      <c r="O669" s="8">
        <v>0.44</v>
      </c>
      <c r="P669" s="105">
        <v>20</v>
      </c>
      <c r="Q669" s="8"/>
      <c r="R669" s="8"/>
      <c r="S669" s="8"/>
      <c r="T669" s="7"/>
      <c r="U669" s="4"/>
      <c r="V669" s="5"/>
      <c r="W669" s="5"/>
      <c r="X669" s="5"/>
      <c r="Y669" s="5"/>
      <c r="Z669" s="4" t="s">
        <v>5103</v>
      </c>
      <c r="AA669" s="107">
        <v>42061</v>
      </c>
      <c r="AB669" s="107">
        <v>42062</v>
      </c>
      <c r="AC669" s="4" t="s">
        <v>45</v>
      </c>
      <c r="AD669" s="4" t="s">
        <v>5104</v>
      </c>
    </row>
    <row r="670" spans="1:30" ht="168.75" x14ac:dyDescent="0.25">
      <c r="A670" s="3">
        <v>2275515</v>
      </c>
      <c r="B670" s="4" t="s">
        <v>2132</v>
      </c>
      <c r="C670" s="4" t="s">
        <v>2133</v>
      </c>
      <c r="D670" s="4" t="s">
        <v>2136</v>
      </c>
      <c r="E670" s="4" t="s">
        <v>2136</v>
      </c>
      <c r="F670" s="4"/>
      <c r="G670" s="4" t="s">
        <v>5100</v>
      </c>
      <c r="H670" s="4" t="s">
        <v>27</v>
      </c>
      <c r="I670" s="4" t="s">
        <v>4269</v>
      </c>
      <c r="J670" s="4" t="s">
        <v>28</v>
      </c>
      <c r="K670" s="9">
        <v>15</v>
      </c>
      <c r="L670" s="5"/>
      <c r="M670" s="5"/>
      <c r="N670" s="5">
        <v>4.41</v>
      </c>
      <c r="O670" s="5">
        <v>0.1</v>
      </c>
      <c r="P670" s="106">
        <v>20</v>
      </c>
      <c r="Q670" s="5"/>
      <c r="R670" s="5"/>
      <c r="S670" s="5"/>
      <c r="T670" s="4"/>
      <c r="U670" s="4"/>
      <c r="V670" s="5"/>
      <c r="W670" s="5"/>
      <c r="X670" s="5"/>
      <c r="Y670" s="5"/>
      <c r="Z670" s="4" t="s">
        <v>5105</v>
      </c>
      <c r="AA670" s="107">
        <v>42009</v>
      </c>
      <c r="AB670" s="107">
        <v>42009</v>
      </c>
      <c r="AC670" s="4" t="s">
        <v>195</v>
      </c>
      <c r="AD670" s="4" t="s">
        <v>5106</v>
      </c>
    </row>
    <row r="671" spans="1:30" ht="180.75" x14ac:dyDescent="0.25">
      <c r="A671" s="6">
        <v>2192123</v>
      </c>
      <c r="B671" s="7" t="s">
        <v>2137</v>
      </c>
      <c r="C671" s="7" t="s">
        <v>2138</v>
      </c>
      <c r="D671" s="7" t="s">
        <v>2139</v>
      </c>
      <c r="E671" s="7" t="s">
        <v>2139</v>
      </c>
      <c r="F671" s="7"/>
      <c r="G671" s="7" t="s">
        <v>3954</v>
      </c>
      <c r="H671" s="7" t="s">
        <v>22</v>
      </c>
      <c r="I671" s="7" t="s">
        <v>3955</v>
      </c>
      <c r="J671" s="7"/>
      <c r="K671" s="10">
        <v>270</v>
      </c>
      <c r="L671" s="8"/>
      <c r="M671" s="8"/>
      <c r="N671" s="8">
        <v>2.66</v>
      </c>
      <c r="O671" s="8">
        <v>0.12</v>
      </c>
      <c r="P671" s="105">
        <v>15</v>
      </c>
      <c r="Q671" s="8"/>
      <c r="R671" s="8"/>
      <c r="S671" s="8"/>
      <c r="T671" s="7"/>
      <c r="U671" s="4"/>
      <c r="V671" s="5"/>
      <c r="W671" s="5"/>
      <c r="X671" s="5"/>
      <c r="Y671" s="5"/>
      <c r="Z671" s="4" t="s">
        <v>2963</v>
      </c>
      <c r="AA671" s="107">
        <v>41579</v>
      </c>
      <c r="AB671" s="107">
        <v>41547</v>
      </c>
      <c r="AC671" s="4" t="s">
        <v>26</v>
      </c>
      <c r="AD671" s="4" t="s">
        <v>5107</v>
      </c>
    </row>
    <row r="672" spans="1:30" ht="120.75" x14ac:dyDescent="0.25">
      <c r="A672" s="3">
        <v>2221261</v>
      </c>
      <c r="B672" s="4" t="s">
        <v>2137</v>
      </c>
      <c r="C672" s="4" t="s">
        <v>2138</v>
      </c>
      <c r="D672" s="4" t="s">
        <v>2140</v>
      </c>
      <c r="E672" s="4" t="s">
        <v>2140</v>
      </c>
      <c r="F672" s="4" t="s">
        <v>2141</v>
      </c>
      <c r="G672" s="4" t="s">
        <v>3954</v>
      </c>
      <c r="H672" s="4" t="s">
        <v>22</v>
      </c>
      <c r="I672" s="4" t="s">
        <v>3955</v>
      </c>
      <c r="J672" s="4"/>
      <c r="K672" s="9">
        <v>80</v>
      </c>
      <c r="L672" s="5"/>
      <c r="M672" s="5"/>
      <c r="N672" s="5">
        <v>1.8</v>
      </c>
      <c r="O672" s="5">
        <v>0.2</v>
      </c>
      <c r="P672" s="106">
        <v>15</v>
      </c>
      <c r="Q672" s="5"/>
      <c r="R672" s="5"/>
      <c r="S672" s="5"/>
      <c r="T672" s="4"/>
      <c r="U672" s="4"/>
      <c r="V672" s="5"/>
      <c r="W672" s="5"/>
      <c r="X672" s="5"/>
      <c r="Y672" s="5"/>
      <c r="Z672" s="4" t="s">
        <v>2963</v>
      </c>
      <c r="AA672" s="107">
        <v>41943</v>
      </c>
      <c r="AB672" s="107">
        <v>41914</v>
      </c>
      <c r="AC672" s="4" t="s">
        <v>26</v>
      </c>
      <c r="AD672" s="4" t="s">
        <v>5108</v>
      </c>
    </row>
    <row r="673" spans="1:30" ht="120.75" x14ac:dyDescent="0.25">
      <c r="A673" s="6">
        <v>2231547</v>
      </c>
      <c r="B673" s="7" t="s">
        <v>2137</v>
      </c>
      <c r="C673" s="7" t="s">
        <v>2138</v>
      </c>
      <c r="D673" s="7" t="s">
        <v>2142</v>
      </c>
      <c r="E673" s="7" t="s">
        <v>2142</v>
      </c>
      <c r="F673" s="7"/>
      <c r="G673" s="7" t="s">
        <v>3954</v>
      </c>
      <c r="H673" s="7" t="s">
        <v>22</v>
      </c>
      <c r="I673" s="7" t="s">
        <v>3955</v>
      </c>
      <c r="J673" s="7"/>
      <c r="K673" s="10">
        <v>120</v>
      </c>
      <c r="L673" s="8"/>
      <c r="M673" s="8"/>
      <c r="N673" s="8">
        <v>2.4</v>
      </c>
      <c r="O673" s="8">
        <v>0.2</v>
      </c>
      <c r="P673" s="105">
        <v>15</v>
      </c>
      <c r="Q673" s="8"/>
      <c r="R673" s="8"/>
      <c r="S673" s="8"/>
      <c r="T673" s="7"/>
      <c r="U673" s="4"/>
      <c r="V673" s="5"/>
      <c r="W673" s="5"/>
      <c r="X673" s="5"/>
      <c r="Y673" s="5"/>
      <c r="Z673" s="4" t="s">
        <v>2963</v>
      </c>
      <c r="AA673" s="107">
        <v>42064</v>
      </c>
      <c r="AB673" s="107">
        <v>42025</v>
      </c>
      <c r="AC673" s="4" t="s">
        <v>26</v>
      </c>
      <c r="AD673" s="4" t="s">
        <v>5109</v>
      </c>
    </row>
    <row r="674" spans="1:30" ht="120.75" x14ac:dyDescent="0.25">
      <c r="A674" s="3">
        <v>2221262</v>
      </c>
      <c r="B674" s="4" t="s">
        <v>2137</v>
      </c>
      <c r="C674" s="4" t="s">
        <v>2138</v>
      </c>
      <c r="D674" s="4" t="s">
        <v>2143</v>
      </c>
      <c r="E674" s="4" t="s">
        <v>2143</v>
      </c>
      <c r="F674" s="4" t="s">
        <v>2144</v>
      </c>
      <c r="G674" s="4" t="s">
        <v>3954</v>
      </c>
      <c r="H674" s="4" t="s">
        <v>22</v>
      </c>
      <c r="I674" s="4" t="s">
        <v>3955</v>
      </c>
      <c r="J674" s="4"/>
      <c r="K674" s="9">
        <v>80</v>
      </c>
      <c r="L674" s="5"/>
      <c r="M674" s="5"/>
      <c r="N674" s="5">
        <v>1.9</v>
      </c>
      <c r="O674" s="5">
        <v>0.2</v>
      </c>
      <c r="P674" s="106">
        <v>15</v>
      </c>
      <c r="Q674" s="5"/>
      <c r="R674" s="5"/>
      <c r="S674" s="5"/>
      <c r="T674" s="4"/>
      <c r="U674" s="4"/>
      <c r="V674" s="5"/>
      <c r="W674" s="5"/>
      <c r="X674" s="5"/>
      <c r="Y674" s="5"/>
      <c r="Z674" s="4" t="s">
        <v>2963</v>
      </c>
      <c r="AA674" s="107">
        <v>41943</v>
      </c>
      <c r="AB674" s="107">
        <v>41914</v>
      </c>
      <c r="AC674" s="4" t="s">
        <v>26</v>
      </c>
      <c r="AD674" s="4" t="s">
        <v>5110</v>
      </c>
    </row>
    <row r="675" spans="1:30" ht="120.75" x14ac:dyDescent="0.25">
      <c r="A675" s="6">
        <v>2230683</v>
      </c>
      <c r="B675" s="7" t="s">
        <v>2137</v>
      </c>
      <c r="C675" s="7" t="s">
        <v>2138</v>
      </c>
      <c r="D675" s="7" t="s">
        <v>2145</v>
      </c>
      <c r="E675" s="7" t="s">
        <v>2145</v>
      </c>
      <c r="F675" s="7"/>
      <c r="G675" s="7" t="s">
        <v>3954</v>
      </c>
      <c r="H675" s="7" t="s">
        <v>22</v>
      </c>
      <c r="I675" s="7" t="s">
        <v>3955</v>
      </c>
      <c r="J675" s="7"/>
      <c r="K675" s="10">
        <v>200</v>
      </c>
      <c r="L675" s="8"/>
      <c r="M675" s="8"/>
      <c r="N675" s="8">
        <v>2.92</v>
      </c>
      <c r="O675" s="8">
        <v>0.12</v>
      </c>
      <c r="P675" s="105">
        <v>15</v>
      </c>
      <c r="Q675" s="8"/>
      <c r="R675" s="8"/>
      <c r="S675" s="8"/>
      <c r="T675" s="7"/>
      <c r="U675" s="4"/>
      <c r="V675" s="5"/>
      <c r="W675" s="5"/>
      <c r="X675" s="5"/>
      <c r="Y675" s="5"/>
      <c r="Z675" s="4" t="s">
        <v>2963</v>
      </c>
      <c r="AA675" s="107">
        <v>42080</v>
      </c>
      <c r="AB675" s="107">
        <v>41997</v>
      </c>
      <c r="AC675" s="4" t="s">
        <v>26</v>
      </c>
      <c r="AD675" s="4" t="s">
        <v>5111</v>
      </c>
    </row>
    <row r="676" spans="1:30" ht="180.75" x14ac:dyDescent="0.25">
      <c r="A676" s="3">
        <v>2194519</v>
      </c>
      <c r="B676" s="4" t="s">
        <v>2137</v>
      </c>
      <c r="C676" s="4" t="s">
        <v>2138</v>
      </c>
      <c r="D676" s="4" t="s">
        <v>2146</v>
      </c>
      <c r="E676" s="4" t="s">
        <v>2146</v>
      </c>
      <c r="F676" s="4"/>
      <c r="G676" s="4" t="s">
        <v>3954</v>
      </c>
      <c r="H676" s="4" t="s">
        <v>27</v>
      </c>
      <c r="I676" s="4" t="s">
        <v>3955</v>
      </c>
      <c r="J676" s="4"/>
      <c r="K676" s="9">
        <v>12</v>
      </c>
      <c r="L676" s="5"/>
      <c r="M676" s="5"/>
      <c r="N676" s="5">
        <v>0.94</v>
      </c>
      <c r="O676" s="5">
        <v>0.1</v>
      </c>
      <c r="P676" s="106">
        <v>15</v>
      </c>
      <c r="Q676" s="5"/>
      <c r="R676" s="5"/>
      <c r="S676" s="5"/>
      <c r="T676" s="4"/>
      <c r="U676" s="4"/>
      <c r="V676" s="5"/>
      <c r="W676" s="5"/>
      <c r="X676" s="5"/>
      <c r="Y676" s="5"/>
      <c r="Z676" s="4" t="s">
        <v>2963</v>
      </c>
      <c r="AA676" s="107">
        <v>41640</v>
      </c>
      <c r="AB676" s="107">
        <v>42278</v>
      </c>
      <c r="AC676" s="4" t="s">
        <v>26</v>
      </c>
      <c r="AD676" s="4" t="s">
        <v>5112</v>
      </c>
    </row>
    <row r="677" spans="1:30" ht="180.75" x14ac:dyDescent="0.25">
      <c r="A677" s="6">
        <v>2197878</v>
      </c>
      <c r="B677" s="7" t="s">
        <v>2137</v>
      </c>
      <c r="C677" s="7" t="s">
        <v>2138</v>
      </c>
      <c r="D677" s="7" t="s">
        <v>2147</v>
      </c>
      <c r="E677" s="7" t="s">
        <v>2147</v>
      </c>
      <c r="F677" s="7"/>
      <c r="G677" s="7" t="s">
        <v>3954</v>
      </c>
      <c r="H677" s="7" t="s">
        <v>22</v>
      </c>
      <c r="I677" s="7" t="s">
        <v>3955</v>
      </c>
      <c r="J677" s="7"/>
      <c r="K677" s="10">
        <v>180</v>
      </c>
      <c r="L677" s="8"/>
      <c r="M677" s="8"/>
      <c r="N677" s="8">
        <v>2.72</v>
      </c>
      <c r="O677" s="8">
        <v>0.05</v>
      </c>
      <c r="P677" s="105">
        <v>15</v>
      </c>
      <c r="Q677" s="8"/>
      <c r="R677" s="8"/>
      <c r="S677" s="8"/>
      <c r="T677" s="7"/>
      <c r="U677" s="4"/>
      <c r="V677" s="5"/>
      <c r="W677" s="5"/>
      <c r="X677" s="5"/>
      <c r="Y677" s="5"/>
      <c r="Z677" s="4" t="s">
        <v>2963</v>
      </c>
      <c r="AA677" s="107">
        <v>41588</v>
      </c>
      <c r="AB677" s="107">
        <v>41612</v>
      </c>
      <c r="AC677" s="4" t="s">
        <v>26</v>
      </c>
      <c r="AD677" s="4" t="s">
        <v>5113</v>
      </c>
    </row>
    <row r="678" spans="1:30" ht="180.75" x14ac:dyDescent="0.25">
      <c r="A678" s="3">
        <v>2197879</v>
      </c>
      <c r="B678" s="4" t="s">
        <v>2137</v>
      </c>
      <c r="C678" s="4" t="s">
        <v>2138</v>
      </c>
      <c r="D678" s="4" t="s">
        <v>2148</v>
      </c>
      <c r="E678" s="4" t="s">
        <v>2148</v>
      </c>
      <c r="F678" s="4"/>
      <c r="G678" s="4" t="s">
        <v>3954</v>
      </c>
      <c r="H678" s="4" t="s">
        <v>22</v>
      </c>
      <c r="I678" s="4" t="s">
        <v>3955</v>
      </c>
      <c r="J678" s="4"/>
      <c r="K678" s="9">
        <v>72</v>
      </c>
      <c r="L678" s="5"/>
      <c r="M678" s="5"/>
      <c r="N678" s="5">
        <v>2.4500000000000002</v>
      </c>
      <c r="O678" s="5">
        <v>0.05</v>
      </c>
      <c r="P678" s="106">
        <v>15</v>
      </c>
      <c r="Q678" s="5"/>
      <c r="R678" s="5"/>
      <c r="S678" s="5"/>
      <c r="T678" s="4"/>
      <c r="U678" s="4"/>
      <c r="V678" s="5"/>
      <c r="W678" s="5"/>
      <c r="X678" s="5"/>
      <c r="Y678" s="5"/>
      <c r="Z678" s="4" t="s">
        <v>2963</v>
      </c>
      <c r="AA678" s="107">
        <v>41588</v>
      </c>
      <c r="AB678" s="107">
        <v>41612</v>
      </c>
      <c r="AC678" s="4" t="s">
        <v>26</v>
      </c>
      <c r="AD678" s="4" t="s">
        <v>5114</v>
      </c>
    </row>
    <row r="679" spans="1:30" ht="180.75" x14ac:dyDescent="0.25">
      <c r="A679" s="6">
        <v>2197880</v>
      </c>
      <c r="B679" s="7" t="s">
        <v>2137</v>
      </c>
      <c r="C679" s="7" t="s">
        <v>2138</v>
      </c>
      <c r="D679" s="7" t="s">
        <v>2149</v>
      </c>
      <c r="E679" s="7" t="s">
        <v>2149</v>
      </c>
      <c r="F679" s="7"/>
      <c r="G679" s="7" t="s">
        <v>3954</v>
      </c>
      <c r="H679" s="7" t="s">
        <v>22</v>
      </c>
      <c r="I679" s="7" t="s">
        <v>3955</v>
      </c>
      <c r="J679" s="7"/>
      <c r="K679" s="10">
        <v>180</v>
      </c>
      <c r="L679" s="8"/>
      <c r="M679" s="8"/>
      <c r="N679" s="8">
        <v>2.62</v>
      </c>
      <c r="O679" s="8">
        <v>0.05</v>
      </c>
      <c r="P679" s="105">
        <v>15</v>
      </c>
      <c r="Q679" s="8"/>
      <c r="R679" s="8"/>
      <c r="S679" s="8"/>
      <c r="T679" s="7"/>
      <c r="U679" s="4"/>
      <c r="V679" s="5"/>
      <c r="W679" s="5"/>
      <c r="X679" s="5"/>
      <c r="Y679" s="5"/>
      <c r="Z679" s="4" t="s">
        <v>2963</v>
      </c>
      <c r="AA679" s="107">
        <v>41588</v>
      </c>
      <c r="AB679" s="107">
        <v>41612</v>
      </c>
      <c r="AC679" s="4" t="s">
        <v>26</v>
      </c>
      <c r="AD679" s="4" t="s">
        <v>5115</v>
      </c>
    </row>
    <row r="680" spans="1:30" ht="180.75" x14ac:dyDescent="0.25">
      <c r="A680" s="3">
        <v>2192130</v>
      </c>
      <c r="B680" s="4" t="s">
        <v>2137</v>
      </c>
      <c r="C680" s="4" t="s">
        <v>2138</v>
      </c>
      <c r="D680" s="4" t="s">
        <v>2150</v>
      </c>
      <c r="E680" s="4" t="s">
        <v>2150</v>
      </c>
      <c r="F680" s="4"/>
      <c r="G680" s="4" t="s">
        <v>3954</v>
      </c>
      <c r="H680" s="4" t="s">
        <v>22</v>
      </c>
      <c r="I680" s="4" t="s">
        <v>3955</v>
      </c>
      <c r="J680" s="4"/>
      <c r="K680" s="9">
        <v>270</v>
      </c>
      <c r="L680" s="5"/>
      <c r="M680" s="5"/>
      <c r="N680" s="5">
        <v>2.92</v>
      </c>
      <c r="O680" s="5">
        <v>0.12</v>
      </c>
      <c r="P680" s="106">
        <v>15</v>
      </c>
      <c r="Q680" s="5"/>
      <c r="R680" s="5"/>
      <c r="S680" s="5"/>
      <c r="T680" s="4"/>
      <c r="U680" s="4"/>
      <c r="V680" s="5"/>
      <c r="W680" s="5"/>
      <c r="X680" s="5"/>
      <c r="Y680" s="5"/>
      <c r="Z680" s="4" t="s">
        <v>2963</v>
      </c>
      <c r="AA680" s="107">
        <v>41579</v>
      </c>
      <c r="AB680" s="107">
        <v>41547</v>
      </c>
      <c r="AC680" s="4" t="s">
        <v>26</v>
      </c>
      <c r="AD680" s="4" t="s">
        <v>5116</v>
      </c>
    </row>
    <row r="681" spans="1:30" ht="108.75" x14ac:dyDescent="0.25">
      <c r="A681" s="6">
        <v>2264514</v>
      </c>
      <c r="B681" s="7" t="s">
        <v>2137</v>
      </c>
      <c r="C681" s="7" t="s">
        <v>2138</v>
      </c>
      <c r="D681" s="7" t="s">
        <v>2151</v>
      </c>
      <c r="E681" s="7" t="s">
        <v>2151</v>
      </c>
      <c r="F681" s="7"/>
      <c r="G681" s="7" t="s">
        <v>3954</v>
      </c>
      <c r="H681" s="7" t="s">
        <v>22</v>
      </c>
      <c r="I681" s="7" t="s">
        <v>3955</v>
      </c>
      <c r="J681" s="7"/>
      <c r="K681" s="10">
        <v>54</v>
      </c>
      <c r="L681" s="8"/>
      <c r="M681" s="8"/>
      <c r="N681" s="8">
        <v>0.91</v>
      </c>
      <c r="O681" s="8">
        <v>0.05</v>
      </c>
      <c r="P681" s="105">
        <v>15</v>
      </c>
      <c r="Q681" s="8"/>
      <c r="R681" s="8"/>
      <c r="S681" s="8"/>
      <c r="T681" s="7"/>
      <c r="U681" s="4"/>
      <c r="V681" s="5"/>
      <c r="W681" s="5"/>
      <c r="X681" s="5"/>
      <c r="Y681" s="5"/>
      <c r="Z681" s="4" t="s">
        <v>2963</v>
      </c>
      <c r="AA681" s="107">
        <v>42521</v>
      </c>
      <c r="AB681" s="107">
        <v>42439</v>
      </c>
      <c r="AC681" s="4" t="s">
        <v>250</v>
      </c>
      <c r="AD681" s="4" t="s">
        <v>5117</v>
      </c>
    </row>
    <row r="682" spans="1:30" ht="180.75" x14ac:dyDescent="0.25">
      <c r="A682" s="3">
        <v>2188073</v>
      </c>
      <c r="B682" s="4" t="s">
        <v>2137</v>
      </c>
      <c r="C682" s="4" t="s">
        <v>2138</v>
      </c>
      <c r="D682" s="4" t="s">
        <v>2152</v>
      </c>
      <c r="E682" s="4" t="s">
        <v>2152</v>
      </c>
      <c r="F682" s="4"/>
      <c r="G682" s="4" t="s">
        <v>3954</v>
      </c>
      <c r="H682" s="4" t="s">
        <v>22</v>
      </c>
      <c r="I682" s="4" t="s">
        <v>3955</v>
      </c>
      <c r="J682" s="4"/>
      <c r="K682" s="9">
        <v>120</v>
      </c>
      <c r="L682" s="5"/>
      <c r="M682" s="5"/>
      <c r="N682" s="5">
        <v>1.25</v>
      </c>
      <c r="O682" s="5">
        <v>0.17</v>
      </c>
      <c r="P682" s="106">
        <v>15</v>
      </c>
      <c r="Q682" s="5"/>
      <c r="R682" s="5"/>
      <c r="S682" s="5"/>
      <c r="T682" s="4"/>
      <c r="U682" s="4"/>
      <c r="V682" s="5"/>
      <c r="W682" s="5"/>
      <c r="X682" s="5"/>
      <c r="Y682" s="5"/>
      <c r="Z682" s="4" t="s">
        <v>4590</v>
      </c>
      <c r="AA682" s="107">
        <v>41572</v>
      </c>
      <c r="AB682" s="107">
        <v>41493</v>
      </c>
      <c r="AC682" s="4" t="s">
        <v>26</v>
      </c>
      <c r="AD682" s="4" t="s">
        <v>5118</v>
      </c>
    </row>
    <row r="683" spans="1:30" ht="180.75" x14ac:dyDescent="0.25">
      <c r="A683" s="6">
        <v>2188066</v>
      </c>
      <c r="B683" s="7" t="s">
        <v>2137</v>
      </c>
      <c r="C683" s="7" t="s">
        <v>2138</v>
      </c>
      <c r="D683" s="7" t="s">
        <v>2153</v>
      </c>
      <c r="E683" s="7" t="s">
        <v>2153</v>
      </c>
      <c r="F683" s="7"/>
      <c r="G683" s="7" t="s">
        <v>3954</v>
      </c>
      <c r="H683" s="7" t="s">
        <v>22</v>
      </c>
      <c r="I683" s="7" t="s">
        <v>3955</v>
      </c>
      <c r="J683" s="7"/>
      <c r="K683" s="10">
        <v>160</v>
      </c>
      <c r="L683" s="8"/>
      <c r="M683" s="8"/>
      <c r="N683" s="8">
        <v>1.25</v>
      </c>
      <c r="O683" s="8">
        <v>0.17</v>
      </c>
      <c r="P683" s="105">
        <v>15</v>
      </c>
      <c r="Q683" s="8"/>
      <c r="R683" s="8"/>
      <c r="S683" s="8"/>
      <c r="T683" s="7"/>
      <c r="U683" s="4"/>
      <c r="V683" s="5"/>
      <c r="W683" s="5"/>
      <c r="X683" s="5"/>
      <c r="Y683" s="5"/>
      <c r="Z683" s="4" t="s">
        <v>4590</v>
      </c>
      <c r="AA683" s="107">
        <v>41572</v>
      </c>
      <c r="AB683" s="107">
        <v>41493</v>
      </c>
      <c r="AC683" s="4" t="s">
        <v>26</v>
      </c>
      <c r="AD683" s="4" t="s">
        <v>5119</v>
      </c>
    </row>
    <row r="684" spans="1:30" ht="180.75" x14ac:dyDescent="0.25">
      <c r="A684" s="3">
        <v>2188068</v>
      </c>
      <c r="B684" s="4" t="s">
        <v>2137</v>
      </c>
      <c r="C684" s="4" t="s">
        <v>2138</v>
      </c>
      <c r="D684" s="4" t="s">
        <v>2154</v>
      </c>
      <c r="E684" s="4" t="s">
        <v>2154</v>
      </c>
      <c r="F684" s="4"/>
      <c r="G684" s="4" t="s">
        <v>3954</v>
      </c>
      <c r="H684" s="4" t="s">
        <v>22</v>
      </c>
      <c r="I684" s="4" t="s">
        <v>3955</v>
      </c>
      <c r="J684" s="4"/>
      <c r="K684" s="9">
        <v>120</v>
      </c>
      <c r="L684" s="5"/>
      <c r="M684" s="5"/>
      <c r="N684" s="5">
        <v>1.28</v>
      </c>
      <c r="O684" s="5">
        <v>0.16</v>
      </c>
      <c r="P684" s="106">
        <v>15</v>
      </c>
      <c r="Q684" s="5"/>
      <c r="R684" s="5"/>
      <c r="S684" s="5"/>
      <c r="T684" s="4"/>
      <c r="U684" s="4"/>
      <c r="V684" s="5"/>
      <c r="W684" s="5"/>
      <c r="X684" s="5"/>
      <c r="Y684" s="5"/>
      <c r="Z684" s="4" t="s">
        <v>4590</v>
      </c>
      <c r="AA684" s="107">
        <v>41572</v>
      </c>
      <c r="AB684" s="107">
        <v>41493</v>
      </c>
      <c r="AC684" s="4" t="s">
        <v>26</v>
      </c>
      <c r="AD684" s="4" t="s">
        <v>5120</v>
      </c>
    </row>
    <row r="685" spans="1:30" ht="180.75" x14ac:dyDescent="0.25">
      <c r="A685" s="6">
        <v>2188070</v>
      </c>
      <c r="B685" s="7" t="s">
        <v>2137</v>
      </c>
      <c r="C685" s="7" t="s">
        <v>2138</v>
      </c>
      <c r="D685" s="7" t="s">
        <v>2155</v>
      </c>
      <c r="E685" s="7" t="s">
        <v>2155</v>
      </c>
      <c r="F685" s="7"/>
      <c r="G685" s="7" t="s">
        <v>3954</v>
      </c>
      <c r="H685" s="7" t="s">
        <v>22</v>
      </c>
      <c r="I685" s="7" t="s">
        <v>3955</v>
      </c>
      <c r="J685" s="7"/>
      <c r="K685" s="10">
        <v>160</v>
      </c>
      <c r="L685" s="8"/>
      <c r="M685" s="8"/>
      <c r="N685" s="8">
        <v>1.28</v>
      </c>
      <c r="O685" s="8">
        <v>0.16</v>
      </c>
      <c r="P685" s="105">
        <v>15</v>
      </c>
      <c r="Q685" s="8"/>
      <c r="R685" s="8"/>
      <c r="S685" s="8"/>
      <c r="T685" s="7"/>
      <c r="U685" s="4"/>
      <c r="V685" s="5"/>
      <c r="W685" s="5"/>
      <c r="X685" s="5"/>
      <c r="Y685" s="5"/>
      <c r="Z685" s="4" t="s">
        <v>4590</v>
      </c>
      <c r="AA685" s="107">
        <v>41572</v>
      </c>
      <c r="AB685" s="107">
        <v>41493</v>
      </c>
      <c r="AC685" s="4" t="s">
        <v>26</v>
      </c>
      <c r="AD685" s="4" t="s">
        <v>5121</v>
      </c>
    </row>
    <row r="686" spans="1:30" ht="108.75" x14ac:dyDescent="0.25">
      <c r="A686" s="3">
        <v>2288479</v>
      </c>
      <c r="B686" s="4" t="s">
        <v>2137</v>
      </c>
      <c r="C686" s="4" t="s">
        <v>2138</v>
      </c>
      <c r="D686" s="4" t="s">
        <v>2156</v>
      </c>
      <c r="E686" s="4" t="s">
        <v>2156</v>
      </c>
      <c r="F686" s="4"/>
      <c r="G686" s="4" t="s">
        <v>3954</v>
      </c>
      <c r="H686" s="4" t="s">
        <v>22</v>
      </c>
      <c r="I686" s="4" t="s">
        <v>3955</v>
      </c>
      <c r="J686" s="4"/>
      <c r="K686" s="9">
        <v>200</v>
      </c>
      <c r="L686" s="5"/>
      <c r="M686" s="5"/>
      <c r="N686" s="5">
        <v>1.33</v>
      </c>
      <c r="O686" s="5">
        <v>0.11</v>
      </c>
      <c r="P686" s="106">
        <v>15</v>
      </c>
      <c r="Q686" s="5"/>
      <c r="R686" s="5"/>
      <c r="S686" s="5"/>
      <c r="T686" s="4"/>
      <c r="U686" s="4"/>
      <c r="V686" s="5"/>
      <c r="W686" s="5"/>
      <c r="X686" s="5"/>
      <c r="Y686" s="5"/>
      <c r="Z686" s="4" t="s">
        <v>4590</v>
      </c>
      <c r="AA686" s="107">
        <v>42807</v>
      </c>
      <c r="AB686" s="107">
        <v>42747</v>
      </c>
      <c r="AC686" s="4" t="s">
        <v>250</v>
      </c>
      <c r="AD686" s="4" t="s">
        <v>5122</v>
      </c>
    </row>
    <row r="687" spans="1:30" ht="108.75" x14ac:dyDescent="0.25">
      <c r="A687" s="6">
        <v>2288481</v>
      </c>
      <c r="B687" s="7" t="s">
        <v>2137</v>
      </c>
      <c r="C687" s="7" t="s">
        <v>2138</v>
      </c>
      <c r="D687" s="7" t="s">
        <v>2157</v>
      </c>
      <c r="E687" s="7" t="s">
        <v>2157</v>
      </c>
      <c r="F687" s="7"/>
      <c r="G687" s="7" t="s">
        <v>3954</v>
      </c>
      <c r="H687" s="7" t="s">
        <v>22</v>
      </c>
      <c r="I687" s="7" t="s">
        <v>3955</v>
      </c>
      <c r="J687" s="7"/>
      <c r="K687" s="10">
        <v>200</v>
      </c>
      <c r="L687" s="8"/>
      <c r="M687" s="8"/>
      <c r="N687" s="8">
        <v>1.33</v>
      </c>
      <c r="O687" s="8">
        <v>0.11</v>
      </c>
      <c r="P687" s="105">
        <v>15</v>
      </c>
      <c r="Q687" s="8"/>
      <c r="R687" s="8"/>
      <c r="S687" s="8"/>
      <c r="T687" s="7"/>
      <c r="U687" s="4"/>
      <c r="V687" s="5"/>
      <c r="W687" s="5"/>
      <c r="X687" s="5"/>
      <c r="Y687" s="5"/>
      <c r="Z687" s="4" t="s">
        <v>4590</v>
      </c>
      <c r="AA687" s="107">
        <v>42807</v>
      </c>
      <c r="AB687" s="107">
        <v>42747</v>
      </c>
      <c r="AC687" s="4" t="s">
        <v>250</v>
      </c>
      <c r="AD687" s="4" t="s">
        <v>5123</v>
      </c>
    </row>
    <row r="688" spans="1:30" ht="108.75" x14ac:dyDescent="0.25">
      <c r="A688" s="3">
        <v>2288482</v>
      </c>
      <c r="B688" s="4" t="s">
        <v>2137</v>
      </c>
      <c r="C688" s="4" t="s">
        <v>2138</v>
      </c>
      <c r="D688" s="4" t="s">
        <v>2158</v>
      </c>
      <c r="E688" s="4" t="s">
        <v>2158</v>
      </c>
      <c r="F688" s="4"/>
      <c r="G688" s="4" t="s">
        <v>3954</v>
      </c>
      <c r="H688" s="4" t="s">
        <v>22</v>
      </c>
      <c r="I688" s="4" t="s">
        <v>3955</v>
      </c>
      <c r="J688" s="4"/>
      <c r="K688" s="9">
        <v>200</v>
      </c>
      <c r="L688" s="5"/>
      <c r="M688" s="5"/>
      <c r="N688" s="5">
        <v>1.33</v>
      </c>
      <c r="O688" s="5">
        <v>0.11</v>
      </c>
      <c r="P688" s="106">
        <v>15</v>
      </c>
      <c r="Q688" s="5"/>
      <c r="R688" s="5"/>
      <c r="S688" s="5"/>
      <c r="T688" s="4"/>
      <c r="U688" s="4"/>
      <c r="V688" s="5"/>
      <c r="W688" s="5"/>
      <c r="X688" s="5"/>
      <c r="Y688" s="5"/>
      <c r="Z688" s="4" t="s">
        <v>4590</v>
      </c>
      <c r="AA688" s="107">
        <v>42807</v>
      </c>
      <c r="AB688" s="107">
        <v>42747</v>
      </c>
      <c r="AC688" s="4" t="s">
        <v>250</v>
      </c>
      <c r="AD688" s="4" t="s">
        <v>5124</v>
      </c>
    </row>
    <row r="689" spans="1:30" ht="108.75" x14ac:dyDescent="0.25">
      <c r="A689" s="6">
        <v>2288480</v>
      </c>
      <c r="B689" s="7" t="s">
        <v>2137</v>
      </c>
      <c r="C689" s="7" t="s">
        <v>2138</v>
      </c>
      <c r="D689" s="7" t="s">
        <v>2159</v>
      </c>
      <c r="E689" s="7" t="s">
        <v>2159</v>
      </c>
      <c r="F689" s="7"/>
      <c r="G689" s="7" t="s">
        <v>3954</v>
      </c>
      <c r="H689" s="7" t="s">
        <v>22</v>
      </c>
      <c r="I689" s="7" t="s">
        <v>3955</v>
      </c>
      <c r="J689" s="7"/>
      <c r="K689" s="10">
        <v>200</v>
      </c>
      <c r="L689" s="8"/>
      <c r="M689" s="8"/>
      <c r="N689" s="8">
        <v>1.33</v>
      </c>
      <c r="O689" s="8">
        <v>0.11</v>
      </c>
      <c r="P689" s="105">
        <v>15</v>
      </c>
      <c r="Q689" s="8"/>
      <c r="R689" s="8"/>
      <c r="S689" s="8"/>
      <c r="T689" s="7"/>
      <c r="U689" s="4"/>
      <c r="V689" s="5"/>
      <c r="W689" s="5"/>
      <c r="X689" s="5"/>
      <c r="Y689" s="5"/>
      <c r="Z689" s="4" t="s">
        <v>4590</v>
      </c>
      <c r="AA689" s="107">
        <v>42807</v>
      </c>
      <c r="AB689" s="107">
        <v>42747</v>
      </c>
      <c r="AC689" s="4" t="s">
        <v>250</v>
      </c>
      <c r="AD689" s="4" t="s">
        <v>5125</v>
      </c>
    </row>
    <row r="690" spans="1:30" ht="108.75" x14ac:dyDescent="0.25">
      <c r="A690" s="3">
        <v>2288483</v>
      </c>
      <c r="B690" s="4" t="s">
        <v>2137</v>
      </c>
      <c r="C690" s="4" t="s">
        <v>2138</v>
      </c>
      <c r="D690" s="4" t="s">
        <v>2160</v>
      </c>
      <c r="E690" s="4" t="s">
        <v>2160</v>
      </c>
      <c r="F690" s="4"/>
      <c r="G690" s="4" t="s">
        <v>3954</v>
      </c>
      <c r="H690" s="4" t="s">
        <v>22</v>
      </c>
      <c r="I690" s="4" t="s">
        <v>3955</v>
      </c>
      <c r="J690" s="4"/>
      <c r="K690" s="9">
        <v>200</v>
      </c>
      <c r="L690" s="5"/>
      <c r="M690" s="5"/>
      <c r="N690" s="5">
        <v>1.31</v>
      </c>
      <c r="O690" s="5">
        <v>0.12</v>
      </c>
      <c r="P690" s="106">
        <v>15</v>
      </c>
      <c r="Q690" s="5"/>
      <c r="R690" s="5"/>
      <c r="S690" s="5"/>
      <c r="T690" s="4"/>
      <c r="U690" s="4"/>
      <c r="V690" s="5"/>
      <c r="W690" s="5"/>
      <c r="X690" s="5"/>
      <c r="Y690" s="5"/>
      <c r="Z690" s="4" t="s">
        <v>4590</v>
      </c>
      <c r="AA690" s="107">
        <v>42807</v>
      </c>
      <c r="AB690" s="107">
        <v>42747</v>
      </c>
      <c r="AC690" s="4" t="s">
        <v>250</v>
      </c>
      <c r="AD690" s="4" t="s">
        <v>5126</v>
      </c>
    </row>
    <row r="691" spans="1:30" ht="108.75" x14ac:dyDescent="0.25">
      <c r="A691" s="6">
        <v>2288485</v>
      </c>
      <c r="B691" s="7" t="s">
        <v>2137</v>
      </c>
      <c r="C691" s="7" t="s">
        <v>2138</v>
      </c>
      <c r="D691" s="7" t="s">
        <v>2161</v>
      </c>
      <c r="E691" s="7" t="s">
        <v>2161</v>
      </c>
      <c r="F691" s="7"/>
      <c r="G691" s="7" t="s">
        <v>3954</v>
      </c>
      <c r="H691" s="7" t="s">
        <v>22</v>
      </c>
      <c r="I691" s="7" t="s">
        <v>3955</v>
      </c>
      <c r="J691" s="7"/>
      <c r="K691" s="10">
        <v>200</v>
      </c>
      <c r="L691" s="8"/>
      <c r="M691" s="8"/>
      <c r="N691" s="8">
        <v>1.31</v>
      </c>
      <c r="O691" s="8">
        <v>0.12</v>
      </c>
      <c r="P691" s="105">
        <v>15</v>
      </c>
      <c r="Q691" s="8"/>
      <c r="R691" s="8"/>
      <c r="S691" s="8"/>
      <c r="T691" s="7"/>
      <c r="U691" s="4"/>
      <c r="V691" s="5"/>
      <c r="W691" s="5"/>
      <c r="X691" s="5"/>
      <c r="Y691" s="5"/>
      <c r="Z691" s="4" t="s">
        <v>4590</v>
      </c>
      <c r="AA691" s="107">
        <v>42807</v>
      </c>
      <c r="AB691" s="107">
        <v>42747</v>
      </c>
      <c r="AC691" s="4" t="s">
        <v>250</v>
      </c>
      <c r="AD691" s="4" t="s">
        <v>5127</v>
      </c>
    </row>
    <row r="692" spans="1:30" ht="108.75" x14ac:dyDescent="0.25">
      <c r="A692" s="3">
        <v>2288486</v>
      </c>
      <c r="B692" s="4" t="s">
        <v>2137</v>
      </c>
      <c r="C692" s="4" t="s">
        <v>2138</v>
      </c>
      <c r="D692" s="4" t="s">
        <v>2162</v>
      </c>
      <c r="E692" s="4" t="s">
        <v>2162</v>
      </c>
      <c r="F692" s="4"/>
      <c r="G692" s="4" t="s">
        <v>3954</v>
      </c>
      <c r="H692" s="4" t="s">
        <v>22</v>
      </c>
      <c r="I692" s="4" t="s">
        <v>3955</v>
      </c>
      <c r="J692" s="4"/>
      <c r="K692" s="9">
        <v>200</v>
      </c>
      <c r="L692" s="5"/>
      <c r="M692" s="5"/>
      <c r="N692" s="5">
        <v>1.31</v>
      </c>
      <c r="O692" s="5">
        <v>0.12</v>
      </c>
      <c r="P692" s="106">
        <v>15</v>
      </c>
      <c r="Q692" s="5"/>
      <c r="R692" s="5"/>
      <c r="S692" s="5"/>
      <c r="T692" s="4"/>
      <c r="U692" s="4"/>
      <c r="V692" s="5"/>
      <c r="W692" s="5"/>
      <c r="X692" s="5"/>
      <c r="Y692" s="5"/>
      <c r="Z692" s="4" t="s">
        <v>4590</v>
      </c>
      <c r="AA692" s="107">
        <v>42807</v>
      </c>
      <c r="AB692" s="107">
        <v>42747</v>
      </c>
      <c r="AC692" s="4" t="s">
        <v>250</v>
      </c>
      <c r="AD692" s="4" t="s">
        <v>5128</v>
      </c>
    </row>
    <row r="693" spans="1:30" ht="108.75" x14ac:dyDescent="0.25">
      <c r="A693" s="6">
        <v>2288484</v>
      </c>
      <c r="B693" s="7" t="s">
        <v>2137</v>
      </c>
      <c r="C693" s="7" t="s">
        <v>2138</v>
      </c>
      <c r="D693" s="7" t="s">
        <v>2163</v>
      </c>
      <c r="E693" s="7" t="s">
        <v>2163</v>
      </c>
      <c r="F693" s="7"/>
      <c r="G693" s="7" t="s">
        <v>3954</v>
      </c>
      <c r="H693" s="7" t="s">
        <v>22</v>
      </c>
      <c r="I693" s="7" t="s">
        <v>3955</v>
      </c>
      <c r="J693" s="7"/>
      <c r="K693" s="10">
        <v>200</v>
      </c>
      <c r="L693" s="8"/>
      <c r="M693" s="8"/>
      <c r="N693" s="8">
        <v>1.31</v>
      </c>
      <c r="O693" s="8">
        <v>0.12</v>
      </c>
      <c r="P693" s="105">
        <v>15</v>
      </c>
      <c r="Q693" s="8"/>
      <c r="R693" s="8"/>
      <c r="S693" s="8"/>
      <c r="T693" s="7"/>
      <c r="U693" s="4"/>
      <c r="V693" s="5"/>
      <c r="W693" s="5"/>
      <c r="X693" s="5"/>
      <c r="Y693" s="5"/>
      <c r="Z693" s="4" t="s">
        <v>4590</v>
      </c>
      <c r="AA693" s="107">
        <v>42807</v>
      </c>
      <c r="AB693" s="107">
        <v>42747</v>
      </c>
      <c r="AC693" s="4" t="s">
        <v>250</v>
      </c>
      <c r="AD693" s="4" t="s">
        <v>5129</v>
      </c>
    </row>
    <row r="694" spans="1:30" ht="108.75" x14ac:dyDescent="0.25">
      <c r="A694" s="3">
        <v>2288487</v>
      </c>
      <c r="B694" s="4" t="s">
        <v>2137</v>
      </c>
      <c r="C694" s="4" t="s">
        <v>2138</v>
      </c>
      <c r="D694" s="4" t="s">
        <v>2164</v>
      </c>
      <c r="E694" s="4" t="s">
        <v>2164</v>
      </c>
      <c r="F694" s="4"/>
      <c r="G694" s="4" t="s">
        <v>3954</v>
      </c>
      <c r="H694" s="4" t="s">
        <v>22</v>
      </c>
      <c r="I694" s="4" t="s">
        <v>3955</v>
      </c>
      <c r="J694" s="4"/>
      <c r="K694" s="9">
        <v>75</v>
      </c>
      <c r="L694" s="5"/>
      <c r="M694" s="5"/>
      <c r="N694" s="5">
        <v>1.31</v>
      </c>
      <c r="O694" s="5">
        <v>0.12</v>
      </c>
      <c r="P694" s="106">
        <v>15</v>
      </c>
      <c r="Q694" s="5"/>
      <c r="R694" s="5"/>
      <c r="S694" s="5"/>
      <c r="T694" s="4"/>
      <c r="U694" s="4"/>
      <c r="V694" s="5"/>
      <c r="W694" s="5"/>
      <c r="X694" s="5"/>
      <c r="Y694" s="5"/>
      <c r="Z694" s="4" t="s">
        <v>4590</v>
      </c>
      <c r="AA694" s="107">
        <v>42807</v>
      </c>
      <c r="AB694" s="107">
        <v>42747</v>
      </c>
      <c r="AC694" s="4" t="s">
        <v>250</v>
      </c>
      <c r="AD694" s="4" t="s">
        <v>5130</v>
      </c>
    </row>
    <row r="695" spans="1:30" ht="108.75" x14ac:dyDescent="0.25">
      <c r="A695" s="6">
        <v>2288489</v>
      </c>
      <c r="B695" s="7" t="s">
        <v>2137</v>
      </c>
      <c r="C695" s="7" t="s">
        <v>2138</v>
      </c>
      <c r="D695" s="7" t="s">
        <v>2165</v>
      </c>
      <c r="E695" s="7" t="s">
        <v>2165</v>
      </c>
      <c r="F695" s="7"/>
      <c r="G695" s="7" t="s">
        <v>3954</v>
      </c>
      <c r="H695" s="7" t="s">
        <v>22</v>
      </c>
      <c r="I695" s="7" t="s">
        <v>3955</v>
      </c>
      <c r="J695" s="7"/>
      <c r="K695" s="10">
        <v>75</v>
      </c>
      <c r="L695" s="8"/>
      <c r="M695" s="8"/>
      <c r="N695" s="8">
        <v>1.31</v>
      </c>
      <c r="O695" s="8">
        <v>0.12</v>
      </c>
      <c r="P695" s="105">
        <v>15</v>
      </c>
      <c r="Q695" s="8"/>
      <c r="R695" s="8"/>
      <c r="S695" s="8"/>
      <c r="T695" s="7"/>
      <c r="U695" s="4"/>
      <c r="V695" s="5"/>
      <c r="W695" s="5"/>
      <c r="X695" s="5"/>
      <c r="Y695" s="5"/>
      <c r="Z695" s="4" t="s">
        <v>4590</v>
      </c>
      <c r="AA695" s="107">
        <v>42807</v>
      </c>
      <c r="AB695" s="107">
        <v>42747</v>
      </c>
      <c r="AC695" s="4" t="s">
        <v>250</v>
      </c>
      <c r="AD695" s="4" t="s">
        <v>5131</v>
      </c>
    </row>
    <row r="696" spans="1:30" ht="108.75" x14ac:dyDescent="0.25">
      <c r="A696" s="3">
        <v>2288490</v>
      </c>
      <c r="B696" s="4" t="s">
        <v>2137</v>
      </c>
      <c r="C696" s="4" t="s">
        <v>2138</v>
      </c>
      <c r="D696" s="4" t="s">
        <v>2166</v>
      </c>
      <c r="E696" s="4" t="s">
        <v>2166</v>
      </c>
      <c r="F696" s="4"/>
      <c r="G696" s="4" t="s">
        <v>3954</v>
      </c>
      <c r="H696" s="4" t="s">
        <v>22</v>
      </c>
      <c r="I696" s="4" t="s">
        <v>3955</v>
      </c>
      <c r="J696" s="4"/>
      <c r="K696" s="9">
        <v>75</v>
      </c>
      <c r="L696" s="5"/>
      <c r="M696" s="5"/>
      <c r="N696" s="5">
        <v>1.31</v>
      </c>
      <c r="O696" s="5">
        <v>0.12</v>
      </c>
      <c r="P696" s="106">
        <v>15</v>
      </c>
      <c r="Q696" s="5"/>
      <c r="R696" s="5"/>
      <c r="S696" s="5"/>
      <c r="T696" s="4"/>
      <c r="U696" s="4"/>
      <c r="V696" s="5"/>
      <c r="W696" s="5"/>
      <c r="X696" s="5"/>
      <c r="Y696" s="5"/>
      <c r="Z696" s="4" t="s">
        <v>4590</v>
      </c>
      <c r="AA696" s="107">
        <v>42807</v>
      </c>
      <c r="AB696" s="107">
        <v>42747</v>
      </c>
      <c r="AC696" s="4" t="s">
        <v>250</v>
      </c>
      <c r="AD696" s="4" t="s">
        <v>5132</v>
      </c>
    </row>
    <row r="697" spans="1:30" ht="108.75" x14ac:dyDescent="0.25">
      <c r="A697" s="6">
        <v>2288488</v>
      </c>
      <c r="B697" s="7" t="s">
        <v>2137</v>
      </c>
      <c r="C697" s="7" t="s">
        <v>2138</v>
      </c>
      <c r="D697" s="7" t="s">
        <v>2167</v>
      </c>
      <c r="E697" s="7" t="s">
        <v>2167</v>
      </c>
      <c r="F697" s="7"/>
      <c r="G697" s="7" t="s">
        <v>3954</v>
      </c>
      <c r="H697" s="7" t="s">
        <v>22</v>
      </c>
      <c r="I697" s="7" t="s">
        <v>3955</v>
      </c>
      <c r="J697" s="7"/>
      <c r="K697" s="10">
        <v>75</v>
      </c>
      <c r="L697" s="8"/>
      <c r="M697" s="8"/>
      <c r="N697" s="8">
        <v>1.31</v>
      </c>
      <c r="O697" s="8">
        <v>0.12</v>
      </c>
      <c r="P697" s="105">
        <v>15</v>
      </c>
      <c r="Q697" s="8"/>
      <c r="R697" s="8"/>
      <c r="S697" s="8"/>
      <c r="T697" s="7"/>
      <c r="U697" s="4"/>
      <c r="V697" s="5"/>
      <c r="W697" s="5"/>
      <c r="X697" s="5"/>
      <c r="Y697" s="5"/>
      <c r="Z697" s="4" t="s">
        <v>4590</v>
      </c>
      <c r="AA697" s="107">
        <v>42807</v>
      </c>
      <c r="AB697" s="107">
        <v>42747</v>
      </c>
      <c r="AC697" s="4" t="s">
        <v>250</v>
      </c>
      <c r="AD697" s="4" t="s">
        <v>5133</v>
      </c>
    </row>
    <row r="698" spans="1:30" ht="120.75" x14ac:dyDescent="0.25">
      <c r="A698" s="3">
        <v>2209042</v>
      </c>
      <c r="B698" s="4" t="s">
        <v>2137</v>
      </c>
      <c r="C698" s="4" t="s">
        <v>2138</v>
      </c>
      <c r="D698" s="4" t="s">
        <v>2168</v>
      </c>
      <c r="E698" s="4" t="s">
        <v>2168</v>
      </c>
      <c r="F698" s="4"/>
      <c r="G698" s="4" t="s">
        <v>3954</v>
      </c>
      <c r="H698" s="4" t="s">
        <v>22</v>
      </c>
      <c r="I698" s="4" t="s">
        <v>3955</v>
      </c>
      <c r="J698" s="4"/>
      <c r="K698" s="9">
        <v>12</v>
      </c>
      <c r="L698" s="5"/>
      <c r="M698" s="5"/>
      <c r="N698" s="5">
        <v>1.57</v>
      </c>
      <c r="O698" s="5">
        <v>0.03</v>
      </c>
      <c r="P698" s="106">
        <v>1</v>
      </c>
      <c r="Q698" s="5"/>
      <c r="R698" s="5"/>
      <c r="S698" s="5"/>
      <c r="T698" s="4"/>
      <c r="U698" s="4"/>
      <c r="V698" s="5"/>
      <c r="W698" s="5"/>
      <c r="X698" s="5"/>
      <c r="Y698" s="5"/>
      <c r="Z698" s="4" t="s">
        <v>2963</v>
      </c>
      <c r="AA698" s="107">
        <v>41800</v>
      </c>
      <c r="AB698" s="107">
        <v>41746</v>
      </c>
      <c r="AC698" s="4" t="s">
        <v>26</v>
      </c>
      <c r="AD698" s="4" t="s">
        <v>5134</v>
      </c>
    </row>
    <row r="699" spans="1:30" ht="168.75" x14ac:dyDescent="0.25">
      <c r="A699" s="6">
        <v>2194517</v>
      </c>
      <c r="B699" s="7" t="s">
        <v>2137</v>
      </c>
      <c r="C699" s="7" t="s">
        <v>2138</v>
      </c>
      <c r="D699" s="7" t="s">
        <v>2169</v>
      </c>
      <c r="E699" s="7" t="s">
        <v>2169</v>
      </c>
      <c r="F699" s="7"/>
      <c r="G699" s="7" t="s">
        <v>3954</v>
      </c>
      <c r="H699" s="7" t="s">
        <v>22</v>
      </c>
      <c r="I699" s="7" t="s">
        <v>3955</v>
      </c>
      <c r="J699" s="7"/>
      <c r="K699" s="10">
        <v>50</v>
      </c>
      <c r="L699" s="8"/>
      <c r="M699" s="8"/>
      <c r="N699" s="8">
        <v>1.39</v>
      </c>
      <c r="O699" s="8">
        <v>0.17</v>
      </c>
      <c r="P699" s="105">
        <v>15</v>
      </c>
      <c r="Q699" s="8"/>
      <c r="R699" s="8"/>
      <c r="S699" s="8"/>
      <c r="T699" s="7"/>
      <c r="U699" s="4"/>
      <c r="V699" s="5"/>
      <c r="W699" s="5"/>
      <c r="X699" s="5"/>
      <c r="Y699" s="5"/>
      <c r="Z699" s="4" t="s">
        <v>4590</v>
      </c>
      <c r="AA699" s="107">
        <v>41640</v>
      </c>
      <c r="AB699" s="107">
        <v>41583</v>
      </c>
      <c r="AC699" s="4" t="s">
        <v>26</v>
      </c>
      <c r="AD699" s="4" t="s">
        <v>5135</v>
      </c>
    </row>
    <row r="700" spans="1:30" ht="168.75" x14ac:dyDescent="0.25">
      <c r="A700" s="3">
        <v>2197881</v>
      </c>
      <c r="B700" s="4" t="s">
        <v>2137</v>
      </c>
      <c r="C700" s="4" t="s">
        <v>2138</v>
      </c>
      <c r="D700" s="4" t="s">
        <v>2170</v>
      </c>
      <c r="E700" s="4" t="s">
        <v>2170</v>
      </c>
      <c r="F700" s="4"/>
      <c r="G700" s="4" t="s">
        <v>3954</v>
      </c>
      <c r="H700" s="4" t="s">
        <v>22</v>
      </c>
      <c r="I700" s="4" t="s">
        <v>3955</v>
      </c>
      <c r="J700" s="4"/>
      <c r="K700" s="9">
        <v>50</v>
      </c>
      <c r="L700" s="5"/>
      <c r="M700" s="5"/>
      <c r="N700" s="5">
        <v>1.99</v>
      </c>
      <c r="O700" s="5">
        <v>0.17</v>
      </c>
      <c r="P700" s="106">
        <v>15</v>
      </c>
      <c r="Q700" s="5"/>
      <c r="R700" s="5"/>
      <c r="S700" s="5"/>
      <c r="T700" s="4"/>
      <c r="U700" s="4"/>
      <c r="V700" s="5"/>
      <c r="W700" s="5"/>
      <c r="X700" s="5"/>
      <c r="Y700" s="5"/>
      <c r="Z700" s="4" t="s">
        <v>4590</v>
      </c>
      <c r="AA700" s="107">
        <v>41640</v>
      </c>
      <c r="AB700" s="107">
        <v>41612</v>
      </c>
      <c r="AC700" s="4" t="s">
        <v>26</v>
      </c>
      <c r="AD700" s="4" t="s">
        <v>5136</v>
      </c>
    </row>
    <row r="701" spans="1:30" ht="120.75" x14ac:dyDescent="0.25">
      <c r="A701" s="6">
        <v>2244946</v>
      </c>
      <c r="B701" s="7" t="s">
        <v>2137</v>
      </c>
      <c r="C701" s="7" t="s">
        <v>2138</v>
      </c>
      <c r="D701" s="7" t="s">
        <v>2171</v>
      </c>
      <c r="E701" s="7" t="s">
        <v>2171</v>
      </c>
      <c r="F701" s="7"/>
      <c r="G701" s="7" t="s">
        <v>3954</v>
      </c>
      <c r="H701" s="7" t="s">
        <v>22</v>
      </c>
      <c r="I701" s="7" t="s">
        <v>3955</v>
      </c>
      <c r="J701" s="7"/>
      <c r="K701" s="10">
        <v>100</v>
      </c>
      <c r="L701" s="8"/>
      <c r="M701" s="8"/>
      <c r="N701" s="8">
        <v>-2.27</v>
      </c>
      <c r="O701" s="8">
        <v>0</v>
      </c>
      <c r="P701" s="105">
        <v>15</v>
      </c>
      <c r="Q701" s="8"/>
      <c r="R701" s="8"/>
      <c r="S701" s="8"/>
      <c r="T701" s="7"/>
      <c r="U701" s="4"/>
      <c r="V701" s="5"/>
      <c r="W701" s="5"/>
      <c r="X701" s="5"/>
      <c r="Y701" s="5"/>
      <c r="Z701" s="4" t="s">
        <v>2996</v>
      </c>
      <c r="AA701" s="107">
        <v>42052</v>
      </c>
      <c r="AB701" s="107">
        <v>42184</v>
      </c>
      <c r="AC701" s="4" t="s">
        <v>26</v>
      </c>
      <c r="AD701" s="4" t="s">
        <v>5137</v>
      </c>
    </row>
    <row r="702" spans="1:30" ht="120.75" x14ac:dyDescent="0.25">
      <c r="A702" s="3">
        <v>2231081</v>
      </c>
      <c r="B702" s="4" t="s">
        <v>2137</v>
      </c>
      <c r="C702" s="4" t="s">
        <v>2138</v>
      </c>
      <c r="D702" s="4" t="s">
        <v>2172</v>
      </c>
      <c r="E702" s="4" t="s">
        <v>2172</v>
      </c>
      <c r="F702" s="4"/>
      <c r="G702" s="4" t="s">
        <v>3954</v>
      </c>
      <c r="H702" s="4" t="s">
        <v>22</v>
      </c>
      <c r="I702" s="4" t="s">
        <v>3955</v>
      </c>
      <c r="J702" s="4"/>
      <c r="K702" s="9">
        <v>100</v>
      </c>
      <c r="L702" s="5"/>
      <c r="M702" s="5"/>
      <c r="N702" s="5">
        <v>0.99</v>
      </c>
      <c r="O702" s="5">
        <v>0</v>
      </c>
      <c r="P702" s="106">
        <v>15</v>
      </c>
      <c r="Q702" s="5"/>
      <c r="R702" s="5"/>
      <c r="S702" s="5"/>
      <c r="T702" s="4"/>
      <c r="U702" s="4"/>
      <c r="V702" s="5"/>
      <c r="W702" s="5"/>
      <c r="X702" s="5"/>
      <c r="Y702" s="5"/>
      <c r="Z702" s="4" t="s">
        <v>2996</v>
      </c>
      <c r="AA702" s="107">
        <v>42052</v>
      </c>
      <c r="AB702" s="107">
        <v>42018</v>
      </c>
      <c r="AC702" s="4" t="s">
        <v>26</v>
      </c>
      <c r="AD702" s="4" t="s">
        <v>5138</v>
      </c>
    </row>
    <row r="703" spans="1:30" ht="120.75" x14ac:dyDescent="0.25">
      <c r="A703" s="6">
        <v>2240150</v>
      </c>
      <c r="B703" s="7" t="s">
        <v>2137</v>
      </c>
      <c r="C703" s="7" t="s">
        <v>2138</v>
      </c>
      <c r="D703" s="7" t="s">
        <v>2173</v>
      </c>
      <c r="E703" s="7" t="s">
        <v>2173</v>
      </c>
      <c r="F703" s="7"/>
      <c r="G703" s="7" t="s">
        <v>3954</v>
      </c>
      <c r="H703" s="7" t="s">
        <v>22</v>
      </c>
      <c r="I703" s="7" t="s">
        <v>3955</v>
      </c>
      <c r="J703" s="7"/>
      <c r="K703" s="10">
        <v>80</v>
      </c>
      <c r="L703" s="8"/>
      <c r="M703" s="8"/>
      <c r="N703" s="8">
        <v>1.65</v>
      </c>
      <c r="O703" s="8">
        <v>0.16</v>
      </c>
      <c r="P703" s="105">
        <v>15</v>
      </c>
      <c r="Q703" s="8"/>
      <c r="R703" s="8"/>
      <c r="S703" s="8"/>
      <c r="T703" s="7"/>
      <c r="U703" s="4"/>
      <c r="V703" s="5"/>
      <c r="W703" s="5"/>
      <c r="X703" s="5"/>
      <c r="Y703" s="5"/>
      <c r="Z703" s="4" t="s">
        <v>2963</v>
      </c>
      <c r="AA703" s="107">
        <v>42184</v>
      </c>
      <c r="AB703" s="107">
        <v>42137</v>
      </c>
      <c r="AC703" s="4" t="s">
        <v>26</v>
      </c>
      <c r="AD703" s="4" t="s">
        <v>5139</v>
      </c>
    </row>
    <row r="704" spans="1:30" ht="120.75" x14ac:dyDescent="0.25">
      <c r="A704" s="3">
        <v>2240151</v>
      </c>
      <c r="B704" s="4" t="s">
        <v>2137</v>
      </c>
      <c r="C704" s="4" t="s">
        <v>2138</v>
      </c>
      <c r="D704" s="4" t="s">
        <v>2174</v>
      </c>
      <c r="E704" s="4" t="s">
        <v>2174</v>
      </c>
      <c r="F704" s="4"/>
      <c r="G704" s="4" t="s">
        <v>3954</v>
      </c>
      <c r="H704" s="4" t="s">
        <v>22</v>
      </c>
      <c r="I704" s="4" t="s">
        <v>3955</v>
      </c>
      <c r="J704" s="4"/>
      <c r="K704" s="9">
        <v>80</v>
      </c>
      <c r="L704" s="5"/>
      <c r="M704" s="5"/>
      <c r="N704" s="5">
        <v>1.66</v>
      </c>
      <c r="O704" s="5">
        <v>0.16</v>
      </c>
      <c r="P704" s="106">
        <v>15</v>
      </c>
      <c r="Q704" s="5"/>
      <c r="R704" s="5"/>
      <c r="S704" s="5"/>
      <c r="T704" s="4"/>
      <c r="U704" s="4"/>
      <c r="V704" s="5"/>
      <c r="W704" s="5"/>
      <c r="X704" s="5"/>
      <c r="Y704" s="5"/>
      <c r="Z704" s="4" t="s">
        <v>2963</v>
      </c>
      <c r="AA704" s="107">
        <v>42184</v>
      </c>
      <c r="AB704" s="107">
        <v>42137</v>
      </c>
      <c r="AC704" s="4" t="s">
        <v>26</v>
      </c>
      <c r="AD704" s="4" t="s">
        <v>5140</v>
      </c>
    </row>
    <row r="705" spans="1:30" ht="120.75" x14ac:dyDescent="0.25">
      <c r="A705" s="6">
        <v>2249182</v>
      </c>
      <c r="B705" s="7" t="s">
        <v>2137</v>
      </c>
      <c r="C705" s="7" t="s">
        <v>2138</v>
      </c>
      <c r="D705" s="7" t="s">
        <v>2175</v>
      </c>
      <c r="E705" s="7" t="s">
        <v>2175</v>
      </c>
      <c r="F705" s="7"/>
      <c r="G705" s="7" t="s">
        <v>3954</v>
      </c>
      <c r="H705" s="7" t="s">
        <v>22</v>
      </c>
      <c r="I705" s="7" t="s">
        <v>3955</v>
      </c>
      <c r="J705" s="7"/>
      <c r="K705" s="10">
        <v>120</v>
      </c>
      <c r="L705" s="8"/>
      <c r="M705" s="8"/>
      <c r="N705" s="8">
        <v>1.22</v>
      </c>
      <c r="O705" s="8">
        <v>0.11</v>
      </c>
      <c r="P705" s="105">
        <v>15</v>
      </c>
      <c r="Q705" s="8"/>
      <c r="R705" s="8"/>
      <c r="S705" s="8"/>
      <c r="T705" s="7"/>
      <c r="U705" s="4"/>
      <c r="V705" s="5"/>
      <c r="W705" s="5"/>
      <c r="X705" s="5"/>
      <c r="Y705" s="5"/>
      <c r="Z705" s="4" t="s">
        <v>4590</v>
      </c>
      <c r="AA705" s="107">
        <v>42383</v>
      </c>
      <c r="AB705" s="107">
        <v>42278</v>
      </c>
      <c r="AC705" s="4" t="s">
        <v>26</v>
      </c>
      <c r="AD705" s="4" t="s">
        <v>5141</v>
      </c>
    </row>
    <row r="706" spans="1:30" ht="84.75" x14ac:dyDescent="0.25">
      <c r="A706" s="3">
        <v>2238422</v>
      </c>
      <c r="B706" s="4" t="s">
        <v>2137</v>
      </c>
      <c r="C706" s="4" t="s">
        <v>2138</v>
      </c>
      <c r="D706" s="4" t="s">
        <v>2176</v>
      </c>
      <c r="E706" s="4" t="s">
        <v>2177</v>
      </c>
      <c r="F706" s="4" t="s">
        <v>2178</v>
      </c>
      <c r="G706" s="4" t="s">
        <v>3954</v>
      </c>
      <c r="H706" s="4" t="s">
        <v>22</v>
      </c>
      <c r="I706" s="4" t="s">
        <v>3955</v>
      </c>
      <c r="J706" s="4" t="s">
        <v>21</v>
      </c>
      <c r="K706" s="9">
        <v>20</v>
      </c>
      <c r="L706" s="5"/>
      <c r="M706" s="5"/>
      <c r="N706" s="5">
        <v>1.21</v>
      </c>
      <c r="O706" s="5">
        <v>0.04</v>
      </c>
      <c r="P706" s="106">
        <v>15</v>
      </c>
      <c r="Q706" s="5"/>
      <c r="R706" s="5"/>
      <c r="S706" s="5"/>
      <c r="T706" s="4"/>
      <c r="U706" s="4"/>
      <c r="V706" s="5"/>
      <c r="W706" s="5"/>
      <c r="X706" s="5"/>
      <c r="Y706" s="5"/>
      <c r="Z706" s="4" t="s">
        <v>2963</v>
      </c>
      <c r="AA706" s="107">
        <v>42143</v>
      </c>
      <c r="AB706" s="107">
        <v>42122</v>
      </c>
      <c r="AC706" s="4" t="s">
        <v>3877</v>
      </c>
      <c r="AD706" s="4" t="s">
        <v>5142</v>
      </c>
    </row>
    <row r="707" spans="1:30" ht="120.75" x14ac:dyDescent="0.25">
      <c r="A707" s="6">
        <v>2253666</v>
      </c>
      <c r="B707" s="7" t="s">
        <v>2137</v>
      </c>
      <c r="C707" s="7" t="s">
        <v>2138</v>
      </c>
      <c r="D707" s="7" t="s">
        <v>2179</v>
      </c>
      <c r="E707" s="7" t="s">
        <v>2179</v>
      </c>
      <c r="F707" s="7"/>
      <c r="G707" s="7" t="s">
        <v>3954</v>
      </c>
      <c r="H707" s="7" t="s">
        <v>22</v>
      </c>
      <c r="I707" s="7" t="s">
        <v>3955</v>
      </c>
      <c r="J707" s="7"/>
      <c r="K707" s="10">
        <v>160</v>
      </c>
      <c r="L707" s="8"/>
      <c r="M707" s="8"/>
      <c r="N707" s="8">
        <v>1.17</v>
      </c>
      <c r="O707" s="8">
        <v>0.12</v>
      </c>
      <c r="P707" s="105">
        <v>15</v>
      </c>
      <c r="Q707" s="8"/>
      <c r="R707" s="8"/>
      <c r="S707" s="8"/>
      <c r="T707" s="7"/>
      <c r="U707" s="4"/>
      <c r="V707" s="5"/>
      <c r="W707" s="5"/>
      <c r="X707" s="5"/>
      <c r="Y707" s="5"/>
      <c r="Z707" s="4" t="s">
        <v>4590</v>
      </c>
      <c r="AA707" s="107">
        <v>42458</v>
      </c>
      <c r="AB707" s="107">
        <v>42333</v>
      </c>
      <c r="AC707" s="4" t="s">
        <v>26</v>
      </c>
      <c r="AD707" s="4" t="s">
        <v>5143</v>
      </c>
    </row>
    <row r="708" spans="1:30" ht="120.75" x14ac:dyDescent="0.25">
      <c r="A708" s="3">
        <v>2305181</v>
      </c>
      <c r="B708" s="4" t="s">
        <v>2137</v>
      </c>
      <c r="C708" s="4" t="s">
        <v>2138</v>
      </c>
      <c r="D708" s="4" t="s">
        <v>2180</v>
      </c>
      <c r="E708" s="4" t="s">
        <v>2180</v>
      </c>
      <c r="F708" s="4" t="s">
        <v>2181</v>
      </c>
      <c r="G708" s="4" t="s">
        <v>3954</v>
      </c>
      <c r="H708" s="4" t="s">
        <v>22</v>
      </c>
      <c r="I708" s="4" t="s">
        <v>3955</v>
      </c>
      <c r="J708" s="4" t="s">
        <v>21</v>
      </c>
      <c r="K708" s="9">
        <v>17</v>
      </c>
      <c r="L708" s="5"/>
      <c r="M708" s="5"/>
      <c r="N708" s="5">
        <v>1.24</v>
      </c>
      <c r="O708" s="5">
        <v>0.08</v>
      </c>
      <c r="P708" s="106">
        <v>15</v>
      </c>
      <c r="Q708" s="5"/>
      <c r="R708" s="5"/>
      <c r="S708" s="5"/>
      <c r="T708" s="4"/>
      <c r="U708" s="4"/>
      <c r="V708" s="5"/>
      <c r="W708" s="5"/>
      <c r="X708" s="5"/>
      <c r="Y708" s="5"/>
      <c r="Z708" s="4" t="s">
        <v>33</v>
      </c>
      <c r="AA708" s="107">
        <v>43101</v>
      </c>
      <c r="AB708" s="107">
        <v>43027</v>
      </c>
      <c r="AC708" s="4" t="s">
        <v>26</v>
      </c>
      <c r="AD708" s="4" t="s">
        <v>5144</v>
      </c>
    </row>
    <row r="709" spans="1:30" ht="108.75" x14ac:dyDescent="0.25">
      <c r="A709" s="6">
        <v>2288491</v>
      </c>
      <c r="B709" s="7" t="s">
        <v>2137</v>
      </c>
      <c r="C709" s="7" t="s">
        <v>2138</v>
      </c>
      <c r="D709" s="7" t="s">
        <v>2182</v>
      </c>
      <c r="E709" s="7" t="s">
        <v>2182</v>
      </c>
      <c r="F709" s="7"/>
      <c r="G709" s="7" t="s">
        <v>3954</v>
      </c>
      <c r="H709" s="7" t="s">
        <v>22</v>
      </c>
      <c r="I709" s="7" t="s">
        <v>3955</v>
      </c>
      <c r="J709" s="7"/>
      <c r="K709" s="10">
        <v>200</v>
      </c>
      <c r="L709" s="8"/>
      <c r="M709" s="8"/>
      <c r="N709" s="8">
        <v>1.33</v>
      </c>
      <c r="O709" s="8">
        <v>0.11</v>
      </c>
      <c r="P709" s="105">
        <v>15</v>
      </c>
      <c r="Q709" s="8"/>
      <c r="R709" s="8"/>
      <c r="S709" s="8"/>
      <c r="T709" s="7"/>
      <c r="U709" s="4"/>
      <c r="V709" s="5"/>
      <c r="W709" s="5"/>
      <c r="X709" s="5"/>
      <c r="Y709" s="5"/>
      <c r="Z709" s="4" t="s">
        <v>4590</v>
      </c>
      <c r="AA709" s="107">
        <v>42807</v>
      </c>
      <c r="AB709" s="107">
        <v>42747</v>
      </c>
      <c r="AC709" s="4" t="s">
        <v>250</v>
      </c>
      <c r="AD709" s="4" t="s">
        <v>5145</v>
      </c>
    </row>
    <row r="710" spans="1:30" ht="108.75" x14ac:dyDescent="0.25">
      <c r="A710" s="3">
        <v>2288492</v>
      </c>
      <c r="B710" s="4" t="s">
        <v>2137</v>
      </c>
      <c r="C710" s="4" t="s">
        <v>2138</v>
      </c>
      <c r="D710" s="4" t="s">
        <v>2183</v>
      </c>
      <c r="E710" s="4" t="s">
        <v>2183</v>
      </c>
      <c r="F710" s="4"/>
      <c r="G710" s="4" t="s">
        <v>3954</v>
      </c>
      <c r="H710" s="4" t="s">
        <v>22</v>
      </c>
      <c r="I710" s="4" t="s">
        <v>3955</v>
      </c>
      <c r="J710" s="4"/>
      <c r="K710" s="9">
        <v>200</v>
      </c>
      <c r="L710" s="5"/>
      <c r="M710" s="5"/>
      <c r="N710" s="5">
        <v>1.31</v>
      </c>
      <c r="O710" s="5">
        <v>0.12</v>
      </c>
      <c r="P710" s="106">
        <v>15</v>
      </c>
      <c r="Q710" s="5"/>
      <c r="R710" s="5"/>
      <c r="S710" s="5"/>
      <c r="T710" s="4"/>
      <c r="U710" s="4"/>
      <c r="V710" s="5"/>
      <c r="W710" s="5"/>
      <c r="X710" s="5"/>
      <c r="Y710" s="5"/>
      <c r="Z710" s="4" t="s">
        <v>4590</v>
      </c>
      <c r="AA710" s="107">
        <v>42807</v>
      </c>
      <c r="AB710" s="107">
        <v>42747</v>
      </c>
      <c r="AC710" s="4" t="s">
        <v>250</v>
      </c>
      <c r="AD710" s="4" t="s">
        <v>5146</v>
      </c>
    </row>
    <row r="711" spans="1:30" ht="108.75" x14ac:dyDescent="0.25">
      <c r="A711" s="6">
        <v>2288493</v>
      </c>
      <c r="B711" s="7" t="s">
        <v>2137</v>
      </c>
      <c r="C711" s="7" t="s">
        <v>2138</v>
      </c>
      <c r="D711" s="7" t="s">
        <v>2184</v>
      </c>
      <c r="E711" s="7" t="s">
        <v>2184</v>
      </c>
      <c r="F711" s="7"/>
      <c r="G711" s="7" t="s">
        <v>3954</v>
      </c>
      <c r="H711" s="7" t="s">
        <v>22</v>
      </c>
      <c r="I711" s="7" t="s">
        <v>3955</v>
      </c>
      <c r="J711" s="7"/>
      <c r="K711" s="10">
        <v>75</v>
      </c>
      <c r="L711" s="8"/>
      <c r="M711" s="8"/>
      <c r="N711" s="8">
        <v>1.31</v>
      </c>
      <c r="O711" s="8">
        <v>0.12</v>
      </c>
      <c r="P711" s="105">
        <v>15</v>
      </c>
      <c r="Q711" s="8"/>
      <c r="R711" s="8"/>
      <c r="S711" s="8"/>
      <c r="T711" s="7"/>
      <c r="U711" s="4"/>
      <c r="V711" s="5"/>
      <c r="W711" s="5"/>
      <c r="X711" s="5"/>
      <c r="Y711" s="5"/>
      <c r="Z711" s="4" t="s">
        <v>4590</v>
      </c>
      <c r="AA711" s="107">
        <v>42807</v>
      </c>
      <c r="AB711" s="107">
        <v>42747</v>
      </c>
      <c r="AC711" s="4" t="s">
        <v>250</v>
      </c>
      <c r="AD711" s="4" t="s">
        <v>5147</v>
      </c>
    </row>
    <row r="712" spans="1:30" ht="108.75" x14ac:dyDescent="0.25">
      <c r="A712" s="3">
        <v>2264518</v>
      </c>
      <c r="B712" s="4" t="s">
        <v>2137</v>
      </c>
      <c r="C712" s="4" t="s">
        <v>2138</v>
      </c>
      <c r="D712" s="4" t="s">
        <v>2185</v>
      </c>
      <c r="E712" s="4" t="s">
        <v>2185</v>
      </c>
      <c r="F712" s="4"/>
      <c r="G712" s="4" t="s">
        <v>3954</v>
      </c>
      <c r="H712" s="4" t="s">
        <v>22</v>
      </c>
      <c r="I712" s="4" t="s">
        <v>3955</v>
      </c>
      <c r="J712" s="4"/>
      <c r="K712" s="9">
        <v>54</v>
      </c>
      <c r="L712" s="5"/>
      <c r="M712" s="5"/>
      <c r="N712" s="5">
        <v>0.91</v>
      </c>
      <c r="O712" s="5">
        <v>0.05</v>
      </c>
      <c r="P712" s="106">
        <v>15</v>
      </c>
      <c r="Q712" s="5"/>
      <c r="R712" s="5"/>
      <c r="S712" s="5"/>
      <c r="T712" s="4"/>
      <c r="U712" s="4"/>
      <c r="V712" s="5"/>
      <c r="W712" s="5"/>
      <c r="X712" s="5"/>
      <c r="Y712" s="5"/>
      <c r="Z712" s="4" t="s">
        <v>2963</v>
      </c>
      <c r="AA712" s="107">
        <v>42521</v>
      </c>
      <c r="AB712" s="107">
        <v>42439</v>
      </c>
      <c r="AC712" s="4" t="s">
        <v>250</v>
      </c>
      <c r="AD712" s="4" t="s">
        <v>5148</v>
      </c>
    </row>
    <row r="713" spans="1:30" ht="120.75" x14ac:dyDescent="0.25">
      <c r="A713" s="6">
        <v>2214339</v>
      </c>
      <c r="B713" s="7" t="s">
        <v>2137</v>
      </c>
      <c r="C713" s="7" t="s">
        <v>2138</v>
      </c>
      <c r="D713" s="7" t="s">
        <v>2186</v>
      </c>
      <c r="E713" s="7" t="s">
        <v>2186</v>
      </c>
      <c r="F713" s="7"/>
      <c r="G713" s="7" t="s">
        <v>3954</v>
      </c>
      <c r="H713" s="7" t="s">
        <v>22</v>
      </c>
      <c r="I713" s="7" t="s">
        <v>3955</v>
      </c>
      <c r="J713" s="7"/>
      <c r="K713" s="10">
        <v>8</v>
      </c>
      <c r="L713" s="8"/>
      <c r="M713" s="8"/>
      <c r="N713" s="8">
        <v>1.1200000000000001</v>
      </c>
      <c r="O713" s="8">
        <v>0.01</v>
      </c>
      <c r="P713" s="105">
        <v>1</v>
      </c>
      <c r="Q713" s="8"/>
      <c r="R713" s="8"/>
      <c r="S713" s="8"/>
      <c r="T713" s="7"/>
      <c r="U713" s="4"/>
      <c r="V713" s="5"/>
      <c r="W713" s="5"/>
      <c r="X713" s="5"/>
      <c r="Y713" s="5"/>
      <c r="Z713" s="4" t="s">
        <v>2963</v>
      </c>
      <c r="AA713" s="107">
        <v>41803</v>
      </c>
      <c r="AB713" s="107">
        <v>41772</v>
      </c>
      <c r="AC713" s="4" t="s">
        <v>26</v>
      </c>
      <c r="AD713" s="4" t="s">
        <v>5149</v>
      </c>
    </row>
    <row r="714" spans="1:30" ht="120.75" x14ac:dyDescent="0.25">
      <c r="A714" s="3">
        <v>2293361</v>
      </c>
      <c r="B714" s="4" t="s">
        <v>2137</v>
      </c>
      <c r="C714" s="4" t="s">
        <v>2138</v>
      </c>
      <c r="D714" s="4" t="s">
        <v>2187</v>
      </c>
      <c r="E714" s="4" t="s">
        <v>2187</v>
      </c>
      <c r="F714" s="4"/>
      <c r="G714" s="4" t="s">
        <v>3954</v>
      </c>
      <c r="H714" s="4" t="s">
        <v>22</v>
      </c>
      <c r="I714" s="4" t="s">
        <v>3955</v>
      </c>
      <c r="J714" s="4"/>
      <c r="K714" s="9">
        <v>24</v>
      </c>
      <c r="L714" s="5"/>
      <c r="M714" s="5"/>
      <c r="N714" s="5">
        <v>1.8</v>
      </c>
      <c r="O714" s="5">
        <v>0.09</v>
      </c>
      <c r="P714" s="106">
        <v>15</v>
      </c>
      <c r="Q714" s="5"/>
      <c r="R714" s="5"/>
      <c r="S714" s="5"/>
      <c r="T714" s="4"/>
      <c r="U714" s="4"/>
      <c r="V714" s="5"/>
      <c r="W714" s="5"/>
      <c r="X714" s="5"/>
      <c r="Y714" s="5"/>
      <c r="Z714" s="4" t="s">
        <v>2963</v>
      </c>
      <c r="AA714" s="107">
        <v>41640</v>
      </c>
      <c r="AB714" s="107">
        <v>42278</v>
      </c>
      <c r="AC714" s="4" t="s">
        <v>26</v>
      </c>
      <c r="AD714" s="4" t="s">
        <v>5150</v>
      </c>
    </row>
    <row r="715" spans="1:30" ht="192.75" x14ac:dyDescent="0.25">
      <c r="A715" s="6">
        <v>2193559</v>
      </c>
      <c r="B715" s="7" t="s">
        <v>2137</v>
      </c>
      <c r="C715" s="7" t="s">
        <v>2138</v>
      </c>
      <c r="D715" s="7" t="s">
        <v>2188</v>
      </c>
      <c r="E715" s="7" t="s">
        <v>2188</v>
      </c>
      <c r="F715" s="7"/>
      <c r="G715" s="7" t="s">
        <v>3954</v>
      </c>
      <c r="H715" s="7" t="s">
        <v>22</v>
      </c>
      <c r="I715" s="7" t="s">
        <v>3955</v>
      </c>
      <c r="J715" s="7"/>
      <c r="K715" s="10">
        <v>50</v>
      </c>
      <c r="L715" s="8"/>
      <c r="M715" s="8"/>
      <c r="N715" s="8">
        <v>1.85</v>
      </c>
      <c r="O715" s="8">
        <v>0.17</v>
      </c>
      <c r="P715" s="105">
        <v>15</v>
      </c>
      <c r="Q715" s="8"/>
      <c r="R715" s="8"/>
      <c r="S715" s="8"/>
      <c r="T715" s="7"/>
      <c r="U715" s="4"/>
      <c r="V715" s="5"/>
      <c r="W715" s="5"/>
      <c r="X715" s="5"/>
      <c r="Y715" s="5"/>
      <c r="Z715" s="4" t="s">
        <v>2963</v>
      </c>
      <c r="AA715" s="107">
        <v>41645</v>
      </c>
      <c r="AB715" s="107">
        <v>41554</v>
      </c>
      <c r="AC715" s="4" t="s">
        <v>26</v>
      </c>
      <c r="AD715" s="4" t="s">
        <v>5151</v>
      </c>
    </row>
    <row r="716" spans="1:30" ht="192.75" x14ac:dyDescent="0.25">
      <c r="A716" s="3">
        <v>2193561</v>
      </c>
      <c r="B716" s="4" t="s">
        <v>2137</v>
      </c>
      <c r="C716" s="4" t="s">
        <v>2138</v>
      </c>
      <c r="D716" s="4" t="s">
        <v>2189</v>
      </c>
      <c r="E716" s="4" t="s">
        <v>2189</v>
      </c>
      <c r="F716" s="4"/>
      <c r="G716" s="4" t="s">
        <v>3954</v>
      </c>
      <c r="H716" s="4" t="s">
        <v>22</v>
      </c>
      <c r="I716" s="4" t="s">
        <v>3955</v>
      </c>
      <c r="J716" s="4"/>
      <c r="K716" s="9">
        <v>60</v>
      </c>
      <c r="L716" s="5"/>
      <c r="M716" s="5"/>
      <c r="N716" s="5">
        <v>1.85</v>
      </c>
      <c r="O716" s="5">
        <v>0.17</v>
      </c>
      <c r="P716" s="106">
        <v>15</v>
      </c>
      <c r="Q716" s="5"/>
      <c r="R716" s="5"/>
      <c r="S716" s="5"/>
      <c r="T716" s="4"/>
      <c r="U716" s="4"/>
      <c r="V716" s="5"/>
      <c r="W716" s="5"/>
      <c r="X716" s="5"/>
      <c r="Y716" s="5"/>
      <c r="Z716" s="4" t="s">
        <v>2963</v>
      </c>
      <c r="AA716" s="107">
        <v>41645</v>
      </c>
      <c r="AB716" s="107">
        <v>41554</v>
      </c>
      <c r="AC716" s="4" t="s">
        <v>26</v>
      </c>
      <c r="AD716" s="4" t="s">
        <v>5152</v>
      </c>
    </row>
    <row r="717" spans="1:30" ht="192.75" x14ac:dyDescent="0.25">
      <c r="A717" s="6">
        <v>2193564</v>
      </c>
      <c r="B717" s="7" t="s">
        <v>2137</v>
      </c>
      <c r="C717" s="7" t="s">
        <v>2138</v>
      </c>
      <c r="D717" s="7" t="s">
        <v>2190</v>
      </c>
      <c r="E717" s="7" t="s">
        <v>2190</v>
      </c>
      <c r="F717" s="7"/>
      <c r="G717" s="7" t="s">
        <v>3954</v>
      </c>
      <c r="H717" s="7" t="s">
        <v>22</v>
      </c>
      <c r="I717" s="7" t="s">
        <v>3955</v>
      </c>
      <c r="J717" s="7"/>
      <c r="K717" s="10">
        <v>60</v>
      </c>
      <c r="L717" s="8"/>
      <c r="M717" s="8"/>
      <c r="N717" s="8">
        <v>1.81</v>
      </c>
      <c r="O717" s="8">
        <v>0.17</v>
      </c>
      <c r="P717" s="105">
        <v>15</v>
      </c>
      <c r="Q717" s="8"/>
      <c r="R717" s="8"/>
      <c r="S717" s="8"/>
      <c r="T717" s="7"/>
      <c r="U717" s="4"/>
      <c r="V717" s="5"/>
      <c r="W717" s="5"/>
      <c r="X717" s="5"/>
      <c r="Y717" s="5"/>
      <c r="Z717" s="4" t="s">
        <v>2963</v>
      </c>
      <c r="AA717" s="107">
        <v>41645</v>
      </c>
      <c r="AB717" s="107">
        <v>41554</v>
      </c>
      <c r="AC717" s="4" t="s">
        <v>26</v>
      </c>
      <c r="AD717" s="4" t="s">
        <v>5153</v>
      </c>
    </row>
    <row r="718" spans="1:30" ht="108.75" x14ac:dyDescent="0.25">
      <c r="A718" s="3">
        <v>2304595</v>
      </c>
      <c r="B718" s="4" t="s">
        <v>2137</v>
      </c>
      <c r="C718" s="4" t="s">
        <v>2138</v>
      </c>
      <c r="D718" s="4" t="s">
        <v>2176</v>
      </c>
      <c r="E718" s="4" t="s">
        <v>2191</v>
      </c>
      <c r="F718" s="4" t="s">
        <v>2192</v>
      </c>
      <c r="G718" s="4" t="s">
        <v>3954</v>
      </c>
      <c r="H718" s="4" t="s">
        <v>22</v>
      </c>
      <c r="I718" s="4" t="s">
        <v>3955</v>
      </c>
      <c r="J718" s="4" t="s">
        <v>21</v>
      </c>
      <c r="K718" s="9">
        <v>20</v>
      </c>
      <c r="L718" s="5"/>
      <c r="M718" s="5"/>
      <c r="N718" s="5">
        <v>1.21</v>
      </c>
      <c r="O718" s="5">
        <v>0.04</v>
      </c>
      <c r="P718" s="106">
        <v>15</v>
      </c>
      <c r="Q718" s="5"/>
      <c r="R718" s="5"/>
      <c r="S718" s="5"/>
      <c r="T718" s="4"/>
      <c r="U718" s="4"/>
      <c r="V718" s="5"/>
      <c r="W718" s="5"/>
      <c r="X718" s="5"/>
      <c r="Y718" s="5"/>
      <c r="Z718" s="4" t="s">
        <v>2963</v>
      </c>
      <c r="AA718" s="107">
        <v>43007</v>
      </c>
      <c r="AB718" s="107">
        <v>43005</v>
      </c>
      <c r="AC718" s="4" t="s">
        <v>35</v>
      </c>
      <c r="AD718" s="4" t="s">
        <v>5154</v>
      </c>
    </row>
    <row r="719" spans="1:30" ht="72.75" x14ac:dyDescent="0.25">
      <c r="A719" s="6">
        <v>2272170</v>
      </c>
      <c r="B719" s="7" t="s">
        <v>2137</v>
      </c>
      <c r="C719" s="7" t="s">
        <v>2138</v>
      </c>
      <c r="D719" s="7" t="s">
        <v>2193</v>
      </c>
      <c r="E719" s="7" t="s">
        <v>2193</v>
      </c>
      <c r="F719" s="7"/>
      <c r="G719" s="7" t="s">
        <v>3954</v>
      </c>
      <c r="H719" s="7" t="s">
        <v>22</v>
      </c>
      <c r="I719" s="7" t="s">
        <v>3955</v>
      </c>
      <c r="J719" s="7"/>
      <c r="K719" s="10">
        <v>50</v>
      </c>
      <c r="L719" s="8"/>
      <c r="M719" s="8"/>
      <c r="N719" s="8">
        <v>2.19</v>
      </c>
      <c r="O719" s="8">
        <v>0.24</v>
      </c>
      <c r="P719" s="105">
        <v>15</v>
      </c>
      <c r="Q719" s="8"/>
      <c r="R719" s="8"/>
      <c r="S719" s="8"/>
      <c r="T719" s="7"/>
      <c r="U719" s="4"/>
      <c r="V719" s="5"/>
      <c r="W719" s="5"/>
      <c r="X719" s="5"/>
      <c r="Y719" s="5"/>
      <c r="Z719" s="4" t="s">
        <v>33</v>
      </c>
      <c r="AA719" s="107">
        <v>42565</v>
      </c>
      <c r="AB719" s="107">
        <v>42558</v>
      </c>
      <c r="AC719" s="4" t="s">
        <v>5155</v>
      </c>
      <c r="AD719" s="4" t="s">
        <v>5156</v>
      </c>
    </row>
    <row r="720" spans="1:30" ht="168.75" x14ac:dyDescent="0.25">
      <c r="A720" s="3">
        <v>2194515</v>
      </c>
      <c r="B720" s="4" t="s">
        <v>2137</v>
      </c>
      <c r="C720" s="4" t="s">
        <v>2138</v>
      </c>
      <c r="D720" s="4" t="s">
        <v>2194</v>
      </c>
      <c r="E720" s="4" t="s">
        <v>2194</v>
      </c>
      <c r="F720" s="4"/>
      <c r="G720" s="4" t="s">
        <v>3954</v>
      </c>
      <c r="H720" s="4" t="s">
        <v>22</v>
      </c>
      <c r="I720" s="4" t="s">
        <v>32</v>
      </c>
      <c r="J720" s="4"/>
      <c r="K720" s="9">
        <v>8</v>
      </c>
      <c r="L720" s="5"/>
      <c r="M720" s="5"/>
      <c r="N720" s="5">
        <v>2.1800000000000002</v>
      </c>
      <c r="O720" s="5">
        <v>0.17</v>
      </c>
      <c r="P720" s="106">
        <v>15</v>
      </c>
      <c r="Q720" s="5"/>
      <c r="R720" s="5"/>
      <c r="S720" s="5"/>
      <c r="T720" s="4"/>
      <c r="U720" s="4"/>
      <c r="V720" s="5"/>
      <c r="W720" s="5"/>
      <c r="X720" s="5"/>
      <c r="Y720" s="5"/>
      <c r="Z720" s="4" t="s">
        <v>2963</v>
      </c>
      <c r="AA720" s="107">
        <v>41640</v>
      </c>
      <c r="AB720" s="107">
        <v>41583</v>
      </c>
      <c r="AC720" s="4" t="s">
        <v>26</v>
      </c>
      <c r="AD720" s="4" t="s">
        <v>5157</v>
      </c>
    </row>
    <row r="721" spans="1:30" ht="120.75" x14ac:dyDescent="0.25">
      <c r="A721" s="6">
        <v>2260487</v>
      </c>
      <c r="B721" s="7" t="s">
        <v>2195</v>
      </c>
      <c r="C721" s="7" t="s">
        <v>2196</v>
      </c>
      <c r="D721" s="7" t="s">
        <v>2197</v>
      </c>
      <c r="E721" s="7" t="s">
        <v>2198</v>
      </c>
      <c r="F721" s="7"/>
      <c r="G721" s="7" t="s">
        <v>29</v>
      </c>
      <c r="H721" s="7" t="s">
        <v>3426</v>
      </c>
      <c r="I721" s="7" t="s">
        <v>4209</v>
      </c>
      <c r="J721" s="7" t="s">
        <v>28</v>
      </c>
      <c r="K721" s="10">
        <v>4</v>
      </c>
      <c r="L721" s="8"/>
      <c r="M721" s="8"/>
      <c r="N721" s="8">
        <v>1.1299999999999999</v>
      </c>
      <c r="O721" s="8">
        <v>0.01</v>
      </c>
      <c r="P721" s="105">
        <v>1</v>
      </c>
      <c r="Q721" s="8"/>
      <c r="R721" s="8"/>
      <c r="S721" s="8"/>
      <c r="T721" s="7"/>
      <c r="U721" s="4"/>
      <c r="V721" s="5"/>
      <c r="W721" s="5"/>
      <c r="X721" s="5"/>
      <c r="Y721" s="5"/>
      <c r="Z721" s="4" t="s">
        <v>4219</v>
      </c>
      <c r="AA721" s="107">
        <v>42552</v>
      </c>
      <c r="AB721" s="107">
        <v>42549</v>
      </c>
      <c r="AC721" s="4" t="s">
        <v>26</v>
      </c>
      <c r="AD721" s="4" t="s">
        <v>5158</v>
      </c>
    </row>
    <row r="722" spans="1:30" ht="120.75" x14ac:dyDescent="0.25">
      <c r="A722" s="3">
        <v>2260488</v>
      </c>
      <c r="B722" s="4" t="s">
        <v>2195</v>
      </c>
      <c r="C722" s="4" t="s">
        <v>2196</v>
      </c>
      <c r="D722" s="4" t="s">
        <v>2199</v>
      </c>
      <c r="E722" s="4" t="s">
        <v>2200</v>
      </c>
      <c r="F722" s="4"/>
      <c r="G722" s="4" t="s">
        <v>29</v>
      </c>
      <c r="H722" s="4" t="s">
        <v>3426</v>
      </c>
      <c r="I722" s="4" t="s">
        <v>4209</v>
      </c>
      <c r="J722" s="4" t="s">
        <v>28</v>
      </c>
      <c r="K722" s="9">
        <v>5</v>
      </c>
      <c r="L722" s="5"/>
      <c r="M722" s="5"/>
      <c r="N722" s="5">
        <v>1.05</v>
      </c>
      <c r="O722" s="5">
        <v>0.01</v>
      </c>
      <c r="P722" s="106">
        <v>1</v>
      </c>
      <c r="Q722" s="5"/>
      <c r="R722" s="5"/>
      <c r="S722" s="5"/>
      <c r="T722" s="4"/>
      <c r="U722" s="4"/>
      <c r="V722" s="5"/>
      <c r="W722" s="5"/>
      <c r="X722" s="5"/>
      <c r="Y722" s="5"/>
      <c r="Z722" s="4" t="s">
        <v>4219</v>
      </c>
      <c r="AA722" s="107">
        <v>42552</v>
      </c>
      <c r="AB722" s="107">
        <v>42549</v>
      </c>
      <c r="AC722" s="4" t="s">
        <v>26</v>
      </c>
      <c r="AD722" s="4" t="s">
        <v>5159</v>
      </c>
    </row>
    <row r="723" spans="1:30" ht="132.75" x14ac:dyDescent="0.25">
      <c r="A723" s="3">
        <v>2291086</v>
      </c>
      <c r="B723" s="4" t="s">
        <v>2201</v>
      </c>
      <c r="C723" s="4" t="s">
        <v>2202</v>
      </c>
      <c r="D723" s="4" t="s">
        <v>2203</v>
      </c>
      <c r="E723" s="4" t="s">
        <v>2203</v>
      </c>
      <c r="F723" s="4"/>
      <c r="G723" s="4" t="s">
        <v>4268</v>
      </c>
      <c r="H723" s="4" t="s">
        <v>22</v>
      </c>
      <c r="I723" s="4" t="s">
        <v>4269</v>
      </c>
      <c r="J723" s="4"/>
      <c r="K723" s="9">
        <v>10</v>
      </c>
      <c r="L723" s="5"/>
      <c r="M723" s="5"/>
      <c r="N723" s="5">
        <v>3.29</v>
      </c>
      <c r="O723" s="5">
        <v>0.17</v>
      </c>
      <c r="P723" s="106">
        <v>10</v>
      </c>
      <c r="Q723" s="5"/>
      <c r="R723" s="5"/>
      <c r="S723" s="5"/>
      <c r="T723" s="4"/>
      <c r="U723" s="4"/>
      <c r="V723" s="5"/>
      <c r="W723" s="5"/>
      <c r="X723" s="5"/>
      <c r="Y723" s="5"/>
      <c r="Z723" s="4" t="s">
        <v>5160</v>
      </c>
      <c r="AA723" s="107">
        <v>42869</v>
      </c>
      <c r="AB723" s="107">
        <v>42751</v>
      </c>
      <c r="AC723" s="4" t="s">
        <v>45</v>
      </c>
      <c r="AD723" s="4" t="s">
        <v>5161</v>
      </c>
    </row>
    <row r="724" spans="1:30" ht="132.75" x14ac:dyDescent="0.25">
      <c r="A724" s="6">
        <v>2235719</v>
      </c>
      <c r="B724" s="7" t="s">
        <v>2201</v>
      </c>
      <c r="C724" s="7" t="s">
        <v>2202</v>
      </c>
      <c r="D724" s="7" t="s">
        <v>2204</v>
      </c>
      <c r="E724" s="7" t="s">
        <v>2204</v>
      </c>
      <c r="F724" s="7"/>
      <c r="G724" s="7" t="s">
        <v>4268</v>
      </c>
      <c r="H724" s="7" t="s">
        <v>22</v>
      </c>
      <c r="I724" s="7" t="s">
        <v>4269</v>
      </c>
      <c r="J724" s="7"/>
      <c r="K724" s="10">
        <v>10</v>
      </c>
      <c r="L724" s="8"/>
      <c r="M724" s="8"/>
      <c r="N724" s="8">
        <v>3.29</v>
      </c>
      <c r="O724" s="8">
        <v>0.17</v>
      </c>
      <c r="P724" s="105">
        <v>10</v>
      </c>
      <c r="Q724" s="8"/>
      <c r="R724" s="8"/>
      <c r="S724" s="8"/>
      <c r="T724" s="7"/>
      <c r="U724" s="4"/>
      <c r="V724" s="5"/>
      <c r="W724" s="5"/>
      <c r="X724" s="5"/>
      <c r="Y724" s="5"/>
      <c r="Z724" s="4" t="s">
        <v>5160</v>
      </c>
      <c r="AA724" s="107">
        <v>42108</v>
      </c>
      <c r="AB724" s="107">
        <v>42073</v>
      </c>
      <c r="AC724" s="4" t="s">
        <v>40</v>
      </c>
      <c r="AD724" s="4" t="s">
        <v>5162</v>
      </c>
    </row>
    <row r="725" spans="1:30" ht="132.75" x14ac:dyDescent="0.25">
      <c r="A725" s="3">
        <v>2235720</v>
      </c>
      <c r="B725" s="4" t="s">
        <v>2201</v>
      </c>
      <c r="C725" s="4" t="s">
        <v>2202</v>
      </c>
      <c r="D725" s="4" t="s">
        <v>2205</v>
      </c>
      <c r="E725" s="4" t="s">
        <v>2205</v>
      </c>
      <c r="F725" s="4"/>
      <c r="G725" s="4" t="s">
        <v>4268</v>
      </c>
      <c r="H725" s="4" t="s">
        <v>22</v>
      </c>
      <c r="I725" s="4" t="s">
        <v>4269</v>
      </c>
      <c r="J725" s="4"/>
      <c r="K725" s="9">
        <v>10</v>
      </c>
      <c r="L725" s="5"/>
      <c r="M725" s="5"/>
      <c r="N725" s="5">
        <v>3.29</v>
      </c>
      <c r="O725" s="5">
        <v>0.17</v>
      </c>
      <c r="P725" s="106">
        <v>10</v>
      </c>
      <c r="Q725" s="5"/>
      <c r="R725" s="5"/>
      <c r="S725" s="5"/>
      <c r="T725" s="4"/>
      <c r="U725" s="4"/>
      <c r="V725" s="5"/>
      <c r="W725" s="5"/>
      <c r="X725" s="5"/>
      <c r="Y725" s="5"/>
      <c r="Z725" s="4" t="s">
        <v>5160</v>
      </c>
      <c r="AA725" s="107">
        <v>42169</v>
      </c>
      <c r="AB725" s="107">
        <v>42073</v>
      </c>
      <c r="AC725" s="4" t="s">
        <v>45</v>
      </c>
      <c r="AD725" s="4" t="s">
        <v>5163</v>
      </c>
    </row>
    <row r="726" spans="1:30" ht="132.75" x14ac:dyDescent="0.25">
      <c r="A726" s="6">
        <v>2263856</v>
      </c>
      <c r="B726" s="7" t="s">
        <v>2201</v>
      </c>
      <c r="C726" s="7" t="s">
        <v>2202</v>
      </c>
      <c r="D726" s="7" t="s">
        <v>2206</v>
      </c>
      <c r="E726" s="7" t="s">
        <v>2206</v>
      </c>
      <c r="F726" s="7"/>
      <c r="G726" s="7" t="s">
        <v>4268</v>
      </c>
      <c r="H726" s="7" t="s">
        <v>22</v>
      </c>
      <c r="I726" s="7" t="s">
        <v>4269</v>
      </c>
      <c r="J726" s="7"/>
      <c r="K726" s="10">
        <v>10</v>
      </c>
      <c r="L726" s="8"/>
      <c r="M726" s="8"/>
      <c r="N726" s="8">
        <v>3.29</v>
      </c>
      <c r="O726" s="8">
        <v>0.17</v>
      </c>
      <c r="P726" s="105">
        <v>10</v>
      </c>
      <c r="Q726" s="8"/>
      <c r="R726" s="8"/>
      <c r="S726" s="8"/>
      <c r="T726" s="7"/>
      <c r="U726" s="4"/>
      <c r="V726" s="5"/>
      <c r="W726" s="5"/>
      <c r="X726" s="5"/>
      <c r="Y726" s="5"/>
      <c r="Z726" s="4" t="s">
        <v>5160</v>
      </c>
      <c r="AA726" s="107">
        <v>42460</v>
      </c>
      <c r="AB726" s="107">
        <v>42429</v>
      </c>
      <c r="AC726" s="4" t="s">
        <v>45</v>
      </c>
      <c r="AD726" s="4" t="s">
        <v>5164</v>
      </c>
    </row>
    <row r="727" spans="1:30" ht="132.75" x14ac:dyDescent="0.25">
      <c r="A727" s="3">
        <v>2263857</v>
      </c>
      <c r="B727" s="4" t="s">
        <v>2201</v>
      </c>
      <c r="C727" s="4" t="s">
        <v>2202</v>
      </c>
      <c r="D727" s="4" t="s">
        <v>2207</v>
      </c>
      <c r="E727" s="4" t="s">
        <v>2207</v>
      </c>
      <c r="F727" s="4"/>
      <c r="G727" s="4" t="s">
        <v>4268</v>
      </c>
      <c r="H727" s="4" t="s">
        <v>22</v>
      </c>
      <c r="I727" s="4" t="s">
        <v>4269</v>
      </c>
      <c r="J727" s="4"/>
      <c r="K727" s="9">
        <v>10</v>
      </c>
      <c r="L727" s="5"/>
      <c r="M727" s="5"/>
      <c r="N727" s="5">
        <v>3.29</v>
      </c>
      <c r="O727" s="5">
        <v>0.17</v>
      </c>
      <c r="P727" s="106">
        <v>10</v>
      </c>
      <c r="Q727" s="5"/>
      <c r="R727" s="5"/>
      <c r="S727" s="5"/>
      <c r="T727" s="4"/>
      <c r="U727" s="4"/>
      <c r="V727" s="5"/>
      <c r="W727" s="5"/>
      <c r="X727" s="5"/>
      <c r="Y727" s="5"/>
      <c r="Z727" s="4" t="s">
        <v>5160</v>
      </c>
      <c r="AA727" s="107">
        <v>42460</v>
      </c>
      <c r="AB727" s="107">
        <v>42429</v>
      </c>
      <c r="AC727" s="4" t="s">
        <v>45</v>
      </c>
      <c r="AD727" s="4" t="s">
        <v>5165</v>
      </c>
    </row>
    <row r="728" spans="1:30" ht="132.75" x14ac:dyDescent="0.25">
      <c r="A728" s="6">
        <v>2263858</v>
      </c>
      <c r="B728" s="7" t="s">
        <v>2201</v>
      </c>
      <c r="C728" s="7" t="s">
        <v>2202</v>
      </c>
      <c r="D728" s="7" t="s">
        <v>2208</v>
      </c>
      <c r="E728" s="7" t="s">
        <v>2208</v>
      </c>
      <c r="F728" s="7"/>
      <c r="G728" s="7" t="s">
        <v>4268</v>
      </c>
      <c r="H728" s="7" t="s">
        <v>22</v>
      </c>
      <c r="I728" s="7" t="s">
        <v>4269</v>
      </c>
      <c r="J728" s="7"/>
      <c r="K728" s="10">
        <v>10</v>
      </c>
      <c r="L728" s="8"/>
      <c r="M728" s="8"/>
      <c r="N728" s="8">
        <v>3.29</v>
      </c>
      <c r="O728" s="8">
        <v>0.17</v>
      </c>
      <c r="P728" s="105">
        <v>10</v>
      </c>
      <c r="Q728" s="8"/>
      <c r="R728" s="8"/>
      <c r="S728" s="8"/>
      <c r="T728" s="7"/>
      <c r="U728" s="4"/>
      <c r="V728" s="5"/>
      <c r="W728" s="5"/>
      <c r="X728" s="5"/>
      <c r="Y728" s="5"/>
      <c r="Z728" s="4" t="s">
        <v>5160</v>
      </c>
      <c r="AA728" s="107">
        <v>42460</v>
      </c>
      <c r="AB728" s="107">
        <v>42429</v>
      </c>
      <c r="AC728" s="4" t="s">
        <v>45</v>
      </c>
      <c r="AD728" s="4" t="s">
        <v>5166</v>
      </c>
    </row>
    <row r="729" spans="1:30" ht="132.75" x14ac:dyDescent="0.25">
      <c r="A729" s="3">
        <v>2291082</v>
      </c>
      <c r="B729" s="4" t="s">
        <v>2201</v>
      </c>
      <c r="C729" s="4" t="s">
        <v>2202</v>
      </c>
      <c r="D729" s="4" t="s">
        <v>2209</v>
      </c>
      <c r="E729" s="4" t="s">
        <v>2209</v>
      </c>
      <c r="F729" s="4"/>
      <c r="G729" s="4" t="s">
        <v>4268</v>
      </c>
      <c r="H729" s="4" t="s">
        <v>22</v>
      </c>
      <c r="I729" s="4" t="s">
        <v>4269</v>
      </c>
      <c r="J729" s="4"/>
      <c r="K729" s="9">
        <v>10</v>
      </c>
      <c r="L729" s="5"/>
      <c r="M729" s="5"/>
      <c r="N729" s="5">
        <v>2.08</v>
      </c>
      <c r="O729" s="5">
        <v>0.17</v>
      </c>
      <c r="P729" s="106">
        <v>10</v>
      </c>
      <c r="Q729" s="5"/>
      <c r="R729" s="5"/>
      <c r="S729" s="5"/>
      <c r="T729" s="4"/>
      <c r="U729" s="4"/>
      <c r="V729" s="5"/>
      <c r="W729" s="5"/>
      <c r="X729" s="5"/>
      <c r="Y729" s="5"/>
      <c r="Z729" s="4" t="s">
        <v>5167</v>
      </c>
      <c r="AA729" s="107">
        <v>42869</v>
      </c>
      <c r="AB729" s="107">
        <v>42751</v>
      </c>
      <c r="AC729" s="4" t="s">
        <v>45</v>
      </c>
      <c r="AD729" s="4" t="s">
        <v>5168</v>
      </c>
    </row>
    <row r="730" spans="1:30" ht="120.75" x14ac:dyDescent="0.25">
      <c r="A730" s="6">
        <v>2276343</v>
      </c>
      <c r="B730" s="7" t="s">
        <v>2201</v>
      </c>
      <c r="C730" s="7" t="s">
        <v>2202</v>
      </c>
      <c r="D730" s="7" t="s">
        <v>2210</v>
      </c>
      <c r="E730" s="7" t="s">
        <v>2210</v>
      </c>
      <c r="F730" s="7"/>
      <c r="G730" s="7" t="s">
        <v>4268</v>
      </c>
      <c r="H730" s="7" t="s">
        <v>22</v>
      </c>
      <c r="I730" s="7" t="s">
        <v>4269</v>
      </c>
      <c r="J730" s="7"/>
      <c r="K730" s="10">
        <v>10</v>
      </c>
      <c r="L730" s="8"/>
      <c r="M730" s="8"/>
      <c r="N730" s="8">
        <v>2.08</v>
      </c>
      <c r="O730" s="8">
        <v>0.17</v>
      </c>
      <c r="P730" s="105">
        <v>10</v>
      </c>
      <c r="Q730" s="8"/>
      <c r="R730" s="8"/>
      <c r="S730" s="8"/>
      <c r="T730" s="7"/>
      <c r="U730" s="4"/>
      <c r="V730" s="5"/>
      <c r="W730" s="5"/>
      <c r="X730" s="5"/>
      <c r="Y730" s="5"/>
      <c r="Z730" s="4" t="s">
        <v>5169</v>
      </c>
      <c r="AA730" s="107">
        <v>42688</v>
      </c>
      <c r="AB730" s="107">
        <v>42537</v>
      </c>
      <c r="AC730" s="4" t="s">
        <v>45</v>
      </c>
      <c r="AD730" s="4" t="s">
        <v>5170</v>
      </c>
    </row>
    <row r="731" spans="1:30" ht="132.75" x14ac:dyDescent="0.25">
      <c r="A731" s="3">
        <v>2291083</v>
      </c>
      <c r="B731" s="4" t="s">
        <v>2201</v>
      </c>
      <c r="C731" s="4" t="s">
        <v>2202</v>
      </c>
      <c r="D731" s="4" t="s">
        <v>2211</v>
      </c>
      <c r="E731" s="4" t="s">
        <v>2211</v>
      </c>
      <c r="F731" s="4"/>
      <c r="G731" s="4" t="s">
        <v>4268</v>
      </c>
      <c r="H731" s="4" t="s">
        <v>22</v>
      </c>
      <c r="I731" s="4" t="s">
        <v>4269</v>
      </c>
      <c r="J731" s="4"/>
      <c r="K731" s="9">
        <v>10</v>
      </c>
      <c r="L731" s="5"/>
      <c r="M731" s="5"/>
      <c r="N731" s="5">
        <v>2.08</v>
      </c>
      <c r="O731" s="5">
        <v>0.17</v>
      </c>
      <c r="P731" s="106">
        <v>10</v>
      </c>
      <c r="Q731" s="5"/>
      <c r="R731" s="5"/>
      <c r="S731" s="5"/>
      <c r="T731" s="4"/>
      <c r="U731" s="4"/>
      <c r="V731" s="5"/>
      <c r="W731" s="5"/>
      <c r="X731" s="5"/>
      <c r="Y731" s="5"/>
      <c r="Z731" s="4" t="s">
        <v>5167</v>
      </c>
      <c r="AA731" s="107">
        <v>42869</v>
      </c>
      <c r="AB731" s="107">
        <v>42751</v>
      </c>
      <c r="AC731" s="4" t="s">
        <v>45</v>
      </c>
      <c r="AD731" s="4" t="s">
        <v>5171</v>
      </c>
    </row>
    <row r="732" spans="1:30" ht="120.75" x14ac:dyDescent="0.25">
      <c r="A732" s="6">
        <v>2276344</v>
      </c>
      <c r="B732" s="7" t="s">
        <v>2201</v>
      </c>
      <c r="C732" s="7" t="s">
        <v>2202</v>
      </c>
      <c r="D732" s="7" t="s">
        <v>2212</v>
      </c>
      <c r="E732" s="7" t="s">
        <v>2212</v>
      </c>
      <c r="F732" s="7"/>
      <c r="G732" s="7" t="s">
        <v>4268</v>
      </c>
      <c r="H732" s="7" t="s">
        <v>22</v>
      </c>
      <c r="I732" s="7" t="s">
        <v>4269</v>
      </c>
      <c r="J732" s="7"/>
      <c r="K732" s="10">
        <v>10</v>
      </c>
      <c r="L732" s="8"/>
      <c r="M732" s="8"/>
      <c r="N732" s="8">
        <v>2.08</v>
      </c>
      <c r="O732" s="8">
        <v>0.17</v>
      </c>
      <c r="P732" s="105">
        <v>10</v>
      </c>
      <c r="Q732" s="8"/>
      <c r="R732" s="8"/>
      <c r="S732" s="8"/>
      <c r="T732" s="7"/>
      <c r="U732" s="4"/>
      <c r="V732" s="5"/>
      <c r="W732" s="5"/>
      <c r="X732" s="5"/>
      <c r="Y732" s="5"/>
      <c r="Z732" s="4" t="s">
        <v>5169</v>
      </c>
      <c r="AA732" s="107">
        <v>42782</v>
      </c>
      <c r="AB732" s="107">
        <v>42537</v>
      </c>
      <c r="AC732" s="4" t="s">
        <v>45</v>
      </c>
      <c r="AD732" s="4" t="s">
        <v>5172</v>
      </c>
    </row>
    <row r="733" spans="1:30" ht="132.75" x14ac:dyDescent="0.25">
      <c r="A733" s="3">
        <v>2291084</v>
      </c>
      <c r="B733" s="4" t="s">
        <v>2201</v>
      </c>
      <c r="C733" s="4" t="s">
        <v>2202</v>
      </c>
      <c r="D733" s="4" t="s">
        <v>2213</v>
      </c>
      <c r="E733" s="4" t="s">
        <v>2213</v>
      </c>
      <c r="F733" s="4"/>
      <c r="G733" s="4" t="s">
        <v>4268</v>
      </c>
      <c r="H733" s="4" t="s">
        <v>22</v>
      </c>
      <c r="I733" s="4" t="s">
        <v>4269</v>
      </c>
      <c r="J733" s="4"/>
      <c r="K733" s="9">
        <v>10</v>
      </c>
      <c r="L733" s="5"/>
      <c r="M733" s="5"/>
      <c r="N733" s="5">
        <v>2.08</v>
      </c>
      <c r="O733" s="5">
        <v>0.17</v>
      </c>
      <c r="P733" s="106">
        <v>10</v>
      </c>
      <c r="Q733" s="5"/>
      <c r="R733" s="5"/>
      <c r="S733" s="5"/>
      <c r="T733" s="4"/>
      <c r="U733" s="4"/>
      <c r="V733" s="5"/>
      <c r="W733" s="5"/>
      <c r="X733" s="5"/>
      <c r="Y733" s="5"/>
      <c r="Z733" s="4" t="s">
        <v>5167</v>
      </c>
      <c r="AA733" s="107">
        <v>42900</v>
      </c>
      <c r="AB733" s="107">
        <v>42751</v>
      </c>
      <c r="AC733" s="4" t="s">
        <v>45</v>
      </c>
      <c r="AD733" s="4" t="s">
        <v>5173</v>
      </c>
    </row>
    <row r="734" spans="1:30" ht="120.75" x14ac:dyDescent="0.25">
      <c r="A734" s="6">
        <v>2276345</v>
      </c>
      <c r="B734" s="7" t="s">
        <v>2201</v>
      </c>
      <c r="C734" s="7" t="s">
        <v>2202</v>
      </c>
      <c r="D734" s="7" t="s">
        <v>2214</v>
      </c>
      <c r="E734" s="7" t="s">
        <v>2214</v>
      </c>
      <c r="F734" s="7"/>
      <c r="G734" s="7" t="s">
        <v>4268</v>
      </c>
      <c r="H734" s="7" t="s">
        <v>22</v>
      </c>
      <c r="I734" s="7" t="s">
        <v>4269</v>
      </c>
      <c r="J734" s="7"/>
      <c r="K734" s="10">
        <v>10</v>
      </c>
      <c r="L734" s="8"/>
      <c r="M734" s="8"/>
      <c r="N734" s="8">
        <v>2.08</v>
      </c>
      <c r="O734" s="8">
        <v>0.17</v>
      </c>
      <c r="P734" s="105">
        <v>10</v>
      </c>
      <c r="Q734" s="8"/>
      <c r="R734" s="8"/>
      <c r="S734" s="8"/>
      <c r="T734" s="7"/>
      <c r="U734" s="4"/>
      <c r="V734" s="5"/>
      <c r="W734" s="5"/>
      <c r="X734" s="5"/>
      <c r="Y734" s="5"/>
      <c r="Z734" s="4" t="s">
        <v>5169</v>
      </c>
      <c r="AA734" s="107">
        <v>42627</v>
      </c>
      <c r="AB734" s="107">
        <v>42537</v>
      </c>
      <c r="AC734" s="4" t="s">
        <v>45</v>
      </c>
      <c r="AD734" s="4" t="s">
        <v>5174</v>
      </c>
    </row>
    <row r="735" spans="1:30" ht="120.75" x14ac:dyDescent="0.25">
      <c r="A735" s="3">
        <v>2276346</v>
      </c>
      <c r="B735" s="4" t="s">
        <v>2201</v>
      </c>
      <c r="C735" s="4" t="s">
        <v>2202</v>
      </c>
      <c r="D735" s="4" t="s">
        <v>2215</v>
      </c>
      <c r="E735" s="4" t="s">
        <v>2215</v>
      </c>
      <c r="F735" s="4"/>
      <c r="G735" s="4" t="s">
        <v>4268</v>
      </c>
      <c r="H735" s="4" t="s">
        <v>22</v>
      </c>
      <c r="I735" s="4" t="s">
        <v>4269</v>
      </c>
      <c r="J735" s="4"/>
      <c r="K735" s="9">
        <v>10</v>
      </c>
      <c r="L735" s="5"/>
      <c r="M735" s="5"/>
      <c r="N735" s="5">
        <v>2.08</v>
      </c>
      <c r="O735" s="5">
        <v>0.17</v>
      </c>
      <c r="P735" s="106">
        <v>10</v>
      </c>
      <c r="Q735" s="5"/>
      <c r="R735" s="5"/>
      <c r="S735" s="5"/>
      <c r="T735" s="4"/>
      <c r="U735" s="4"/>
      <c r="V735" s="5"/>
      <c r="W735" s="5"/>
      <c r="X735" s="5"/>
      <c r="Y735" s="5"/>
      <c r="Z735" s="4" t="s">
        <v>5169</v>
      </c>
      <c r="AA735" s="107">
        <v>42627</v>
      </c>
      <c r="AB735" s="107">
        <v>42537</v>
      </c>
      <c r="AC735" s="4" t="s">
        <v>45</v>
      </c>
      <c r="AD735" s="4" t="s">
        <v>5175</v>
      </c>
    </row>
    <row r="736" spans="1:30" ht="132.75" x14ac:dyDescent="0.25">
      <c r="A736" s="6">
        <v>2291085</v>
      </c>
      <c r="B736" s="7" t="s">
        <v>2201</v>
      </c>
      <c r="C736" s="7" t="s">
        <v>2202</v>
      </c>
      <c r="D736" s="7" t="s">
        <v>2216</v>
      </c>
      <c r="E736" s="7" t="s">
        <v>2216</v>
      </c>
      <c r="F736" s="7"/>
      <c r="G736" s="7" t="s">
        <v>4268</v>
      </c>
      <c r="H736" s="7" t="s">
        <v>22</v>
      </c>
      <c r="I736" s="7" t="s">
        <v>4269</v>
      </c>
      <c r="J736" s="7"/>
      <c r="K736" s="10">
        <v>10</v>
      </c>
      <c r="L736" s="8"/>
      <c r="M736" s="8"/>
      <c r="N736" s="8">
        <v>2.08</v>
      </c>
      <c r="O736" s="8">
        <v>0.17</v>
      </c>
      <c r="P736" s="105">
        <v>10</v>
      </c>
      <c r="Q736" s="8"/>
      <c r="R736" s="8"/>
      <c r="S736" s="8"/>
      <c r="T736" s="7"/>
      <c r="U736" s="4"/>
      <c r="V736" s="5"/>
      <c r="W736" s="5"/>
      <c r="X736" s="5"/>
      <c r="Y736" s="5"/>
      <c r="Z736" s="4" t="s">
        <v>5167</v>
      </c>
      <c r="AA736" s="107">
        <v>42869</v>
      </c>
      <c r="AB736" s="107">
        <v>42751</v>
      </c>
      <c r="AC736" s="4" t="s">
        <v>45</v>
      </c>
      <c r="AD736" s="4" t="s">
        <v>5176</v>
      </c>
    </row>
    <row r="737" spans="1:30" ht="144.75" x14ac:dyDescent="0.25">
      <c r="A737" s="3">
        <v>2301981</v>
      </c>
      <c r="B737" s="4" t="s">
        <v>2217</v>
      </c>
      <c r="C737" s="4" t="s">
        <v>2218</v>
      </c>
      <c r="D737" s="4" t="s">
        <v>2219</v>
      </c>
      <c r="E737" s="4" t="s">
        <v>2220</v>
      </c>
      <c r="F737" s="4"/>
      <c r="G737" s="4" t="s">
        <v>3954</v>
      </c>
      <c r="H737" s="4" t="s">
        <v>3426</v>
      </c>
      <c r="I737" s="4" t="s">
        <v>3955</v>
      </c>
      <c r="J737" s="4" t="s">
        <v>21</v>
      </c>
      <c r="K737" s="9">
        <v>13</v>
      </c>
      <c r="L737" s="5"/>
      <c r="M737" s="5"/>
      <c r="N737" s="5">
        <v>3.34</v>
      </c>
      <c r="O737" s="5"/>
      <c r="P737" s="106">
        <v>15</v>
      </c>
      <c r="Q737" s="5"/>
      <c r="R737" s="5"/>
      <c r="S737" s="5"/>
      <c r="T737" s="5" t="s">
        <v>5177</v>
      </c>
      <c r="U737" s="5" t="s">
        <v>5178</v>
      </c>
      <c r="V737" s="5"/>
      <c r="W737" s="5"/>
      <c r="X737" s="5"/>
      <c r="Y737" s="5"/>
      <c r="Z737" s="4" t="s">
        <v>5179</v>
      </c>
      <c r="AA737" s="107">
        <v>42839</v>
      </c>
      <c r="AB737" s="107">
        <v>42842</v>
      </c>
      <c r="AC737" s="4" t="s">
        <v>26</v>
      </c>
      <c r="AD737" s="4" t="s">
        <v>5180</v>
      </c>
    </row>
    <row r="738" spans="1:30" ht="204.75" x14ac:dyDescent="0.25">
      <c r="A738" s="6">
        <v>2204086</v>
      </c>
      <c r="B738" s="7" t="s">
        <v>2217</v>
      </c>
      <c r="C738" s="7" t="s">
        <v>2218</v>
      </c>
      <c r="D738" s="7" t="s">
        <v>5181</v>
      </c>
      <c r="E738" s="7" t="s">
        <v>5181</v>
      </c>
      <c r="F738" s="7"/>
      <c r="G738" s="7" t="s">
        <v>3954</v>
      </c>
      <c r="H738" s="7" t="s">
        <v>3426</v>
      </c>
      <c r="I738" s="7" t="s">
        <v>3955</v>
      </c>
      <c r="J738" s="7" t="s">
        <v>21</v>
      </c>
      <c r="K738" s="10">
        <v>23</v>
      </c>
      <c r="L738" s="8"/>
      <c r="M738" s="8"/>
      <c r="N738" s="8"/>
      <c r="O738" s="8"/>
      <c r="P738" s="105">
        <v>15</v>
      </c>
      <c r="Q738" s="8"/>
      <c r="R738" s="8"/>
      <c r="S738" s="8"/>
      <c r="T738" s="7"/>
      <c r="U738" s="4"/>
      <c r="V738" s="5"/>
      <c r="W738" s="5"/>
      <c r="X738" s="5"/>
      <c r="Y738" s="5"/>
      <c r="Z738" s="4" t="s">
        <v>5182</v>
      </c>
      <c r="AA738" s="107">
        <v>41684</v>
      </c>
      <c r="AB738" s="107">
        <v>41661</v>
      </c>
      <c r="AC738" s="4" t="s">
        <v>26</v>
      </c>
      <c r="AD738" s="4" t="s">
        <v>5183</v>
      </c>
    </row>
    <row r="739" spans="1:30" ht="204.75" x14ac:dyDescent="0.25">
      <c r="A739" s="3">
        <v>2204087</v>
      </c>
      <c r="B739" s="4" t="s">
        <v>2217</v>
      </c>
      <c r="C739" s="4" t="s">
        <v>2218</v>
      </c>
      <c r="D739" s="4" t="s">
        <v>5184</v>
      </c>
      <c r="E739" s="4" t="s">
        <v>5184</v>
      </c>
      <c r="F739" s="4"/>
      <c r="G739" s="4" t="s">
        <v>3954</v>
      </c>
      <c r="H739" s="4" t="s">
        <v>3426</v>
      </c>
      <c r="I739" s="4" t="s">
        <v>3955</v>
      </c>
      <c r="J739" s="4" t="s">
        <v>21</v>
      </c>
      <c r="K739" s="9">
        <v>23</v>
      </c>
      <c r="L739" s="5"/>
      <c r="M739" s="5"/>
      <c r="N739" s="5"/>
      <c r="O739" s="5"/>
      <c r="P739" s="106">
        <v>15</v>
      </c>
      <c r="Q739" s="5"/>
      <c r="R739" s="5"/>
      <c r="S739" s="5"/>
      <c r="T739" s="4"/>
      <c r="U739" s="4"/>
      <c r="V739" s="5"/>
      <c r="W739" s="5"/>
      <c r="X739" s="5"/>
      <c r="Y739" s="5"/>
      <c r="Z739" s="4" t="s">
        <v>5182</v>
      </c>
      <c r="AA739" s="107">
        <v>41684</v>
      </c>
      <c r="AB739" s="107">
        <v>41661</v>
      </c>
      <c r="AC739" s="4" t="s">
        <v>26</v>
      </c>
      <c r="AD739" s="4" t="s">
        <v>5185</v>
      </c>
    </row>
    <row r="740" spans="1:30" ht="120.75" x14ac:dyDescent="0.25">
      <c r="A740" s="6">
        <v>2305137</v>
      </c>
      <c r="B740" s="7" t="s">
        <v>2217</v>
      </c>
      <c r="C740" s="7" t="s">
        <v>2218</v>
      </c>
      <c r="D740" s="7" t="s">
        <v>2221</v>
      </c>
      <c r="E740" s="7" t="s">
        <v>2222</v>
      </c>
      <c r="F740" s="7"/>
      <c r="G740" s="7" t="s">
        <v>3954</v>
      </c>
      <c r="H740" s="7" t="s">
        <v>3426</v>
      </c>
      <c r="I740" s="7" t="s">
        <v>3955</v>
      </c>
      <c r="J740" s="7" t="s">
        <v>21</v>
      </c>
      <c r="K740" s="10">
        <v>13</v>
      </c>
      <c r="L740" s="8"/>
      <c r="M740" s="8"/>
      <c r="N740" s="8">
        <v>0.35</v>
      </c>
      <c r="O740" s="8"/>
      <c r="P740" s="105">
        <v>15</v>
      </c>
      <c r="Q740" s="8"/>
      <c r="R740" s="8"/>
      <c r="S740" s="8"/>
      <c r="T740" s="7"/>
      <c r="U740" s="4"/>
      <c r="V740" s="5"/>
      <c r="W740" s="5"/>
      <c r="X740" s="5"/>
      <c r="Y740" s="5"/>
      <c r="Z740" s="4" t="s">
        <v>5186</v>
      </c>
      <c r="AA740" s="107">
        <v>42917</v>
      </c>
      <c r="AB740" s="107">
        <v>42964</v>
      </c>
      <c r="AC740" s="4" t="s">
        <v>26</v>
      </c>
      <c r="AD740" s="4" t="s">
        <v>5187</v>
      </c>
    </row>
    <row r="741" spans="1:30" ht="144.75" x14ac:dyDescent="0.25">
      <c r="A741" s="3">
        <v>2204088</v>
      </c>
      <c r="B741" s="4" t="s">
        <v>2217</v>
      </c>
      <c r="C741" s="4" t="s">
        <v>2218</v>
      </c>
      <c r="D741" s="4" t="s">
        <v>5188</v>
      </c>
      <c r="E741" s="4" t="s">
        <v>5188</v>
      </c>
      <c r="F741" s="4"/>
      <c r="G741" s="4" t="s">
        <v>3954</v>
      </c>
      <c r="H741" s="4" t="s">
        <v>3426</v>
      </c>
      <c r="I741" s="4" t="s">
        <v>3955</v>
      </c>
      <c r="J741" s="4" t="s">
        <v>21</v>
      </c>
      <c r="K741" s="9">
        <v>20</v>
      </c>
      <c r="L741" s="5"/>
      <c r="M741" s="5"/>
      <c r="N741" s="5"/>
      <c r="O741" s="5"/>
      <c r="P741" s="106">
        <v>15</v>
      </c>
      <c r="Q741" s="5"/>
      <c r="R741" s="5"/>
      <c r="S741" s="5"/>
      <c r="T741" s="4"/>
      <c r="U741" s="4"/>
      <c r="V741" s="5"/>
      <c r="W741" s="5"/>
      <c r="X741" s="5"/>
      <c r="Y741" s="5"/>
      <c r="Z741" s="4" t="s">
        <v>5189</v>
      </c>
      <c r="AA741" s="107">
        <v>41640</v>
      </c>
      <c r="AB741" s="107">
        <v>41661</v>
      </c>
      <c r="AC741" s="4" t="s">
        <v>26</v>
      </c>
      <c r="AD741" s="4" t="s">
        <v>5190</v>
      </c>
    </row>
    <row r="742" spans="1:30" ht="132.75" x14ac:dyDescent="0.25">
      <c r="A742" s="6">
        <v>2274716</v>
      </c>
      <c r="B742" s="7" t="s">
        <v>2217</v>
      </c>
      <c r="C742" s="7" t="s">
        <v>2218</v>
      </c>
      <c r="D742" s="7" t="s">
        <v>2223</v>
      </c>
      <c r="E742" s="7" t="s">
        <v>2223</v>
      </c>
      <c r="F742" s="7" t="s">
        <v>2224</v>
      </c>
      <c r="G742" s="7" t="s">
        <v>3954</v>
      </c>
      <c r="H742" s="7" t="s">
        <v>3426</v>
      </c>
      <c r="I742" s="7" t="s">
        <v>3955</v>
      </c>
      <c r="J742" s="7"/>
      <c r="K742" s="10">
        <v>1</v>
      </c>
      <c r="L742" s="8"/>
      <c r="M742" s="8"/>
      <c r="N742" s="8">
        <v>3.58</v>
      </c>
      <c r="O742" s="8">
        <v>0.06</v>
      </c>
      <c r="P742" s="105">
        <v>15</v>
      </c>
      <c r="Q742" s="8"/>
      <c r="R742" s="8"/>
      <c r="S742" s="8"/>
      <c r="T742" s="7"/>
      <c r="U742" s="4"/>
      <c r="V742" s="5"/>
      <c r="W742" s="5"/>
      <c r="X742" s="5"/>
      <c r="Y742" s="5"/>
      <c r="Z742" s="4" t="s">
        <v>5191</v>
      </c>
      <c r="AA742" s="107">
        <v>42597</v>
      </c>
      <c r="AB742" s="107">
        <v>42578</v>
      </c>
      <c r="AC742" s="4" t="s">
        <v>40</v>
      </c>
      <c r="AD742" s="4" t="s">
        <v>5192</v>
      </c>
    </row>
    <row r="743" spans="1:30" ht="132.75" x14ac:dyDescent="0.25">
      <c r="A743" s="3">
        <v>2285002</v>
      </c>
      <c r="B743" s="4" t="s">
        <v>2217</v>
      </c>
      <c r="C743" s="4" t="s">
        <v>251</v>
      </c>
      <c r="D743" s="4" t="s">
        <v>2225</v>
      </c>
      <c r="E743" s="4" t="s">
        <v>2226</v>
      </c>
      <c r="F743" s="4"/>
      <c r="G743" s="4" t="s">
        <v>3954</v>
      </c>
      <c r="H743" s="4" t="s">
        <v>3426</v>
      </c>
      <c r="I743" s="4" t="s">
        <v>3955</v>
      </c>
      <c r="J743" s="4" t="s">
        <v>28</v>
      </c>
      <c r="K743" s="9">
        <v>13</v>
      </c>
      <c r="L743" s="5"/>
      <c r="M743" s="5"/>
      <c r="N743" s="5">
        <v>2.0299999999999998</v>
      </c>
      <c r="O743" s="5">
        <v>0</v>
      </c>
      <c r="P743" s="106">
        <v>15</v>
      </c>
      <c r="Q743" s="5"/>
      <c r="R743" s="5"/>
      <c r="S743" s="5"/>
      <c r="T743" s="4" t="s">
        <v>5193</v>
      </c>
      <c r="U743" s="4" t="s">
        <v>5194</v>
      </c>
      <c r="V743" s="5"/>
      <c r="W743" s="5"/>
      <c r="X743" s="5"/>
      <c r="Y743" s="5"/>
      <c r="Z743" s="4" t="s">
        <v>5195</v>
      </c>
      <c r="AA743" s="107">
        <v>42695</v>
      </c>
      <c r="AB743" s="107">
        <v>42702</v>
      </c>
      <c r="AC743" s="4" t="s">
        <v>26</v>
      </c>
      <c r="AD743" s="4" t="s">
        <v>5196</v>
      </c>
    </row>
    <row r="744" spans="1:30" ht="132.75" x14ac:dyDescent="0.25">
      <c r="A744" s="6">
        <v>2284996</v>
      </c>
      <c r="B744" s="7" t="s">
        <v>2217</v>
      </c>
      <c r="C744" s="7" t="s">
        <v>251</v>
      </c>
      <c r="D744" s="7" t="s">
        <v>2227</v>
      </c>
      <c r="E744" s="7" t="s">
        <v>2228</v>
      </c>
      <c r="F744" s="7"/>
      <c r="G744" s="7" t="s">
        <v>3954</v>
      </c>
      <c r="H744" s="7" t="s">
        <v>3426</v>
      </c>
      <c r="I744" s="7" t="s">
        <v>3955</v>
      </c>
      <c r="J744" s="7" t="s">
        <v>28</v>
      </c>
      <c r="K744" s="10">
        <v>13</v>
      </c>
      <c r="L744" s="8"/>
      <c r="M744" s="8"/>
      <c r="N744" s="8">
        <v>1.93</v>
      </c>
      <c r="O744" s="8">
        <v>0</v>
      </c>
      <c r="P744" s="105">
        <v>15</v>
      </c>
      <c r="Q744" s="8"/>
      <c r="R744" s="8"/>
      <c r="S744" s="8"/>
      <c r="T744" s="7" t="s">
        <v>5193</v>
      </c>
      <c r="U744" s="4" t="s">
        <v>5194</v>
      </c>
      <c r="V744" s="5"/>
      <c r="W744" s="5"/>
      <c r="X744" s="5"/>
      <c r="Y744" s="5"/>
      <c r="Z744" s="4" t="s">
        <v>5195</v>
      </c>
      <c r="AA744" s="107">
        <v>42695</v>
      </c>
      <c r="AB744" s="107">
        <v>42702</v>
      </c>
      <c r="AC744" s="4" t="s">
        <v>26</v>
      </c>
      <c r="AD744" s="4" t="s">
        <v>5197</v>
      </c>
    </row>
    <row r="745" spans="1:30" ht="60.75" x14ac:dyDescent="0.25">
      <c r="A745" s="3">
        <v>2243168</v>
      </c>
      <c r="B745" s="4" t="s">
        <v>2229</v>
      </c>
      <c r="C745" s="4" t="s">
        <v>2230</v>
      </c>
      <c r="D745" s="4" t="s">
        <v>2231</v>
      </c>
      <c r="E745" s="4" t="s">
        <v>2232</v>
      </c>
      <c r="F745" s="4"/>
      <c r="G745" s="4" t="s">
        <v>3954</v>
      </c>
      <c r="H745" s="4" t="s">
        <v>3426</v>
      </c>
      <c r="I745" s="4" t="s">
        <v>3955</v>
      </c>
      <c r="J745" s="4"/>
      <c r="K745" s="9">
        <v>13</v>
      </c>
      <c r="L745" s="5"/>
      <c r="M745" s="5"/>
      <c r="N745" s="5">
        <v>0.37</v>
      </c>
      <c r="O745" s="5">
        <v>0.09</v>
      </c>
      <c r="P745" s="106">
        <v>15</v>
      </c>
      <c r="Q745" s="5"/>
      <c r="R745" s="5"/>
      <c r="S745" s="5"/>
      <c r="T745" s="4"/>
      <c r="U745" s="4"/>
      <c r="V745" s="5"/>
      <c r="W745" s="5"/>
      <c r="X745" s="5"/>
      <c r="Y745" s="5"/>
      <c r="Z745" s="4" t="s">
        <v>152</v>
      </c>
      <c r="AA745" s="107">
        <v>42186</v>
      </c>
      <c r="AB745" s="107">
        <v>42195</v>
      </c>
      <c r="AC745" s="4" t="s">
        <v>40</v>
      </c>
      <c r="AD745" s="4" t="s">
        <v>5198</v>
      </c>
    </row>
    <row r="746" spans="1:30" ht="60.75" x14ac:dyDescent="0.25">
      <c r="A746" s="6">
        <v>2243169</v>
      </c>
      <c r="B746" s="7" t="s">
        <v>2229</v>
      </c>
      <c r="C746" s="7" t="s">
        <v>2230</v>
      </c>
      <c r="D746" s="7" t="s">
        <v>2231</v>
      </c>
      <c r="E746" s="7" t="s">
        <v>2233</v>
      </c>
      <c r="F746" s="7"/>
      <c r="G746" s="7" t="s">
        <v>3954</v>
      </c>
      <c r="H746" s="7" t="s">
        <v>3426</v>
      </c>
      <c r="I746" s="7" t="s">
        <v>3955</v>
      </c>
      <c r="J746" s="7" t="s">
        <v>21</v>
      </c>
      <c r="K746" s="10">
        <v>13</v>
      </c>
      <c r="L746" s="8"/>
      <c r="M746" s="8"/>
      <c r="N746" s="8">
        <v>0.39</v>
      </c>
      <c r="O746" s="8">
        <v>0.09</v>
      </c>
      <c r="P746" s="105">
        <v>15</v>
      </c>
      <c r="Q746" s="8"/>
      <c r="R746" s="8"/>
      <c r="S746" s="8"/>
      <c r="T746" s="7"/>
      <c r="U746" s="4"/>
      <c r="V746" s="5"/>
      <c r="W746" s="5"/>
      <c r="X746" s="5"/>
      <c r="Y746" s="5"/>
      <c r="Z746" s="4" t="s">
        <v>152</v>
      </c>
      <c r="AA746" s="107">
        <v>42195</v>
      </c>
      <c r="AB746" s="107">
        <v>42195</v>
      </c>
      <c r="AC746" s="4" t="s">
        <v>40</v>
      </c>
      <c r="AD746" s="4" t="s">
        <v>5199</v>
      </c>
    </row>
    <row r="747" spans="1:30" ht="84.75" x14ac:dyDescent="0.25">
      <c r="A747" s="3">
        <v>2217118</v>
      </c>
      <c r="B747" s="4" t="s">
        <v>2229</v>
      </c>
      <c r="C747" s="4" t="s">
        <v>2230</v>
      </c>
      <c r="D747" s="4" t="s">
        <v>2231</v>
      </c>
      <c r="E747" s="4" t="s">
        <v>2234</v>
      </c>
      <c r="F747" s="4" t="s">
        <v>2235</v>
      </c>
      <c r="G747" s="4" t="s">
        <v>3954</v>
      </c>
      <c r="H747" s="4" t="s">
        <v>3426</v>
      </c>
      <c r="I747" s="4" t="s">
        <v>3955</v>
      </c>
      <c r="J747" s="4"/>
      <c r="K747" s="9">
        <v>5</v>
      </c>
      <c r="L747" s="5"/>
      <c r="M747" s="5"/>
      <c r="N747" s="5">
        <v>1.35</v>
      </c>
      <c r="O747" s="5">
        <v>0.16</v>
      </c>
      <c r="P747" s="106">
        <v>15</v>
      </c>
      <c r="Q747" s="5"/>
      <c r="R747" s="5"/>
      <c r="S747" s="5"/>
      <c r="T747" s="4"/>
      <c r="U747" s="4"/>
      <c r="V747" s="5"/>
      <c r="W747" s="5"/>
      <c r="X747" s="5"/>
      <c r="Y747" s="5"/>
      <c r="Z747" s="4" t="s">
        <v>4020</v>
      </c>
      <c r="AA747" s="107">
        <v>41883</v>
      </c>
      <c r="AB747" s="107">
        <v>41857</v>
      </c>
      <c r="AC747" s="4" t="s">
        <v>40</v>
      </c>
      <c r="AD747" s="4" t="s">
        <v>5200</v>
      </c>
    </row>
    <row r="748" spans="1:30" ht="96.75" x14ac:dyDescent="0.25">
      <c r="A748" s="6">
        <v>2252001</v>
      </c>
      <c r="B748" s="7" t="s">
        <v>2229</v>
      </c>
      <c r="C748" s="7" t="s">
        <v>2230</v>
      </c>
      <c r="D748" s="7" t="s">
        <v>5201</v>
      </c>
      <c r="E748" s="7" t="s">
        <v>5201</v>
      </c>
      <c r="F748" s="7" t="s">
        <v>5202</v>
      </c>
      <c r="G748" s="7" t="s">
        <v>3954</v>
      </c>
      <c r="H748" s="7" t="s">
        <v>3426</v>
      </c>
      <c r="I748" s="7" t="s">
        <v>3955</v>
      </c>
      <c r="J748" s="7"/>
      <c r="K748" s="10">
        <v>1</v>
      </c>
      <c r="L748" s="8"/>
      <c r="M748" s="8"/>
      <c r="N748" s="8"/>
      <c r="O748" s="8"/>
      <c r="P748" s="105">
        <v>15</v>
      </c>
      <c r="Q748" s="8"/>
      <c r="R748" s="8"/>
      <c r="S748" s="8"/>
      <c r="T748" s="7"/>
      <c r="U748" s="4"/>
      <c r="V748" s="5"/>
      <c r="W748" s="5"/>
      <c r="X748" s="5"/>
      <c r="Y748" s="5"/>
      <c r="Z748" s="4" t="s">
        <v>33</v>
      </c>
      <c r="AA748" s="107">
        <v>42318</v>
      </c>
      <c r="AB748" s="107">
        <v>42312</v>
      </c>
      <c r="AC748" s="4" t="s">
        <v>40</v>
      </c>
      <c r="AD748" s="4" t="s">
        <v>5203</v>
      </c>
    </row>
    <row r="749" spans="1:30" ht="96.75" x14ac:dyDescent="0.25">
      <c r="A749" s="3">
        <v>2212089</v>
      </c>
      <c r="B749" s="4" t="s">
        <v>2229</v>
      </c>
      <c r="C749" s="4" t="s">
        <v>2230</v>
      </c>
      <c r="D749" s="4" t="s">
        <v>2231</v>
      </c>
      <c r="E749" s="4" t="s">
        <v>2236</v>
      </c>
      <c r="F749" s="4"/>
      <c r="G749" s="4" t="s">
        <v>3954</v>
      </c>
      <c r="H749" s="4" t="s">
        <v>3426</v>
      </c>
      <c r="I749" s="4" t="s">
        <v>3955</v>
      </c>
      <c r="J749" s="4"/>
      <c r="K749" s="9">
        <v>5</v>
      </c>
      <c r="L749" s="5"/>
      <c r="M749" s="5"/>
      <c r="N749" s="5">
        <v>0.68</v>
      </c>
      <c r="O749" s="5">
        <v>0.32</v>
      </c>
      <c r="P749" s="106">
        <v>15</v>
      </c>
      <c r="Q749" s="5"/>
      <c r="R749" s="5"/>
      <c r="S749" s="5"/>
      <c r="T749" s="4"/>
      <c r="U749" s="4"/>
      <c r="V749" s="5"/>
      <c r="W749" s="5"/>
      <c r="X749" s="5"/>
      <c r="Y749" s="5"/>
      <c r="Z749" s="4" t="s">
        <v>5204</v>
      </c>
      <c r="AA749" s="107">
        <v>41806</v>
      </c>
      <c r="AB749" s="107">
        <v>41788</v>
      </c>
      <c r="AC749" s="4" t="s">
        <v>40</v>
      </c>
      <c r="AD749" s="4" t="s">
        <v>5205</v>
      </c>
    </row>
    <row r="750" spans="1:30" ht="72.75" x14ac:dyDescent="0.25">
      <c r="A750" s="6">
        <v>2305440</v>
      </c>
      <c r="B750" s="7" t="s">
        <v>2229</v>
      </c>
      <c r="C750" s="7" t="s">
        <v>2230</v>
      </c>
      <c r="D750" s="7" t="s">
        <v>2237</v>
      </c>
      <c r="E750" s="7" t="s">
        <v>2238</v>
      </c>
      <c r="F750" s="7"/>
      <c r="G750" s="7" t="s">
        <v>3954</v>
      </c>
      <c r="H750" s="7" t="s">
        <v>3426</v>
      </c>
      <c r="I750" s="7" t="s">
        <v>3955</v>
      </c>
      <c r="J750" s="7"/>
      <c r="K750" s="10">
        <v>13</v>
      </c>
      <c r="L750" s="8"/>
      <c r="M750" s="8"/>
      <c r="N750" s="8">
        <v>0.56000000000000005</v>
      </c>
      <c r="O750" s="8">
        <v>0.18</v>
      </c>
      <c r="P750" s="105">
        <v>15</v>
      </c>
      <c r="Q750" s="8"/>
      <c r="R750" s="8"/>
      <c r="S750" s="8"/>
      <c r="T750" s="7"/>
      <c r="U750" s="4"/>
      <c r="V750" s="5"/>
      <c r="W750" s="5"/>
      <c r="X750" s="5"/>
      <c r="Y750" s="5"/>
      <c r="Z750" s="4" t="s">
        <v>4590</v>
      </c>
      <c r="AA750" s="107">
        <v>43040</v>
      </c>
      <c r="AB750" s="107">
        <v>43031</v>
      </c>
      <c r="AC750" s="4" t="s">
        <v>40</v>
      </c>
      <c r="AD750" s="4" t="s">
        <v>5206</v>
      </c>
    </row>
    <row r="751" spans="1:30" ht="120.75" x14ac:dyDescent="0.25">
      <c r="A751" s="3">
        <v>2301811</v>
      </c>
      <c r="B751" s="4" t="s">
        <v>2229</v>
      </c>
      <c r="C751" s="4" t="s">
        <v>2230</v>
      </c>
      <c r="D751" s="4" t="s">
        <v>2239</v>
      </c>
      <c r="E751" s="4" t="s">
        <v>2239</v>
      </c>
      <c r="F751" s="4" t="s">
        <v>2240</v>
      </c>
      <c r="G751" s="4" t="s">
        <v>3954</v>
      </c>
      <c r="H751" s="4" t="s">
        <v>3426</v>
      </c>
      <c r="I751" s="4" t="s">
        <v>3955</v>
      </c>
      <c r="J751" s="4" t="s">
        <v>21</v>
      </c>
      <c r="K751" s="9">
        <v>13</v>
      </c>
      <c r="L751" s="5"/>
      <c r="M751" s="5"/>
      <c r="N751" s="5">
        <v>0.05</v>
      </c>
      <c r="O751" s="5">
        <v>0.05</v>
      </c>
      <c r="P751" s="106">
        <v>15</v>
      </c>
      <c r="Q751" s="5"/>
      <c r="R751" s="5"/>
      <c r="S751" s="5"/>
      <c r="T751" s="4"/>
      <c r="U751" s="4"/>
      <c r="V751" s="5"/>
      <c r="W751" s="5"/>
      <c r="X751" s="5"/>
      <c r="Y751" s="5"/>
      <c r="Z751" s="4" t="s">
        <v>152</v>
      </c>
      <c r="AA751" s="107">
        <v>42944</v>
      </c>
      <c r="AB751" s="107">
        <v>42935</v>
      </c>
      <c r="AC751" s="4" t="s">
        <v>26</v>
      </c>
      <c r="AD751" s="4" t="s">
        <v>5207</v>
      </c>
    </row>
    <row r="752" spans="1:30" ht="120.75" x14ac:dyDescent="0.25">
      <c r="A752" s="6">
        <v>2244927</v>
      </c>
      <c r="B752" s="7" t="s">
        <v>2241</v>
      </c>
      <c r="C752" s="7" t="s">
        <v>2242</v>
      </c>
      <c r="D752" s="7" t="s">
        <v>5208</v>
      </c>
      <c r="E752" s="7" t="s">
        <v>5208</v>
      </c>
      <c r="F752" s="7" t="s">
        <v>5209</v>
      </c>
      <c r="G752" s="7" t="s">
        <v>29</v>
      </c>
      <c r="H752" s="7" t="s">
        <v>27</v>
      </c>
      <c r="I752" s="7" t="s">
        <v>3981</v>
      </c>
      <c r="J752" s="7" t="s">
        <v>28</v>
      </c>
      <c r="K752" s="10">
        <v>17</v>
      </c>
      <c r="L752" s="8"/>
      <c r="M752" s="8"/>
      <c r="N752" s="8"/>
      <c r="O752" s="8">
        <v>0.27</v>
      </c>
      <c r="P752" s="105">
        <v>0</v>
      </c>
      <c r="Q752" s="8"/>
      <c r="R752" s="8"/>
      <c r="S752" s="8"/>
      <c r="T752" s="7"/>
      <c r="U752" s="4"/>
      <c r="V752" s="5"/>
      <c r="W752" s="5"/>
      <c r="X752" s="5"/>
      <c r="Y752" s="5"/>
      <c r="Z752" s="4" t="s">
        <v>31</v>
      </c>
      <c r="AA752" s="107">
        <v>42064</v>
      </c>
      <c r="AB752" s="107">
        <v>42215</v>
      </c>
      <c r="AC752" s="4" t="s">
        <v>26</v>
      </c>
      <c r="AD752" s="4" t="s">
        <v>5210</v>
      </c>
    </row>
    <row r="753" spans="1:30" ht="120.75" x14ac:dyDescent="0.25">
      <c r="A753" s="3">
        <v>2242203</v>
      </c>
      <c r="B753" s="4" t="s">
        <v>2241</v>
      </c>
      <c r="C753" s="4" t="s">
        <v>2242</v>
      </c>
      <c r="D753" s="4" t="s">
        <v>5211</v>
      </c>
      <c r="E753" s="4" t="s">
        <v>5211</v>
      </c>
      <c r="F753" s="4" t="s">
        <v>5212</v>
      </c>
      <c r="G753" s="4" t="s">
        <v>29</v>
      </c>
      <c r="H753" s="4" t="s">
        <v>27</v>
      </c>
      <c r="I753" s="4" t="s">
        <v>3981</v>
      </c>
      <c r="J753" s="4" t="s">
        <v>28</v>
      </c>
      <c r="K753" s="9">
        <v>17</v>
      </c>
      <c r="L753" s="5"/>
      <c r="M753" s="5"/>
      <c r="N753" s="5"/>
      <c r="O753" s="5">
        <v>0.27</v>
      </c>
      <c r="P753" s="106">
        <v>0</v>
      </c>
      <c r="Q753" s="5"/>
      <c r="R753" s="5"/>
      <c r="S753" s="5"/>
      <c r="T753" s="4"/>
      <c r="U753" s="4"/>
      <c r="V753" s="5"/>
      <c r="W753" s="5"/>
      <c r="X753" s="5"/>
      <c r="Y753" s="5"/>
      <c r="Z753" s="4" t="s">
        <v>31</v>
      </c>
      <c r="AA753" s="107">
        <v>42095</v>
      </c>
      <c r="AB753" s="107">
        <v>42179</v>
      </c>
      <c r="AC753" s="4" t="s">
        <v>26</v>
      </c>
      <c r="AD753" s="4" t="s">
        <v>5213</v>
      </c>
    </row>
    <row r="754" spans="1:30" ht="336.75" x14ac:dyDescent="0.25">
      <c r="A754" s="6">
        <v>2279962</v>
      </c>
      <c r="B754" s="7" t="s">
        <v>2241</v>
      </c>
      <c r="C754" s="7" t="s">
        <v>2242</v>
      </c>
      <c r="D754" s="7" t="s">
        <v>5214</v>
      </c>
      <c r="E754" s="7" t="s">
        <v>5214</v>
      </c>
      <c r="F754" s="8" t="s">
        <v>5215</v>
      </c>
      <c r="G754" s="7" t="s">
        <v>29</v>
      </c>
      <c r="H754" s="7" t="s">
        <v>27</v>
      </c>
      <c r="I754" s="7" t="s">
        <v>3357</v>
      </c>
      <c r="J754" s="7" t="s">
        <v>28</v>
      </c>
      <c r="K754" s="10">
        <v>10</v>
      </c>
      <c r="L754" s="8"/>
      <c r="M754" s="8"/>
      <c r="N754" s="8"/>
      <c r="O754" s="8"/>
      <c r="P754" s="105">
        <v>0</v>
      </c>
      <c r="Q754" s="8"/>
      <c r="R754" s="8"/>
      <c r="S754" s="8"/>
      <c r="T754" s="7"/>
      <c r="U754" s="4"/>
      <c r="V754" s="5"/>
      <c r="W754" s="5"/>
      <c r="X754" s="5"/>
      <c r="Y754" s="5"/>
      <c r="Z754" s="4" t="s">
        <v>31</v>
      </c>
      <c r="AA754" s="107">
        <v>42430</v>
      </c>
      <c r="AB754" s="107">
        <v>42619</v>
      </c>
      <c r="AC754" s="4" t="s">
        <v>26</v>
      </c>
      <c r="AD754" s="4" t="s">
        <v>5216</v>
      </c>
    </row>
    <row r="755" spans="1:30" ht="120.75" x14ac:dyDescent="0.25">
      <c r="A755" s="3">
        <v>2304788</v>
      </c>
      <c r="B755" s="4" t="s">
        <v>2241</v>
      </c>
      <c r="C755" s="4" t="s">
        <v>2242</v>
      </c>
      <c r="D755" s="4" t="s">
        <v>5217</v>
      </c>
      <c r="E755" s="4" t="s">
        <v>5217</v>
      </c>
      <c r="F755" s="4" t="s">
        <v>5218</v>
      </c>
      <c r="G755" s="4" t="s">
        <v>29</v>
      </c>
      <c r="H755" s="4" t="s">
        <v>27</v>
      </c>
      <c r="I755" s="4" t="s">
        <v>3357</v>
      </c>
      <c r="J755" s="4" t="s">
        <v>28</v>
      </c>
      <c r="K755" s="9">
        <v>360</v>
      </c>
      <c r="L755" s="5"/>
      <c r="M755" s="5"/>
      <c r="N755" s="5"/>
      <c r="O755" s="5"/>
      <c r="P755" s="106">
        <v>0</v>
      </c>
      <c r="Q755" s="5"/>
      <c r="R755" s="5"/>
      <c r="S755" s="5"/>
      <c r="T755" s="4"/>
      <c r="U755" s="4"/>
      <c r="V755" s="5"/>
      <c r="W755" s="5"/>
      <c r="X755" s="5"/>
      <c r="Y755" s="5"/>
      <c r="Z755" s="4" t="s">
        <v>31</v>
      </c>
      <c r="AA755" s="107">
        <v>43009</v>
      </c>
      <c r="AB755" s="107">
        <v>43010</v>
      </c>
      <c r="AC755" s="4" t="s">
        <v>26</v>
      </c>
      <c r="AD755" s="4" t="s">
        <v>5219</v>
      </c>
    </row>
    <row r="756" spans="1:30" ht="409.6" x14ac:dyDescent="0.25">
      <c r="A756" s="6">
        <v>2238067</v>
      </c>
      <c r="B756" s="7" t="s">
        <v>2241</v>
      </c>
      <c r="C756" s="7" t="s">
        <v>2242</v>
      </c>
      <c r="D756" s="7" t="s">
        <v>5220</v>
      </c>
      <c r="E756" s="7" t="s">
        <v>5221</v>
      </c>
      <c r="F756" s="8" t="s">
        <v>5222</v>
      </c>
      <c r="G756" s="7" t="s">
        <v>29</v>
      </c>
      <c r="H756" s="7" t="s">
        <v>27</v>
      </c>
      <c r="I756" s="7" t="s">
        <v>3357</v>
      </c>
      <c r="J756" s="7" t="s">
        <v>28</v>
      </c>
      <c r="K756" s="10">
        <v>15</v>
      </c>
      <c r="L756" s="8"/>
      <c r="M756" s="8"/>
      <c r="N756" s="8"/>
      <c r="O756" s="8">
        <v>0.16</v>
      </c>
      <c r="P756" s="105">
        <v>0</v>
      </c>
      <c r="Q756" s="8"/>
      <c r="R756" s="8"/>
      <c r="S756" s="8"/>
      <c r="T756" s="7"/>
      <c r="U756" s="4"/>
      <c r="V756" s="5"/>
      <c r="W756" s="5"/>
      <c r="X756" s="5"/>
      <c r="Y756" s="5"/>
      <c r="Z756" s="4" t="s">
        <v>33</v>
      </c>
      <c r="AA756" s="107">
        <v>42036</v>
      </c>
      <c r="AB756" s="107">
        <v>42110</v>
      </c>
      <c r="AC756" s="4" t="s">
        <v>26</v>
      </c>
      <c r="AD756" s="4" t="s">
        <v>5223</v>
      </c>
    </row>
    <row r="757" spans="1:30" ht="132.75" x14ac:dyDescent="0.25">
      <c r="A757" s="3">
        <v>2203931</v>
      </c>
      <c r="B757" s="4" t="s">
        <v>2241</v>
      </c>
      <c r="C757" s="4" t="s">
        <v>2242</v>
      </c>
      <c r="D757" s="4" t="s">
        <v>2243</v>
      </c>
      <c r="E757" s="4" t="s">
        <v>2244</v>
      </c>
      <c r="F757" s="4"/>
      <c r="G757" s="4" t="s">
        <v>29</v>
      </c>
      <c r="H757" s="4" t="s">
        <v>27</v>
      </c>
      <c r="I757" s="4" t="s">
        <v>3981</v>
      </c>
      <c r="J757" s="4" t="s">
        <v>28</v>
      </c>
      <c r="K757" s="9">
        <v>240</v>
      </c>
      <c r="L757" s="5"/>
      <c r="M757" s="5"/>
      <c r="N757" s="5">
        <v>0.43</v>
      </c>
      <c r="O757" s="5">
        <v>0.5</v>
      </c>
      <c r="P757" s="106">
        <v>3</v>
      </c>
      <c r="Q757" s="5"/>
      <c r="R757" s="5"/>
      <c r="S757" s="5"/>
      <c r="T757" s="4"/>
      <c r="U757" s="4"/>
      <c r="V757" s="5"/>
      <c r="W757" s="5"/>
      <c r="X757" s="5"/>
      <c r="Y757" s="5"/>
      <c r="Z757" s="4" t="s">
        <v>4185</v>
      </c>
      <c r="AA757" s="107">
        <v>41698</v>
      </c>
      <c r="AB757" s="107">
        <v>41676</v>
      </c>
      <c r="AC757" s="4" t="s">
        <v>26</v>
      </c>
      <c r="AD757" s="4" t="s">
        <v>5224</v>
      </c>
    </row>
    <row r="758" spans="1:30" ht="132.75" x14ac:dyDescent="0.25">
      <c r="A758" s="6">
        <v>2203932</v>
      </c>
      <c r="B758" s="7" t="s">
        <v>2241</v>
      </c>
      <c r="C758" s="7" t="s">
        <v>2242</v>
      </c>
      <c r="D758" s="7" t="s">
        <v>2243</v>
      </c>
      <c r="E758" s="7" t="s">
        <v>2245</v>
      </c>
      <c r="F758" s="7"/>
      <c r="G758" s="7" t="s">
        <v>29</v>
      </c>
      <c r="H758" s="7" t="s">
        <v>27</v>
      </c>
      <c r="I758" s="7" t="s">
        <v>3981</v>
      </c>
      <c r="J758" s="7" t="s">
        <v>28</v>
      </c>
      <c r="K758" s="10">
        <v>240</v>
      </c>
      <c r="L758" s="8"/>
      <c r="M758" s="8"/>
      <c r="N758" s="8">
        <v>0.43</v>
      </c>
      <c r="O758" s="8">
        <v>0.5</v>
      </c>
      <c r="P758" s="105">
        <v>3</v>
      </c>
      <c r="Q758" s="8"/>
      <c r="R758" s="8"/>
      <c r="S758" s="8"/>
      <c r="T758" s="7"/>
      <c r="U758" s="4"/>
      <c r="V758" s="5"/>
      <c r="W758" s="5"/>
      <c r="X758" s="5"/>
      <c r="Y758" s="5"/>
      <c r="Z758" s="4" t="s">
        <v>4185</v>
      </c>
      <c r="AA758" s="107">
        <v>41698</v>
      </c>
      <c r="AB758" s="107">
        <v>41676</v>
      </c>
      <c r="AC758" s="4" t="s">
        <v>26</v>
      </c>
      <c r="AD758" s="4" t="s">
        <v>5225</v>
      </c>
    </row>
    <row r="759" spans="1:30" ht="120.75" x14ac:dyDescent="0.25">
      <c r="A759" s="3">
        <v>2244926</v>
      </c>
      <c r="B759" s="4" t="s">
        <v>2241</v>
      </c>
      <c r="C759" s="4" t="s">
        <v>2242</v>
      </c>
      <c r="D759" s="4" t="s">
        <v>5226</v>
      </c>
      <c r="E759" s="4" t="s">
        <v>5226</v>
      </c>
      <c r="F759" s="4" t="s">
        <v>5227</v>
      </c>
      <c r="G759" s="4" t="s">
        <v>29</v>
      </c>
      <c r="H759" s="4" t="s">
        <v>27</v>
      </c>
      <c r="I759" s="4" t="s">
        <v>3981</v>
      </c>
      <c r="J759" s="4" t="s">
        <v>28</v>
      </c>
      <c r="K759" s="9">
        <v>17</v>
      </c>
      <c r="L759" s="5"/>
      <c r="M759" s="5"/>
      <c r="N759" s="5"/>
      <c r="O759" s="5">
        <v>0.27</v>
      </c>
      <c r="P759" s="106">
        <v>0</v>
      </c>
      <c r="Q759" s="5"/>
      <c r="R759" s="5"/>
      <c r="S759" s="5"/>
      <c r="T759" s="4"/>
      <c r="U759" s="4"/>
      <c r="V759" s="5"/>
      <c r="W759" s="5"/>
      <c r="X759" s="5"/>
      <c r="Y759" s="5"/>
      <c r="Z759" s="4" t="s">
        <v>31</v>
      </c>
      <c r="AA759" s="107">
        <v>41518</v>
      </c>
      <c r="AB759" s="107">
        <v>42215</v>
      </c>
      <c r="AC759" s="4" t="s">
        <v>26</v>
      </c>
      <c r="AD759" s="4" t="s">
        <v>5228</v>
      </c>
    </row>
    <row r="760" spans="1:30" ht="132.75" x14ac:dyDescent="0.25">
      <c r="A760" s="6">
        <v>2241431</v>
      </c>
      <c r="B760" s="7" t="s">
        <v>2241</v>
      </c>
      <c r="C760" s="7" t="s">
        <v>2242</v>
      </c>
      <c r="D760" s="7" t="s">
        <v>5229</v>
      </c>
      <c r="E760" s="7" t="s">
        <v>5229</v>
      </c>
      <c r="F760" s="7" t="s">
        <v>5230</v>
      </c>
      <c r="G760" s="7" t="s">
        <v>29</v>
      </c>
      <c r="H760" s="7" t="s">
        <v>27</v>
      </c>
      <c r="I760" s="7" t="s">
        <v>3981</v>
      </c>
      <c r="J760" s="7" t="s">
        <v>28</v>
      </c>
      <c r="K760" s="10">
        <v>7</v>
      </c>
      <c r="L760" s="8"/>
      <c r="M760" s="8"/>
      <c r="N760" s="8"/>
      <c r="O760" s="8">
        <v>0.13</v>
      </c>
      <c r="P760" s="105">
        <v>0</v>
      </c>
      <c r="Q760" s="8"/>
      <c r="R760" s="8"/>
      <c r="S760" s="8"/>
      <c r="T760" s="7"/>
      <c r="U760" s="4"/>
      <c r="V760" s="5"/>
      <c r="W760" s="5"/>
      <c r="X760" s="5"/>
      <c r="Y760" s="5"/>
      <c r="Z760" s="4" t="s">
        <v>31</v>
      </c>
      <c r="AA760" s="107">
        <v>41518</v>
      </c>
      <c r="AB760" s="107">
        <v>42165</v>
      </c>
      <c r="AC760" s="4" t="s">
        <v>26</v>
      </c>
      <c r="AD760" s="4" t="s">
        <v>5231</v>
      </c>
    </row>
    <row r="761" spans="1:30" ht="409.6" x14ac:dyDescent="0.25">
      <c r="A761" s="3">
        <v>2246762</v>
      </c>
      <c r="B761" s="4" t="s">
        <v>2241</v>
      </c>
      <c r="C761" s="4" t="s">
        <v>2242</v>
      </c>
      <c r="D761" s="4" t="s">
        <v>5232</v>
      </c>
      <c r="E761" s="4" t="s">
        <v>5232</v>
      </c>
      <c r="F761" s="5" t="s">
        <v>5233</v>
      </c>
      <c r="G761" s="4" t="s">
        <v>29</v>
      </c>
      <c r="H761" s="4" t="s">
        <v>27</v>
      </c>
      <c r="I761" s="4" t="s">
        <v>3357</v>
      </c>
      <c r="J761" s="4" t="s">
        <v>28</v>
      </c>
      <c r="K761" s="9">
        <v>3</v>
      </c>
      <c r="L761" s="5"/>
      <c r="M761" s="5"/>
      <c r="N761" s="5"/>
      <c r="O761" s="5">
        <v>0.13</v>
      </c>
      <c r="P761" s="106">
        <v>0</v>
      </c>
      <c r="Q761" s="5"/>
      <c r="R761" s="5"/>
      <c r="S761" s="5"/>
      <c r="T761" s="4"/>
      <c r="U761" s="4"/>
      <c r="V761" s="5"/>
      <c r="W761" s="5"/>
      <c r="X761" s="5"/>
      <c r="Y761" s="5"/>
      <c r="Z761" s="4" t="s">
        <v>31</v>
      </c>
      <c r="AA761" s="107">
        <v>42005</v>
      </c>
      <c r="AB761" s="107">
        <v>42243</v>
      </c>
      <c r="AC761" s="4" t="s">
        <v>26</v>
      </c>
      <c r="AD761" s="4" t="s">
        <v>5234</v>
      </c>
    </row>
    <row r="762" spans="1:30" ht="120.75" x14ac:dyDescent="0.25">
      <c r="A762" s="6">
        <v>2295684</v>
      </c>
      <c r="B762" s="7" t="s">
        <v>2241</v>
      </c>
      <c r="C762" s="7" t="s">
        <v>2242</v>
      </c>
      <c r="D762" s="7" t="s">
        <v>5235</v>
      </c>
      <c r="E762" s="7" t="s">
        <v>5235</v>
      </c>
      <c r="F762" s="7" t="s">
        <v>5236</v>
      </c>
      <c r="G762" s="7" t="s">
        <v>29</v>
      </c>
      <c r="H762" s="7" t="s">
        <v>27</v>
      </c>
      <c r="I762" s="7" t="s">
        <v>3357</v>
      </c>
      <c r="J762" s="7" t="s">
        <v>28</v>
      </c>
      <c r="K762" s="10">
        <v>3</v>
      </c>
      <c r="L762" s="8"/>
      <c r="M762" s="8"/>
      <c r="N762" s="8"/>
      <c r="O762" s="8">
        <v>0.13</v>
      </c>
      <c r="P762" s="105">
        <v>0</v>
      </c>
      <c r="Q762" s="8"/>
      <c r="R762" s="8"/>
      <c r="S762" s="8"/>
      <c r="T762" s="7"/>
      <c r="U762" s="4"/>
      <c r="V762" s="5"/>
      <c r="W762" s="5"/>
      <c r="X762" s="5"/>
      <c r="Y762" s="5"/>
      <c r="Z762" s="4" t="s">
        <v>31</v>
      </c>
      <c r="AA762" s="107">
        <v>42005</v>
      </c>
      <c r="AB762" s="107">
        <v>42860</v>
      </c>
      <c r="AC762" s="4" t="s">
        <v>26</v>
      </c>
      <c r="AD762" s="4" t="s">
        <v>5237</v>
      </c>
    </row>
    <row r="763" spans="1:30" ht="132.75" x14ac:dyDescent="0.25">
      <c r="A763" s="3">
        <v>2294477</v>
      </c>
      <c r="B763" s="4" t="s">
        <v>2241</v>
      </c>
      <c r="C763" s="4" t="s">
        <v>2242</v>
      </c>
      <c r="D763" s="4" t="s">
        <v>5238</v>
      </c>
      <c r="E763" s="4" t="s">
        <v>5238</v>
      </c>
      <c r="F763" s="4" t="s">
        <v>5239</v>
      </c>
      <c r="G763" s="4" t="s">
        <v>29</v>
      </c>
      <c r="H763" s="4" t="s">
        <v>27</v>
      </c>
      <c r="I763" s="4" t="s">
        <v>3357</v>
      </c>
      <c r="J763" s="4" t="s">
        <v>28</v>
      </c>
      <c r="K763" s="9">
        <v>10</v>
      </c>
      <c r="L763" s="5"/>
      <c r="M763" s="5"/>
      <c r="N763" s="5"/>
      <c r="O763" s="5"/>
      <c r="P763" s="106">
        <v>0</v>
      </c>
      <c r="Q763" s="5"/>
      <c r="R763" s="5"/>
      <c r="S763" s="5"/>
      <c r="T763" s="4"/>
      <c r="U763" s="4"/>
      <c r="V763" s="5"/>
      <c r="W763" s="5"/>
      <c r="X763" s="5"/>
      <c r="Y763" s="5"/>
      <c r="Z763" s="4" t="s">
        <v>31</v>
      </c>
      <c r="AA763" s="107">
        <v>42826</v>
      </c>
      <c r="AB763" s="107">
        <v>42842</v>
      </c>
      <c r="AC763" s="4" t="s">
        <v>26</v>
      </c>
      <c r="AD763" s="4" t="s">
        <v>5240</v>
      </c>
    </row>
    <row r="764" spans="1:30" ht="120.75" x14ac:dyDescent="0.25">
      <c r="A764" s="6">
        <v>2195850</v>
      </c>
      <c r="B764" s="7" t="s">
        <v>5241</v>
      </c>
      <c r="C764" s="7" t="s">
        <v>5242</v>
      </c>
      <c r="D764" s="7" t="s">
        <v>5243</v>
      </c>
      <c r="E764" s="7" t="s">
        <v>5243</v>
      </c>
      <c r="F764" s="7"/>
      <c r="G764" s="7" t="s">
        <v>3954</v>
      </c>
      <c r="H764" s="7" t="s">
        <v>3426</v>
      </c>
      <c r="I764" s="7" t="s">
        <v>32</v>
      </c>
      <c r="J764" s="7" t="s">
        <v>21</v>
      </c>
      <c r="K764" s="10">
        <v>90</v>
      </c>
      <c r="L764" s="8"/>
      <c r="M764" s="8"/>
      <c r="N764" s="8">
        <v>1.98</v>
      </c>
      <c r="O764" s="8">
        <v>0.02</v>
      </c>
      <c r="P764" s="105">
        <v>13</v>
      </c>
      <c r="Q764" s="8"/>
      <c r="R764" s="8"/>
      <c r="S764" s="8"/>
      <c r="T764" s="7"/>
      <c r="U764" s="4"/>
      <c r="V764" s="5"/>
      <c r="W764" s="5"/>
      <c r="X764" s="5"/>
      <c r="Y764" s="5"/>
      <c r="Z764" s="4" t="s">
        <v>33</v>
      </c>
      <c r="AA764" s="107">
        <v>40633</v>
      </c>
      <c r="AB764" s="107">
        <v>41605</v>
      </c>
      <c r="AC764" s="4" t="s">
        <v>5244</v>
      </c>
      <c r="AD764" s="4" t="s">
        <v>5245</v>
      </c>
    </row>
    <row r="765" spans="1:30" ht="120.75" x14ac:dyDescent="0.25">
      <c r="A765" s="3">
        <v>2195851</v>
      </c>
      <c r="B765" s="4" t="s">
        <v>5241</v>
      </c>
      <c r="C765" s="4" t="s">
        <v>5242</v>
      </c>
      <c r="D765" s="4" t="s">
        <v>5246</v>
      </c>
      <c r="E765" s="4" t="s">
        <v>5246</v>
      </c>
      <c r="F765" s="4"/>
      <c r="G765" s="4" t="s">
        <v>3954</v>
      </c>
      <c r="H765" s="4" t="s">
        <v>3426</v>
      </c>
      <c r="I765" s="4" t="s">
        <v>32</v>
      </c>
      <c r="J765" s="4" t="s">
        <v>21</v>
      </c>
      <c r="K765" s="9">
        <v>254</v>
      </c>
      <c r="L765" s="5"/>
      <c r="M765" s="5"/>
      <c r="N765" s="5">
        <v>1.98</v>
      </c>
      <c r="O765" s="5">
        <v>0.02</v>
      </c>
      <c r="P765" s="106">
        <v>13</v>
      </c>
      <c r="Q765" s="5"/>
      <c r="R765" s="5"/>
      <c r="S765" s="5"/>
      <c r="T765" s="4"/>
      <c r="U765" s="4"/>
      <c r="V765" s="5"/>
      <c r="W765" s="5"/>
      <c r="X765" s="5"/>
      <c r="Y765" s="5"/>
      <c r="Z765" s="4" t="s">
        <v>33</v>
      </c>
      <c r="AA765" s="107">
        <v>40633</v>
      </c>
      <c r="AB765" s="107">
        <v>41605</v>
      </c>
      <c r="AC765" s="4" t="s">
        <v>5244</v>
      </c>
      <c r="AD765" s="4" t="s">
        <v>5247</v>
      </c>
    </row>
    <row r="766" spans="1:30" ht="120.75" x14ac:dyDescent="0.25">
      <c r="A766" s="6">
        <v>2195852</v>
      </c>
      <c r="B766" s="7" t="s">
        <v>5241</v>
      </c>
      <c r="C766" s="7" t="s">
        <v>5242</v>
      </c>
      <c r="D766" s="7" t="s">
        <v>5248</v>
      </c>
      <c r="E766" s="7" t="s">
        <v>5248</v>
      </c>
      <c r="F766" s="7"/>
      <c r="G766" s="7" t="s">
        <v>3954</v>
      </c>
      <c r="H766" s="7" t="s">
        <v>3426</v>
      </c>
      <c r="I766" s="7" t="s">
        <v>32</v>
      </c>
      <c r="J766" s="7" t="s">
        <v>21</v>
      </c>
      <c r="K766" s="10">
        <v>305</v>
      </c>
      <c r="L766" s="8"/>
      <c r="M766" s="8"/>
      <c r="N766" s="8">
        <v>1.98</v>
      </c>
      <c r="O766" s="8">
        <v>0.02</v>
      </c>
      <c r="P766" s="105">
        <v>13</v>
      </c>
      <c r="Q766" s="8"/>
      <c r="R766" s="8"/>
      <c r="S766" s="8"/>
      <c r="T766" s="7"/>
      <c r="U766" s="4"/>
      <c r="V766" s="5"/>
      <c r="W766" s="5"/>
      <c r="X766" s="5"/>
      <c r="Y766" s="5"/>
      <c r="Z766" s="4" t="s">
        <v>33</v>
      </c>
      <c r="AA766" s="107">
        <v>40777</v>
      </c>
      <c r="AB766" s="107">
        <v>41605</v>
      </c>
      <c r="AC766" s="4" t="s">
        <v>5244</v>
      </c>
      <c r="AD766" s="4" t="s">
        <v>5249</v>
      </c>
    </row>
    <row r="767" spans="1:30" ht="84.75" x14ac:dyDescent="0.25">
      <c r="A767" s="3">
        <v>2206326</v>
      </c>
      <c r="B767" s="4" t="s">
        <v>2246</v>
      </c>
      <c r="C767" s="4" t="s">
        <v>2247</v>
      </c>
      <c r="D767" s="4" t="s">
        <v>2248</v>
      </c>
      <c r="E767" s="4" t="s">
        <v>5250</v>
      </c>
      <c r="F767" s="4"/>
      <c r="G767" s="4" t="s">
        <v>3954</v>
      </c>
      <c r="H767" s="4" t="s">
        <v>22</v>
      </c>
      <c r="I767" s="4" t="s">
        <v>3955</v>
      </c>
      <c r="J767" s="4" t="s">
        <v>21</v>
      </c>
      <c r="K767" s="9">
        <v>300</v>
      </c>
      <c r="L767" s="5"/>
      <c r="M767" s="5"/>
      <c r="N767" s="5"/>
      <c r="O767" s="5"/>
      <c r="P767" s="106">
        <v>15</v>
      </c>
      <c r="Q767" s="5"/>
      <c r="R767" s="5"/>
      <c r="S767" s="5"/>
      <c r="T767" s="4"/>
      <c r="U767" s="4"/>
      <c r="V767" s="5"/>
      <c r="W767" s="5"/>
      <c r="X767" s="5"/>
      <c r="Y767" s="5"/>
      <c r="Z767" s="4" t="s">
        <v>4020</v>
      </c>
      <c r="AA767" s="107">
        <v>41368</v>
      </c>
      <c r="AB767" s="107">
        <v>41612</v>
      </c>
      <c r="AC767" s="4" t="s">
        <v>45</v>
      </c>
      <c r="AD767" s="4" t="s">
        <v>5251</v>
      </c>
    </row>
    <row r="768" spans="1:30" ht="132.75" x14ac:dyDescent="0.25">
      <c r="A768" s="6">
        <v>2206328</v>
      </c>
      <c r="B768" s="7" t="s">
        <v>2246</v>
      </c>
      <c r="C768" s="7" t="s">
        <v>2247</v>
      </c>
      <c r="D768" s="7" t="s">
        <v>2248</v>
      </c>
      <c r="E768" s="7" t="s">
        <v>5252</v>
      </c>
      <c r="F768" s="7"/>
      <c r="G768" s="7" t="s">
        <v>3954</v>
      </c>
      <c r="H768" s="7" t="s">
        <v>22</v>
      </c>
      <c r="I768" s="7" t="s">
        <v>3955</v>
      </c>
      <c r="J768" s="7" t="s">
        <v>21</v>
      </c>
      <c r="K768" s="10">
        <v>300</v>
      </c>
      <c r="L768" s="8"/>
      <c r="M768" s="8"/>
      <c r="N768" s="8"/>
      <c r="O768" s="8"/>
      <c r="P768" s="105">
        <v>15</v>
      </c>
      <c r="Q768" s="8"/>
      <c r="R768" s="8"/>
      <c r="S768" s="8"/>
      <c r="T768" s="7"/>
      <c r="U768" s="4"/>
      <c r="V768" s="5"/>
      <c r="W768" s="5"/>
      <c r="X768" s="5"/>
      <c r="Y768" s="5"/>
      <c r="Z768" s="4" t="s">
        <v>5253</v>
      </c>
      <c r="AA768" s="107">
        <v>41368</v>
      </c>
      <c r="AB768" s="107">
        <v>41612</v>
      </c>
      <c r="AC768" s="4" t="s">
        <v>45</v>
      </c>
      <c r="AD768" s="4" t="s">
        <v>5254</v>
      </c>
    </row>
    <row r="769" spans="1:30" ht="132.75" x14ac:dyDescent="0.25">
      <c r="A769" s="3">
        <v>2248731</v>
      </c>
      <c r="B769" s="4" t="s">
        <v>2246</v>
      </c>
      <c r="C769" s="4" t="s">
        <v>2247</v>
      </c>
      <c r="D769" s="4" t="s">
        <v>2248</v>
      </c>
      <c r="E769" s="4" t="s">
        <v>2249</v>
      </c>
      <c r="F769" s="4"/>
      <c r="G769" s="4" t="s">
        <v>3954</v>
      </c>
      <c r="H769" s="4" t="s">
        <v>22</v>
      </c>
      <c r="I769" s="4" t="s">
        <v>3955</v>
      </c>
      <c r="J769" s="4" t="s">
        <v>21</v>
      </c>
      <c r="K769" s="9">
        <v>420</v>
      </c>
      <c r="L769" s="5"/>
      <c r="M769" s="5"/>
      <c r="N769" s="5">
        <v>2.37</v>
      </c>
      <c r="O769" s="5">
        <v>0</v>
      </c>
      <c r="P769" s="106">
        <v>15</v>
      </c>
      <c r="Q769" s="5"/>
      <c r="R769" s="5"/>
      <c r="S769" s="5"/>
      <c r="T769" s="4"/>
      <c r="U769" s="4"/>
      <c r="V769" s="5"/>
      <c r="W769" s="5"/>
      <c r="X769" s="5"/>
      <c r="Y769" s="5"/>
      <c r="Z769" s="4" t="s">
        <v>5253</v>
      </c>
      <c r="AA769" s="107">
        <v>42307</v>
      </c>
      <c r="AB769" s="107">
        <v>42277</v>
      </c>
      <c r="AC769" s="4" t="s">
        <v>45</v>
      </c>
      <c r="AD769" s="4" t="s">
        <v>5255</v>
      </c>
    </row>
    <row r="770" spans="1:30" ht="72.75" x14ac:dyDescent="0.25">
      <c r="A770" s="6">
        <v>2303298</v>
      </c>
      <c r="B770" s="7" t="s">
        <v>2250</v>
      </c>
      <c r="C770" s="7" t="s">
        <v>2251</v>
      </c>
      <c r="D770" s="7" t="s">
        <v>5256</v>
      </c>
      <c r="E770" s="7" t="s">
        <v>5257</v>
      </c>
      <c r="F770" s="7"/>
      <c r="G770" s="7" t="s">
        <v>29</v>
      </c>
      <c r="H770" s="7" t="s">
        <v>27</v>
      </c>
      <c r="I770" s="7" t="s">
        <v>3981</v>
      </c>
      <c r="J770" s="7" t="s">
        <v>28</v>
      </c>
      <c r="K770" s="10">
        <v>8</v>
      </c>
      <c r="L770" s="8"/>
      <c r="M770" s="8"/>
      <c r="N770" s="8"/>
      <c r="O770" s="8">
        <v>0.16</v>
      </c>
      <c r="P770" s="105">
        <v>0</v>
      </c>
      <c r="Q770" s="8"/>
      <c r="R770" s="8"/>
      <c r="S770" s="8"/>
      <c r="T770" s="7" t="s">
        <v>2776</v>
      </c>
      <c r="U770" s="4" t="s">
        <v>5258</v>
      </c>
      <c r="V770" s="5">
        <v>0</v>
      </c>
      <c r="W770" s="5">
        <v>0</v>
      </c>
      <c r="X770" s="5">
        <v>0</v>
      </c>
      <c r="Y770" s="5">
        <v>0</v>
      </c>
      <c r="Z770" s="4" t="s">
        <v>4976</v>
      </c>
      <c r="AA770" s="107">
        <v>43009</v>
      </c>
      <c r="AB770" s="107">
        <v>42984</v>
      </c>
      <c r="AC770" s="4" t="s">
        <v>5259</v>
      </c>
      <c r="AD770" s="4" t="s">
        <v>5260</v>
      </c>
    </row>
    <row r="771" spans="1:30" ht="156.75" x14ac:dyDescent="0.25">
      <c r="A771" s="3">
        <v>2291753</v>
      </c>
      <c r="B771" s="4" t="s">
        <v>2250</v>
      </c>
      <c r="C771" s="4" t="s">
        <v>2251</v>
      </c>
      <c r="D771" s="4" t="s">
        <v>2252</v>
      </c>
      <c r="E771" s="4" t="s">
        <v>2253</v>
      </c>
      <c r="F771" s="4"/>
      <c r="G771" s="4" t="s">
        <v>29</v>
      </c>
      <c r="H771" s="4" t="s">
        <v>27</v>
      </c>
      <c r="I771" s="4" t="s">
        <v>3981</v>
      </c>
      <c r="J771" s="4"/>
      <c r="K771" s="9">
        <v>240</v>
      </c>
      <c r="L771" s="5"/>
      <c r="M771" s="5"/>
      <c r="N771" s="5">
        <v>1.28</v>
      </c>
      <c r="O771" s="5">
        <v>0.14000000000000001</v>
      </c>
      <c r="P771" s="106">
        <v>0</v>
      </c>
      <c r="Q771" s="5"/>
      <c r="R771" s="5"/>
      <c r="S771" s="5"/>
      <c r="T771" s="4"/>
      <c r="U771" s="4"/>
      <c r="V771" s="5"/>
      <c r="W771" s="5"/>
      <c r="X771" s="5"/>
      <c r="Y771" s="5"/>
      <c r="Z771" s="4" t="s">
        <v>30</v>
      </c>
      <c r="AA771" s="107">
        <v>42826</v>
      </c>
      <c r="AB771" s="107">
        <v>42790</v>
      </c>
      <c r="AC771" s="4" t="s">
        <v>5259</v>
      </c>
      <c r="AD771" s="4" t="s">
        <v>5261</v>
      </c>
    </row>
    <row r="772" spans="1:30" ht="72.75" x14ac:dyDescent="0.25">
      <c r="A772" s="6">
        <v>2303299</v>
      </c>
      <c r="B772" s="7" t="s">
        <v>2250</v>
      </c>
      <c r="C772" s="7" t="s">
        <v>2251</v>
      </c>
      <c r="D772" s="7" t="s">
        <v>2252</v>
      </c>
      <c r="E772" s="7" t="s">
        <v>2254</v>
      </c>
      <c r="F772" s="7"/>
      <c r="G772" s="7" t="s">
        <v>29</v>
      </c>
      <c r="H772" s="7" t="s">
        <v>27</v>
      </c>
      <c r="I772" s="7" t="s">
        <v>3357</v>
      </c>
      <c r="J772" s="7" t="s">
        <v>21</v>
      </c>
      <c r="K772" s="10">
        <v>240</v>
      </c>
      <c r="L772" s="8"/>
      <c r="M772" s="8"/>
      <c r="N772" s="8">
        <v>1.62</v>
      </c>
      <c r="O772" s="8">
        <v>0.14000000000000001</v>
      </c>
      <c r="P772" s="105">
        <v>5</v>
      </c>
      <c r="Q772" s="8"/>
      <c r="R772" s="8"/>
      <c r="S772" s="8"/>
      <c r="T772" s="7"/>
      <c r="U772" s="4"/>
      <c r="V772" s="5"/>
      <c r="W772" s="5"/>
      <c r="X772" s="5"/>
      <c r="Y772" s="5"/>
      <c r="Z772" s="4" t="s">
        <v>33</v>
      </c>
      <c r="AA772" s="107">
        <v>43009</v>
      </c>
      <c r="AB772" s="107">
        <v>42984</v>
      </c>
      <c r="AC772" s="4" t="s">
        <v>5259</v>
      </c>
      <c r="AD772" s="4" t="s">
        <v>5262</v>
      </c>
    </row>
    <row r="773" spans="1:30" ht="84.75" x14ac:dyDescent="0.25">
      <c r="A773" s="3">
        <v>2314207</v>
      </c>
      <c r="B773" s="4" t="s">
        <v>2250</v>
      </c>
      <c r="C773" s="4" t="s">
        <v>2251</v>
      </c>
      <c r="D773" s="4" t="s">
        <v>865</v>
      </c>
      <c r="E773" s="4" t="s">
        <v>5263</v>
      </c>
      <c r="F773" s="4"/>
      <c r="G773" s="4" t="s">
        <v>29</v>
      </c>
      <c r="H773" s="4" t="s">
        <v>27</v>
      </c>
      <c r="I773" s="4" t="s">
        <v>3357</v>
      </c>
      <c r="J773" s="4" t="s">
        <v>21</v>
      </c>
      <c r="K773" s="9">
        <v>20</v>
      </c>
      <c r="L773" s="5"/>
      <c r="M773" s="5"/>
      <c r="N773" s="5">
        <v>1.7</v>
      </c>
      <c r="O773" s="5">
        <v>0.14000000000000001</v>
      </c>
      <c r="P773" s="106">
        <v>15</v>
      </c>
      <c r="Q773" s="5"/>
      <c r="R773" s="5"/>
      <c r="S773" s="5"/>
      <c r="T773" s="4"/>
      <c r="U773" s="4"/>
      <c r="V773" s="5"/>
      <c r="W773" s="5"/>
      <c r="X773" s="5"/>
      <c r="Y773" s="5"/>
      <c r="Z773" s="4" t="s">
        <v>33</v>
      </c>
      <c r="AA773" s="107">
        <v>43191</v>
      </c>
      <c r="AB773" s="107">
        <v>43182</v>
      </c>
      <c r="AC773" s="4" t="s">
        <v>40</v>
      </c>
      <c r="AD773" s="4" t="s">
        <v>5264</v>
      </c>
    </row>
    <row r="774" spans="1:30" ht="72.75" x14ac:dyDescent="0.25">
      <c r="A774" s="6">
        <v>2303394</v>
      </c>
      <c r="B774" s="7" t="s">
        <v>2250</v>
      </c>
      <c r="C774" s="7" t="s">
        <v>2251</v>
      </c>
      <c r="D774" s="7" t="s">
        <v>5256</v>
      </c>
      <c r="E774" s="7" t="s">
        <v>5265</v>
      </c>
      <c r="F774" s="7" t="s">
        <v>5266</v>
      </c>
      <c r="G774" s="7" t="s">
        <v>29</v>
      </c>
      <c r="H774" s="7" t="s">
        <v>27</v>
      </c>
      <c r="I774" s="7" t="s">
        <v>3981</v>
      </c>
      <c r="J774" s="7" t="s">
        <v>28</v>
      </c>
      <c r="K774" s="10">
        <v>8</v>
      </c>
      <c r="L774" s="8"/>
      <c r="M774" s="8"/>
      <c r="N774" s="8"/>
      <c r="O774" s="8">
        <v>0.21</v>
      </c>
      <c r="P774" s="105">
        <v>0</v>
      </c>
      <c r="Q774" s="8"/>
      <c r="R774" s="8"/>
      <c r="S774" s="8"/>
      <c r="T774" s="7"/>
      <c r="U774" s="4"/>
      <c r="V774" s="5"/>
      <c r="W774" s="5"/>
      <c r="X774" s="5"/>
      <c r="Y774" s="5"/>
      <c r="Z774" s="4" t="s">
        <v>4976</v>
      </c>
      <c r="AA774" s="107">
        <v>40969</v>
      </c>
      <c r="AB774" s="107">
        <v>42986</v>
      </c>
      <c r="AC774" s="4" t="s">
        <v>5259</v>
      </c>
      <c r="AD774" s="4" t="s">
        <v>5267</v>
      </c>
    </row>
    <row r="775" spans="1:30" ht="72.75" x14ac:dyDescent="0.25">
      <c r="A775" s="3">
        <v>2303300</v>
      </c>
      <c r="B775" s="4" t="s">
        <v>2250</v>
      </c>
      <c r="C775" s="4" t="s">
        <v>2251</v>
      </c>
      <c r="D775" s="4" t="s">
        <v>1812</v>
      </c>
      <c r="E775" s="4" t="s">
        <v>5268</v>
      </c>
      <c r="F775" s="4" t="s">
        <v>5269</v>
      </c>
      <c r="G775" s="4" t="s">
        <v>29</v>
      </c>
      <c r="H775" s="4" t="s">
        <v>27</v>
      </c>
      <c r="I775" s="4" t="s">
        <v>3357</v>
      </c>
      <c r="J775" s="4" t="s">
        <v>28</v>
      </c>
      <c r="K775" s="9">
        <v>20</v>
      </c>
      <c r="L775" s="5"/>
      <c r="M775" s="5"/>
      <c r="N775" s="5"/>
      <c r="O775" s="5">
        <v>0.19</v>
      </c>
      <c r="P775" s="106">
        <v>0</v>
      </c>
      <c r="Q775" s="5"/>
      <c r="R775" s="5"/>
      <c r="S775" s="5"/>
      <c r="T775" s="4"/>
      <c r="U775" s="4"/>
      <c r="V775" s="5"/>
      <c r="W775" s="5"/>
      <c r="X775" s="5"/>
      <c r="Y775" s="5"/>
      <c r="Z775" s="4" t="s">
        <v>4976</v>
      </c>
      <c r="AA775" s="107">
        <v>41750</v>
      </c>
      <c r="AB775" s="107">
        <v>42984</v>
      </c>
      <c r="AC775" s="4" t="s">
        <v>5259</v>
      </c>
      <c r="AD775" s="4" t="s">
        <v>5270</v>
      </c>
    </row>
    <row r="776" spans="1:30" ht="72.75" x14ac:dyDescent="0.25">
      <c r="A776" s="6">
        <v>2298085</v>
      </c>
      <c r="B776" s="7" t="s">
        <v>2250</v>
      </c>
      <c r="C776" s="7" t="s">
        <v>2251</v>
      </c>
      <c r="D776" s="7" t="s">
        <v>2255</v>
      </c>
      <c r="E776" s="7" t="s">
        <v>2256</v>
      </c>
      <c r="F776" s="7" t="s">
        <v>2257</v>
      </c>
      <c r="G776" s="7" t="s">
        <v>29</v>
      </c>
      <c r="H776" s="7" t="s">
        <v>27</v>
      </c>
      <c r="I776" s="7" t="s">
        <v>3357</v>
      </c>
      <c r="J776" s="7" t="s">
        <v>21</v>
      </c>
      <c r="K776" s="10">
        <v>1</v>
      </c>
      <c r="L776" s="8"/>
      <c r="M776" s="8"/>
      <c r="N776" s="8">
        <v>7.92</v>
      </c>
      <c r="O776" s="8">
        <v>0.02</v>
      </c>
      <c r="P776" s="105">
        <v>0</v>
      </c>
      <c r="Q776" s="8"/>
      <c r="R776" s="8"/>
      <c r="S776" s="8"/>
      <c r="T776" s="7"/>
      <c r="U776" s="4"/>
      <c r="V776" s="5"/>
      <c r="W776" s="5"/>
      <c r="X776" s="5"/>
      <c r="Y776" s="5"/>
      <c r="Z776" s="4" t="s">
        <v>34</v>
      </c>
      <c r="AA776" s="107">
        <v>43009</v>
      </c>
      <c r="AB776" s="107">
        <v>42905</v>
      </c>
      <c r="AC776" s="4" t="s">
        <v>5259</v>
      </c>
      <c r="AD776" s="4" t="s">
        <v>5271</v>
      </c>
    </row>
    <row r="777" spans="1:30" ht="72.75" x14ac:dyDescent="0.25">
      <c r="A777" s="3">
        <v>2304564</v>
      </c>
      <c r="B777" s="4" t="s">
        <v>2250</v>
      </c>
      <c r="C777" s="4" t="s">
        <v>5272</v>
      </c>
      <c r="D777" s="4" t="s">
        <v>5256</v>
      </c>
      <c r="E777" s="4" t="s">
        <v>5257</v>
      </c>
      <c r="F777" s="4"/>
      <c r="G777" s="4" t="s">
        <v>29</v>
      </c>
      <c r="H777" s="4" t="s">
        <v>27</v>
      </c>
      <c r="I777" s="4" t="s">
        <v>3981</v>
      </c>
      <c r="J777" s="4" t="s">
        <v>28</v>
      </c>
      <c r="K777" s="9">
        <v>8</v>
      </c>
      <c r="L777" s="5"/>
      <c r="M777" s="5"/>
      <c r="N777" s="5"/>
      <c r="O777" s="5">
        <v>0.16</v>
      </c>
      <c r="P777" s="106">
        <v>0</v>
      </c>
      <c r="Q777" s="5"/>
      <c r="R777" s="5"/>
      <c r="S777" s="5"/>
      <c r="T777" s="4" t="s">
        <v>2776</v>
      </c>
      <c r="U777" s="4" t="s">
        <v>5258</v>
      </c>
      <c r="V777" s="5">
        <v>0</v>
      </c>
      <c r="W777" s="5">
        <v>0</v>
      </c>
      <c r="X777" s="5">
        <v>0</v>
      </c>
      <c r="Y777" s="5">
        <v>0</v>
      </c>
      <c r="Z777" s="4" t="s">
        <v>4976</v>
      </c>
      <c r="AA777" s="107">
        <v>43009</v>
      </c>
      <c r="AB777" s="107">
        <v>42984</v>
      </c>
      <c r="AC777" s="4" t="s">
        <v>5259</v>
      </c>
      <c r="AD777" s="4" t="s">
        <v>5273</v>
      </c>
    </row>
    <row r="778" spans="1:30" ht="72.75" x14ac:dyDescent="0.25">
      <c r="A778" s="6">
        <v>2303395</v>
      </c>
      <c r="B778" s="7" t="s">
        <v>2250</v>
      </c>
      <c r="C778" s="7" t="s">
        <v>5272</v>
      </c>
      <c r="D778" s="7" t="s">
        <v>5256</v>
      </c>
      <c r="E778" s="7" t="s">
        <v>5265</v>
      </c>
      <c r="F778" s="7" t="s">
        <v>5266</v>
      </c>
      <c r="G778" s="7" t="s">
        <v>29</v>
      </c>
      <c r="H778" s="7" t="s">
        <v>27</v>
      </c>
      <c r="I778" s="7" t="s">
        <v>3981</v>
      </c>
      <c r="J778" s="7" t="s">
        <v>28</v>
      </c>
      <c r="K778" s="10">
        <v>8</v>
      </c>
      <c r="L778" s="8"/>
      <c r="M778" s="8"/>
      <c r="N778" s="8"/>
      <c r="O778" s="8">
        <v>0.21</v>
      </c>
      <c r="P778" s="105">
        <v>0</v>
      </c>
      <c r="Q778" s="8"/>
      <c r="R778" s="8"/>
      <c r="S778" s="8"/>
      <c r="T778" s="7"/>
      <c r="U778" s="4"/>
      <c r="V778" s="5"/>
      <c r="W778" s="5"/>
      <c r="X778" s="5"/>
      <c r="Y778" s="5"/>
      <c r="Z778" s="4" t="s">
        <v>4976</v>
      </c>
      <c r="AA778" s="107">
        <v>40969</v>
      </c>
      <c r="AB778" s="107">
        <v>42986</v>
      </c>
      <c r="AC778" s="4" t="s">
        <v>5259</v>
      </c>
      <c r="AD778" s="4" t="s">
        <v>5274</v>
      </c>
    </row>
    <row r="779" spans="1:30" ht="72.75" x14ac:dyDescent="0.25">
      <c r="A779" s="3">
        <v>2303301</v>
      </c>
      <c r="B779" s="4" t="s">
        <v>2250</v>
      </c>
      <c r="C779" s="4" t="s">
        <v>5272</v>
      </c>
      <c r="D779" s="4" t="s">
        <v>1812</v>
      </c>
      <c r="E779" s="4" t="s">
        <v>5268</v>
      </c>
      <c r="F779" s="4" t="s">
        <v>5269</v>
      </c>
      <c r="G779" s="4" t="s">
        <v>29</v>
      </c>
      <c r="H779" s="4" t="s">
        <v>27</v>
      </c>
      <c r="I779" s="4" t="s">
        <v>3357</v>
      </c>
      <c r="J779" s="4" t="s">
        <v>28</v>
      </c>
      <c r="K779" s="9">
        <v>20</v>
      </c>
      <c r="L779" s="5"/>
      <c r="M779" s="5"/>
      <c r="N779" s="5"/>
      <c r="O779" s="5">
        <v>0.19</v>
      </c>
      <c r="P779" s="106">
        <v>0</v>
      </c>
      <c r="Q779" s="5"/>
      <c r="R779" s="5"/>
      <c r="S779" s="5"/>
      <c r="T779" s="4"/>
      <c r="U779" s="4"/>
      <c r="V779" s="5"/>
      <c r="W779" s="5"/>
      <c r="X779" s="5"/>
      <c r="Y779" s="5"/>
      <c r="Z779" s="4" t="s">
        <v>4976</v>
      </c>
      <c r="AA779" s="107">
        <v>41750</v>
      </c>
      <c r="AB779" s="107">
        <v>42984</v>
      </c>
      <c r="AC779" s="4" t="s">
        <v>5259</v>
      </c>
      <c r="AD779" s="4" t="s">
        <v>5275</v>
      </c>
    </row>
    <row r="780" spans="1:30" ht="252.75" x14ac:dyDescent="0.25">
      <c r="A780" s="6">
        <v>2293141</v>
      </c>
      <c r="B780" s="7" t="s">
        <v>251</v>
      </c>
      <c r="C780" s="7" t="s">
        <v>252</v>
      </c>
      <c r="D780" s="7" t="s">
        <v>2258</v>
      </c>
      <c r="E780" s="7" t="s">
        <v>2259</v>
      </c>
      <c r="F780" s="7"/>
      <c r="G780" s="7" t="s">
        <v>4268</v>
      </c>
      <c r="H780" s="7" t="s">
        <v>22</v>
      </c>
      <c r="I780" s="7" t="s">
        <v>4269</v>
      </c>
      <c r="J780" s="7"/>
      <c r="K780" s="10">
        <v>22</v>
      </c>
      <c r="L780" s="8"/>
      <c r="M780" s="8"/>
      <c r="N780" s="8">
        <v>1.27</v>
      </c>
      <c r="O780" s="8">
        <v>0.15</v>
      </c>
      <c r="P780" s="105">
        <v>5</v>
      </c>
      <c r="Q780" s="8"/>
      <c r="R780" s="8"/>
      <c r="S780" s="8"/>
      <c r="T780" s="7"/>
      <c r="U780" s="4"/>
      <c r="V780" s="5"/>
      <c r="W780" s="5"/>
      <c r="X780" s="5"/>
      <c r="Y780" s="5"/>
      <c r="Z780" s="4" t="s">
        <v>5276</v>
      </c>
      <c r="AA780" s="107">
        <v>42916</v>
      </c>
      <c r="AB780" s="107">
        <v>42820</v>
      </c>
      <c r="AC780" s="4" t="s">
        <v>26</v>
      </c>
      <c r="AD780" s="4" t="s">
        <v>5277</v>
      </c>
    </row>
    <row r="781" spans="1:30" ht="252.75" x14ac:dyDescent="0.25">
      <c r="A781" s="3">
        <v>2293142</v>
      </c>
      <c r="B781" s="4" t="s">
        <v>251</v>
      </c>
      <c r="C781" s="4" t="s">
        <v>252</v>
      </c>
      <c r="D781" s="4" t="s">
        <v>2260</v>
      </c>
      <c r="E781" s="4" t="s">
        <v>2261</v>
      </c>
      <c r="F781" s="4"/>
      <c r="G781" s="4" t="s">
        <v>4268</v>
      </c>
      <c r="H781" s="4" t="s">
        <v>22</v>
      </c>
      <c r="I781" s="4" t="s">
        <v>4269</v>
      </c>
      <c r="J781" s="4"/>
      <c r="K781" s="9">
        <v>22</v>
      </c>
      <c r="L781" s="5"/>
      <c r="M781" s="5"/>
      <c r="N781" s="5">
        <v>1.19</v>
      </c>
      <c r="O781" s="5">
        <v>0.11</v>
      </c>
      <c r="P781" s="106">
        <v>5</v>
      </c>
      <c r="Q781" s="5"/>
      <c r="R781" s="5"/>
      <c r="S781" s="5"/>
      <c r="T781" s="4"/>
      <c r="U781" s="4"/>
      <c r="V781" s="5"/>
      <c r="W781" s="5"/>
      <c r="X781" s="5"/>
      <c r="Y781" s="5"/>
      <c r="Z781" s="4" t="s">
        <v>5276</v>
      </c>
      <c r="AA781" s="107">
        <v>42978</v>
      </c>
      <c r="AB781" s="107">
        <v>42820</v>
      </c>
      <c r="AC781" s="4" t="s">
        <v>26</v>
      </c>
      <c r="AD781" s="4" t="s">
        <v>5278</v>
      </c>
    </row>
    <row r="782" spans="1:30" ht="409.6" x14ac:dyDescent="0.25">
      <c r="A782" s="6">
        <v>2186493</v>
      </c>
      <c r="B782" s="7" t="s">
        <v>251</v>
      </c>
      <c r="C782" s="7" t="s">
        <v>257</v>
      </c>
      <c r="D782" s="7" t="s">
        <v>2262</v>
      </c>
      <c r="E782" s="7" t="s">
        <v>2263</v>
      </c>
      <c r="F782" s="8" t="s">
        <v>2264</v>
      </c>
      <c r="G782" s="7" t="s">
        <v>4268</v>
      </c>
      <c r="H782" s="7" t="s">
        <v>22</v>
      </c>
      <c r="I782" s="7" t="s">
        <v>4269</v>
      </c>
      <c r="J782" s="7" t="s">
        <v>21</v>
      </c>
      <c r="K782" s="10">
        <v>7</v>
      </c>
      <c r="L782" s="8"/>
      <c r="M782" s="8"/>
      <c r="N782" s="8">
        <v>1.07</v>
      </c>
      <c r="O782" s="8"/>
      <c r="P782" s="105">
        <v>5</v>
      </c>
      <c r="Q782" s="8"/>
      <c r="R782" s="8"/>
      <c r="S782" s="8"/>
      <c r="T782" s="7"/>
      <c r="U782" s="4"/>
      <c r="V782" s="5"/>
      <c r="W782" s="5"/>
      <c r="X782" s="5"/>
      <c r="Y782" s="5"/>
      <c r="Z782" s="4" t="s">
        <v>5279</v>
      </c>
      <c r="AA782" s="107">
        <v>41519</v>
      </c>
      <c r="AB782" s="107">
        <v>41474</v>
      </c>
      <c r="AC782" s="4" t="s">
        <v>35</v>
      </c>
      <c r="AD782" s="4" t="s">
        <v>5280</v>
      </c>
    </row>
    <row r="783" spans="1:30" ht="409.6" x14ac:dyDescent="0.25">
      <c r="A783" s="3">
        <v>2186486</v>
      </c>
      <c r="B783" s="4" t="s">
        <v>251</v>
      </c>
      <c r="C783" s="4" t="s">
        <v>257</v>
      </c>
      <c r="D783" s="4" t="s">
        <v>5281</v>
      </c>
      <c r="E783" s="4" t="s">
        <v>5282</v>
      </c>
      <c r="F783" s="5" t="s">
        <v>5283</v>
      </c>
      <c r="G783" s="4" t="s">
        <v>4268</v>
      </c>
      <c r="H783" s="4" t="s">
        <v>22</v>
      </c>
      <c r="I783" s="4" t="s">
        <v>4269</v>
      </c>
      <c r="J783" s="4" t="s">
        <v>21</v>
      </c>
      <c r="K783" s="9">
        <v>7</v>
      </c>
      <c r="L783" s="5"/>
      <c r="M783" s="5"/>
      <c r="N783" s="5">
        <v>0.89</v>
      </c>
      <c r="O783" s="5"/>
      <c r="P783" s="106">
        <v>5</v>
      </c>
      <c r="Q783" s="5"/>
      <c r="R783" s="5"/>
      <c r="S783" s="5"/>
      <c r="T783" s="4"/>
      <c r="U783" s="4"/>
      <c r="V783" s="5"/>
      <c r="W783" s="5"/>
      <c r="X783" s="5"/>
      <c r="Y783" s="5"/>
      <c r="Z783" s="4" t="s">
        <v>5279</v>
      </c>
      <c r="AA783" s="107">
        <v>41491</v>
      </c>
      <c r="AB783" s="107">
        <v>41480</v>
      </c>
      <c r="AC783" s="4" t="s">
        <v>35</v>
      </c>
      <c r="AD783" s="4" t="s">
        <v>5284</v>
      </c>
    </row>
    <row r="784" spans="1:30" ht="409.6" x14ac:dyDescent="0.25">
      <c r="A784" s="6">
        <v>2186485</v>
      </c>
      <c r="B784" s="7" t="s">
        <v>251</v>
      </c>
      <c r="C784" s="7" t="s">
        <v>257</v>
      </c>
      <c r="D784" s="7" t="s">
        <v>5285</v>
      </c>
      <c r="E784" s="7" t="s">
        <v>5286</v>
      </c>
      <c r="F784" s="8" t="s">
        <v>2265</v>
      </c>
      <c r="G784" s="7" t="s">
        <v>4268</v>
      </c>
      <c r="H784" s="7" t="s">
        <v>22</v>
      </c>
      <c r="I784" s="7" t="s">
        <v>4269</v>
      </c>
      <c r="J784" s="7" t="s">
        <v>21</v>
      </c>
      <c r="K784" s="10">
        <v>9</v>
      </c>
      <c r="L784" s="8"/>
      <c r="M784" s="8"/>
      <c r="N784" s="8">
        <v>0.57999999999999996</v>
      </c>
      <c r="O784" s="8"/>
      <c r="P784" s="105">
        <v>5</v>
      </c>
      <c r="Q784" s="8"/>
      <c r="R784" s="8"/>
      <c r="S784" s="8"/>
      <c r="T784" s="7"/>
      <c r="U784" s="4"/>
      <c r="V784" s="5"/>
      <c r="W784" s="5"/>
      <c r="X784" s="5"/>
      <c r="Y784" s="5"/>
      <c r="Z784" s="4" t="s">
        <v>4270</v>
      </c>
      <c r="AA784" s="107">
        <v>41519</v>
      </c>
      <c r="AB784" s="107">
        <v>41480</v>
      </c>
      <c r="AC784" s="4" t="s">
        <v>26</v>
      </c>
      <c r="AD784" s="4" t="s">
        <v>5287</v>
      </c>
    </row>
    <row r="785" spans="1:30" ht="396.75" x14ac:dyDescent="0.25">
      <c r="A785" s="3">
        <v>2214663</v>
      </c>
      <c r="B785" s="4" t="s">
        <v>251</v>
      </c>
      <c r="C785" s="4" t="s">
        <v>257</v>
      </c>
      <c r="D785" s="4" t="s">
        <v>5288</v>
      </c>
      <c r="E785" s="4" t="s">
        <v>5289</v>
      </c>
      <c r="F785" s="5" t="s">
        <v>2266</v>
      </c>
      <c r="G785" s="4" t="s">
        <v>4268</v>
      </c>
      <c r="H785" s="4" t="s">
        <v>22</v>
      </c>
      <c r="I785" s="4" t="s">
        <v>4269</v>
      </c>
      <c r="J785" s="4" t="s">
        <v>21</v>
      </c>
      <c r="K785" s="9">
        <v>12</v>
      </c>
      <c r="L785" s="5"/>
      <c r="M785" s="5"/>
      <c r="N785" s="5">
        <v>1.1399999999999999</v>
      </c>
      <c r="O785" s="5"/>
      <c r="P785" s="106">
        <v>5</v>
      </c>
      <c r="Q785" s="5"/>
      <c r="R785" s="5"/>
      <c r="S785" s="5"/>
      <c r="T785" s="4"/>
      <c r="U785" s="4"/>
      <c r="V785" s="5"/>
      <c r="W785" s="5"/>
      <c r="X785" s="5"/>
      <c r="Y785" s="5"/>
      <c r="Z785" s="4" t="s">
        <v>5290</v>
      </c>
      <c r="AA785" s="107">
        <v>41883</v>
      </c>
      <c r="AB785" s="107">
        <v>41828</v>
      </c>
      <c r="AC785" s="4" t="s">
        <v>26</v>
      </c>
      <c r="AD785" s="4" t="s">
        <v>5291</v>
      </c>
    </row>
    <row r="786" spans="1:30" ht="276.75" x14ac:dyDescent="0.25">
      <c r="A786" s="6">
        <v>2188921</v>
      </c>
      <c r="B786" s="7" t="s">
        <v>251</v>
      </c>
      <c r="C786" s="7" t="s">
        <v>257</v>
      </c>
      <c r="D786" s="7" t="s">
        <v>5292</v>
      </c>
      <c r="E786" s="7" t="s">
        <v>5293</v>
      </c>
      <c r="F786" s="8" t="s">
        <v>5294</v>
      </c>
      <c r="G786" s="7" t="s">
        <v>4268</v>
      </c>
      <c r="H786" s="7" t="s">
        <v>22</v>
      </c>
      <c r="I786" s="7" t="s">
        <v>4269</v>
      </c>
      <c r="J786" s="7" t="s">
        <v>21</v>
      </c>
      <c r="K786" s="10">
        <v>12</v>
      </c>
      <c r="L786" s="8"/>
      <c r="M786" s="8"/>
      <c r="N786" s="8">
        <v>1.22</v>
      </c>
      <c r="O786" s="8"/>
      <c r="P786" s="105">
        <v>5</v>
      </c>
      <c r="Q786" s="8"/>
      <c r="R786" s="8"/>
      <c r="S786" s="8"/>
      <c r="T786" s="7"/>
      <c r="U786" s="4"/>
      <c r="V786" s="5"/>
      <c r="W786" s="5"/>
      <c r="X786" s="5"/>
      <c r="Y786" s="5"/>
      <c r="Z786" s="4" t="s">
        <v>5279</v>
      </c>
      <c r="AA786" s="107">
        <v>41141</v>
      </c>
      <c r="AB786" s="107">
        <v>41512</v>
      </c>
      <c r="AC786" s="4" t="s">
        <v>26</v>
      </c>
      <c r="AD786" s="4" t="s">
        <v>5295</v>
      </c>
    </row>
    <row r="787" spans="1:30" ht="409.6" x14ac:dyDescent="0.25">
      <c r="A787" s="3">
        <v>2188851</v>
      </c>
      <c r="B787" s="4" t="s">
        <v>251</v>
      </c>
      <c r="C787" s="4" t="s">
        <v>257</v>
      </c>
      <c r="D787" s="4" t="s">
        <v>5296</v>
      </c>
      <c r="E787" s="4" t="s">
        <v>5297</v>
      </c>
      <c r="F787" s="5" t="s">
        <v>5298</v>
      </c>
      <c r="G787" s="4" t="s">
        <v>4268</v>
      </c>
      <c r="H787" s="4" t="s">
        <v>22</v>
      </c>
      <c r="I787" s="4" t="s">
        <v>4269</v>
      </c>
      <c r="J787" s="4" t="s">
        <v>21</v>
      </c>
      <c r="K787" s="9">
        <v>22</v>
      </c>
      <c r="L787" s="5"/>
      <c r="M787" s="5"/>
      <c r="N787" s="5">
        <v>1.22</v>
      </c>
      <c r="O787" s="5"/>
      <c r="P787" s="106">
        <v>5</v>
      </c>
      <c r="Q787" s="5"/>
      <c r="R787" s="5"/>
      <c r="S787" s="5"/>
      <c r="T787" s="4"/>
      <c r="U787" s="4"/>
      <c r="V787" s="5"/>
      <c r="W787" s="5"/>
      <c r="X787" s="5"/>
      <c r="Y787" s="5"/>
      <c r="Z787" s="4" t="s">
        <v>5279</v>
      </c>
      <c r="AA787" s="107">
        <v>41091</v>
      </c>
      <c r="AB787" s="107">
        <v>41619</v>
      </c>
      <c r="AC787" s="4" t="s">
        <v>26</v>
      </c>
      <c r="AD787" s="4" t="s">
        <v>5299</v>
      </c>
    </row>
    <row r="788" spans="1:30" ht="409.6" x14ac:dyDescent="0.25">
      <c r="A788" s="6">
        <v>2190913</v>
      </c>
      <c r="B788" s="7" t="s">
        <v>251</v>
      </c>
      <c r="C788" s="7" t="s">
        <v>257</v>
      </c>
      <c r="D788" s="7" t="s">
        <v>5300</v>
      </c>
      <c r="E788" s="7" t="s">
        <v>5301</v>
      </c>
      <c r="F788" s="8" t="s">
        <v>5302</v>
      </c>
      <c r="G788" s="7" t="s">
        <v>4268</v>
      </c>
      <c r="H788" s="7" t="s">
        <v>22</v>
      </c>
      <c r="I788" s="7" t="s">
        <v>4269</v>
      </c>
      <c r="J788" s="7" t="s">
        <v>21</v>
      </c>
      <c r="K788" s="10">
        <v>22</v>
      </c>
      <c r="L788" s="8"/>
      <c r="M788" s="8"/>
      <c r="N788" s="8">
        <v>0.66</v>
      </c>
      <c r="O788" s="8"/>
      <c r="P788" s="105">
        <v>5</v>
      </c>
      <c r="Q788" s="8"/>
      <c r="R788" s="8"/>
      <c r="S788" s="8"/>
      <c r="T788" s="7"/>
      <c r="U788" s="4"/>
      <c r="V788" s="5"/>
      <c r="W788" s="5"/>
      <c r="X788" s="5"/>
      <c r="Y788" s="5"/>
      <c r="Z788" s="4" t="s">
        <v>5279</v>
      </c>
      <c r="AA788" s="107">
        <v>41091</v>
      </c>
      <c r="AB788" s="107">
        <v>41529</v>
      </c>
      <c r="AC788" s="4" t="s">
        <v>26</v>
      </c>
      <c r="AD788" s="4" t="s">
        <v>5303</v>
      </c>
    </row>
    <row r="789" spans="1:30" ht="252.75" x14ac:dyDescent="0.25">
      <c r="A789" s="3">
        <v>2190905</v>
      </c>
      <c r="B789" s="4" t="s">
        <v>251</v>
      </c>
      <c r="C789" s="4" t="s">
        <v>257</v>
      </c>
      <c r="D789" s="4" t="s">
        <v>5304</v>
      </c>
      <c r="E789" s="4" t="s">
        <v>5305</v>
      </c>
      <c r="F789" s="4" t="s">
        <v>5306</v>
      </c>
      <c r="G789" s="4" t="s">
        <v>4268</v>
      </c>
      <c r="H789" s="4" t="s">
        <v>22</v>
      </c>
      <c r="I789" s="4" t="s">
        <v>4269</v>
      </c>
      <c r="J789" s="4" t="s">
        <v>21</v>
      </c>
      <c r="K789" s="9">
        <v>7</v>
      </c>
      <c r="L789" s="5"/>
      <c r="M789" s="5"/>
      <c r="N789" s="5">
        <v>1.17</v>
      </c>
      <c r="O789" s="5"/>
      <c r="P789" s="106">
        <v>5</v>
      </c>
      <c r="Q789" s="5"/>
      <c r="R789" s="5"/>
      <c r="S789" s="5"/>
      <c r="T789" s="4"/>
      <c r="U789" s="4"/>
      <c r="V789" s="5"/>
      <c r="W789" s="5"/>
      <c r="X789" s="5"/>
      <c r="Y789" s="5"/>
      <c r="Z789" s="4" t="s">
        <v>5307</v>
      </c>
      <c r="AA789" s="107">
        <v>41169</v>
      </c>
      <c r="AB789" s="107">
        <v>41527</v>
      </c>
      <c r="AC789" s="4" t="s">
        <v>26</v>
      </c>
      <c r="AD789" s="4" t="s">
        <v>5308</v>
      </c>
    </row>
    <row r="790" spans="1:30" ht="409.6" x14ac:dyDescent="0.25">
      <c r="A790" s="6">
        <v>2186500</v>
      </c>
      <c r="B790" s="7" t="s">
        <v>251</v>
      </c>
      <c r="C790" s="7" t="s">
        <v>257</v>
      </c>
      <c r="D790" s="7" t="s">
        <v>5309</v>
      </c>
      <c r="E790" s="7" t="s">
        <v>5310</v>
      </c>
      <c r="F790" s="8" t="s">
        <v>2267</v>
      </c>
      <c r="G790" s="7" t="s">
        <v>4268</v>
      </c>
      <c r="H790" s="7" t="s">
        <v>22</v>
      </c>
      <c r="I790" s="7" t="s">
        <v>4269</v>
      </c>
      <c r="J790" s="7" t="s">
        <v>21</v>
      </c>
      <c r="K790" s="10">
        <v>7</v>
      </c>
      <c r="L790" s="8"/>
      <c r="M790" s="8"/>
      <c r="N790" s="8">
        <v>1.17</v>
      </c>
      <c r="O790" s="8"/>
      <c r="P790" s="105">
        <v>5</v>
      </c>
      <c r="Q790" s="8"/>
      <c r="R790" s="8"/>
      <c r="S790" s="8"/>
      <c r="T790" s="7"/>
      <c r="U790" s="4"/>
      <c r="V790" s="5"/>
      <c r="W790" s="5"/>
      <c r="X790" s="5"/>
      <c r="Y790" s="5"/>
      <c r="Z790" s="4" t="s">
        <v>5311</v>
      </c>
      <c r="AA790" s="107">
        <v>41568</v>
      </c>
      <c r="AB790" s="107">
        <v>41480</v>
      </c>
      <c r="AC790" s="4" t="s">
        <v>26</v>
      </c>
      <c r="AD790" s="4" t="s">
        <v>5312</v>
      </c>
    </row>
    <row r="791" spans="1:30" ht="144.75" x14ac:dyDescent="0.25">
      <c r="A791" s="3">
        <v>2210613</v>
      </c>
      <c r="B791" s="4" t="s">
        <v>251</v>
      </c>
      <c r="C791" s="4" t="s">
        <v>257</v>
      </c>
      <c r="D791" s="4" t="s">
        <v>2268</v>
      </c>
      <c r="E791" s="4" t="s">
        <v>2269</v>
      </c>
      <c r="F791" s="4"/>
      <c r="G791" s="4" t="s">
        <v>29</v>
      </c>
      <c r="H791" s="4" t="s">
        <v>22</v>
      </c>
      <c r="I791" s="4" t="s">
        <v>4269</v>
      </c>
      <c r="J791" s="4" t="s">
        <v>21</v>
      </c>
      <c r="K791" s="9">
        <v>17</v>
      </c>
      <c r="L791" s="5"/>
      <c r="M791" s="5"/>
      <c r="N791" s="5">
        <v>0.95</v>
      </c>
      <c r="O791" s="5">
        <v>0.22</v>
      </c>
      <c r="P791" s="106">
        <v>5</v>
      </c>
      <c r="Q791" s="5"/>
      <c r="R791" s="5"/>
      <c r="S791" s="5"/>
      <c r="T791" s="4"/>
      <c r="U791" s="4"/>
      <c r="V791" s="5"/>
      <c r="W791" s="5"/>
      <c r="X791" s="5"/>
      <c r="Y791" s="5"/>
      <c r="Z791" s="4" t="s">
        <v>2779</v>
      </c>
      <c r="AA791" s="107">
        <v>41883</v>
      </c>
      <c r="AB791" s="107">
        <v>41775</v>
      </c>
      <c r="AC791" s="4" t="s">
        <v>26</v>
      </c>
      <c r="AD791" s="4" t="s">
        <v>5313</v>
      </c>
    </row>
    <row r="792" spans="1:30" ht="288.75" x14ac:dyDescent="0.25">
      <c r="A792" s="6">
        <v>2215723</v>
      </c>
      <c r="B792" s="7" t="s">
        <v>251</v>
      </c>
      <c r="C792" s="7" t="s">
        <v>257</v>
      </c>
      <c r="D792" s="7" t="s">
        <v>5314</v>
      </c>
      <c r="E792" s="7" t="s">
        <v>5315</v>
      </c>
      <c r="F792" s="7" t="s">
        <v>2270</v>
      </c>
      <c r="G792" s="7" t="s">
        <v>4268</v>
      </c>
      <c r="H792" s="7" t="s">
        <v>22</v>
      </c>
      <c r="I792" s="7" t="s">
        <v>4269</v>
      </c>
      <c r="J792" s="7" t="s">
        <v>21</v>
      </c>
      <c r="K792" s="10">
        <v>14</v>
      </c>
      <c r="L792" s="8"/>
      <c r="M792" s="8"/>
      <c r="N792" s="8">
        <v>1.31</v>
      </c>
      <c r="O792" s="8"/>
      <c r="P792" s="105">
        <v>5</v>
      </c>
      <c r="Q792" s="8"/>
      <c r="R792" s="8"/>
      <c r="S792" s="8"/>
      <c r="T792" s="7"/>
      <c r="U792" s="4"/>
      <c r="V792" s="5"/>
      <c r="W792" s="5"/>
      <c r="X792" s="5"/>
      <c r="Y792" s="5"/>
      <c r="Z792" s="4" t="s">
        <v>4272</v>
      </c>
      <c r="AA792" s="107">
        <v>41883</v>
      </c>
      <c r="AB792" s="107">
        <v>41838</v>
      </c>
      <c r="AC792" s="4" t="s">
        <v>26</v>
      </c>
      <c r="AD792" s="4" t="s">
        <v>5316</v>
      </c>
    </row>
    <row r="793" spans="1:30" ht="409.6" x14ac:dyDescent="0.25">
      <c r="A793" s="3">
        <v>2239531</v>
      </c>
      <c r="B793" s="4" t="s">
        <v>251</v>
      </c>
      <c r="C793" s="4" t="s">
        <v>257</v>
      </c>
      <c r="D793" s="4" t="s">
        <v>2271</v>
      </c>
      <c r="E793" s="4" t="s">
        <v>2272</v>
      </c>
      <c r="F793" s="5" t="s">
        <v>2273</v>
      </c>
      <c r="G793" s="4" t="s">
        <v>4268</v>
      </c>
      <c r="H793" s="4" t="s">
        <v>22</v>
      </c>
      <c r="I793" s="4" t="s">
        <v>4209</v>
      </c>
      <c r="J793" s="4" t="s">
        <v>21</v>
      </c>
      <c r="K793" s="9">
        <v>9</v>
      </c>
      <c r="L793" s="5"/>
      <c r="M793" s="5"/>
      <c r="N793" s="5">
        <v>0.52</v>
      </c>
      <c r="O793" s="5"/>
      <c r="P793" s="106">
        <v>5</v>
      </c>
      <c r="Q793" s="5"/>
      <c r="R793" s="5"/>
      <c r="S793" s="5"/>
      <c r="T793" s="4"/>
      <c r="U793" s="4"/>
      <c r="V793" s="5"/>
      <c r="W793" s="5"/>
      <c r="X793" s="5"/>
      <c r="Y793" s="5"/>
      <c r="Z793" s="4" t="s">
        <v>5317</v>
      </c>
      <c r="AA793" s="107">
        <v>42247</v>
      </c>
      <c r="AB793" s="107">
        <v>42138</v>
      </c>
      <c r="AC793" s="4" t="s">
        <v>26</v>
      </c>
      <c r="AD793" s="4" t="s">
        <v>5318</v>
      </c>
    </row>
    <row r="794" spans="1:30" ht="409.6" x14ac:dyDescent="0.25">
      <c r="A794" s="6">
        <v>2239592</v>
      </c>
      <c r="B794" s="7" t="s">
        <v>251</v>
      </c>
      <c r="C794" s="7" t="s">
        <v>257</v>
      </c>
      <c r="D794" s="7" t="s">
        <v>2274</v>
      </c>
      <c r="E794" s="7" t="s">
        <v>2275</v>
      </c>
      <c r="F794" s="8" t="s">
        <v>2276</v>
      </c>
      <c r="G794" s="7" t="s">
        <v>4268</v>
      </c>
      <c r="H794" s="7" t="s">
        <v>22</v>
      </c>
      <c r="I794" s="7" t="s">
        <v>4269</v>
      </c>
      <c r="J794" s="7" t="s">
        <v>21</v>
      </c>
      <c r="K794" s="10">
        <v>9</v>
      </c>
      <c r="L794" s="8"/>
      <c r="M794" s="8"/>
      <c r="N794" s="8">
        <v>0.6</v>
      </c>
      <c r="O794" s="8"/>
      <c r="P794" s="105">
        <v>5</v>
      </c>
      <c r="Q794" s="8"/>
      <c r="R794" s="8"/>
      <c r="S794" s="8"/>
      <c r="T794" s="7"/>
      <c r="U794" s="4"/>
      <c r="V794" s="5"/>
      <c r="W794" s="5"/>
      <c r="X794" s="5"/>
      <c r="Y794" s="5"/>
      <c r="Z794" s="4" t="s">
        <v>5319</v>
      </c>
      <c r="AA794" s="107">
        <v>42254</v>
      </c>
      <c r="AB794" s="107">
        <v>42138</v>
      </c>
      <c r="AC794" s="4" t="s">
        <v>26</v>
      </c>
      <c r="AD794" s="4" t="s">
        <v>5320</v>
      </c>
    </row>
    <row r="795" spans="1:30" ht="240.75" x14ac:dyDescent="0.25">
      <c r="A795" s="3">
        <v>2220283</v>
      </c>
      <c r="B795" s="4" t="s">
        <v>251</v>
      </c>
      <c r="C795" s="4" t="s">
        <v>257</v>
      </c>
      <c r="D795" s="4" t="s">
        <v>2277</v>
      </c>
      <c r="E795" s="4" t="s">
        <v>2278</v>
      </c>
      <c r="F795" s="4" t="s">
        <v>2279</v>
      </c>
      <c r="G795" s="4" t="s">
        <v>4268</v>
      </c>
      <c r="H795" s="4" t="s">
        <v>22</v>
      </c>
      <c r="I795" s="4" t="s">
        <v>4269</v>
      </c>
      <c r="J795" s="4" t="s">
        <v>21</v>
      </c>
      <c r="K795" s="9">
        <v>14</v>
      </c>
      <c r="L795" s="5"/>
      <c r="M795" s="5"/>
      <c r="N795" s="5">
        <v>1.78</v>
      </c>
      <c r="O795" s="5"/>
      <c r="P795" s="106">
        <v>5</v>
      </c>
      <c r="Q795" s="5"/>
      <c r="R795" s="5"/>
      <c r="S795" s="5"/>
      <c r="T795" s="4"/>
      <c r="U795" s="4"/>
      <c r="V795" s="5"/>
      <c r="W795" s="5"/>
      <c r="X795" s="5"/>
      <c r="Y795" s="5"/>
      <c r="Z795" s="4" t="s">
        <v>5321</v>
      </c>
      <c r="AA795" s="107">
        <v>41911</v>
      </c>
      <c r="AB795" s="107">
        <v>41907</v>
      </c>
      <c r="AC795" s="4" t="s">
        <v>40</v>
      </c>
      <c r="AD795" s="4" t="s">
        <v>5322</v>
      </c>
    </row>
    <row r="796" spans="1:30" ht="409.6" x14ac:dyDescent="0.25">
      <c r="A796" s="6">
        <v>2239519</v>
      </c>
      <c r="B796" s="7" t="s">
        <v>251</v>
      </c>
      <c r="C796" s="7" t="s">
        <v>257</v>
      </c>
      <c r="D796" s="7" t="s">
        <v>2280</v>
      </c>
      <c r="E796" s="7" t="s">
        <v>2281</v>
      </c>
      <c r="F796" s="8" t="s">
        <v>2282</v>
      </c>
      <c r="G796" s="7" t="s">
        <v>4268</v>
      </c>
      <c r="H796" s="7" t="s">
        <v>22</v>
      </c>
      <c r="I796" s="7" t="s">
        <v>4269</v>
      </c>
      <c r="J796" s="7" t="s">
        <v>21</v>
      </c>
      <c r="K796" s="10">
        <v>7</v>
      </c>
      <c r="L796" s="8"/>
      <c r="M796" s="8"/>
      <c r="N796" s="8">
        <v>1.21</v>
      </c>
      <c r="O796" s="8"/>
      <c r="P796" s="105">
        <v>5</v>
      </c>
      <c r="Q796" s="8"/>
      <c r="R796" s="8"/>
      <c r="S796" s="8"/>
      <c r="T796" s="7"/>
      <c r="U796" s="4"/>
      <c r="V796" s="5"/>
      <c r="W796" s="5"/>
      <c r="X796" s="5"/>
      <c r="Y796" s="5"/>
      <c r="Z796" s="4" t="s">
        <v>5311</v>
      </c>
      <c r="AA796" s="107">
        <v>42254</v>
      </c>
      <c r="AB796" s="107">
        <v>42075</v>
      </c>
      <c r="AC796" s="4" t="s">
        <v>26</v>
      </c>
      <c r="AD796" s="4" t="s">
        <v>5323</v>
      </c>
    </row>
    <row r="797" spans="1:30" ht="360.75" x14ac:dyDescent="0.25">
      <c r="A797" s="3">
        <v>2234985</v>
      </c>
      <c r="B797" s="4" t="s">
        <v>251</v>
      </c>
      <c r="C797" s="4" t="s">
        <v>257</v>
      </c>
      <c r="D797" s="4" t="s">
        <v>2283</v>
      </c>
      <c r="E797" s="4" t="s">
        <v>2284</v>
      </c>
      <c r="F797" s="5" t="s">
        <v>2285</v>
      </c>
      <c r="G797" s="4" t="s">
        <v>29</v>
      </c>
      <c r="H797" s="4" t="s">
        <v>22</v>
      </c>
      <c r="I797" s="4" t="s">
        <v>4269</v>
      </c>
      <c r="J797" s="4" t="s">
        <v>28</v>
      </c>
      <c r="K797" s="9">
        <v>7</v>
      </c>
      <c r="L797" s="5"/>
      <c r="M797" s="5"/>
      <c r="N797" s="5">
        <v>0.69</v>
      </c>
      <c r="O797" s="5"/>
      <c r="P797" s="106">
        <v>5</v>
      </c>
      <c r="Q797" s="5"/>
      <c r="R797" s="5"/>
      <c r="S797" s="5"/>
      <c r="T797" s="4"/>
      <c r="U797" s="4"/>
      <c r="V797" s="5"/>
      <c r="W797" s="5"/>
      <c r="X797" s="5"/>
      <c r="Y797" s="5"/>
      <c r="Z797" s="4" t="s">
        <v>2963</v>
      </c>
      <c r="AA797" s="107">
        <v>42156</v>
      </c>
      <c r="AB797" s="107">
        <v>42055</v>
      </c>
      <c r="AC797" s="4" t="s">
        <v>26</v>
      </c>
      <c r="AD797" s="4" t="s">
        <v>5324</v>
      </c>
    </row>
    <row r="798" spans="1:30" ht="409.6" x14ac:dyDescent="0.25">
      <c r="A798" s="6">
        <v>2239478</v>
      </c>
      <c r="B798" s="7" t="s">
        <v>251</v>
      </c>
      <c r="C798" s="7" t="s">
        <v>257</v>
      </c>
      <c r="D798" s="7" t="s">
        <v>2286</v>
      </c>
      <c r="E798" s="7" t="s">
        <v>2287</v>
      </c>
      <c r="F798" s="8" t="s">
        <v>2288</v>
      </c>
      <c r="G798" s="7" t="s">
        <v>4268</v>
      </c>
      <c r="H798" s="7" t="s">
        <v>22</v>
      </c>
      <c r="I798" s="7" t="s">
        <v>4269</v>
      </c>
      <c r="J798" s="7" t="s">
        <v>21</v>
      </c>
      <c r="K798" s="10">
        <v>7</v>
      </c>
      <c r="L798" s="8"/>
      <c r="M798" s="8"/>
      <c r="N798" s="8">
        <v>0.85</v>
      </c>
      <c r="O798" s="8"/>
      <c r="P798" s="105">
        <v>5</v>
      </c>
      <c r="Q798" s="8"/>
      <c r="R798" s="8"/>
      <c r="S798" s="8"/>
      <c r="T798" s="7"/>
      <c r="U798" s="4"/>
      <c r="V798" s="5"/>
      <c r="W798" s="5"/>
      <c r="X798" s="5"/>
      <c r="Y798" s="5"/>
      <c r="Z798" s="4" t="s">
        <v>5279</v>
      </c>
      <c r="AA798" s="107">
        <v>42156</v>
      </c>
      <c r="AB798" s="107">
        <v>42083</v>
      </c>
      <c r="AC798" s="4" t="s">
        <v>26</v>
      </c>
      <c r="AD798" s="4" t="s">
        <v>5325</v>
      </c>
    </row>
    <row r="799" spans="1:30" ht="409.6" x14ac:dyDescent="0.25">
      <c r="A799" s="3">
        <v>2239472</v>
      </c>
      <c r="B799" s="4" t="s">
        <v>251</v>
      </c>
      <c r="C799" s="4" t="s">
        <v>257</v>
      </c>
      <c r="D799" s="4" t="s">
        <v>2289</v>
      </c>
      <c r="E799" s="4" t="s">
        <v>2290</v>
      </c>
      <c r="F799" s="5" t="s">
        <v>2291</v>
      </c>
      <c r="G799" s="4" t="s">
        <v>4268</v>
      </c>
      <c r="H799" s="4" t="s">
        <v>22</v>
      </c>
      <c r="I799" s="4" t="s">
        <v>4269</v>
      </c>
      <c r="J799" s="4" t="s">
        <v>21</v>
      </c>
      <c r="K799" s="9">
        <v>7</v>
      </c>
      <c r="L799" s="5"/>
      <c r="M799" s="5"/>
      <c r="N799" s="5">
        <v>0.91</v>
      </c>
      <c r="O799" s="5"/>
      <c r="P799" s="106">
        <v>5</v>
      </c>
      <c r="Q799" s="5"/>
      <c r="R799" s="5"/>
      <c r="S799" s="5"/>
      <c r="T799" s="4"/>
      <c r="U799" s="4"/>
      <c r="V799" s="5"/>
      <c r="W799" s="5"/>
      <c r="X799" s="5"/>
      <c r="Y799" s="5"/>
      <c r="Z799" s="4" t="s">
        <v>5279</v>
      </c>
      <c r="AA799" s="107">
        <v>42156</v>
      </c>
      <c r="AB799" s="107">
        <v>42083</v>
      </c>
      <c r="AC799" s="4" t="s">
        <v>26</v>
      </c>
      <c r="AD799" s="4" t="s">
        <v>5326</v>
      </c>
    </row>
    <row r="800" spans="1:30" ht="372.75" x14ac:dyDescent="0.25">
      <c r="A800" s="3">
        <v>2215675</v>
      </c>
      <c r="B800" s="4" t="s">
        <v>251</v>
      </c>
      <c r="C800" s="4" t="s">
        <v>257</v>
      </c>
      <c r="D800" s="4" t="s">
        <v>5327</v>
      </c>
      <c r="E800" s="4" t="s">
        <v>2292</v>
      </c>
      <c r="F800" s="5" t="s">
        <v>2293</v>
      </c>
      <c r="G800" s="4" t="s">
        <v>4268</v>
      </c>
      <c r="H800" s="4" t="s">
        <v>22</v>
      </c>
      <c r="I800" s="4" t="s">
        <v>4269</v>
      </c>
      <c r="J800" s="4" t="s">
        <v>21</v>
      </c>
      <c r="K800" s="9">
        <v>14</v>
      </c>
      <c r="L800" s="5"/>
      <c r="M800" s="5"/>
      <c r="N800" s="5">
        <v>1.18</v>
      </c>
      <c r="O800" s="5"/>
      <c r="P800" s="106">
        <v>5</v>
      </c>
      <c r="Q800" s="5"/>
      <c r="R800" s="5"/>
      <c r="S800" s="5"/>
      <c r="T800" s="4"/>
      <c r="U800" s="4"/>
      <c r="V800" s="5"/>
      <c r="W800" s="5"/>
      <c r="X800" s="5"/>
      <c r="Y800" s="5"/>
      <c r="Z800" s="4" t="s">
        <v>5317</v>
      </c>
      <c r="AA800" s="107">
        <v>41883</v>
      </c>
      <c r="AB800" s="107">
        <v>41837</v>
      </c>
      <c r="AC800" s="4" t="s">
        <v>26</v>
      </c>
      <c r="AD800" s="4" t="s">
        <v>5328</v>
      </c>
    </row>
    <row r="801" spans="1:30" ht="409.6" x14ac:dyDescent="0.25">
      <c r="A801" s="6">
        <v>2239591</v>
      </c>
      <c r="B801" s="7" t="s">
        <v>251</v>
      </c>
      <c r="C801" s="7" t="s">
        <v>257</v>
      </c>
      <c r="D801" s="7" t="s">
        <v>2294</v>
      </c>
      <c r="E801" s="7" t="s">
        <v>2295</v>
      </c>
      <c r="F801" s="8" t="s">
        <v>2296</v>
      </c>
      <c r="G801" s="7" t="s">
        <v>4268</v>
      </c>
      <c r="H801" s="7" t="s">
        <v>22</v>
      </c>
      <c r="I801" s="7" t="s">
        <v>4269</v>
      </c>
      <c r="J801" s="7" t="s">
        <v>21</v>
      </c>
      <c r="K801" s="10">
        <v>12</v>
      </c>
      <c r="L801" s="8"/>
      <c r="M801" s="8"/>
      <c r="N801" s="8">
        <v>1.08</v>
      </c>
      <c r="O801" s="8"/>
      <c r="P801" s="105">
        <v>5</v>
      </c>
      <c r="Q801" s="8"/>
      <c r="R801" s="8"/>
      <c r="S801" s="8"/>
      <c r="T801" s="7"/>
      <c r="U801" s="4"/>
      <c r="V801" s="5"/>
      <c r="W801" s="5"/>
      <c r="X801" s="5"/>
      <c r="Y801" s="5"/>
      <c r="Z801" s="4" t="s">
        <v>5317</v>
      </c>
      <c r="AA801" s="107">
        <v>42247</v>
      </c>
      <c r="AB801" s="107">
        <v>42138</v>
      </c>
      <c r="AC801" s="4" t="s">
        <v>26</v>
      </c>
      <c r="AD801" s="4" t="s">
        <v>5329</v>
      </c>
    </row>
    <row r="802" spans="1:30" ht="264.75" x14ac:dyDescent="0.25">
      <c r="A802" s="108">
        <v>2206325</v>
      </c>
      <c r="B802" s="109" t="s">
        <v>251</v>
      </c>
      <c r="C802" s="109" t="s">
        <v>257</v>
      </c>
      <c r="D802" s="109" t="s">
        <v>2297</v>
      </c>
      <c r="E802" s="109" t="s">
        <v>2298</v>
      </c>
      <c r="F802" s="109"/>
      <c r="G802" s="109" t="s">
        <v>4268</v>
      </c>
      <c r="H802" s="109" t="s">
        <v>22</v>
      </c>
      <c r="I802" s="109" t="s">
        <v>4269</v>
      </c>
      <c r="J802" s="109" t="s">
        <v>21</v>
      </c>
      <c r="K802" s="123">
        <v>17</v>
      </c>
      <c r="L802" s="124"/>
      <c r="M802" s="124"/>
      <c r="N802" s="124">
        <v>1.1599999999999999</v>
      </c>
      <c r="O802" s="124">
        <v>0.25</v>
      </c>
      <c r="P802" s="125">
        <v>5</v>
      </c>
      <c r="Q802" s="124"/>
      <c r="R802" s="124"/>
      <c r="S802" s="124"/>
      <c r="T802" s="109"/>
      <c r="U802" s="4"/>
      <c r="V802" s="5"/>
      <c r="W802" s="5"/>
      <c r="X802" s="5"/>
      <c r="Y802" s="5"/>
      <c r="Z802" s="4" t="s">
        <v>4305</v>
      </c>
      <c r="AA802" s="107">
        <v>41821</v>
      </c>
      <c r="AB802" s="107">
        <v>41715</v>
      </c>
      <c r="AC802" s="4" t="s">
        <v>26</v>
      </c>
      <c r="AD802" s="4" t="s">
        <v>5330</v>
      </c>
    </row>
    <row r="803" spans="1:30" ht="228.75" x14ac:dyDescent="0.25">
      <c r="A803" s="6">
        <v>2236284</v>
      </c>
      <c r="B803" s="7" t="s">
        <v>251</v>
      </c>
      <c r="C803" s="7" t="s">
        <v>257</v>
      </c>
      <c r="D803" s="7" t="s">
        <v>2299</v>
      </c>
      <c r="E803" s="7" t="s">
        <v>2300</v>
      </c>
      <c r="F803" s="7"/>
      <c r="G803" s="7" t="s">
        <v>4268</v>
      </c>
      <c r="H803" s="7" t="s">
        <v>22</v>
      </c>
      <c r="I803" s="7" t="s">
        <v>4269</v>
      </c>
      <c r="J803" s="7"/>
      <c r="K803" s="10">
        <v>32</v>
      </c>
      <c r="L803" s="8"/>
      <c r="M803" s="8"/>
      <c r="N803" s="8">
        <v>1.43</v>
      </c>
      <c r="O803" s="8">
        <v>0.32</v>
      </c>
      <c r="P803" s="105">
        <v>5</v>
      </c>
      <c r="Q803" s="8"/>
      <c r="R803" s="8"/>
      <c r="S803" s="8"/>
      <c r="T803" s="7"/>
      <c r="U803" s="4"/>
      <c r="V803" s="5"/>
      <c r="W803" s="5"/>
      <c r="X803" s="5"/>
      <c r="Y803" s="5"/>
      <c r="Z803" s="4" t="s">
        <v>5331</v>
      </c>
      <c r="AA803" s="107">
        <v>42156</v>
      </c>
      <c r="AB803" s="107">
        <v>42108</v>
      </c>
      <c r="AC803" s="4" t="s">
        <v>26</v>
      </c>
      <c r="AD803" s="4" t="s">
        <v>5332</v>
      </c>
    </row>
    <row r="804" spans="1:30" ht="252.75" x14ac:dyDescent="0.25">
      <c r="A804" s="3">
        <v>2276592</v>
      </c>
      <c r="B804" s="4" t="s">
        <v>251</v>
      </c>
      <c r="C804" s="4" t="s">
        <v>257</v>
      </c>
      <c r="D804" s="4" t="s">
        <v>2301</v>
      </c>
      <c r="E804" s="4" t="s">
        <v>2302</v>
      </c>
      <c r="F804" s="4"/>
      <c r="G804" s="4" t="s">
        <v>4268</v>
      </c>
      <c r="H804" s="4" t="s">
        <v>22</v>
      </c>
      <c r="I804" s="4" t="s">
        <v>4269</v>
      </c>
      <c r="J804" s="4"/>
      <c r="K804" s="9">
        <v>21</v>
      </c>
      <c r="L804" s="5"/>
      <c r="M804" s="5"/>
      <c r="N804" s="5">
        <v>1.32</v>
      </c>
      <c r="O804" s="5">
        <v>0.14000000000000001</v>
      </c>
      <c r="P804" s="106">
        <v>5</v>
      </c>
      <c r="Q804" s="5"/>
      <c r="R804" s="5"/>
      <c r="S804" s="5"/>
      <c r="T804" s="4"/>
      <c r="U804" s="4"/>
      <c r="V804" s="5"/>
      <c r="W804" s="5"/>
      <c r="X804" s="5"/>
      <c r="Y804" s="5"/>
      <c r="Z804" s="4" t="s">
        <v>5276</v>
      </c>
      <c r="AA804" s="107">
        <v>42613</v>
      </c>
      <c r="AB804" s="107">
        <v>42550</v>
      </c>
      <c r="AC804" s="4" t="s">
        <v>26</v>
      </c>
      <c r="AD804" s="4" t="s">
        <v>5333</v>
      </c>
    </row>
    <row r="805" spans="1:30" ht="156.75" x14ac:dyDescent="0.25">
      <c r="A805" s="3">
        <v>2198091</v>
      </c>
      <c r="B805" s="4" t="s">
        <v>251</v>
      </c>
      <c r="C805" s="4" t="s">
        <v>257</v>
      </c>
      <c r="D805" s="4" t="s">
        <v>2303</v>
      </c>
      <c r="E805" s="4" t="s">
        <v>2304</v>
      </c>
      <c r="F805" s="4" t="s">
        <v>2305</v>
      </c>
      <c r="G805" s="4" t="s">
        <v>3954</v>
      </c>
      <c r="H805" s="4" t="s">
        <v>22</v>
      </c>
      <c r="I805" s="4" t="s">
        <v>3955</v>
      </c>
      <c r="J805" s="4" t="s">
        <v>21</v>
      </c>
      <c r="K805" s="9">
        <v>8</v>
      </c>
      <c r="L805" s="5"/>
      <c r="M805" s="5"/>
      <c r="N805" s="5">
        <v>2.38</v>
      </c>
      <c r="O805" s="5"/>
      <c r="P805" s="106">
        <v>15</v>
      </c>
      <c r="Q805" s="5"/>
      <c r="R805" s="5"/>
      <c r="S805" s="5"/>
      <c r="T805" s="4"/>
      <c r="U805" s="4"/>
      <c r="V805" s="5"/>
      <c r="W805" s="5"/>
      <c r="X805" s="5"/>
      <c r="Y805" s="5"/>
      <c r="Z805" s="4" t="s">
        <v>5334</v>
      </c>
      <c r="AA805" s="107">
        <v>41614</v>
      </c>
      <c r="AB805" s="107">
        <v>41614</v>
      </c>
      <c r="AC805" s="4" t="s">
        <v>26</v>
      </c>
      <c r="AD805" s="4" t="s">
        <v>5335</v>
      </c>
    </row>
    <row r="806" spans="1:30" ht="156.75" x14ac:dyDescent="0.25">
      <c r="A806" s="6">
        <v>2192088</v>
      </c>
      <c r="B806" s="7" t="s">
        <v>251</v>
      </c>
      <c r="C806" s="7" t="s">
        <v>257</v>
      </c>
      <c r="D806" s="7" t="s">
        <v>5336</v>
      </c>
      <c r="E806" s="7" t="s">
        <v>5337</v>
      </c>
      <c r="F806" s="7"/>
      <c r="G806" s="7" t="s">
        <v>3954</v>
      </c>
      <c r="H806" s="7" t="s">
        <v>22</v>
      </c>
      <c r="I806" s="7" t="s">
        <v>3955</v>
      </c>
      <c r="J806" s="7"/>
      <c r="K806" s="10">
        <v>8</v>
      </c>
      <c r="L806" s="8"/>
      <c r="M806" s="8"/>
      <c r="N806" s="8">
        <v>2.48</v>
      </c>
      <c r="O806" s="8"/>
      <c r="P806" s="105">
        <v>15</v>
      </c>
      <c r="Q806" s="8"/>
      <c r="R806" s="8"/>
      <c r="S806" s="8"/>
      <c r="T806" s="7"/>
      <c r="U806" s="4"/>
      <c r="V806" s="5"/>
      <c r="W806" s="5"/>
      <c r="X806" s="5"/>
      <c r="Y806" s="5"/>
      <c r="Z806" s="4" t="s">
        <v>5334</v>
      </c>
      <c r="AA806" s="107">
        <v>39022</v>
      </c>
      <c r="AB806" s="107">
        <v>41544</v>
      </c>
      <c r="AC806" s="4" t="s">
        <v>196</v>
      </c>
      <c r="AD806" s="4" t="s">
        <v>5338</v>
      </c>
    </row>
    <row r="807" spans="1:30" ht="156.75" x14ac:dyDescent="0.25">
      <c r="A807" s="3">
        <v>2194192</v>
      </c>
      <c r="B807" s="4" t="s">
        <v>251</v>
      </c>
      <c r="C807" s="4" t="s">
        <v>257</v>
      </c>
      <c r="D807" s="4" t="s">
        <v>5339</v>
      </c>
      <c r="E807" s="4" t="s">
        <v>5340</v>
      </c>
      <c r="F807" s="4"/>
      <c r="G807" s="4" t="s">
        <v>3954</v>
      </c>
      <c r="H807" s="4" t="s">
        <v>22</v>
      </c>
      <c r="I807" s="4" t="s">
        <v>3955</v>
      </c>
      <c r="J807" s="4" t="s">
        <v>21</v>
      </c>
      <c r="K807" s="9">
        <v>3</v>
      </c>
      <c r="L807" s="5"/>
      <c r="M807" s="5"/>
      <c r="N807" s="5">
        <v>2.56</v>
      </c>
      <c r="O807" s="5"/>
      <c r="P807" s="106">
        <v>15</v>
      </c>
      <c r="Q807" s="5"/>
      <c r="R807" s="5"/>
      <c r="S807" s="5"/>
      <c r="T807" s="4"/>
      <c r="U807" s="4"/>
      <c r="V807" s="5"/>
      <c r="W807" s="5"/>
      <c r="X807" s="5"/>
      <c r="Y807" s="5"/>
      <c r="Z807" s="4" t="s">
        <v>5334</v>
      </c>
      <c r="AA807" s="107">
        <v>39661</v>
      </c>
      <c r="AB807" s="107">
        <v>41591</v>
      </c>
      <c r="AC807" s="4" t="s">
        <v>35</v>
      </c>
      <c r="AD807" s="4" t="s">
        <v>5341</v>
      </c>
    </row>
    <row r="808" spans="1:30" ht="156.75" x14ac:dyDescent="0.25">
      <c r="A808" s="6">
        <v>2192134</v>
      </c>
      <c r="B808" s="7" t="s">
        <v>251</v>
      </c>
      <c r="C808" s="7" t="s">
        <v>257</v>
      </c>
      <c r="D808" s="7" t="s">
        <v>5342</v>
      </c>
      <c r="E808" s="7" t="s">
        <v>5343</v>
      </c>
      <c r="F808" s="7"/>
      <c r="G808" s="7" t="s">
        <v>3954</v>
      </c>
      <c r="H808" s="7" t="s">
        <v>22</v>
      </c>
      <c r="I808" s="7" t="s">
        <v>3955</v>
      </c>
      <c r="J808" s="7"/>
      <c r="K808" s="10">
        <v>6</v>
      </c>
      <c r="L808" s="8"/>
      <c r="M808" s="8"/>
      <c r="N808" s="8">
        <v>1.67</v>
      </c>
      <c r="O808" s="8"/>
      <c r="P808" s="105">
        <v>15</v>
      </c>
      <c r="Q808" s="8"/>
      <c r="R808" s="8"/>
      <c r="S808" s="8"/>
      <c r="T808" s="7"/>
      <c r="U808" s="4"/>
      <c r="V808" s="5"/>
      <c r="W808" s="5"/>
      <c r="X808" s="5"/>
      <c r="Y808" s="5"/>
      <c r="Z808" s="4" t="s">
        <v>5334</v>
      </c>
      <c r="AA808" s="107">
        <v>39692</v>
      </c>
      <c r="AB808" s="107">
        <v>41544</v>
      </c>
      <c r="AC808" s="4" t="s">
        <v>35</v>
      </c>
      <c r="AD808" s="4" t="s">
        <v>5344</v>
      </c>
    </row>
    <row r="809" spans="1:30" ht="108.75" x14ac:dyDescent="0.25">
      <c r="A809" s="3">
        <v>2189362</v>
      </c>
      <c r="B809" s="4" t="s">
        <v>251</v>
      </c>
      <c r="C809" s="4" t="s">
        <v>257</v>
      </c>
      <c r="D809" s="4" t="s">
        <v>5345</v>
      </c>
      <c r="E809" s="4" t="s">
        <v>5346</v>
      </c>
      <c r="F809" s="4"/>
      <c r="G809" s="4" t="s">
        <v>3954</v>
      </c>
      <c r="H809" s="4" t="s">
        <v>22</v>
      </c>
      <c r="I809" s="4" t="s">
        <v>3955</v>
      </c>
      <c r="J809" s="4"/>
      <c r="K809" s="9">
        <v>120</v>
      </c>
      <c r="L809" s="5"/>
      <c r="M809" s="5"/>
      <c r="N809" s="5">
        <v>2.21</v>
      </c>
      <c r="O809" s="5"/>
      <c r="P809" s="106">
        <v>15</v>
      </c>
      <c r="Q809" s="5"/>
      <c r="R809" s="5"/>
      <c r="S809" s="5"/>
      <c r="T809" s="4"/>
      <c r="U809" s="4"/>
      <c r="V809" s="5">
        <v>3.6</v>
      </c>
      <c r="W809" s="5">
        <v>187.2</v>
      </c>
      <c r="X809" s="5">
        <v>20</v>
      </c>
      <c r="Y809" s="5">
        <v>19.899999999999999</v>
      </c>
      <c r="Z809" s="4" t="s">
        <v>57</v>
      </c>
      <c r="AA809" s="107">
        <v>41548</v>
      </c>
      <c r="AB809" s="107">
        <v>41516</v>
      </c>
      <c r="AC809" s="4" t="s">
        <v>35</v>
      </c>
      <c r="AD809" s="4" t="s">
        <v>5347</v>
      </c>
    </row>
    <row r="810" spans="1:30" ht="108.75" x14ac:dyDescent="0.25">
      <c r="A810" s="6">
        <v>2199164</v>
      </c>
      <c r="B810" s="7" t="s">
        <v>251</v>
      </c>
      <c r="C810" s="7" t="s">
        <v>257</v>
      </c>
      <c r="D810" s="7" t="s">
        <v>5348</v>
      </c>
      <c r="E810" s="7" t="s">
        <v>5349</v>
      </c>
      <c r="F810" s="7"/>
      <c r="G810" s="7" t="s">
        <v>3954</v>
      </c>
      <c r="H810" s="7" t="s">
        <v>22</v>
      </c>
      <c r="I810" s="7" t="s">
        <v>3955</v>
      </c>
      <c r="J810" s="7" t="s">
        <v>21</v>
      </c>
      <c r="K810" s="10">
        <v>8</v>
      </c>
      <c r="L810" s="8"/>
      <c r="M810" s="8"/>
      <c r="N810" s="8">
        <v>0.39</v>
      </c>
      <c r="O810" s="8">
        <v>0.39</v>
      </c>
      <c r="P810" s="105">
        <v>15</v>
      </c>
      <c r="Q810" s="8"/>
      <c r="R810" s="8"/>
      <c r="S810" s="8"/>
      <c r="T810" s="7"/>
      <c r="U810" s="4"/>
      <c r="V810" s="5"/>
      <c r="W810" s="5"/>
      <c r="X810" s="5"/>
      <c r="Y810" s="5"/>
      <c r="Z810" s="4" t="s">
        <v>2963</v>
      </c>
      <c r="AA810" s="107">
        <v>40269</v>
      </c>
      <c r="AB810" s="107">
        <v>41628</v>
      </c>
      <c r="AC810" s="4" t="s">
        <v>35</v>
      </c>
      <c r="AD810" s="4" t="s">
        <v>5350</v>
      </c>
    </row>
    <row r="811" spans="1:30" ht="108.75" x14ac:dyDescent="0.25">
      <c r="A811" s="3">
        <v>2186562</v>
      </c>
      <c r="B811" s="4" t="s">
        <v>251</v>
      </c>
      <c r="C811" s="4" t="s">
        <v>257</v>
      </c>
      <c r="D811" s="4" t="s">
        <v>5351</v>
      </c>
      <c r="E811" s="4" t="s">
        <v>5352</v>
      </c>
      <c r="F811" s="4"/>
      <c r="G811" s="4" t="s">
        <v>3954</v>
      </c>
      <c r="H811" s="4" t="s">
        <v>22</v>
      </c>
      <c r="I811" s="4" t="s">
        <v>3955</v>
      </c>
      <c r="J811" s="4"/>
      <c r="K811" s="9">
        <v>45</v>
      </c>
      <c r="L811" s="5"/>
      <c r="M811" s="5"/>
      <c r="N811" s="5">
        <v>2.39</v>
      </c>
      <c r="O811" s="5"/>
      <c r="P811" s="106">
        <v>15</v>
      </c>
      <c r="Q811" s="5"/>
      <c r="R811" s="5"/>
      <c r="S811" s="5"/>
      <c r="T811" s="4"/>
      <c r="U811" s="4"/>
      <c r="V811" s="5"/>
      <c r="W811" s="5"/>
      <c r="X811" s="5"/>
      <c r="Y811" s="5"/>
      <c r="Z811" s="4" t="s">
        <v>2963</v>
      </c>
      <c r="AA811" s="107">
        <v>41548</v>
      </c>
      <c r="AB811" s="107">
        <v>41484</v>
      </c>
      <c r="AC811" s="4" t="s">
        <v>35</v>
      </c>
      <c r="AD811" s="4" t="s">
        <v>5353</v>
      </c>
    </row>
    <row r="812" spans="1:30" ht="120.75" x14ac:dyDescent="0.25">
      <c r="A812" s="6">
        <v>2184671</v>
      </c>
      <c r="B812" s="7" t="s">
        <v>251</v>
      </c>
      <c r="C812" s="7" t="s">
        <v>257</v>
      </c>
      <c r="D812" s="7" t="s">
        <v>5354</v>
      </c>
      <c r="E812" s="7" t="s">
        <v>5355</v>
      </c>
      <c r="F812" s="7"/>
      <c r="G812" s="7" t="s">
        <v>3954</v>
      </c>
      <c r="H812" s="7" t="s">
        <v>22</v>
      </c>
      <c r="I812" s="7" t="s">
        <v>3955</v>
      </c>
      <c r="J812" s="7"/>
      <c r="K812" s="10">
        <v>25</v>
      </c>
      <c r="L812" s="8"/>
      <c r="M812" s="8"/>
      <c r="N812" s="8">
        <v>1.83</v>
      </c>
      <c r="O812" s="8">
        <v>0.19</v>
      </c>
      <c r="P812" s="105">
        <v>15</v>
      </c>
      <c r="Q812" s="8"/>
      <c r="R812" s="8"/>
      <c r="S812" s="8"/>
      <c r="T812" s="7"/>
      <c r="U812" s="4"/>
      <c r="V812" s="5"/>
      <c r="W812" s="5"/>
      <c r="X812" s="5"/>
      <c r="Y812" s="5"/>
      <c r="Z812" s="4" t="s">
        <v>2777</v>
      </c>
      <c r="AA812" s="107">
        <v>41548</v>
      </c>
      <c r="AB812" s="107">
        <v>41453</v>
      </c>
      <c r="AC812" s="4" t="s">
        <v>35</v>
      </c>
      <c r="AD812" s="4" t="s">
        <v>5356</v>
      </c>
    </row>
    <row r="813" spans="1:30" ht="120.75" x14ac:dyDescent="0.25">
      <c r="A813" s="3">
        <v>2189827</v>
      </c>
      <c r="B813" s="4" t="s">
        <v>251</v>
      </c>
      <c r="C813" s="4" t="s">
        <v>257</v>
      </c>
      <c r="D813" s="4" t="s">
        <v>5357</v>
      </c>
      <c r="E813" s="4" t="s">
        <v>5358</v>
      </c>
      <c r="F813" s="4"/>
      <c r="G813" s="4" t="s">
        <v>3954</v>
      </c>
      <c r="H813" s="4" t="s">
        <v>22</v>
      </c>
      <c r="I813" s="4" t="s">
        <v>3955</v>
      </c>
      <c r="J813" s="4" t="s">
        <v>21</v>
      </c>
      <c r="K813" s="9">
        <v>40</v>
      </c>
      <c r="L813" s="5"/>
      <c r="M813" s="5"/>
      <c r="N813" s="5">
        <v>1.51</v>
      </c>
      <c r="O813" s="5"/>
      <c r="P813" s="106">
        <v>15</v>
      </c>
      <c r="Q813" s="5"/>
      <c r="R813" s="5"/>
      <c r="S813" s="5"/>
      <c r="T813" s="4"/>
      <c r="U813" s="4"/>
      <c r="V813" s="5"/>
      <c r="W813" s="5"/>
      <c r="X813" s="5"/>
      <c r="Y813" s="5"/>
      <c r="Z813" s="4" t="s">
        <v>2777</v>
      </c>
      <c r="AA813" s="107">
        <v>41395</v>
      </c>
      <c r="AB813" s="107">
        <v>41523</v>
      </c>
      <c r="AC813" s="4" t="s">
        <v>35</v>
      </c>
      <c r="AD813" s="4" t="s">
        <v>5359</v>
      </c>
    </row>
    <row r="814" spans="1:30" ht="120.75" x14ac:dyDescent="0.25">
      <c r="A814" s="6">
        <v>2184578</v>
      </c>
      <c r="B814" s="7" t="s">
        <v>251</v>
      </c>
      <c r="C814" s="7" t="s">
        <v>257</v>
      </c>
      <c r="D814" s="7" t="s">
        <v>5360</v>
      </c>
      <c r="E814" s="7" t="s">
        <v>5361</v>
      </c>
      <c r="F814" s="7"/>
      <c r="G814" s="7" t="s">
        <v>3954</v>
      </c>
      <c r="H814" s="7" t="s">
        <v>22</v>
      </c>
      <c r="I814" s="7" t="s">
        <v>3955</v>
      </c>
      <c r="J814" s="7"/>
      <c r="K814" s="10">
        <v>25</v>
      </c>
      <c r="L814" s="8"/>
      <c r="M814" s="8"/>
      <c r="N814" s="8">
        <v>1.39</v>
      </c>
      <c r="O814" s="8">
        <v>0.19</v>
      </c>
      <c r="P814" s="105">
        <v>15</v>
      </c>
      <c r="Q814" s="8"/>
      <c r="R814" s="8"/>
      <c r="S814" s="8"/>
      <c r="T814" s="7"/>
      <c r="U814" s="4"/>
      <c r="V814" s="5"/>
      <c r="W814" s="5"/>
      <c r="X814" s="5"/>
      <c r="Y814" s="5"/>
      <c r="Z814" s="4" t="s">
        <v>2777</v>
      </c>
      <c r="AA814" s="107">
        <v>41518</v>
      </c>
      <c r="AB814" s="107">
        <v>41451</v>
      </c>
      <c r="AC814" s="4" t="s">
        <v>35</v>
      </c>
      <c r="AD814" s="4" t="s">
        <v>5362</v>
      </c>
    </row>
    <row r="815" spans="1:30" ht="180.75" x14ac:dyDescent="0.25">
      <c r="A815" s="3">
        <v>2241728</v>
      </c>
      <c r="B815" s="4" t="s">
        <v>251</v>
      </c>
      <c r="C815" s="4" t="s">
        <v>257</v>
      </c>
      <c r="D815" s="4" t="s">
        <v>2306</v>
      </c>
      <c r="E815" s="4" t="s">
        <v>2307</v>
      </c>
      <c r="F815" s="4"/>
      <c r="G815" s="4" t="s">
        <v>3954</v>
      </c>
      <c r="H815" s="4" t="s">
        <v>22</v>
      </c>
      <c r="I815" s="4" t="s">
        <v>3955</v>
      </c>
      <c r="J815" s="4"/>
      <c r="K815" s="9">
        <v>50</v>
      </c>
      <c r="L815" s="5"/>
      <c r="M815" s="5"/>
      <c r="N815" s="5">
        <v>1.51</v>
      </c>
      <c r="O815" s="5"/>
      <c r="P815" s="106">
        <v>15</v>
      </c>
      <c r="Q815" s="5"/>
      <c r="R815" s="5"/>
      <c r="S815" s="5"/>
      <c r="T815" s="4"/>
      <c r="U815" s="4"/>
      <c r="V815" s="5"/>
      <c r="W815" s="5"/>
      <c r="X815" s="5"/>
      <c r="Y815" s="5"/>
      <c r="Z815" s="4" t="s">
        <v>5363</v>
      </c>
      <c r="AA815" s="107">
        <v>42309</v>
      </c>
      <c r="AB815" s="107">
        <v>42167</v>
      </c>
      <c r="AC815" s="4" t="s">
        <v>35</v>
      </c>
      <c r="AD815" s="4" t="s">
        <v>5364</v>
      </c>
    </row>
    <row r="816" spans="1:30" ht="156.75" x14ac:dyDescent="0.25">
      <c r="A816" s="6">
        <v>2233385</v>
      </c>
      <c r="B816" s="7" t="s">
        <v>251</v>
      </c>
      <c r="C816" s="7" t="s">
        <v>257</v>
      </c>
      <c r="D816" s="7" t="s">
        <v>2308</v>
      </c>
      <c r="E816" s="7" t="s">
        <v>2309</v>
      </c>
      <c r="F816" s="7"/>
      <c r="G816" s="7" t="s">
        <v>3954</v>
      </c>
      <c r="H816" s="7" t="s">
        <v>22</v>
      </c>
      <c r="I816" s="7" t="s">
        <v>3955</v>
      </c>
      <c r="J816" s="7"/>
      <c r="K816" s="10">
        <v>40</v>
      </c>
      <c r="L816" s="8"/>
      <c r="M816" s="8"/>
      <c r="N816" s="8">
        <v>1.59</v>
      </c>
      <c r="O816" s="8"/>
      <c r="P816" s="105">
        <v>13</v>
      </c>
      <c r="Q816" s="8"/>
      <c r="R816" s="8"/>
      <c r="S816" s="8"/>
      <c r="T816" s="7"/>
      <c r="U816" s="4"/>
      <c r="V816" s="5"/>
      <c r="W816" s="5"/>
      <c r="X816" s="5"/>
      <c r="Y816" s="5"/>
      <c r="Z816" s="4" t="s">
        <v>5334</v>
      </c>
      <c r="AA816" s="107">
        <v>42278</v>
      </c>
      <c r="AB816" s="107">
        <v>42054</v>
      </c>
      <c r="AC816" s="4" t="s">
        <v>35</v>
      </c>
      <c r="AD816" s="4" t="s">
        <v>5365</v>
      </c>
    </row>
    <row r="817" spans="1:30" ht="409.6" x14ac:dyDescent="0.25">
      <c r="A817" s="3">
        <v>2183371</v>
      </c>
      <c r="B817" s="4" t="s">
        <v>251</v>
      </c>
      <c r="C817" s="4" t="s">
        <v>306</v>
      </c>
      <c r="D817" s="4" t="s">
        <v>5366</v>
      </c>
      <c r="E817" s="4" t="s">
        <v>5367</v>
      </c>
      <c r="F817" s="5" t="s">
        <v>5368</v>
      </c>
      <c r="G817" s="4" t="s">
        <v>4268</v>
      </c>
      <c r="H817" s="4" t="s">
        <v>22</v>
      </c>
      <c r="I817" s="4" t="s">
        <v>4269</v>
      </c>
      <c r="J817" s="4" t="s">
        <v>21</v>
      </c>
      <c r="K817" s="9">
        <v>9</v>
      </c>
      <c r="L817" s="5"/>
      <c r="M817" s="5"/>
      <c r="N817" s="5">
        <v>0.86</v>
      </c>
      <c r="O817" s="5">
        <v>0.15</v>
      </c>
      <c r="P817" s="106">
        <v>5</v>
      </c>
      <c r="Q817" s="5"/>
      <c r="R817" s="5"/>
      <c r="S817" s="5"/>
      <c r="T817" s="4"/>
      <c r="U817" s="4"/>
      <c r="V817" s="5"/>
      <c r="W817" s="5"/>
      <c r="X817" s="5"/>
      <c r="Y817" s="5"/>
      <c r="Z817" s="4" t="s">
        <v>5369</v>
      </c>
      <c r="AA817" s="107">
        <v>41491</v>
      </c>
      <c r="AB817" s="107">
        <v>41442</v>
      </c>
      <c r="AC817" s="4" t="s">
        <v>26</v>
      </c>
      <c r="AD817" s="4" t="s">
        <v>5370</v>
      </c>
    </row>
    <row r="818" spans="1:30" ht="312.75" x14ac:dyDescent="0.25">
      <c r="A818" s="6">
        <v>2256023</v>
      </c>
      <c r="B818" s="7" t="s">
        <v>251</v>
      </c>
      <c r="C818" s="7" t="s">
        <v>306</v>
      </c>
      <c r="D818" s="7" t="s">
        <v>5371</v>
      </c>
      <c r="E818" s="7" t="s">
        <v>5372</v>
      </c>
      <c r="F818" s="8" t="s">
        <v>5373</v>
      </c>
      <c r="G818" s="7" t="s">
        <v>4268</v>
      </c>
      <c r="H818" s="7" t="s">
        <v>22</v>
      </c>
      <c r="I818" s="7" t="s">
        <v>4269</v>
      </c>
      <c r="J818" s="7" t="s">
        <v>21</v>
      </c>
      <c r="K818" s="10">
        <v>9</v>
      </c>
      <c r="L818" s="8"/>
      <c r="M818" s="8"/>
      <c r="N818" s="8">
        <v>0.53</v>
      </c>
      <c r="O818" s="8">
        <v>0.15</v>
      </c>
      <c r="P818" s="105">
        <v>5</v>
      </c>
      <c r="Q818" s="8"/>
      <c r="R818" s="8"/>
      <c r="S818" s="8"/>
      <c r="T818" s="7"/>
      <c r="U818" s="4"/>
      <c r="V818" s="5"/>
      <c r="W818" s="5"/>
      <c r="X818" s="5"/>
      <c r="Y818" s="5"/>
      <c r="Z818" s="4" t="s">
        <v>4395</v>
      </c>
      <c r="AA818" s="107">
        <v>41442</v>
      </c>
      <c r="AB818" s="107">
        <v>41424</v>
      </c>
      <c r="AC818" s="4" t="s">
        <v>26</v>
      </c>
      <c r="AD818" s="4" t="s">
        <v>5374</v>
      </c>
    </row>
    <row r="819" spans="1:30" ht="132.75" x14ac:dyDescent="0.25">
      <c r="A819" s="3">
        <v>2259969</v>
      </c>
      <c r="B819" s="4" t="s">
        <v>251</v>
      </c>
      <c r="C819" s="4" t="s">
        <v>306</v>
      </c>
      <c r="D819" s="4" t="s">
        <v>2310</v>
      </c>
      <c r="E819" s="4" t="s">
        <v>2311</v>
      </c>
      <c r="F819" s="4" t="s">
        <v>2312</v>
      </c>
      <c r="G819" s="4" t="s">
        <v>29</v>
      </c>
      <c r="H819" s="4" t="s">
        <v>22</v>
      </c>
      <c r="I819" s="4" t="s">
        <v>4269</v>
      </c>
      <c r="J819" s="4" t="s">
        <v>21</v>
      </c>
      <c r="K819" s="9">
        <v>10</v>
      </c>
      <c r="L819" s="5"/>
      <c r="M819" s="5"/>
      <c r="N819" s="5">
        <v>1.1399999999999999</v>
      </c>
      <c r="O819" s="5"/>
      <c r="P819" s="106">
        <v>5</v>
      </c>
      <c r="Q819" s="5"/>
      <c r="R819" s="5"/>
      <c r="S819" s="5"/>
      <c r="T819" s="4"/>
      <c r="U819" s="4"/>
      <c r="V819" s="5"/>
      <c r="W819" s="5"/>
      <c r="X819" s="5"/>
      <c r="Y819" s="5"/>
      <c r="Z819" s="4" t="s">
        <v>5375</v>
      </c>
      <c r="AA819" s="107">
        <v>42461</v>
      </c>
      <c r="AB819" s="107">
        <v>42411</v>
      </c>
      <c r="AC819" s="4" t="s">
        <v>26</v>
      </c>
      <c r="AD819" s="4" t="s">
        <v>5376</v>
      </c>
    </row>
    <row r="820" spans="1:30" ht="288.75" x14ac:dyDescent="0.25">
      <c r="A820" s="3">
        <v>2263750</v>
      </c>
      <c r="B820" s="4" t="s">
        <v>251</v>
      </c>
      <c r="C820" s="4" t="s">
        <v>306</v>
      </c>
      <c r="D820" s="4" t="s">
        <v>2313</v>
      </c>
      <c r="E820" s="4" t="s">
        <v>2314</v>
      </c>
      <c r="F820" s="4"/>
      <c r="G820" s="4" t="s">
        <v>4268</v>
      </c>
      <c r="H820" s="4" t="s">
        <v>22</v>
      </c>
      <c r="I820" s="4" t="s">
        <v>4269</v>
      </c>
      <c r="J820" s="4" t="s">
        <v>21</v>
      </c>
      <c r="K820" s="9">
        <v>22</v>
      </c>
      <c r="L820" s="5"/>
      <c r="M820" s="5"/>
      <c r="N820" s="5">
        <v>1.17</v>
      </c>
      <c r="O820" s="5">
        <v>0.09</v>
      </c>
      <c r="P820" s="106">
        <v>5</v>
      </c>
      <c r="Q820" s="5"/>
      <c r="R820" s="5"/>
      <c r="S820" s="5"/>
      <c r="T820" s="4"/>
      <c r="U820" s="4"/>
      <c r="V820" s="5"/>
      <c r="W820" s="5"/>
      <c r="X820" s="5"/>
      <c r="Y820" s="5"/>
      <c r="Z820" s="4" t="s">
        <v>4272</v>
      </c>
      <c r="AA820" s="107">
        <v>42460</v>
      </c>
      <c r="AB820" s="107">
        <v>42400</v>
      </c>
      <c r="AC820" s="4" t="s">
        <v>26</v>
      </c>
      <c r="AD820" s="4" t="s">
        <v>5377</v>
      </c>
    </row>
    <row r="821" spans="1:30" ht="288.75" x14ac:dyDescent="0.25">
      <c r="A821" s="6">
        <v>2263821</v>
      </c>
      <c r="B821" s="7" t="s">
        <v>251</v>
      </c>
      <c r="C821" s="7" t="s">
        <v>306</v>
      </c>
      <c r="D821" s="7" t="s">
        <v>2315</v>
      </c>
      <c r="E821" s="7" t="s">
        <v>2316</v>
      </c>
      <c r="F821" s="7"/>
      <c r="G821" s="7" t="s">
        <v>4268</v>
      </c>
      <c r="H821" s="7" t="s">
        <v>22</v>
      </c>
      <c r="I821" s="7" t="s">
        <v>4269</v>
      </c>
      <c r="J821" s="7" t="s">
        <v>21</v>
      </c>
      <c r="K821" s="10">
        <v>24</v>
      </c>
      <c r="L821" s="8"/>
      <c r="M821" s="8"/>
      <c r="N821" s="8">
        <v>1.18</v>
      </c>
      <c r="O821" s="8">
        <v>0.09</v>
      </c>
      <c r="P821" s="105">
        <v>5</v>
      </c>
      <c r="Q821" s="8"/>
      <c r="R821" s="8"/>
      <c r="S821" s="8"/>
      <c r="T821" s="7"/>
      <c r="U821" s="4"/>
      <c r="V821" s="5"/>
      <c r="W821" s="5"/>
      <c r="X821" s="5"/>
      <c r="Y821" s="5"/>
      <c r="Z821" s="4" t="s">
        <v>4272</v>
      </c>
      <c r="AA821" s="107">
        <v>42460</v>
      </c>
      <c r="AB821" s="107">
        <v>42400</v>
      </c>
      <c r="AC821" s="4" t="s">
        <v>26</v>
      </c>
      <c r="AD821" s="4" t="s">
        <v>5378</v>
      </c>
    </row>
    <row r="822" spans="1:30" ht="288.75" x14ac:dyDescent="0.25">
      <c r="A822" s="3">
        <v>2264509</v>
      </c>
      <c r="B822" s="4" t="s">
        <v>251</v>
      </c>
      <c r="C822" s="4" t="s">
        <v>306</v>
      </c>
      <c r="D822" s="4" t="s">
        <v>2317</v>
      </c>
      <c r="E822" s="4" t="s">
        <v>2318</v>
      </c>
      <c r="F822" s="4"/>
      <c r="G822" s="4" t="s">
        <v>4268</v>
      </c>
      <c r="H822" s="4" t="s">
        <v>22</v>
      </c>
      <c r="I822" s="4" t="s">
        <v>4269</v>
      </c>
      <c r="J822" s="4" t="s">
        <v>21</v>
      </c>
      <c r="K822" s="9">
        <v>24</v>
      </c>
      <c r="L822" s="5"/>
      <c r="M822" s="5"/>
      <c r="N822" s="5">
        <v>1.21</v>
      </c>
      <c r="O822" s="5">
        <v>0.09</v>
      </c>
      <c r="P822" s="106">
        <v>5</v>
      </c>
      <c r="Q822" s="5"/>
      <c r="R822" s="5"/>
      <c r="S822" s="5"/>
      <c r="T822" s="4"/>
      <c r="U822" s="4"/>
      <c r="V822" s="5"/>
      <c r="W822" s="5"/>
      <c r="X822" s="5"/>
      <c r="Y822" s="5"/>
      <c r="Z822" s="4" t="s">
        <v>4272</v>
      </c>
      <c r="AA822" s="107">
        <v>42490</v>
      </c>
      <c r="AB822" s="107">
        <v>42401</v>
      </c>
      <c r="AC822" s="4" t="s">
        <v>26</v>
      </c>
      <c r="AD822" s="4" t="s">
        <v>5379</v>
      </c>
    </row>
    <row r="823" spans="1:30" ht="288.75" x14ac:dyDescent="0.25">
      <c r="A823" s="6">
        <v>2264510</v>
      </c>
      <c r="B823" s="7" t="s">
        <v>251</v>
      </c>
      <c r="C823" s="7" t="s">
        <v>306</v>
      </c>
      <c r="D823" s="7" t="s">
        <v>2319</v>
      </c>
      <c r="E823" s="7" t="s">
        <v>2320</v>
      </c>
      <c r="F823" s="7"/>
      <c r="G823" s="7" t="s">
        <v>4268</v>
      </c>
      <c r="H823" s="7" t="s">
        <v>22</v>
      </c>
      <c r="I823" s="7" t="s">
        <v>4269</v>
      </c>
      <c r="J823" s="7" t="s">
        <v>21</v>
      </c>
      <c r="K823" s="10">
        <v>24</v>
      </c>
      <c r="L823" s="8"/>
      <c r="M823" s="8"/>
      <c r="N823" s="8">
        <v>1.21</v>
      </c>
      <c r="O823" s="8">
        <v>0.09</v>
      </c>
      <c r="P823" s="105">
        <v>5</v>
      </c>
      <c r="Q823" s="8"/>
      <c r="R823" s="8"/>
      <c r="S823" s="8"/>
      <c r="T823" s="7"/>
      <c r="U823" s="4"/>
      <c r="V823" s="5"/>
      <c r="W823" s="5"/>
      <c r="X823" s="5"/>
      <c r="Y823" s="5"/>
      <c r="Z823" s="4" t="s">
        <v>4272</v>
      </c>
      <c r="AA823" s="107">
        <v>42490</v>
      </c>
      <c r="AB823" s="107">
        <v>42401</v>
      </c>
      <c r="AC823" s="4" t="s">
        <v>26</v>
      </c>
      <c r="AD823" s="4" t="s">
        <v>5380</v>
      </c>
    </row>
    <row r="824" spans="1:30" ht="204.75" x14ac:dyDescent="0.25">
      <c r="A824" s="3">
        <v>2264504</v>
      </c>
      <c r="B824" s="4" t="s">
        <v>251</v>
      </c>
      <c r="C824" s="4" t="s">
        <v>306</v>
      </c>
      <c r="D824" s="4" t="s">
        <v>2321</v>
      </c>
      <c r="E824" s="4" t="s">
        <v>2322</v>
      </c>
      <c r="F824" s="4"/>
      <c r="G824" s="4" t="s">
        <v>29</v>
      </c>
      <c r="H824" s="4" t="s">
        <v>22</v>
      </c>
      <c r="I824" s="4" t="s">
        <v>4269</v>
      </c>
      <c r="J824" s="4" t="s">
        <v>21</v>
      </c>
      <c r="K824" s="9">
        <v>22</v>
      </c>
      <c r="L824" s="5"/>
      <c r="M824" s="5"/>
      <c r="N824" s="5">
        <v>0.88</v>
      </c>
      <c r="O824" s="5">
        <v>7.0000000000000007E-2</v>
      </c>
      <c r="P824" s="106">
        <v>5</v>
      </c>
      <c r="Q824" s="5"/>
      <c r="R824" s="5"/>
      <c r="S824" s="5"/>
      <c r="T824" s="4"/>
      <c r="U824" s="4"/>
      <c r="V824" s="5"/>
      <c r="W824" s="5"/>
      <c r="X824" s="5"/>
      <c r="Y824" s="5"/>
      <c r="Z824" s="4" t="s">
        <v>44</v>
      </c>
      <c r="AA824" s="107">
        <v>42490</v>
      </c>
      <c r="AB824" s="107">
        <v>42401</v>
      </c>
      <c r="AC824" s="4" t="s">
        <v>26</v>
      </c>
      <c r="AD824" s="4" t="s">
        <v>5381</v>
      </c>
    </row>
    <row r="825" spans="1:30" ht="204.75" x14ac:dyDescent="0.25">
      <c r="A825" s="6">
        <v>2264505</v>
      </c>
      <c r="B825" s="7" t="s">
        <v>251</v>
      </c>
      <c r="C825" s="7" t="s">
        <v>306</v>
      </c>
      <c r="D825" s="7" t="s">
        <v>2321</v>
      </c>
      <c r="E825" s="7" t="s">
        <v>2323</v>
      </c>
      <c r="F825" s="7"/>
      <c r="G825" s="7" t="s">
        <v>29</v>
      </c>
      <c r="H825" s="7" t="s">
        <v>22</v>
      </c>
      <c r="I825" s="7" t="s">
        <v>4269</v>
      </c>
      <c r="J825" s="7" t="s">
        <v>21</v>
      </c>
      <c r="K825" s="10">
        <v>22</v>
      </c>
      <c r="L825" s="8"/>
      <c r="M825" s="8"/>
      <c r="N825" s="8">
        <v>0.88</v>
      </c>
      <c r="O825" s="8">
        <v>7.0000000000000007E-2</v>
      </c>
      <c r="P825" s="105">
        <v>5</v>
      </c>
      <c r="Q825" s="8"/>
      <c r="R825" s="8"/>
      <c r="S825" s="8"/>
      <c r="T825" s="7"/>
      <c r="U825" s="4"/>
      <c r="V825" s="5"/>
      <c r="W825" s="5"/>
      <c r="X825" s="5"/>
      <c r="Y825" s="5"/>
      <c r="Z825" s="4" t="s">
        <v>44</v>
      </c>
      <c r="AA825" s="107">
        <v>42490</v>
      </c>
      <c r="AB825" s="107">
        <v>42401</v>
      </c>
      <c r="AC825" s="4" t="s">
        <v>26</v>
      </c>
      <c r="AD825" s="4" t="s">
        <v>5382</v>
      </c>
    </row>
    <row r="826" spans="1:30" ht="288.75" x14ac:dyDescent="0.25">
      <c r="A826" s="6">
        <v>2308168</v>
      </c>
      <c r="B826" s="7" t="s">
        <v>251</v>
      </c>
      <c r="C826" s="7" t="s">
        <v>306</v>
      </c>
      <c r="D826" s="7" t="s">
        <v>2324</v>
      </c>
      <c r="E826" s="7" t="s">
        <v>2325</v>
      </c>
      <c r="F826" s="7"/>
      <c r="G826" s="7" t="s">
        <v>4268</v>
      </c>
      <c r="H826" s="7" t="s">
        <v>22</v>
      </c>
      <c r="I826" s="7" t="s">
        <v>4269</v>
      </c>
      <c r="J826" s="7" t="s">
        <v>21</v>
      </c>
      <c r="K826" s="10">
        <v>22</v>
      </c>
      <c r="L826" s="8"/>
      <c r="M826" s="8"/>
      <c r="N826" s="8">
        <v>1.17</v>
      </c>
      <c r="O826" s="8">
        <v>0.09</v>
      </c>
      <c r="P826" s="105">
        <v>5</v>
      </c>
      <c r="Q826" s="8"/>
      <c r="R826" s="8"/>
      <c r="S826" s="8"/>
      <c r="T826" s="7"/>
      <c r="U826" s="4"/>
      <c r="V826" s="5"/>
      <c r="W826" s="5"/>
      <c r="X826" s="5"/>
      <c r="Y826" s="5"/>
      <c r="Z826" s="4" t="s">
        <v>4272</v>
      </c>
      <c r="AA826" s="107">
        <v>42460</v>
      </c>
      <c r="AB826" s="107">
        <v>43089</v>
      </c>
      <c r="AC826" s="4" t="s">
        <v>195</v>
      </c>
      <c r="AD826" s="4" t="s">
        <v>5383</v>
      </c>
    </row>
    <row r="827" spans="1:30" ht="288.75" x14ac:dyDescent="0.25">
      <c r="A827" s="3">
        <v>2308169</v>
      </c>
      <c r="B827" s="4" t="s">
        <v>251</v>
      </c>
      <c r="C827" s="4" t="s">
        <v>306</v>
      </c>
      <c r="D827" s="4" t="s">
        <v>2326</v>
      </c>
      <c r="E827" s="4" t="s">
        <v>2327</v>
      </c>
      <c r="F827" s="4"/>
      <c r="G827" s="4" t="s">
        <v>4268</v>
      </c>
      <c r="H827" s="4" t="s">
        <v>22</v>
      </c>
      <c r="I827" s="4" t="s">
        <v>4269</v>
      </c>
      <c r="J827" s="4" t="s">
        <v>21</v>
      </c>
      <c r="K827" s="9">
        <v>24</v>
      </c>
      <c r="L827" s="5"/>
      <c r="M827" s="5"/>
      <c r="N827" s="5">
        <v>1.17</v>
      </c>
      <c r="O827" s="5">
        <v>0.09</v>
      </c>
      <c r="P827" s="106">
        <v>5</v>
      </c>
      <c r="Q827" s="5"/>
      <c r="R827" s="5"/>
      <c r="S827" s="5"/>
      <c r="T827" s="4"/>
      <c r="U827" s="4"/>
      <c r="V827" s="5"/>
      <c r="W827" s="5"/>
      <c r="X827" s="5"/>
      <c r="Y827" s="5"/>
      <c r="Z827" s="4" t="s">
        <v>4272</v>
      </c>
      <c r="AA827" s="107">
        <v>42460</v>
      </c>
      <c r="AB827" s="107">
        <v>43089</v>
      </c>
      <c r="AC827" s="4" t="s">
        <v>195</v>
      </c>
      <c r="AD827" s="4" t="s">
        <v>5384</v>
      </c>
    </row>
    <row r="828" spans="1:30" ht="288.75" x14ac:dyDescent="0.25">
      <c r="A828" s="6">
        <v>2269661</v>
      </c>
      <c r="B828" s="7" t="s">
        <v>251</v>
      </c>
      <c r="C828" s="7" t="s">
        <v>306</v>
      </c>
      <c r="D828" s="7" t="s">
        <v>2328</v>
      </c>
      <c r="E828" s="7" t="s">
        <v>2329</v>
      </c>
      <c r="F828" s="7"/>
      <c r="G828" s="7" t="s">
        <v>4268</v>
      </c>
      <c r="H828" s="7" t="s">
        <v>22</v>
      </c>
      <c r="I828" s="7" t="s">
        <v>4269</v>
      </c>
      <c r="J828" s="7" t="s">
        <v>21</v>
      </c>
      <c r="K828" s="10">
        <v>18</v>
      </c>
      <c r="L828" s="8"/>
      <c r="M828" s="8"/>
      <c r="N828" s="8">
        <v>1</v>
      </c>
      <c r="O828" s="8">
        <v>0.22</v>
      </c>
      <c r="P828" s="105">
        <v>5</v>
      </c>
      <c r="Q828" s="8"/>
      <c r="R828" s="8"/>
      <c r="S828" s="8"/>
      <c r="T828" s="7"/>
      <c r="U828" s="4"/>
      <c r="V828" s="5"/>
      <c r="W828" s="5"/>
      <c r="X828" s="5"/>
      <c r="Y828" s="5"/>
      <c r="Z828" s="4" t="s">
        <v>4272</v>
      </c>
      <c r="AA828" s="107">
        <v>42535</v>
      </c>
      <c r="AB828" s="107">
        <v>42477</v>
      </c>
      <c r="AC828" s="4" t="s">
        <v>26</v>
      </c>
      <c r="AD828" s="4" t="s">
        <v>5385</v>
      </c>
    </row>
    <row r="829" spans="1:30" ht="288.75" x14ac:dyDescent="0.25">
      <c r="A829" s="3">
        <v>2269662</v>
      </c>
      <c r="B829" s="4" t="s">
        <v>251</v>
      </c>
      <c r="C829" s="4" t="s">
        <v>306</v>
      </c>
      <c r="D829" s="4" t="s">
        <v>2330</v>
      </c>
      <c r="E829" s="4" t="s">
        <v>2331</v>
      </c>
      <c r="F829" s="4"/>
      <c r="G829" s="4" t="s">
        <v>4268</v>
      </c>
      <c r="H829" s="4" t="s">
        <v>22</v>
      </c>
      <c r="I829" s="4" t="s">
        <v>4269</v>
      </c>
      <c r="J829" s="4" t="s">
        <v>21</v>
      </c>
      <c r="K829" s="9">
        <v>20</v>
      </c>
      <c r="L829" s="5"/>
      <c r="M829" s="5"/>
      <c r="N829" s="5">
        <v>1</v>
      </c>
      <c r="O829" s="5">
        <v>0.22</v>
      </c>
      <c r="P829" s="106">
        <v>5</v>
      </c>
      <c r="Q829" s="5"/>
      <c r="R829" s="5"/>
      <c r="S829" s="5"/>
      <c r="T829" s="4"/>
      <c r="U829" s="4"/>
      <c r="V829" s="5"/>
      <c r="W829" s="5"/>
      <c r="X829" s="5"/>
      <c r="Y829" s="5"/>
      <c r="Z829" s="4" t="s">
        <v>4272</v>
      </c>
      <c r="AA829" s="107">
        <v>42535</v>
      </c>
      <c r="AB829" s="107">
        <v>42477</v>
      </c>
      <c r="AC829" s="4" t="s">
        <v>26</v>
      </c>
      <c r="AD829" s="4" t="s">
        <v>5386</v>
      </c>
    </row>
    <row r="830" spans="1:30" ht="240.75" x14ac:dyDescent="0.25">
      <c r="A830" s="6">
        <v>2298124</v>
      </c>
      <c r="B830" s="7" t="s">
        <v>251</v>
      </c>
      <c r="C830" s="7" t="s">
        <v>306</v>
      </c>
      <c r="D830" s="7" t="s">
        <v>2332</v>
      </c>
      <c r="E830" s="7" t="s">
        <v>2333</v>
      </c>
      <c r="F830" s="7"/>
      <c r="G830" s="7" t="s">
        <v>4268</v>
      </c>
      <c r="H830" s="7" t="s">
        <v>22</v>
      </c>
      <c r="I830" s="7" t="s">
        <v>4269</v>
      </c>
      <c r="J830" s="7" t="s">
        <v>21</v>
      </c>
      <c r="K830" s="10">
        <v>14</v>
      </c>
      <c r="L830" s="8"/>
      <c r="M830" s="8"/>
      <c r="N830" s="8">
        <v>0.92</v>
      </c>
      <c r="O830" s="8">
        <v>7.0000000000000007E-2</v>
      </c>
      <c r="P830" s="105">
        <v>5</v>
      </c>
      <c r="Q830" s="8"/>
      <c r="R830" s="8"/>
      <c r="S830" s="8"/>
      <c r="T830" s="7"/>
      <c r="U830" s="4"/>
      <c r="V830" s="5"/>
      <c r="W830" s="5"/>
      <c r="X830" s="5"/>
      <c r="Y830" s="5"/>
      <c r="Z830" s="4" t="s">
        <v>4405</v>
      </c>
      <c r="AA830" s="107">
        <v>42978</v>
      </c>
      <c r="AB830" s="107">
        <v>42900</v>
      </c>
      <c r="AC830" s="4" t="s">
        <v>45</v>
      </c>
      <c r="AD830" s="4" t="s">
        <v>5387</v>
      </c>
    </row>
    <row r="831" spans="1:30" ht="240.75" x14ac:dyDescent="0.25">
      <c r="A831" s="3">
        <v>2298125</v>
      </c>
      <c r="B831" s="4" t="s">
        <v>251</v>
      </c>
      <c r="C831" s="4" t="s">
        <v>306</v>
      </c>
      <c r="D831" s="4" t="s">
        <v>2334</v>
      </c>
      <c r="E831" s="4" t="s">
        <v>2333</v>
      </c>
      <c r="F831" s="4"/>
      <c r="G831" s="4" t="s">
        <v>4268</v>
      </c>
      <c r="H831" s="4" t="s">
        <v>22</v>
      </c>
      <c r="I831" s="4" t="s">
        <v>4269</v>
      </c>
      <c r="J831" s="4" t="s">
        <v>21</v>
      </c>
      <c r="K831" s="9">
        <v>14</v>
      </c>
      <c r="L831" s="5"/>
      <c r="M831" s="5"/>
      <c r="N831" s="5">
        <v>0.92</v>
      </c>
      <c r="O831" s="5">
        <v>7.0000000000000007E-2</v>
      </c>
      <c r="P831" s="106">
        <v>5</v>
      </c>
      <c r="Q831" s="5"/>
      <c r="R831" s="5"/>
      <c r="S831" s="5"/>
      <c r="T831" s="4"/>
      <c r="U831" s="4"/>
      <c r="V831" s="5"/>
      <c r="W831" s="5"/>
      <c r="X831" s="5"/>
      <c r="Y831" s="5"/>
      <c r="Z831" s="4" t="s">
        <v>4405</v>
      </c>
      <c r="AA831" s="107">
        <v>42978</v>
      </c>
      <c r="AB831" s="107">
        <v>42900</v>
      </c>
      <c r="AC831" s="4" t="s">
        <v>45</v>
      </c>
      <c r="AD831" s="4" t="s">
        <v>5388</v>
      </c>
    </row>
    <row r="832" spans="1:30" ht="240.75" x14ac:dyDescent="0.25">
      <c r="A832" s="6">
        <v>2298126</v>
      </c>
      <c r="B832" s="7" t="s">
        <v>251</v>
      </c>
      <c r="C832" s="7" t="s">
        <v>306</v>
      </c>
      <c r="D832" s="7" t="s">
        <v>2335</v>
      </c>
      <c r="E832" s="7" t="s">
        <v>2336</v>
      </c>
      <c r="F832" s="7"/>
      <c r="G832" s="7" t="s">
        <v>4268</v>
      </c>
      <c r="H832" s="7" t="s">
        <v>22</v>
      </c>
      <c r="I832" s="7" t="s">
        <v>4269</v>
      </c>
      <c r="J832" s="7" t="s">
        <v>21</v>
      </c>
      <c r="K832" s="10">
        <v>14</v>
      </c>
      <c r="L832" s="8"/>
      <c r="M832" s="8"/>
      <c r="N832" s="8">
        <v>0.92</v>
      </c>
      <c r="O832" s="8">
        <v>7.0000000000000007E-2</v>
      </c>
      <c r="P832" s="105">
        <v>5</v>
      </c>
      <c r="Q832" s="8"/>
      <c r="R832" s="8"/>
      <c r="S832" s="8"/>
      <c r="T832" s="7"/>
      <c r="U832" s="4"/>
      <c r="V832" s="5"/>
      <c r="W832" s="5"/>
      <c r="X832" s="5"/>
      <c r="Y832" s="5"/>
      <c r="Z832" s="4" t="s">
        <v>4405</v>
      </c>
      <c r="AA832" s="107">
        <v>42978</v>
      </c>
      <c r="AB832" s="107">
        <v>42900</v>
      </c>
      <c r="AC832" s="4" t="s">
        <v>5389</v>
      </c>
      <c r="AD832" s="4" t="s">
        <v>5390</v>
      </c>
    </row>
    <row r="833" spans="1:30" ht="240.75" x14ac:dyDescent="0.25">
      <c r="A833" s="3">
        <v>2298127</v>
      </c>
      <c r="B833" s="4" t="s">
        <v>251</v>
      </c>
      <c r="C833" s="4" t="s">
        <v>306</v>
      </c>
      <c r="D833" s="4" t="s">
        <v>2337</v>
      </c>
      <c r="E833" s="4" t="s">
        <v>2338</v>
      </c>
      <c r="F833" s="4"/>
      <c r="G833" s="4" t="s">
        <v>4268</v>
      </c>
      <c r="H833" s="4" t="s">
        <v>22</v>
      </c>
      <c r="I833" s="4" t="s">
        <v>4269</v>
      </c>
      <c r="J833" s="4" t="s">
        <v>21</v>
      </c>
      <c r="K833" s="9">
        <v>14</v>
      </c>
      <c r="L833" s="5"/>
      <c r="M833" s="5"/>
      <c r="N833" s="5">
        <v>0.92</v>
      </c>
      <c r="O833" s="5">
        <v>7.0000000000000007E-2</v>
      </c>
      <c r="P833" s="106">
        <v>5</v>
      </c>
      <c r="Q833" s="5"/>
      <c r="R833" s="5"/>
      <c r="S833" s="5"/>
      <c r="T833" s="4"/>
      <c r="U833" s="4"/>
      <c r="V833" s="5"/>
      <c r="W833" s="5"/>
      <c r="X833" s="5"/>
      <c r="Y833" s="5"/>
      <c r="Z833" s="4" t="s">
        <v>4405</v>
      </c>
      <c r="AA833" s="107">
        <v>42978</v>
      </c>
      <c r="AB833" s="107">
        <v>42900</v>
      </c>
      <c r="AC833" s="4" t="s">
        <v>45</v>
      </c>
      <c r="AD833" s="4" t="s">
        <v>5391</v>
      </c>
    </row>
    <row r="834" spans="1:30" ht="240.75" x14ac:dyDescent="0.25">
      <c r="A834" s="6">
        <v>2298128</v>
      </c>
      <c r="B834" s="7" t="s">
        <v>251</v>
      </c>
      <c r="C834" s="7" t="s">
        <v>306</v>
      </c>
      <c r="D834" s="7" t="s">
        <v>2337</v>
      </c>
      <c r="E834" s="7" t="s">
        <v>2339</v>
      </c>
      <c r="F834" s="7"/>
      <c r="G834" s="7" t="s">
        <v>4268</v>
      </c>
      <c r="H834" s="7" t="s">
        <v>22</v>
      </c>
      <c r="I834" s="7" t="s">
        <v>4269</v>
      </c>
      <c r="J834" s="7" t="s">
        <v>21</v>
      </c>
      <c r="K834" s="10">
        <v>14</v>
      </c>
      <c r="L834" s="8"/>
      <c r="M834" s="8"/>
      <c r="N834" s="8">
        <v>0.92</v>
      </c>
      <c r="O834" s="8">
        <v>7.0000000000000007E-2</v>
      </c>
      <c r="P834" s="105">
        <v>5</v>
      </c>
      <c r="Q834" s="8"/>
      <c r="R834" s="8"/>
      <c r="S834" s="8"/>
      <c r="T834" s="7"/>
      <c r="U834" s="4"/>
      <c r="V834" s="5"/>
      <c r="W834" s="5"/>
      <c r="X834" s="5"/>
      <c r="Y834" s="5"/>
      <c r="Z834" s="4" t="s">
        <v>4405</v>
      </c>
      <c r="AA834" s="107">
        <v>42978</v>
      </c>
      <c r="AB834" s="107">
        <v>42900</v>
      </c>
      <c r="AC834" s="4" t="s">
        <v>45</v>
      </c>
      <c r="AD834" s="4" t="s">
        <v>5392</v>
      </c>
    </row>
    <row r="835" spans="1:30" ht="240.75" x14ac:dyDescent="0.25">
      <c r="A835" s="3">
        <v>2298129</v>
      </c>
      <c r="B835" s="4" t="s">
        <v>251</v>
      </c>
      <c r="C835" s="4" t="s">
        <v>306</v>
      </c>
      <c r="D835" s="4" t="s">
        <v>2340</v>
      </c>
      <c r="E835" s="4" t="s">
        <v>2341</v>
      </c>
      <c r="F835" s="4"/>
      <c r="G835" s="4" t="s">
        <v>4268</v>
      </c>
      <c r="H835" s="4" t="s">
        <v>22</v>
      </c>
      <c r="I835" s="4" t="s">
        <v>4269</v>
      </c>
      <c r="J835" s="4" t="s">
        <v>21</v>
      </c>
      <c r="K835" s="9">
        <v>14</v>
      </c>
      <c r="L835" s="5"/>
      <c r="M835" s="5"/>
      <c r="N835" s="5">
        <v>0.92</v>
      </c>
      <c r="O835" s="5">
        <v>7.0000000000000007E-2</v>
      </c>
      <c r="P835" s="106">
        <v>5</v>
      </c>
      <c r="Q835" s="5"/>
      <c r="R835" s="5"/>
      <c r="S835" s="5"/>
      <c r="T835" s="4"/>
      <c r="U835" s="4"/>
      <c r="V835" s="5"/>
      <c r="W835" s="5"/>
      <c r="X835" s="5"/>
      <c r="Y835" s="5"/>
      <c r="Z835" s="4" t="s">
        <v>4405</v>
      </c>
      <c r="AA835" s="107">
        <v>42978</v>
      </c>
      <c r="AB835" s="107">
        <v>42900</v>
      </c>
      <c r="AC835" s="4" t="s">
        <v>45</v>
      </c>
      <c r="AD835" s="4" t="s">
        <v>5393</v>
      </c>
    </row>
    <row r="836" spans="1:30" ht="240.75" x14ac:dyDescent="0.25">
      <c r="A836" s="6">
        <v>2298130</v>
      </c>
      <c r="B836" s="7" t="s">
        <v>251</v>
      </c>
      <c r="C836" s="7" t="s">
        <v>306</v>
      </c>
      <c r="D836" s="7" t="s">
        <v>2342</v>
      </c>
      <c r="E836" s="7" t="s">
        <v>2343</v>
      </c>
      <c r="F836" s="7"/>
      <c r="G836" s="7" t="s">
        <v>4268</v>
      </c>
      <c r="H836" s="7" t="s">
        <v>22</v>
      </c>
      <c r="I836" s="7" t="s">
        <v>4269</v>
      </c>
      <c r="J836" s="7" t="s">
        <v>21</v>
      </c>
      <c r="K836" s="10">
        <v>14</v>
      </c>
      <c r="L836" s="8"/>
      <c r="M836" s="8"/>
      <c r="N836" s="8">
        <v>0.92</v>
      </c>
      <c r="O836" s="8">
        <v>7.0000000000000007E-2</v>
      </c>
      <c r="P836" s="105">
        <v>5</v>
      </c>
      <c r="Q836" s="8"/>
      <c r="R836" s="8"/>
      <c r="S836" s="8"/>
      <c r="T836" s="7"/>
      <c r="U836" s="4"/>
      <c r="V836" s="5"/>
      <c r="W836" s="5"/>
      <c r="X836" s="5"/>
      <c r="Y836" s="5"/>
      <c r="Z836" s="4" t="s">
        <v>4405</v>
      </c>
      <c r="AA836" s="107">
        <v>42978</v>
      </c>
      <c r="AB836" s="107">
        <v>42900</v>
      </c>
      <c r="AC836" s="4" t="s">
        <v>45</v>
      </c>
      <c r="AD836" s="4" t="s">
        <v>5394</v>
      </c>
    </row>
    <row r="837" spans="1:30" ht="240.75" x14ac:dyDescent="0.25">
      <c r="A837" s="3">
        <v>2298131</v>
      </c>
      <c r="B837" s="4" t="s">
        <v>251</v>
      </c>
      <c r="C837" s="4" t="s">
        <v>306</v>
      </c>
      <c r="D837" s="4" t="s">
        <v>2344</v>
      </c>
      <c r="E837" s="4" t="s">
        <v>2345</v>
      </c>
      <c r="F837" s="4"/>
      <c r="G837" s="4" t="s">
        <v>4268</v>
      </c>
      <c r="H837" s="4" t="s">
        <v>22</v>
      </c>
      <c r="I837" s="4" t="s">
        <v>4269</v>
      </c>
      <c r="J837" s="4" t="s">
        <v>21</v>
      </c>
      <c r="K837" s="9">
        <v>14</v>
      </c>
      <c r="L837" s="5"/>
      <c r="M837" s="5"/>
      <c r="N837" s="5">
        <v>0.92</v>
      </c>
      <c r="O837" s="5">
        <v>7.0000000000000007E-2</v>
      </c>
      <c r="P837" s="106">
        <v>5</v>
      </c>
      <c r="Q837" s="5"/>
      <c r="R837" s="5"/>
      <c r="S837" s="5"/>
      <c r="T837" s="4"/>
      <c r="U837" s="4"/>
      <c r="V837" s="5"/>
      <c r="W837" s="5"/>
      <c r="X837" s="5"/>
      <c r="Y837" s="5"/>
      <c r="Z837" s="4" t="s">
        <v>4405</v>
      </c>
      <c r="AA837" s="107">
        <v>42978</v>
      </c>
      <c r="AB837" s="107">
        <v>42900</v>
      </c>
      <c r="AC837" s="4" t="s">
        <v>45</v>
      </c>
      <c r="AD837" s="4" t="s">
        <v>5395</v>
      </c>
    </row>
    <row r="838" spans="1:30" ht="288.75" x14ac:dyDescent="0.25">
      <c r="A838" s="6">
        <v>2263824</v>
      </c>
      <c r="B838" s="7" t="s">
        <v>251</v>
      </c>
      <c r="C838" s="7" t="s">
        <v>306</v>
      </c>
      <c r="D838" s="7" t="s">
        <v>2326</v>
      </c>
      <c r="E838" s="7" t="s">
        <v>2346</v>
      </c>
      <c r="F838" s="7"/>
      <c r="G838" s="7" t="s">
        <v>4268</v>
      </c>
      <c r="H838" s="7" t="s">
        <v>22</v>
      </c>
      <c r="I838" s="7" t="s">
        <v>4269</v>
      </c>
      <c r="J838" s="7" t="s">
        <v>21</v>
      </c>
      <c r="K838" s="10">
        <v>24</v>
      </c>
      <c r="L838" s="8"/>
      <c r="M838" s="8"/>
      <c r="N838" s="8">
        <v>1.18</v>
      </c>
      <c r="O838" s="8">
        <v>0.09</v>
      </c>
      <c r="P838" s="105">
        <v>5</v>
      </c>
      <c r="Q838" s="8"/>
      <c r="R838" s="8"/>
      <c r="S838" s="8"/>
      <c r="T838" s="7"/>
      <c r="U838" s="4"/>
      <c r="V838" s="5"/>
      <c r="W838" s="5"/>
      <c r="X838" s="5"/>
      <c r="Y838" s="5"/>
      <c r="Z838" s="4" t="s">
        <v>4272</v>
      </c>
      <c r="AA838" s="107">
        <v>42460</v>
      </c>
      <c r="AB838" s="107">
        <v>42400</v>
      </c>
      <c r="AC838" s="4" t="s">
        <v>195</v>
      </c>
      <c r="AD838" s="4" t="s">
        <v>5396</v>
      </c>
    </row>
    <row r="839" spans="1:30" ht="288.75" x14ac:dyDescent="0.25">
      <c r="A839" s="3">
        <v>2308171</v>
      </c>
      <c r="B839" s="4" t="s">
        <v>251</v>
      </c>
      <c r="C839" s="4" t="s">
        <v>306</v>
      </c>
      <c r="D839" s="4" t="s">
        <v>2324</v>
      </c>
      <c r="E839" s="4" t="s">
        <v>2347</v>
      </c>
      <c r="F839" s="4"/>
      <c r="G839" s="4" t="s">
        <v>4268</v>
      </c>
      <c r="H839" s="4" t="s">
        <v>22</v>
      </c>
      <c r="I839" s="4" t="s">
        <v>4269</v>
      </c>
      <c r="J839" s="4" t="s">
        <v>21</v>
      </c>
      <c r="K839" s="9">
        <v>22</v>
      </c>
      <c r="L839" s="5"/>
      <c r="M839" s="5"/>
      <c r="N839" s="5">
        <v>1.17</v>
      </c>
      <c r="O839" s="5">
        <v>0.09</v>
      </c>
      <c r="P839" s="106">
        <v>5</v>
      </c>
      <c r="Q839" s="5"/>
      <c r="R839" s="5"/>
      <c r="S839" s="5"/>
      <c r="T839" s="4"/>
      <c r="U839" s="4"/>
      <c r="V839" s="5"/>
      <c r="W839" s="5"/>
      <c r="X839" s="5"/>
      <c r="Y839" s="5"/>
      <c r="Z839" s="4" t="s">
        <v>4272</v>
      </c>
      <c r="AA839" s="107">
        <v>42460</v>
      </c>
      <c r="AB839" s="107">
        <v>43089</v>
      </c>
      <c r="AC839" s="4" t="s">
        <v>195</v>
      </c>
      <c r="AD839" s="4" t="s">
        <v>5397</v>
      </c>
    </row>
    <row r="840" spans="1:30" ht="288.75" x14ac:dyDescent="0.25">
      <c r="A840" s="6">
        <v>2264511</v>
      </c>
      <c r="B840" s="7" t="s">
        <v>251</v>
      </c>
      <c r="C840" s="7" t="s">
        <v>306</v>
      </c>
      <c r="D840" s="7" t="s">
        <v>2319</v>
      </c>
      <c r="E840" s="7" t="s">
        <v>2348</v>
      </c>
      <c r="F840" s="7"/>
      <c r="G840" s="7" t="s">
        <v>4268</v>
      </c>
      <c r="H840" s="7" t="s">
        <v>22</v>
      </c>
      <c r="I840" s="7" t="s">
        <v>4269</v>
      </c>
      <c r="J840" s="7" t="s">
        <v>21</v>
      </c>
      <c r="K840" s="10">
        <v>24</v>
      </c>
      <c r="L840" s="8"/>
      <c r="M840" s="8"/>
      <c r="N840" s="8">
        <v>1.21</v>
      </c>
      <c r="O840" s="8">
        <v>0.09</v>
      </c>
      <c r="P840" s="105">
        <v>5</v>
      </c>
      <c r="Q840" s="8"/>
      <c r="R840" s="8"/>
      <c r="S840" s="8"/>
      <c r="T840" s="7"/>
      <c r="U840" s="4"/>
      <c r="V840" s="5"/>
      <c r="W840" s="5"/>
      <c r="X840" s="5"/>
      <c r="Y840" s="5"/>
      <c r="Z840" s="4" t="s">
        <v>4272</v>
      </c>
      <c r="AA840" s="107">
        <v>42490</v>
      </c>
      <c r="AB840" s="107">
        <v>42401</v>
      </c>
      <c r="AC840" s="4" t="s">
        <v>26</v>
      </c>
      <c r="AD840" s="4" t="s">
        <v>5398</v>
      </c>
    </row>
    <row r="841" spans="1:30" ht="156.75" x14ac:dyDescent="0.25">
      <c r="A841" s="6">
        <v>2295703</v>
      </c>
      <c r="B841" s="7" t="s">
        <v>251</v>
      </c>
      <c r="C841" s="7" t="s">
        <v>306</v>
      </c>
      <c r="D841" s="7" t="s">
        <v>2349</v>
      </c>
      <c r="E841" s="7" t="s">
        <v>2350</v>
      </c>
      <c r="F841" s="7"/>
      <c r="G841" s="7" t="s">
        <v>3954</v>
      </c>
      <c r="H841" s="7" t="s">
        <v>22</v>
      </c>
      <c r="I841" s="7" t="s">
        <v>3955</v>
      </c>
      <c r="J841" s="7" t="s">
        <v>21</v>
      </c>
      <c r="K841" s="10">
        <v>25</v>
      </c>
      <c r="L841" s="8"/>
      <c r="M841" s="8"/>
      <c r="N841" s="8">
        <v>2.57</v>
      </c>
      <c r="O841" s="8">
        <v>0.24</v>
      </c>
      <c r="P841" s="105">
        <v>15</v>
      </c>
      <c r="Q841" s="8"/>
      <c r="R841" s="8"/>
      <c r="S841" s="8"/>
      <c r="T841" s="7"/>
      <c r="U841" s="4"/>
      <c r="V841" s="5"/>
      <c r="W841" s="5"/>
      <c r="X841" s="5"/>
      <c r="Y841" s="5"/>
      <c r="Z841" s="4" t="s">
        <v>5334</v>
      </c>
      <c r="AA841" s="107">
        <v>41592</v>
      </c>
      <c r="AB841" s="107">
        <v>41592</v>
      </c>
      <c r="AC841" s="4" t="s">
        <v>35</v>
      </c>
      <c r="AD841" s="4" t="s">
        <v>5399</v>
      </c>
    </row>
    <row r="842" spans="1:30" ht="240.75" x14ac:dyDescent="0.25">
      <c r="A842" s="3">
        <v>2295704</v>
      </c>
      <c r="B842" s="4" t="s">
        <v>251</v>
      </c>
      <c r="C842" s="4" t="s">
        <v>306</v>
      </c>
      <c r="D842" s="4" t="s">
        <v>2351</v>
      </c>
      <c r="E842" s="4" t="s">
        <v>2352</v>
      </c>
      <c r="F842" s="4"/>
      <c r="G842" s="4" t="s">
        <v>3954</v>
      </c>
      <c r="H842" s="4" t="s">
        <v>22</v>
      </c>
      <c r="I842" s="4" t="s">
        <v>3955</v>
      </c>
      <c r="J842" s="4" t="s">
        <v>21</v>
      </c>
      <c r="K842" s="9">
        <v>15</v>
      </c>
      <c r="L842" s="5"/>
      <c r="M842" s="5"/>
      <c r="N842" s="5">
        <v>1.69</v>
      </c>
      <c r="O842" s="5">
        <v>0.15</v>
      </c>
      <c r="P842" s="106">
        <v>15</v>
      </c>
      <c r="Q842" s="5"/>
      <c r="R842" s="5"/>
      <c r="S842" s="5"/>
      <c r="T842" s="4"/>
      <c r="U842" s="4"/>
      <c r="V842" s="5"/>
      <c r="W842" s="5"/>
      <c r="X842" s="5"/>
      <c r="Y842" s="5"/>
      <c r="Z842" s="4" t="s">
        <v>5400</v>
      </c>
      <c r="AA842" s="107">
        <v>41569</v>
      </c>
      <c r="AB842" s="107">
        <v>41569</v>
      </c>
      <c r="AC842" s="4" t="s">
        <v>35</v>
      </c>
      <c r="AD842" s="4" t="s">
        <v>5401</v>
      </c>
    </row>
    <row r="843" spans="1:30" ht="264.75" x14ac:dyDescent="0.25">
      <c r="A843" s="6">
        <v>2248455</v>
      </c>
      <c r="B843" s="7" t="s">
        <v>251</v>
      </c>
      <c r="C843" s="7" t="s">
        <v>306</v>
      </c>
      <c r="D843" s="7" t="s">
        <v>2353</v>
      </c>
      <c r="E843" s="7" t="s">
        <v>2354</v>
      </c>
      <c r="F843" s="7"/>
      <c r="G843" s="7" t="s">
        <v>3954</v>
      </c>
      <c r="H843" s="7" t="s">
        <v>22</v>
      </c>
      <c r="I843" s="7" t="s">
        <v>3955</v>
      </c>
      <c r="J843" s="7"/>
      <c r="K843" s="10">
        <v>60</v>
      </c>
      <c r="L843" s="8"/>
      <c r="M843" s="8"/>
      <c r="N843" s="8">
        <v>1.33</v>
      </c>
      <c r="O843" s="8"/>
      <c r="P843" s="105">
        <v>15</v>
      </c>
      <c r="Q843" s="8"/>
      <c r="R843" s="8"/>
      <c r="S843" s="8"/>
      <c r="T843" s="7"/>
      <c r="U843" s="4"/>
      <c r="V843" s="5"/>
      <c r="W843" s="5"/>
      <c r="X843" s="5"/>
      <c r="Y843" s="5"/>
      <c r="Z843" s="4" t="s">
        <v>5402</v>
      </c>
      <c r="AA843" s="107">
        <v>42370</v>
      </c>
      <c r="AB843" s="107">
        <v>42271</v>
      </c>
      <c r="AC843" s="4" t="s">
        <v>26</v>
      </c>
      <c r="AD843" s="4" t="s">
        <v>5403</v>
      </c>
    </row>
    <row r="844" spans="1:30" ht="120.75" x14ac:dyDescent="0.25">
      <c r="A844" s="3">
        <v>2295692</v>
      </c>
      <c r="B844" s="4" t="s">
        <v>251</v>
      </c>
      <c r="C844" s="4" t="s">
        <v>306</v>
      </c>
      <c r="D844" s="4" t="s">
        <v>2355</v>
      </c>
      <c r="E844" s="4" t="s">
        <v>2356</v>
      </c>
      <c r="F844" s="4"/>
      <c r="G844" s="4" t="s">
        <v>3954</v>
      </c>
      <c r="H844" s="4" t="s">
        <v>22</v>
      </c>
      <c r="I844" s="4" t="s">
        <v>3955</v>
      </c>
      <c r="J844" s="4" t="s">
        <v>21</v>
      </c>
      <c r="K844" s="9">
        <v>30</v>
      </c>
      <c r="L844" s="5"/>
      <c r="M844" s="5"/>
      <c r="N844" s="5">
        <v>1.0900000000000001</v>
      </c>
      <c r="O844" s="5">
        <v>0.04</v>
      </c>
      <c r="P844" s="106">
        <v>14</v>
      </c>
      <c r="Q844" s="5"/>
      <c r="R844" s="5"/>
      <c r="S844" s="5"/>
      <c r="T844" s="4"/>
      <c r="U844" s="4"/>
      <c r="V844" s="5"/>
      <c r="W844" s="5"/>
      <c r="X844" s="5"/>
      <c r="Y844" s="5"/>
      <c r="Z844" s="4" t="s">
        <v>2777</v>
      </c>
      <c r="AA844" s="107">
        <v>42190</v>
      </c>
      <c r="AB844" s="107">
        <v>42152</v>
      </c>
      <c r="AC844" s="4" t="s">
        <v>35</v>
      </c>
      <c r="AD844" s="4" t="s">
        <v>5404</v>
      </c>
    </row>
    <row r="845" spans="1:30" ht="204.75" x14ac:dyDescent="0.25">
      <c r="A845" s="6">
        <v>2295689</v>
      </c>
      <c r="B845" s="7" t="s">
        <v>251</v>
      </c>
      <c r="C845" s="7" t="s">
        <v>306</v>
      </c>
      <c r="D845" s="7" t="s">
        <v>2357</v>
      </c>
      <c r="E845" s="7" t="s">
        <v>2358</v>
      </c>
      <c r="F845" s="7"/>
      <c r="G845" s="7" t="s">
        <v>3954</v>
      </c>
      <c r="H845" s="7" t="s">
        <v>22</v>
      </c>
      <c r="I845" s="7" t="s">
        <v>3955</v>
      </c>
      <c r="J845" s="7"/>
      <c r="K845" s="10">
        <v>70</v>
      </c>
      <c r="L845" s="8"/>
      <c r="M845" s="8"/>
      <c r="N845" s="8">
        <v>0.68</v>
      </c>
      <c r="O845" s="8">
        <v>0.04</v>
      </c>
      <c r="P845" s="105">
        <v>15</v>
      </c>
      <c r="Q845" s="8"/>
      <c r="R845" s="8"/>
      <c r="S845" s="8"/>
      <c r="T845" s="7"/>
      <c r="U845" s="4"/>
      <c r="V845" s="5"/>
      <c r="W845" s="5"/>
      <c r="X845" s="5"/>
      <c r="Y845" s="5"/>
      <c r="Z845" s="4" t="s">
        <v>5405</v>
      </c>
      <c r="AA845" s="107">
        <v>42644</v>
      </c>
      <c r="AB845" s="107">
        <v>42558</v>
      </c>
      <c r="AC845" s="4" t="s">
        <v>26</v>
      </c>
      <c r="AD845" s="4" t="s">
        <v>5406</v>
      </c>
    </row>
    <row r="846" spans="1:30" ht="204.75" x14ac:dyDescent="0.25">
      <c r="A846" s="3">
        <v>2295690</v>
      </c>
      <c r="B846" s="4" t="s">
        <v>251</v>
      </c>
      <c r="C846" s="4" t="s">
        <v>306</v>
      </c>
      <c r="D846" s="4" t="s">
        <v>2359</v>
      </c>
      <c r="E846" s="4" t="s">
        <v>2360</v>
      </c>
      <c r="F846" s="4"/>
      <c r="G846" s="4" t="s">
        <v>3954</v>
      </c>
      <c r="H846" s="4" t="s">
        <v>22</v>
      </c>
      <c r="I846" s="4" t="s">
        <v>3955</v>
      </c>
      <c r="J846" s="4" t="s">
        <v>21</v>
      </c>
      <c r="K846" s="9">
        <v>110</v>
      </c>
      <c r="L846" s="5"/>
      <c r="M846" s="5"/>
      <c r="N846" s="5">
        <v>0.78</v>
      </c>
      <c r="O846" s="5">
        <v>0.04</v>
      </c>
      <c r="P846" s="106">
        <v>15</v>
      </c>
      <c r="Q846" s="5"/>
      <c r="R846" s="5"/>
      <c r="S846" s="5"/>
      <c r="T846" s="4"/>
      <c r="U846" s="4"/>
      <c r="V846" s="5"/>
      <c r="W846" s="5"/>
      <c r="X846" s="5"/>
      <c r="Y846" s="5"/>
      <c r="Z846" s="4" t="s">
        <v>5405</v>
      </c>
      <c r="AA846" s="107">
        <v>42644</v>
      </c>
      <c r="AB846" s="107">
        <v>42558</v>
      </c>
      <c r="AC846" s="4" t="s">
        <v>26</v>
      </c>
      <c r="AD846" s="4" t="s">
        <v>5407</v>
      </c>
    </row>
    <row r="847" spans="1:30" ht="120.75" x14ac:dyDescent="0.25">
      <c r="A847" s="6">
        <v>2295688</v>
      </c>
      <c r="B847" s="7" t="s">
        <v>251</v>
      </c>
      <c r="C847" s="7" t="s">
        <v>306</v>
      </c>
      <c r="D847" s="7" t="s">
        <v>2361</v>
      </c>
      <c r="E847" s="7" t="s">
        <v>2362</v>
      </c>
      <c r="F847" s="7"/>
      <c r="G847" s="7" t="s">
        <v>3954</v>
      </c>
      <c r="H847" s="7" t="s">
        <v>22</v>
      </c>
      <c r="I847" s="7" t="s">
        <v>3955</v>
      </c>
      <c r="J847" s="7" t="s">
        <v>21</v>
      </c>
      <c r="K847" s="10">
        <v>150</v>
      </c>
      <c r="L847" s="8"/>
      <c r="M847" s="8"/>
      <c r="N847" s="8">
        <v>0.87</v>
      </c>
      <c r="O847" s="8">
        <v>0.4</v>
      </c>
      <c r="P847" s="105">
        <v>15</v>
      </c>
      <c r="Q847" s="8"/>
      <c r="R847" s="8"/>
      <c r="S847" s="8"/>
      <c r="T847" s="7"/>
      <c r="U847" s="4"/>
      <c r="V847" s="5"/>
      <c r="W847" s="5"/>
      <c r="X847" s="5"/>
      <c r="Y847" s="5"/>
      <c r="Z847" s="4" t="s">
        <v>4590</v>
      </c>
      <c r="AA847" s="107">
        <v>42558</v>
      </c>
      <c r="AB847" s="107">
        <v>42558</v>
      </c>
      <c r="AC847" s="4" t="s">
        <v>26</v>
      </c>
      <c r="AD847" s="4" t="s">
        <v>5408</v>
      </c>
    </row>
    <row r="848" spans="1:30" ht="204.75" x14ac:dyDescent="0.25">
      <c r="A848" s="3">
        <v>2295691</v>
      </c>
      <c r="B848" s="4" t="s">
        <v>251</v>
      </c>
      <c r="C848" s="4" t="s">
        <v>306</v>
      </c>
      <c r="D848" s="4" t="s">
        <v>2363</v>
      </c>
      <c r="E848" s="4" t="s">
        <v>2364</v>
      </c>
      <c r="F848" s="4"/>
      <c r="G848" s="4" t="s">
        <v>3954</v>
      </c>
      <c r="H848" s="4" t="s">
        <v>22</v>
      </c>
      <c r="I848" s="4" t="s">
        <v>3955</v>
      </c>
      <c r="J848" s="4" t="s">
        <v>21</v>
      </c>
      <c r="K848" s="9">
        <v>48</v>
      </c>
      <c r="L848" s="5"/>
      <c r="M848" s="5"/>
      <c r="N848" s="5">
        <v>0.99</v>
      </c>
      <c r="O848" s="5">
        <v>0.04</v>
      </c>
      <c r="P848" s="106">
        <v>15</v>
      </c>
      <c r="Q848" s="5"/>
      <c r="R848" s="5"/>
      <c r="S848" s="5"/>
      <c r="T848" s="4"/>
      <c r="U848" s="4"/>
      <c r="V848" s="5"/>
      <c r="W848" s="5"/>
      <c r="X848" s="5"/>
      <c r="Y848" s="5"/>
      <c r="Z848" s="4" t="s">
        <v>4403</v>
      </c>
      <c r="AA848" s="107">
        <v>42527</v>
      </c>
      <c r="AB848" s="107">
        <v>42527</v>
      </c>
      <c r="AC848" s="4" t="s">
        <v>26</v>
      </c>
      <c r="AD848" s="4" t="s">
        <v>5409</v>
      </c>
    </row>
    <row r="849" spans="1:30" ht="228.75" x14ac:dyDescent="0.25">
      <c r="A849" s="6">
        <v>2304440</v>
      </c>
      <c r="B849" s="7" t="s">
        <v>251</v>
      </c>
      <c r="C849" s="7" t="s">
        <v>306</v>
      </c>
      <c r="D849" s="7" t="s">
        <v>2365</v>
      </c>
      <c r="E849" s="7" t="s">
        <v>2366</v>
      </c>
      <c r="F849" s="7"/>
      <c r="G849" s="7" t="s">
        <v>3954</v>
      </c>
      <c r="H849" s="7" t="s">
        <v>22</v>
      </c>
      <c r="I849" s="7" t="s">
        <v>3955</v>
      </c>
      <c r="J849" s="7" t="s">
        <v>21</v>
      </c>
      <c r="K849" s="10">
        <v>200</v>
      </c>
      <c r="L849" s="8"/>
      <c r="M849" s="8"/>
      <c r="N849" s="8">
        <v>1.18</v>
      </c>
      <c r="O849" s="8">
        <v>0.2</v>
      </c>
      <c r="P849" s="105">
        <v>5</v>
      </c>
      <c r="Q849" s="8"/>
      <c r="R849" s="8"/>
      <c r="S849" s="8"/>
      <c r="T849" s="7"/>
      <c r="U849" s="4"/>
      <c r="V849" s="5"/>
      <c r="W849" s="5"/>
      <c r="X849" s="5"/>
      <c r="Y849" s="5"/>
      <c r="Z849" s="4" t="s">
        <v>5410</v>
      </c>
      <c r="AA849" s="107">
        <v>43009</v>
      </c>
      <c r="AB849" s="107">
        <v>43005</v>
      </c>
      <c r="AC849" s="4" t="s">
        <v>35</v>
      </c>
      <c r="AD849" s="4" t="s">
        <v>5411</v>
      </c>
    </row>
    <row r="850" spans="1:30" ht="228.75" x14ac:dyDescent="0.25">
      <c r="A850" s="3">
        <v>2304437</v>
      </c>
      <c r="B850" s="4" t="s">
        <v>251</v>
      </c>
      <c r="C850" s="4" t="s">
        <v>306</v>
      </c>
      <c r="D850" s="4" t="s">
        <v>2367</v>
      </c>
      <c r="E850" s="4" t="s">
        <v>2368</v>
      </c>
      <c r="F850" s="4"/>
      <c r="G850" s="4" t="s">
        <v>3954</v>
      </c>
      <c r="H850" s="4" t="s">
        <v>22</v>
      </c>
      <c r="I850" s="4" t="s">
        <v>3955</v>
      </c>
      <c r="J850" s="4" t="s">
        <v>21</v>
      </c>
      <c r="K850" s="9">
        <v>240</v>
      </c>
      <c r="L850" s="5"/>
      <c r="M850" s="5"/>
      <c r="N850" s="5">
        <v>1.1499999999999999</v>
      </c>
      <c r="O850" s="5">
        <v>0.22</v>
      </c>
      <c r="P850" s="106">
        <v>5</v>
      </c>
      <c r="Q850" s="5"/>
      <c r="R850" s="5"/>
      <c r="S850" s="5"/>
      <c r="T850" s="4"/>
      <c r="U850" s="4"/>
      <c r="V850" s="5"/>
      <c r="W850" s="5"/>
      <c r="X850" s="5"/>
      <c r="Y850" s="5"/>
      <c r="Z850" s="4" t="s">
        <v>5410</v>
      </c>
      <c r="AA850" s="107">
        <v>43009</v>
      </c>
      <c r="AB850" s="107">
        <v>43005</v>
      </c>
      <c r="AC850" s="4" t="s">
        <v>35</v>
      </c>
      <c r="AD850" s="4" t="s">
        <v>5412</v>
      </c>
    </row>
    <row r="851" spans="1:30" ht="288.75" x14ac:dyDescent="0.25">
      <c r="A851" s="3">
        <v>2308173</v>
      </c>
      <c r="B851" s="4" t="s">
        <v>251</v>
      </c>
      <c r="C851" s="4" t="s">
        <v>306</v>
      </c>
      <c r="D851" s="4" t="s">
        <v>2369</v>
      </c>
      <c r="E851" s="4" t="s">
        <v>2370</v>
      </c>
      <c r="F851" s="4"/>
      <c r="G851" s="4" t="s">
        <v>4268</v>
      </c>
      <c r="H851" s="4" t="s">
        <v>22</v>
      </c>
      <c r="I851" s="4" t="s">
        <v>4269</v>
      </c>
      <c r="J851" s="4" t="s">
        <v>21</v>
      </c>
      <c r="K851" s="9">
        <v>22</v>
      </c>
      <c r="L851" s="5"/>
      <c r="M851" s="5"/>
      <c r="N851" s="5">
        <v>1.17</v>
      </c>
      <c r="O851" s="5">
        <v>0.09</v>
      </c>
      <c r="P851" s="106">
        <v>5</v>
      </c>
      <c r="Q851" s="5"/>
      <c r="R851" s="5"/>
      <c r="S851" s="5"/>
      <c r="T851" s="4"/>
      <c r="U851" s="4"/>
      <c r="V851" s="5"/>
      <c r="W851" s="5"/>
      <c r="X851" s="5"/>
      <c r="Y851" s="5"/>
      <c r="Z851" s="4" t="s">
        <v>4272</v>
      </c>
      <c r="AA851" s="107">
        <v>43094</v>
      </c>
      <c r="AB851" s="107">
        <v>43089</v>
      </c>
      <c r="AC851" s="4" t="s">
        <v>40</v>
      </c>
      <c r="AD851" s="4" t="s">
        <v>5413</v>
      </c>
    </row>
    <row r="852" spans="1:30" ht="288.75" x14ac:dyDescent="0.25">
      <c r="A852" s="6">
        <v>2263754</v>
      </c>
      <c r="B852" s="7" t="s">
        <v>251</v>
      </c>
      <c r="C852" s="7" t="s">
        <v>306</v>
      </c>
      <c r="D852" s="7" t="s">
        <v>2313</v>
      </c>
      <c r="E852" s="7" t="s">
        <v>2371</v>
      </c>
      <c r="F852" s="7"/>
      <c r="G852" s="7" t="s">
        <v>4268</v>
      </c>
      <c r="H852" s="7" t="s">
        <v>22</v>
      </c>
      <c r="I852" s="7" t="s">
        <v>4269</v>
      </c>
      <c r="J852" s="7" t="s">
        <v>21</v>
      </c>
      <c r="K852" s="10">
        <v>22</v>
      </c>
      <c r="L852" s="8"/>
      <c r="M852" s="8"/>
      <c r="N852" s="8">
        <v>1.17</v>
      </c>
      <c r="O852" s="8">
        <v>0.09</v>
      </c>
      <c r="P852" s="105">
        <v>5</v>
      </c>
      <c r="Q852" s="8"/>
      <c r="R852" s="8"/>
      <c r="S852" s="8"/>
      <c r="T852" s="7"/>
      <c r="U852" s="4"/>
      <c r="V852" s="5"/>
      <c r="W852" s="5"/>
      <c r="X852" s="5"/>
      <c r="Y852" s="5"/>
      <c r="Z852" s="4" t="s">
        <v>4272</v>
      </c>
      <c r="AA852" s="107">
        <v>42460</v>
      </c>
      <c r="AB852" s="107">
        <v>42400</v>
      </c>
      <c r="AC852" s="4" t="s">
        <v>26</v>
      </c>
      <c r="AD852" s="4" t="s">
        <v>5414</v>
      </c>
    </row>
    <row r="853" spans="1:30" ht="288.75" x14ac:dyDescent="0.25">
      <c r="A853" s="3">
        <v>2263755</v>
      </c>
      <c r="B853" s="4" t="s">
        <v>251</v>
      </c>
      <c r="C853" s="4" t="s">
        <v>306</v>
      </c>
      <c r="D853" s="4" t="s">
        <v>2313</v>
      </c>
      <c r="E853" s="4" t="s">
        <v>2372</v>
      </c>
      <c r="F853" s="4"/>
      <c r="G853" s="4" t="s">
        <v>4268</v>
      </c>
      <c r="H853" s="4" t="s">
        <v>22</v>
      </c>
      <c r="I853" s="4" t="s">
        <v>4269</v>
      </c>
      <c r="J853" s="4" t="s">
        <v>21</v>
      </c>
      <c r="K853" s="9">
        <v>22</v>
      </c>
      <c r="L853" s="5"/>
      <c r="M853" s="5"/>
      <c r="N853" s="5">
        <v>1.17</v>
      </c>
      <c r="O853" s="5">
        <v>0.09</v>
      </c>
      <c r="P853" s="106">
        <v>5</v>
      </c>
      <c r="Q853" s="5"/>
      <c r="R853" s="5"/>
      <c r="S853" s="5"/>
      <c r="T853" s="4"/>
      <c r="U853" s="4"/>
      <c r="V853" s="5"/>
      <c r="W853" s="5"/>
      <c r="X853" s="5"/>
      <c r="Y853" s="5"/>
      <c r="Z853" s="4" t="s">
        <v>4272</v>
      </c>
      <c r="AA853" s="107">
        <v>42460</v>
      </c>
      <c r="AB853" s="107">
        <v>42400</v>
      </c>
      <c r="AC853" s="4" t="s">
        <v>26</v>
      </c>
      <c r="AD853" s="4" t="s">
        <v>5415</v>
      </c>
    </row>
    <row r="854" spans="1:30" ht="288.75" x14ac:dyDescent="0.25">
      <c r="A854" s="6">
        <v>2308174</v>
      </c>
      <c r="B854" s="7" t="s">
        <v>251</v>
      </c>
      <c r="C854" s="7" t="s">
        <v>306</v>
      </c>
      <c r="D854" s="7" t="s">
        <v>2315</v>
      </c>
      <c r="E854" s="7" t="s">
        <v>2373</v>
      </c>
      <c r="F854" s="7"/>
      <c r="G854" s="7" t="s">
        <v>4268</v>
      </c>
      <c r="H854" s="7" t="s">
        <v>22</v>
      </c>
      <c r="I854" s="7" t="s">
        <v>4269</v>
      </c>
      <c r="J854" s="7" t="s">
        <v>21</v>
      </c>
      <c r="K854" s="10">
        <v>24</v>
      </c>
      <c r="L854" s="8"/>
      <c r="M854" s="8"/>
      <c r="N854" s="8">
        <v>1.17</v>
      </c>
      <c r="O854" s="8">
        <v>0.09</v>
      </c>
      <c r="P854" s="105">
        <v>5</v>
      </c>
      <c r="Q854" s="8"/>
      <c r="R854" s="8"/>
      <c r="S854" s="8"/>
      <c r="T854" s="7"/>
      <c r="U854" s="4"/>
      <c r="V854" s="5"/>
      <c r="W854" s="5"/>
      <c r="X854" s="5"/>
      <c r="Y854" s="5"/>
      <c r="Z854" s="4" t="s">
        <v>4272</v>
      </c>
      <c r="AA854" s="107">
        <v>42460</v>
      </c>
      <c r="AB854" s="107">
        <v>43089</v>
      </c>
      <c r="AC854" s="4" t="s">
        <v>26</v>
      </c>
      <c r="AD854" s="4" t="s">
        <v>5416</v>
      </c>
    </row>
    <row r="855" spans="1:30" ht="288.75" x14ac:dyDescent="0.25">
      <c r="A855" s="3">
        <v>2263825</v>
      </c>
      <c r="B855" s="4" t="s">
        <v>251</v>
      </c>
      <c r="C855" s="4" t="s">
        <v>306</v>
      </c>
      <c r="D855" s="4" t="s">
        <v>2315</v>
      </c>
      <c r="E855" s="4" t="s">
        <v>2374</v>
      </c>
      <c r="F855" s="4"/>
      <c r="G855" s="4" t="s">
        <v>4268</v>
      </c>
      <c r="H855" s="4" t="s">
        <v>22</v>
      </c>
      <c r="I855" s="4" t="s">
        <v>4269</v>
      </c>
      <c r="J855" s="4" t="s">
        <v>21</v>
      </c>
      <c r="K855" s="9">
        <v>24</v>
      </c>
      <c r="L855" s="5"/>
      <c r="M855" s="5"/>
      <c r="N855" s="5">
        <v>1.18</v>
      </c>
      <c r="O855" s="5">
        <v>0.09</v>
      </c>
      <c r="P855" s="106">
        <v>5</v>
      </c>
      <c r="Q855" s="5"/>
      <c r="R855" s="5"/>
      <c r="S855" s="5"/>
      <c r="T855" s="4"/>
      <c r="U855" s="4"/>
      <c r="V855" s="5"/>
      <c r="W855" s="5"/>
      <c r="X855" s="5"/>
      <c r="Y855" s="5"/>
      <c r="Z855" s="4" t="s">
        <v>4272</v>
      </c>
      <c r="AA855" s="107">
        <v>42460</v>
      </c>
      <c r="AB855" s="107">
        <v>42400</v>
      </c>
      <c r="AC855" s="4" t="s">
        <v>26</v>
      </c>
      <c r="AD855" s="4" t="s">
        <v>5417</v>
      </c>
    </row>
    <row r="856" spans="1:30" ht="288.75" x14ac:dyDescent="0.25">
      <c r="A856" s="6">
        <v>2263826</v>
      </c>
      <c r="B856" s="7" t="s">
        <v>251</v>
      </c>
      <c r="C856" s="7" t="s">
        <v>306</v>
      </c>
      <c r="D856" s="7" t="s">
        <v>2315</v>
      </c>
      <c r="E856" s="7" t="s">
        <v>2375</v>
      </c>
      <c r="F856" s="7"/>
      <c r="G856" s="7" t="s">
        <v>4268</v>
      </c>
      <c r="H856" s="7" t="s">
        <v>22</v>
      </c>
      <c r="I856" s="7" t="s">
        <v>4269</v>
      </c>
      <c r="J856" s="7" t="s">
        <v>21</v>
      </c>
      <c r="K856" s="10">
        <v>24</v>
      </c>
      <c r="L856" s="8"/>
      <c r="M856" s="8"/>
      <c r="N856" s="8">
        <v>1.18</v>
      </c>
      <c r="O856" s="8">
        <v>0.09</v>
      </c>
      <c r="P856" s="105">
        <v>5</v>
      </c>
      <c r="Q856" s="8"/>
      <c r="R856" s="8"/>
      <c r="S856" s="8"/>
      <c r="T856" s="7"/>
      <c r="U856" s="4"/>
      <c r="V856" s="5"/>
      <c r="W856" s="5"/>
      <c r="X856" s="5"/>
      <c r="Y856" s="5"/>
      <c r="Z856" s="4" t="s">
        <v>4272</v>
      </c>
      <c r="AA856" s="107">
        <v>42460</v>
      </c>
      <c r="AB856" s="107">
        <v>42400</v>
      </c>
      <c r="AC856" s="4" t="s">
        <v>26</v>
      </c>
      <c r="AD856" s="4" t="s">
        <v>5418</v>
      </c>
    </row>
    <row r="857" spans="1:30" ht="288.75" x14ac:dyDescent="0.25">
      <c r="A857" s="3">
        <v>2308175</v>
      </c>
      <c r="B857" s="4" t="s">
        <v>251</v>
      </c>
      <c r="C857" s="4" t="s">
        <v>306</v>
      </c>
      <c r="D857" s="4" t="s">
        <v>2376</v>
      </c>
      <c r="E857" s="4" t="s">
        <v>2377</v>
      </c>
      <c r="F857" s="4"/>
      <c r="G857" s="4" t="s">
        <v>4268</v>
      </c>
      <c r="H857" s="4" t="s">
        <v>22</v>
      </c>
      <c r="I857" s="4" t="s">
        <v>4269</v>
      </c>
      <c r="J857" s="4" t="s">
        <v>21</v>
      </c>
      <c r="K857" s="9">
        <v>22</v>
      </c>
      <c r="L857" s="5"/>
      <c r="M857" s="5"/>
      <c r="N857" s="5">
        <v>1.17</v>
      </c>
      <c r="O857" s="5">
        <v>0.09</v>
      </c>
      <c r="P857" s="106">
        <v>5</v>
      </c>
      <c r="Q857" s="5"/>
      <c r="R857" s="5"/>
      <c r="S857" s="5"/>
      <c r="T857" s="4"/>
      <c r="U857" s="4"/>
      <c r="V857" s="5"/>
      <c r="W857" s="5"/>
      <c r="X857" s="5"/>
      <c r="Y857" s="5"/>
      <c r="Z857" s="4" t="s">
        <v>4272</v>
      </c>
      <c r="AA857" s="107">
        <v>43008</v>
      </c>
      <c r="AB857" s="107">
        <v>43089</v>
      </c>
      <c r="AC857" s="4" t="s">
        <v>40</v>
      </c>
      <c r="AD857" s="4" t="s">
        <v>5419</v>
      </c>
    </row>
    <row r="858" spans="1:30" ht="264.75" x14ac:dyDescent="0.25">
      <c r="A858" s="6">
        <v>2276448</v>
      </c>
      <c r="B858" s="7" t="s">
        <v>251</v>
      </c>
      <c r="C858" s="7" t="s">
        <v>306</v>
      </c>
      <c r="D858" s="7" t="s">
        <v>2378</v>
      </c>
      <c r="E858" s="7" t="s">
        <v>2379</v>
      </c>
      <c r="F858" s="7"/>
      <c r="G858" s="7" t="s">
        <v>4268</v>
      </c>
      <c r="H858" s="7" t="s">
        <v>22</v>
      </c>
      <c r="I858" s="7" t="s">
        <v>4269</v>
      </c>
      <c r="J858" s="7" t="s">
        <v>21</v>
      </c>
      <c r="K858" s="10">
        <v>16</v>
      </c>
      <c r="L858" s="8"/>
      <c r="M858" s="8"/>
      <c r="N858" s="8">
        <v>0.8</v>
      </c>
      <c r="O858" s="8">
        <v>0.21</v>
      </c>
      <c r="P858" s="105">
        <v>5</v>
      </c>
      <c r="Q858" s="8"/>
      <c r="R858" s="8"/>
      <c r="S858" s="8"/>
      <c r="T858" s="7"/>
      <c r="U858" s="4"/>
      <c r="V858" s="5"/>
      <c r="W858" s="5"/>
      <c r="X858" s="5"/>
      <c r="Y858" s="5"/>
      <c r="Z858" s="4" t="s">
        <v>5420</v>
      </c>
      <c r="AA858" s="107">
        <v>42613</v>
      </c>
      <c r="AB858" s="107">
        <v>42603</v>
      </c>
      <c r="AC858" s="4" t="s">
        <v>196</v>
      </c>
      <c r="AD858" s="4" t="s">
        <v>5421</v>
      </c>
    </row>
    <row r="859" spans="1:30" ht="264.75" x14ac:dyDescent="0.25">
      <c r="A859" s="3">
        <v>2276522</v>
      </c>
      <c r="B859" s="4" t="s">
        <v>251</v>
      </c>
      <c r="C859" s="4" t="s">
        <v>306</v>
      </c>
      <c r="D859" s="4" t="s">
        <v>2380</v>
      </c>
      <c r="E859" s="4" t="s">
        <v>2381</v>
      </c>
      <c r="F859" s="4"/>
      <c r="G859" s="4" t="s">
        <v>4268</v>
      </c>
      <c r="H859" s="4" t="s">
        <v>22</v>
      </c>
      <c r="I859" s="4" t="s">
        <v>4269</v>
      </c>
      <c r="J859" s="4" t="s">
        <v>21</v>
      </c>
      <c r="K859" s="9">
        <v>16</v>
      </c>
      <c r="L859" s="5"/>
      <c r="M859" s="5"/>
      <c r="N859" s="5">
        <v>0.8</v>
      </c>
      <c r="O859" s="5">
        <v>0.21</v>
      </c>
      <c r="P859" s="106">
        <v>5</v>
      </c>
      <c r="Q859" s="5"/>
      <c r="R859" s="5"/>
      <c r="S859" s="5"/>
      <c r="T859" s="4"/>
      <c r="U859" s="4"/>
      <c r="V859" s="5"/>
      <c r="W859" s="5"/>
      <c r="X859" s="5"/>
      <c r="Y859" s="5"/>
      <c r="Z859" s="4" t="s">
        <v>5420</v>
      </c>
      <c r="AA859" s="107">
        <v>42613</v>
      </c>
      <c r="AB859" s="107">
        <v>42603</v>
      </c>
      <c r="AC859" s="4" t="s">
        <v>45</v>
      </c>
      <c r="AD859" s="4" t="s">
        <v>5422</v>
      </c>
    </row>
    <row r="860" spans="1:30" ht="264.75" x14ac:dyDescent="0.25">
      <c r="A860" s="6">
        <v>2276523</v>
      </c>
      <c r="B860" s="7" t="s">
        <v>251</v>
      </c>
      <c r="C860" s="7" t="s">
        <v>306</v>
      </c>
      <c r="D860" s="7" t="s">
        <v>2382</v>
      </c>
      <c r="E860" s="7" t="s">
        <v>2383</v>
      </c>
      <c r="F860" s="7"/>
      <c r="G860" s="7" t="s">
        <v>4268</v>
      </c>
      <c r="H860" s="7" t="s">
        <v>22</v>
      </c>
      <c r="I860" s="7" t="s">
        <v>4269</v>
      </c>
      <c r="J860" s="7" t="s">
        <v>21</v>
      </c>
      <c r="K860" s="10">
        <v>16</v>
      </c>
      <c r="L860" s="8"/>
      <c r="M860" s="8"/>
      <c r="N860" s="8">
        <v>0.8</v>
      </c>
      <c r="O860" s="8">
        <v>0.21</v>
      </c>
      <c r="P860" s="105">
        <v>5</v>
      </c>
      <c r="Q860" s="8"/>
      <c r="R860" s="8"/>
      <c r="S860" s="8"/>
      <c r="T860" s="7"/>
      <c r="U860" s="4"/>
      <c r="V860" s="5"/>
      <c r="W860" s="5"/>
      <c r="X860" s="5"/>
      <c r="Y860" s="5"/>
      <c r="Z860" s="4" t="s">
        <v>5420</v>
      </c>
      <c r="AA860" s="107">
        <v>42613</v>
      </c>
      <c r="AB860" s="107">
        <v>42603</v>
      </c>
      <c r="AC860" s="4" t="s">
        <v>45</v>
      </c>
      <c r="AD860" s="4" t="s">
        <v>5423</v>
      </c>
    </row>
    <row r="861" spans="1:30" ht="288.75" x14ac:dyDescent="0.25">
      <c r="A861" s="3">
        <v>2269682</v>
      </c>
      <c r="B861" s="4" t="s">
        <v>251</v>
      </c>
      <c r="C861" s="4" t="s">
        <v>306</v>
      </c>
      <c r="D861" s="4" t="s">
        <v>2384</v>
      </c>
      <c r="E861" s="4" t="s">
        <v>2385</v>
      </c>
      <c r="F861" s="4"/>
      <c r="G861" s="4" t="s">
        <v>4268</v>
      </c>
      <c r="H861" s="4" t="s">
        <v>22</v>
      </c>
      <c r="I861" s="4" t="s">
        <v>4269</v>
      </c>
      <c r="J861" s="4" t="s">
        <v>21</v>
      </c>
      <c r="K861" s="9">
        <v>18</v>
      </c>
      <c r="L861" s="5"/>
      <c r="M861" s="5"/>
      <c r="N861" s="5">
        <v>1</v>
      </c>
      <c r="O861" s="5">
        <v>0.22</v>
      </c>
      <c r="P861" s="106">
        <v>5</v>
      </c>
      <c r="Q861" s="5"/>
      <c r="R861" s="5"/>
      <c r="S861" s="5"/>
      <c r="T861" s="4"/>
      <c r="U861" s="4"/>
      <c r="V861" s="5"/>
      <c r="W861" s="5"/>
      <c r="X861" s="5"/>
      <c r="Y861" s="5"/>
      <c r="Z861" s="4" t="s">
        <v>4272</v>
      </c>
      <c r="AA861" s="107">
        <v>42535</v>
      </c>
      <c r="AB861" s="107">
        <v>42477</v>
      </c>
      <c r="AC861" s="4" t="s">
        <v>45</v>
      </c>
      <c r="AD861" s="4" t="s">
        <v>5424</v>
      </c>
    </row>
    <row r="862" spans="1:30" ht="288.75" x14ac:dyDescent="0.25">
      <c r="A862" s="6">
        <v>2269700</v>
      </c>
      <c r="B862" s="7" t="s">
        <v>251</v>
      </c>
      <c r="C862" s="7" t="s">
        <v>306</v>
      </c>
      <c r="D862" s="7" t="s">
        <v>2386</v>
      </c>
      <c r="E862" s="7" t="s">
        <v>2387</v>
      </c>
      <c r="F862" s="7"/>
      <c r="G862" s="7" t="s">
        <v>4268</v>
      </c>
      <c r="H862" s="7" t="s">
        <v>22</v>
      </c>
      <c r="I862" s="7" t="s">
        <v>4269</v>
      </c>
      <c r="J862" s="7" t="s">
        <v>21</v>
      </c>
      <c r="K862" s="10">
        <v>20</v>
      </c>
      <c r="L862" s="8"/>
      <c r="M862" s="8"/>
      <c r="N862" s="8">
        <v>1</v>
      </c>
      <c r="O862" s="8">
        <v>0.22</v>
      </c>
      <c r="P862" s="105">
        <v>5</v>
      </c>
      <c r="Q862" s="8"/>
      <c r="R862" s="8"/>
      <c r="S862" s="8"/>
      <c r="T862" s="7"/>
      <c r="U862" s="4"/>
      <c r="V862" s="5"/>
      <c r="W862" s="5"/>
      <c r="X862" s="5"/>
      <c r="Y862" s="5"/>
      <c r="Z862" s="4" t="s">
        <v>4272</v>
      </c>
      <c r="AA862" s="107">
        <v>42535</v>
      </c>
      <c r="AB862" s="107">
        <v>42477</v>
      </c>
      <c r="AC862" s="4" t="s">
        <v>45</v>
      </c>
      <c r="AD862" s="4" t="s">
        <v>5425</v>
      </c>
    </row>
    <row r="863" spans="1:30" ht="288.75" x14ac:dyDescent="0.25">
      <c r="A863" s="3">
        <v>2269666</v>
      </c>
      <c r="B863" s="4" t="s">
        <v>251</v>
      </c>
      <c r="C863" s="4" t="s">
        <v>306</v>
      </c>
      <c r="D863" s="4" t="s">
        <v>2388</v>
      </c>
      <c r="E863" s="4" t="s">
        <v>2389</v>
      </c>
      <c r="F863" s="4"/>
      <c r="G863" s="4" t="s">
        <v>4268</v>
      </c>
      <c r="H863" s="4" t="s">
        <v>22</v>
      </c>
      <c r="I863" s="4" t="s">
        <v>4269</v>
      </c>
      <c r="J863" s="4" t="s">
        <v>21</v>
      </c>
      <c r="K863" s="9">
        <v>16</v>
      </c>
      <c r="L863" s="5"/>
      <c r="M863" s="5"/>
      <c r="N863" s="5">
        <v>1</v>
      </c>
      <c r="O863" s="5">
        <v>0.22</v>
      </c>
      <c r="P863" s="106">
        <v>5</v>
      </c>
      <c r="Q863" s="5"/>
      <c r="R863" s="5"/>
      <c r="S863" s="5"/>
      <c r="T863" s="4"/>
      <c r="U863" s="4"/>
      <c r="V863" s="5"/>
      <c r="W863" s="5"/>
      <c r="X863" s="5"/>
      <c r="Y863" s="5"/>
      <c r="Z863" s="4" t="s">
        <v>4272</v>
      </c>
      <c r="AA863" s="107">
        <v>42535</v>
      </c>
      <c r="AB863" s="107">
        <v>42477</v>
      </c>
      <c r="AC863" s="4" t="s">
        <v>45</v>
      </c>
      <c r="AD863" s="4" t="s">
        <v>5426</v>
      </c>
    </row>
    <row r="864" spans="1:30" ht="288.75" x14ac:dyDescent="0.25">
      <c r="A864" s="6">
        <v>2269667</v>
      </c>
      <c r="B864" s="7" t="s">
        <v>251</v>
      </c>
      <c r="C864" s="7" t="s">
        <v>306</v>
      </c>
      <c r="D864" s="7" t="s">
        <v>2388</v>
      </c>
      <c r="E864" s="7" t="s">
        <v>2390</v>
      </c>
      <c r="F864" s="7"/>
      <c r="G864" s="7" t="s">
        <v>4268</v>
      </c>
      <c r="H864" s="7" t="s">
        <v>22</v>
      </c>
      <c r="I864" s="7" t="s">
        <v>4269</v>
      </c>
      <c r="J864" s="7" t="s">
        <v>21</v>
      </c>
      <c r="K864" s="10">
        <v>16</v>
      </c>
      <c r="L864" s="8"/>
      <c r="M864" s="8"/>
      <c r="N864" s="8">
        <v>1</v>
      </c>
      <c r="O864" s="8">
        <v>0.22</v>
      </c>
      <c r="P864" s="105">
        <v>5</v>
      </c>
      <c r="Q864" s="8"/>
      <c r="R864" s="8"/>
      <c r="S864" s="8"/>
      <c r="T864" s="7"/>
      <c r="U864" s="4"/>
      <c r="V864" s="5"/>
      <c r="W864" s="5"/>
      <c r="X864" s="5"/>
      <c r="Y864" s="5"/>
      <c r="Z864" s="4" t="s">
        <v>4272</v>
      </c>
      <c r="AA864" s="107">
        <v>42535</v>
      </c>
      <c r="AB864" s="107">
        <v>42477</v>
      </c>
      <c r="AC864" s="4" t="s">
        <v>45</v>
      </c>
      <c r="AD864" s="4" t="s">
        <v>5427</v>
      </c>
    </row>
    <row r="865" spans="1:30" ht="204.75" x14ac:dyDescent="0.25">
      <c r="A865" s="3">
        <v>2264508</v>
      </c>
      <c r="B865" s="4" t="s">
        <v>251</v>
      </c>
      <c r="C865" s="4" t="s">
        <v>306</v>
      </c>
      <c r="D865" s="4" t="s">
        <v>2391</v>
      </c>
      <c r="E865" s="4" t="s">
        <v>2392</v>
      </c>
      <c r="F865" s="4"/>
      <c r="G865" s="4" t="s">
        <v>29</v>
      </c>
      <c r="H865" s="4" t="s">
        <v>22</v>
      </c>
      <c r="I865" s="4" t="s">
        <v>4269</v>
      </c>
      <c r="J865" s="4" t="s">
        <v>21</v>
      </c>
      <c r="K865" s="9">
        <v>22</v>
      </c>
      <c r="L865" s="5"/>
      <c r="M865" s="5"/>
      <c r="N865" s="5">
        <v>0.88</v>
      </c>
      <c r="O865" s="5">
        <v>7.0000000000000007E-2</v>
      </c>
      <c r="P865" s="106">
        <v>5</v>
      </c>
      <c r="Q865" s="5"/>
      <c r="R865" s="5"/>
      <c r="S865" s="5"/>
      <c r="T865" s="4"/>
      <c r="U865" s="4"/>
      <c r="V865" s="5"/>
      <c r="W865" s="5"/>
      <c r="X865" s="5"/>
      <c r="Y865" s="5"/>
      <c r="Z865" s="4" t="s">
        <v>44</v>
      </c>
      <c r="AA865" s="107">
        <v>42582</v>
      </c>
      <c r="AB865" s="107">
        <v>42401</v>
      </c>
      <c r="AC865" s="4" t="s">
        <v>5389</v>
      </c>
      <c r="AD865" s="4" t="s">
        <v>5428</v>
      </c>
    </row>
    <row r="866" spans="1:30" ht="264.75" x14ac:dyDescent="0.25">
      <c r="A866" s="6">
        <v>2276450</v>
      </c>
      <c r="B866" s="7" t="s">
        <v>251</v>
      </c>
      <c r="C866" s="7" t="s">
        <v>306</v>
      </c>
      <c r="D866" s="7" t="s">
        <v>2378</v>
      </c>
      <c r="E866" s="7" t="s">
        <v>2393</v>
      </c>
      <c r="F866" s="7"/>
      <c r="G866" s="7" t="s">
        <v>4268</v>
      </c>
      <c r="H866" s="7" t="s">
        <v>22</v>
      </c>
      <c r="I866" s="7" t="s">
        <v>4269</v>
      </c>
      <c r="J866" s="7" t="s">
        <v>21</v>
      </c>
      <c r="K866" s="10">
        <v>16</v>
      </c>
      <c r="L866" s="8"/>
      <c r="M866" s="8"/>
      <c r="N866" s="8">
        <v>0.8</v>
      </c>
      <c r="O866" s="8">
        <v>0.21</v>
      </c>
      <c r="P866" s="105">
        <v>5</v>
      </c>
      <c r="Q866" s="8"/>
      <c r="R866" s="8"/>
      <c r="S866" s="8"/>
      <c r="T866" s="7"/>
      <c r="U866" s="4"/>
      <c r="V866" s="5"/>
      <c r="W866" s="5"/>
      <c r="X866" s="5"/>
      <c r="Y866" s="5"/>
      <c r="Z866" s="4" t="s">
        <v>5420</v>
      </c>
      <c r="AA866" s="107">
        <v>42613</v>
      </c>
      <c r="AB866" s="107">
        <v>42603</v>
      </c>
      <c r="AC866" s="4" t="s">
        <v>196</v>
      </c>
      <c r="AD866" s="4" t="s">
        <v>5429</v>
      </c>
    </row>
    <row r="867" spans="1:30" ht="156.75" x14ac:dyDescent="0.25">
      <c r="A867" s="3">
        <v>2310659</v>
      </c>
      <c r="B867" s="4" t="s">
        <v>251</v>
      </c>
      <c r="C867" s="4" t="s">
        <v>306</v>
      </c>
      <c r="D867" s="4" t="s">
        <v>5430</v>
      </c>
      <c r="E867" s="4" t="s">
        <v>5431</v>
      </c>
      <c r="F867" s="4" t="s">
        <v>5432</v>
      </c>
      <c r="G867" s="4" t="s">
        <v>29</v>
      </c>
      <c r="H867" s="4" t="s">
        <v>22</v>
      </c>
      <c r="I867" s="4" t="s">
        <v>4269</v>
      </c>
      <c r="J867" s="4" t="s">
        <v>21</v>
      </c>
      <c r="K867" s="9">
        <v>8</v>
      </c>
      <c r="L867" s="5"/>
      <c r="M867" s="5"/>
      <c r="N867" s="5">
        <v>0.69</v>
      </c>
      <c r="O867" s="5"/>
      <c r="P867" s="106">
        <v>5</v>
      </c>
      <c r="Q867" s="5"/>
      <c r="R867" s="5"/>
      <c r="S867" s="5"/>
      <c r="T867" s="4"/>
      <c r="U867" s="4"/>
      <c r="V867" s="5"/>
      <c r="W867" s="5"/>
      <c r="X867" s="5"/>
      <c r="Y867" s="5"/>
      <c r="Z867" s="4" t="s">
        <v>5433</v>
      </c>
      <c r="AA867" s="107">
        <v>43160</v>
      </c>
      <c r="AB867" s="107">
        <v>43144</v>
      </c>
      <c r="AC867" s="4" t="s">
        <v>26</v>
      </c>
      <c r="AD867" s="4" t="s">
        <v>5434</v>
      </c>
    </row>
    <row r="868" spans="1:30" ht="240.75" x14ac:dyDescent="0.25">
      <c r="A868" s="6">
        <v>2298132</v>
      </c>
      <c r="B868" s="7" t="s">
        <v>251</v>
      </c>
      <c r="C868" s="7" t="s">
        <v>306</v>
      </c>
      <c r="D868" s="7" t="s">
        <v>2394</v>
      </c>
      <c r="E868" s="7" t="s">
        <v>2395</v>
      </c>
      <c r="F868" s="7"/>
      <c r="G868" s="7" t="s">
        <v>4268</v>
      </c>
      <c r="H868" s="7" t="s">
        <v>22</v>
      </c>
      <c r="I868" s="7" t="s">
        <v>4269</v>
      </c>
      <c r="J868" s="7" t="s">
        <v>21</v>
      </c>
      <c r="K868" s="10">
        <v>14</v>
      </c>
      <c r="L868" s="8"/>
      <c r="M868" s="8"/>
      <c r="N868" s="8">
        <v>0.92</v>
      </c>
      <c r="O868" s="8">
        <v>7.0000000000000007E-2</v>
      </c>
      <c r="P868" s="105">
        <v>5</v>
      </c>
      <c r="Q868" s="8"/>
      <c r="R868" s="8"/>
      <c r="S868" s="8"/>
      <c r="T868" s="7"/>
      <c r="U868" s="4"/>
      <c r="V868" s="5"/>
      <c r="W868" s="5"/>
      <c r="X868" s="5"/>
      <c r="Y868" s="5"/>
      <c r="Z868" s="4" t="s">
        <v>4405</v>
      </c>
      <c r="AA868" s="107">
        <v>42978</v>
      </c>
      <c r="AB868" s="107">
        <v>42900</v>
      </c>
      <c r="AC868" s="4" t="s">
        <v>45</v>
      </c>
      <c r="AD868" s="4" t="s">
        <v>5435</v>
      </c>
    </row>
    <row r="869" spans="1:30" ht="240.75" x14ac:dyDescent="0.25">
      <c r="A869" s="3">
        <v>2298133</v>
      </c>
      <c r="B869" s="4" t="s">
        <v>251</v>
      </c>
      <c r="C869" s="4" t="s">
        <v>306</v>
      </c>
      <c r="D869" s="4" t="s">
        <v>2396</v>
      </c>
      <c r="E869" s="4" t="s">
        <v>2397</v>
      </c>
      <c r="F869" s="4"/>
      <c r="G869" s="4" t="s">
        <v>4268</v>
      </c>
      <c r="H869" s="4" t="s">
        <v>22</v>
      </c>
      <c r="I869" s="4" t="s">
        <v>4269</v>
      </c>
      <c r="J869" s="4" t="s">
        <v>21</v>
      </c>
      <c r="K869" s="9">
        <v>14</v>
      </c>
      <c r="L869" s="5"/>
      <c r="M869" s="5"/>
      <c r="N869" s="5">
        <v>0.92</v>
      </c>
      <c r="O869" s="5">
        <v>7.0000000000000007E-2</v>
      </c>
      <c r="P869" s="106">
        <v>5</v>
      </c>
      <c r="Q869" s="5"/>
      <c r="R869" s="5"/>
      <c r="S869" s="5"/>
      <c r="T869" s="4"/>
      <c r="U869" s="4"/>
      <c r="V869" s="5"/>
      <c r="W869" s="5"/>
      <c r="X869" s="5"/>
      <c r="Y869" s="5"/>
      <c r="Z869" s="4" t="s">
        <v>4405</v>
      </c>
      <c r="AA869" s="107">
        <v>42978</v>
      </c>
      <c r="AB869" s="107">
        <v>42900</v>
      </c>
      <c r="AC869" s="4" t="s">
        <v>45</v>
      </c>
      <c r="AD869" s="4" t="s">
        <v>5436</v>
      </c>
    </row>
    <row r="870" spans="1:30" ht="240.75" x14ac:dyDescent="0.25">
      <c r="A870" s="6">
        <v>2298134</v>
      </c>
      <c r="B870" s="7" t="s">
        <v>251</v>
      </c>
      <c r="C870" s="7" t="s">
        <v>306</v>
      </c>
      <c r="D870" s="7" t="s">
        <v>2398</v>
      </c>
      <c r="E870" s="7" t="s">
        <v>2399</v>
      </c>
      <c r="F870" s="7"/>
      <c r="G870" s="7" t="s">
        <v>4268</v>
      </c>
      <c r="H870" s="7" t="s">
        <v>22</v>
      </c>
      <c r="I870" s="7" t="s">
        <v>4269</v>
      </c>
      <c r="J870" s="7" t="s">
        <v>21</v>
      </c>
      <c r="K870" s="10">
        <v>14</v>
      </c>
      <c r="L870" s="8"/>
      <c r="M870" s="8"/>
      <c r="N870" s="8">
        <v>0.92</v>
      </c>
      <c r="O870" s="8">
        <v>7.0000000000000007E-2</v>
      </c>
      <c r="P870" s="105">
        <v>5</v>
      </c>
      <c r="Q870" s="8"/>
      <c r="R870" s="8"/>
      <c r="S870" s="8"/>
      <c r="T870" s="7"/>
      <c r="U870" s="4"/>
      <c r="V870" s="5"/>
      <c r="W870" s="5"/>
      <c r="X870" s="5"/>
      <c r="Y870" s="5"/>
      <c r="Z870" s="4" t="s">
        <v>4405</v>
      </c>
      <c r="AA870" s="107">
        <v>42978</v>
      </c>
      <c r="AB870" s="107">
        <v>42900</v>
      </c>
      <c r="AC870" s="4" t="s">
        <v>45</v>
      </c>
      <c r="AD870" s="4" t="s">
        <v>5437</v>
      </c>
    </row>
    <row r="871" spans="1:30" ht="240.75" x14ac:dyDescent="0.25">
      <c r="A871" s="3">
        <v>2298135</v>
      </c>
      <c r="B871" s="4" t="s">
        <v>251</v>
      </c>
      <c r="C871" s="4" t="s">
        <v>306</v>
      </c>
      <c r="D871" s="4" t="s">
        <v>2400</v>
      </c>
      <c r="E871" s="4" t="s">
        <v>2401</v>
      </c>
      <c r="F871" s="4"/>
      <c r="G871" s="4" t="s">
        <v>4268</v>
      </c>
      <c r="H871" s="4" t="s">
        <v>22</v>
      </c>
      <c r="I871" s="4" t="s">
        <v>4269</v>
      </c>
      <c r="J871" s="4" t="s">
        <v>21</v>
      </c>
      <c r="K871" s="9">
        <v>14</v>
      </c>
      <c r="L871" s="5"/>
      <c r="M871" s="5"/>
      <c r="N871" s="5">
        <v>0.92</v>
      </c>
      <c r="O871" s="5">
        <v>7.0000000000000007E-2</v>
      </c>
      <c r="P871" s="106">
        <v>5</v>
      </c>
      <c r="Q871" s="5"/>
      <c r="R871" s="5"/>
      <c r="S871" s="5"/>
      <c r="T871" s="4"/>
      <c r="U871" s="4"/>
      <c r="V871" s="5"/>
      <c r="W871" s="5"/>
      <c r="X871" s="5"/>
      <c r="Y871" s="5"/>
      <c r="Z871" s="4" t="s">
        <v>4405</v>
      </c>
      <c r="AA871" s="107">
        <v>42978</v>
      </c>
      <c r="AB871" s="107">
        <v>42900</v>
      </c>
      <c r="AC871" s="4" t="s">
        <v>45</v>
      </c>
      <c r="AD871" s="4" t="s">
        <v>5438</v>
      </c>
    </row>
    <row r="872" spans="1:30" ht="240.75" x14ac:dyDescent="0.25">
      <c r="A872" s="6">
        <v>2298136</v>
      </c>
      <c r="B872" s="7" t="s">
        <v>251</v>
      </c>
      <c r="C872" s="7" t="s">
        <v>306</v>
      </c>
      <c r="D872" s="7" t="s">
        <v>2402</v>
      </c>
      <c r="E872" s="7" t="s">
        <v>2403</v>
      </c>
      <c r="F872" s="7"/>
      <c r="G872" s="7" t="s">
        <v>4268</v>
      </c>
      <c r="H872" s="7" t="s">
        <v>22</v>
      </c>
      <c r="I872" s="7" t="s">
        <v>4269</v>
      </c>
      <c r="J872" s="7" t="s">
        <v>21</v>
      </c>
      <c r="K872" s="10">
        <v>14</v>
      </c>
      <c r="L872" s="8"/>
      <c r="M872" s="8"/>
      <c r="N872" s="8">
        <v>0.92</v>
      </c>
      <c r="O872" s="8">
        <v>7.0000000000000007E-2</v>
      </c>
      <c r="P872" s="105">
        <v>5</v>
      </c>
      <c r="Q872" s="8"/>
      <c r="R872" s="8"/>
      <c r="S872" s="8"/>
      <c r="T872" s="7"/>
      <c r="U872" s="4"/>
      <c r="V872" s="5"/>
      <c r="W872" s="5"/>
      <c r="X872" s="5"/>
      <c r="Y872" s="5"/>
      <c r="Z872" s="4" t="s">
        <v>4405</v>
      </c>
      <c r="AA872" s="107">
        <v>42978</v>
      </c>
      <c r="AB872" s="107">
        <v>42900</v>
      </c>
      <c r="AC872" s="4" t="s">
        <v>26</v>
      </c>
      <c r="AD872" s="4" t="s">
        <v>5439</v>
      </c>
    </row>
    <row r="873" spans="1:30" ht="240.75" x14ac:dyDescent="0.25">
      <c r="A873" s="3">
        <v>2298222</v>
      </c>
      <c r="B873" s="4" t="s">
        <v>251</v>
      </c>
      <c r="C873" s="4" t="s">
        <v>306</v>
      </c>
      <c r="D873" s="4" t="s">
        <v>2404</v>
      </c>
      <c r="E873" s="4" t="s">
        <v>2405</v>
      </c>
      <c r="F873" s="4"/>
      <c r="G873" s="4" t="s">
        <v>4268</v>
      </c>
      <c r="H873" s="4" t="s">
        <v>22</v>
      </c>
      <c r="I873" s="4" t="s">
        <v>4269</v>
      </c>
      <c r="J873" s="4" t="s">
        <v>21</v>
      </c>
      <c r="K873" s="9">
        <v>14</v>
      </c>
      <c r="L873" s="5"/>
      <c r="M873" s="5"/>
      <c r="N873" s="5">
        <v>0.92</v>
      </c>
      <c r="O873" s="5">
        <v>7.0000000000000007E-2</v>
      </c>
      <c r="P873" s="106">
        <v>5</v>
      </c>
      <c r="Q873" s="5"/>
      <c r="R873" s="5"/>
      <c r="S873" s="5"/>
      <c r="T873" s="4"/>
      <c r="U873" s="4"/>
      <c r="V873" s="5"/>
      <c r="W873" s="5"/>
      <c r="X873" s="5"/>
      <c r="Y873" s="5"/>
      <c r="Z873" s="4" t="s">
        <v>4405</v>
      </c>
      <c r="AA873" s="107">
        <v>42978</v>
      </c>
      <c r="AB873" s="107">
        <v>42900</v>
      </c>
      <c r="AC873" s="4" t="s">
        <v>45</v>
      </c>
      <c r="AD873" s="4" t="s">
        <v>5440</v>
      </c>
    </row>
    <row r="874" spans="1:30" ht="240.75" x14ac:dyDescent="0.25">
      <c r="A874" s="6">
        <v>2298123</v>
      </c>
      <c r="B874" s="7" t="s">
        <v>251</v>
      </c>
      <c r="C874" s="7" t="s">
        <v>306</v>
      </c>
      <c r="D874" s="7" t="s">
        <v>2335</v>
      </c>
      <c r="E874" s="7" t="s">
        <v>2406</v>
      </c>
      <c r="F874" s="7"/>
      <c r="G874" s="7" t="s">
        <v>4268</v>
      </c>
      <c r="H874" s="7" t="s">
        <v>22</v>
      </c>
      <c r="I874" s="7" t="s">
        <v>4269</v>
      </c>
      <c r="J874" s="7" t="s">
        <v>21</v>
      </c>
      <c r="K874" s="10">
        <v>14</v>
      </c>
      <c r="L874" s="8"/>
      <c r="M874" s="8"/>
      <c r="N874" s="8">
        <v>0.92</v>
      </c>
      <c r="O874" s="8">
        <v>7.0000000000000007E-2</v>
      </c>
      <c r="P874" s="105">
        <v>5</v>
      </c>
      <c r="Q874" s="8"/>
      <c r="R874" s="8"/>
      <c r="S874" s="8"/>
      <c r="T874" s="7"/>
      <c r="U874" s="4"/>
      <c r="V874" s="5"/>
      <c r="W874" s="5"/>
      <c r="X874" s="5"/>
      <c r="Y874" s="5"/>
      <c r="Z874" s="4" t="s">
        <v>4405</v>
      </c>
      <c r="AA874" s="107">
        <v>42978</v>
      </c>
      <c r="AB874" s="107">
        <v>42900</v>
      </c>
      <c r="AC874" s="4" t="s">
        <v>5389</v>
      </c>
      <c r="AD874" s="4" t="s">
        <v>5441</v>
      </c>
    </row>
    <row r="875" spans="1:30" ht="120.75" x14ac:dyDescent="0.25">
      <c r="A875" s="3">
        <v>2211955</v>
      </c>
      <c r="B875" s="4" t="s">
        <v>251</v>
      </c>
      <c r="C875" s="4" t="s">
        <v>251</v>
      </c>
      <c r="D875" s="4" t="s">
        <v>5442</v>
      </c>
      <c r="E875" s="4" t="s">
        <v>5443</v>
      </c>
      <c r="F875" s="4" t="s">
        <v>5444</v>
      </c>
      <c r="G875" s="4" t="s">
        <v>29</v>
      </c>
      <c r="H875" s="4" t="s">
        <v>3426</v>
      </c>
      <c r="I875" s="4" t="s">
        <v>4269</v>
      </c>
      <c r="J875" s="4" t="s">
        <v>21</v>
      </c>
      <c r="K875" s="9">
        <v>24</v>
      </c>
      <c r="L875" s="5"/>
      <c r="M875" s="5"/>
      <c r="N875" s="5">
        <v>0.5</v>
      </c>
      <c r="O875" s="5">
        <v>7.0000000000000007E-2</v>
      </c>
      <c r="P875" s="106">
        <v>25</v>
      </c>
      <c r="Q875" s="5"/>
      <c r="R875" s="5"/>
      <c r="S875" s="5"/>
      <c r="T875" s="4"/>
      <c r="U875" s="4"/>
      <c r="V875" s="5">
        <v>1</v>
      </c>
      <c r="W875" s="5">
        <v>52</v>
      </c>
      <c r="X875" s="5">
        <v>15.9</v>
      </c>
      <c r="Y875" s="5">
        <v>7.1</v>
      </c>
      <c r="Z875" s="4" t="s">
        <v>39</v>
      </c>
      <c r="AA875" s="107">
        <v>41764</v>
      </c>
      <c r="AB875" s="107">
        <v>41782</v>
      </c>
      <c r="AC875" s="4" t="s">
        <v>26</v>
      </c>
      <c r="AD875" s="4" t="s">
        <v>5445</v>
      </c>
    </row>
    <row r="876" spans="1:30" ht="192.75" x14ac:dyDescent="0.25">
      <c r="A876" s="6">
        <v>2212935</v>
      </c>
      <c r="B876" s="7" t="s">
        <v>251</v>
      </c>
      <c r="C876" s="7" t="s">
        <v>251</v>
      </c>
      <c r="D876" s="7" t="s">
        <v>2407</v>
      </c>
      <c r="E876" s="7" t="s">
        <v>2408</v>
      </c>
      <c r="F876" s="7"/>
      <c r="G876" s="7" t="s">
        <v>4268</v>
      </c>
      <c r="H876" s="7" t="s">
        <v>3426</v>
      </c>
      <c r="I876" s="7" t="s">
        <v>4269</v>
      </c>
      <c r="J876" s="7" t="s">
        <v>21</v>
      </c>
      <c r="K876" s="10">
        <v>16</v>
      </c>
      <c r="L876" s="8"/>
      <c r="M876" s="8"/>
      <c r="N876" s="8">
        <v>1.2</v>
      </c>
      <c r="O876" s="8">
        <v>0.02</v>
      </c>
      <c r="P876" s="105">
        <v>25</v>
      </c>
      <c r="Q876" s="8"/>
      <c r="R876" s="8"/>
      <c r="S876" s="8"/>
      <c r="T876" s="7"/>
      <c r="U876" s="4"/>
      <c r="V876" s="5">
        <v>3.2</v>
      </c>
      <c r="W876" s="5">
        <v>166.4</v>
      </c>
      <c r="X876" s="5">
        <v>55.2</v>
      </c>
      <c r="Y876" s="5">
        <v>5.6</v>
      </c>
      <c r="Z876" s="4" t="s">
        <v>5446</v>
      </c>
      <c r="AA876" s="107">
        <v>41800</v>
      </c>
      <c r="AB876" s="107">
        <v>41799</v>
      </c>
      <c r="AC876" s="4" t="s">
        <v>26</v>
      </c>
      <c r="AD876" s="4" t="s">
        <v>5447</v>
      </c>
    </row>
    <row r="877" spans="1:30" ht="192.75" x14ac:dyDescent="0.25">
      <c r="A877" s="3">
        <v>2212936</v>
      </c>
      <c r="B877" s="4" t="s">
        <v>251</v>
      </c>
      <c r="C877" s="4" t="s">
        <v>251</v>
      </c>
      <c r="D877" s="4" t="s">
        <v>2407</v>
      </c>
      <c r="E877" s="4" t="s">
        <v>2409</v>
      </c>
      <c r="F877" s="4"/>
      <c r="G877" s="4" t="s">
        <v>4268</v>
      </c>
      <c r="H877" s="4" t="s">
        <v>3426</v>
      </c>
      <c r="I877" s="4" t="s">
        <v>4269</v>
      </c>
      <c r="J877" s="4" t="s">
        <v>21</v>
      </c>
      <c r="K877" s="9">
        <v>16</v>
      </c>
      <c r="L877" s="5"/>
      <c r="M877" s="5"/>
      <c r="N877" s="5">
        <v>1.2</v>
      </c>
      <c r="O877" s="5">
        <v>0.02</v>
      </c>
      <c r="P877" s="106">
        <v>25</v>
      </c>
      <c r="Q877" s="5"/>
      <c r="R877" s="5"/>
      <c r="S877" s="5"/>
      <c r="T877" s="4"/>
      <c r="U877" s="4"/>
      <c r="V877" s="5">
        <v>3.2</v>
      </c>
      <c r="W877" s="5">
        <v>166.4</v>
      </c>
      <c r="X877" s="5">
        <v>55.2</v>
      </c>
      <c r="Y877" s="5">
        <v>5.6</v>
      </c>
      <c r="Z877" s="4" t="s">
        <v>5446</v>
      </c>
      <c r="AA877" s="107">
        <v>41800</v>
      </c>
      <c r="AB877" s="107">
        <v>41799</v>
      </c>
      <c r="AC877" s="4" t="s">
        <v>26</v>
      </c>
      <c r="AD877" s="4" t="s">
        <v>5448</v>
      </c>
    </row>
    <row r="878" spans="1:30" ht="84.75" x14ac:dyDescent="0.25">
      <c r="A878" s="6">
        <v>2319380</v>
      </c>
      <c r="B878" s="7" t="s">
        <v>251</v>
      </c>
      <c r="C878" s="7" t="s">
        <v>251</v>
      </c>
      <c r="D878" s="7" t="s">
        <v>5449</v>
      </c>
      <c r="E878" s="7" t="s">
        <v>5450</v>
      </c>
      <c r="F878" s="7" t="s">
        <v>5451</v>
      </c>
      <c r="G878" s="7" t="s">
        <v>29</v>
      </c>
      <c r="H878" s="7" t="s">
        <v>3426</v>
      </c>
      <c r="I878" s="7" t="s">
        <v>4269</v>
      </c>
      <c r="J878" s="7" t="s">
        <v>21</v>
      </c>
      <c r="K878" s="10">
        <v>26</v>
      </c>
      <c r="L878" s="8"/>
      <c r="M878" s="8"/>
      <c r="N878" s="8">
        <v>5.37</v>
      </c>
      <c r="O878" s="8">
        <v>0.01</v>
      </c>
      <c r="P878" s="105">
        <v>25</v>
      </c>
      <c r="Q878" s="8"/>
      <c r="R878" s="8"/>
      <c r="S878" s="8"/>
      <c r="T878" s="7"/>
      <c r="U878" s="4"/>
      <c r="V878" s="5">
        <v>4</v>
      </c>
      <c r="W878" s="5">
        <v>208</v>
      </c>
      <c r="X878" s="5">
        <v>22.5</v>
      </c>
      <c r="Y878" s="5">
        <v>24.3</v>
      </c>
      <c r="Z878" s="4" t="s">
        <v>39</v>
      </c>
      <c r="AA878" s="107">
        <v>43220</v>
      </c>
      <c r="AB878" s="107">
        <v>43179</v>
      </c>
      <c r="AC878" s="4" t="s">
        <v>3523</v>
      </c>
      <c r="AD878" s="4" t="s">
        <v>5452</v>
      </c>
    </row>
    <row r="879" spans="1:30" ht="84.75" x14ac:dyDescent="0.25">
      <c r="A879" s="3">
        <v>2319381</v>
      </c>
      <c r="B879" s="4" t="s">
        <v>251</v>
      </c>
      <c r="C879" s="4" t="s">
        <v>251</v>
      </c>
      <c r="D879" s="4" t="s">
        <v>5453</v>
      </c>
      <c r="E879" s="4" t="s">
        <v>5450</v>
      </c>
      <c r="F879" s="4" t="s">
        <v>5454</v>
      </c>
      <c r="G879" s="4" t="s">
        <v>29</v>
      </c>
      <c r="H879" s="4" t="s">
        <v>3426</v>
      </c>
      <c r="I879" s="4" t="s">
        <v>4269</v>
      </c>
      <c r="J879" s="4" t="s">
        <v>21</v>
      </c>
      <c r="K879" s="9">
        <v>26</v>
      </c>
      <c r="L879" s="5"/>
      <c r="M879" s="5"/>
      <c r="N879" s="5">
        <v>5.37</v>
      </c>
      <c r="O879" s="5">
        <v>0.01</v>
      </c>
      <c r="P879" s="106">
        <v>25</v>
      </c>
      <c r="Q879" s="5"/>
      <c r="R879" s="5"/>
      <c r="S879" s="5"/>
      <c r="T879" s="4"/>
      <c r="U879" s="4"/>
      <c r="V879" s="5">
        <v>4</v>
      </c>
      <c r="W879" s="5">
        <v>208</v>
      </c>
      <c r="X879" s="5">
        <v>22.5</v>
      </c>
      <c r="Y879" s="5">
        <v>24.3</v>
      </c>
      <c r="Z879" s="4" t="s">
        <v>39</v>
      </c>
      <c r="AA879" s="107">
        <v>43220</v>
      </c>
      <c r="AB879" s="107">
        <v>43179</v>
      </c>
      <c r="AC879" s="4" t="s">
        <v>3523</v>
      </c>
      <c r="AD879" s="4" t="s">
        <v>5455</v>
      </c>
    </row>
    <row r="880" spans="1:30" ht="84.75" x14ac:dyDescent="0.25">
      <c r="A880" s="6">
        <v>2319382</v>
      </c>
      <c r="B880" s="7" t="s">
        <v>251</v>
      </c>
      <c r="C880" s="7" t="s">
        <v>251</v>
      </c>
      <c r="D880" s="7" t="s">
        <v>5456</v>
      </c>
      <c r="E880" s="7" t="s">
        <v>5450</v>
      </c>
      <c r="F880" s="7" t="s">
        <v>5457</v>
      </c>
      <c r="G880" s="7" t="s">
        <v>29</v>
      </c>
      <c r="H880" s="7" t="s">
        <v>3426</v>
      </c>
      <c r="I880" s="7" t="s">
        <v>4269</v>
      </c>
      <c r="J880" s="7" t="s">
        <v>21</v>
      </c>
      <c r="K880" s="10">
        <v>26</v>
      </c>
      <c r="L880" s="8"/>
      <c r="M880" s="8"/>
      <c r="N880" s="8">
        <v>5.37</v>
      </c>
      <c r="O880" s="8">
        <v>0.01</v>
      </c>
      <c r="P880" s="105">
        <v>25</v>
      </c>
      <c r="Q880" s="8"/>
      <c r="R880" s="8"/>
      <c r="S880" s="8"/>
      <c r="T880" s="7"/>
      <c r="U880" s="4"/>
      <c r="V880" s="5">
        <v>4</v>
      </c>
      <c r="W880" s="5">
        <v>208</v>
      </c>
      <c r="X880" s="5">
        <v>22.5</v>
      </c>
      <c r="Y880" s="5">
        <v>24.3</v>
      </c>
      <c r="Z880" s="4" t="s">
        <v>39</v>
      </c>
      <c r="AA880" s="107">
        <v>43220</v>
      </c>
      <c r="AB880" s="107">
        <v>43179</v>
      </c>
      <c r="AC880" s="4" t="s">
        <v>3523</v>
      </c>
      <c r="AD880" s="4" t="s">
        <v>5458</v>
      </c>
    </row>
    <row r="881" spans="1:30" ht="132.75" x14ac:dyDescent="0.25">
      <c r="A881" s="3">
        <v>2319383</v>
      </c>
      <c r="B881" s="4" t="s">
        <v>251</v>
      </c>
      <c r="C881" s="4" t="s">
        <v>251</v>
      </c>
      <c r="D881" s="4" t="s">
        <v>5459</v>
      </c>
      <c r="E881" s="4" t="s">
        <v>5450</v>
      </c>
      <c r="F881" s="4" t="s">
        <v>5460</v>
      </c>
      <c r="G881" s="4" t="s">
        <v>29</v>
      </c>
      <c r="H881" s="4" t="s">
        <v>3426</v>
      </c>
      <c r="I881" s="4" t="s">
        <v>4269</v>
      </c>
      <c r="J881" s="4" t="s">
        <v>21</v>
      </c>
      <c r="K881" s="9">
        <v>26</v>
      </c>
      <c r="L881" s="5"/>
      <c r="M881" s="5"/>
      <c r="N881" s="5">
        <v>5.37</v>
      </c>
      <c r="O881" s="5">
        <v>0.01</v>
      </c>
      <c r="P881" s="106">
        <v>25</v>
      </c>
      <c r="Q881" s="5"/>
      <c r="R881" s="5"/>
      <c r="S881" s="5"/>
      <c r="T881" s="4"/>
      <c r="U881" s="4"/>
      <c r="V881" s="5">
        <v>4</v>
      </c>
      <c r="W881" s="5">
        <v>208</v>
      </c>
      <c r="X881" s="5">
        <v>22.5</v>
      </c>
      <c r="Y881" s="5">
        <v>24.3</v>
      </c>
      <c r="Z881" s="4" t="s">
        <v>39</v>
      </c>
      <c r="AA881" s="107">
        <v>43220</v>
      </c>
      <c r="AB881" s="107">
        <v>43179</v>
      </c>
      <c r="AC881" s="4" t="s">
        <v>3523</v>
      </c>
      <c r="AD881" s="4" t="s">
        <v>5461</v>
      </c>
    </row>
    <row r="882" spans="1:30" ht="84.75" x14ac:dyDescent="0.25">
      <c r="A882" s="6">
        <v>2319384</v>
      </c>
      <c r="B882" s="7" t="s">
        <v>251</v>
      </c>
      <c r="C882" s="7" t="s">
        <v>251</v>
      </c>
      <c r="D882" s="7" t="s">
        <v>5462</v>
      </c>
      <c r="E882" s="7" t="s">
        <v>5450</v>
      </c>
      <c r="F882" s="7" t="s">
        <v>5463</v>
      </c>
      <c r="G882" s="7" t="s">
        <v>29</v>
      </c>
      <c r="H882" s="7" t="s">
        <v>3426</v>
      </c>
      <c r="I882" s="7" t="s">
        <v>4269</v>
      </c>
      <c r="J882" s="7" t="s">
        <v>21</v>
      </c>
      <c r="K882" s="10">
        <v>26</v>
      </c>
      <c r="L882" s="8"/>
      <c r="M882" s="8"/>
      <c r="N882" s="8">
        <v>5.37</v>
      </c>
      <c r="O882" s="8">
        <v>0.01</v>
      </c>
      <c r="P882" s="105">
        <v>25</v>
      </c>
      <c r="Q882" s="8"/>
      <c r="R882" s="8"/>
      <c r="S882" s="8"/>
      <c r="T882" s="7"/>
      <c r="U882" s="4"/>
      <c r="V882" s="5">
        <v>4</v>
      </c>
      <c r="W882" s="5">
        <v>208</v>
      </c>
      <c r="X882" s="5">
        <v>22.5</v>
      </c>
      <c r="Y882" s="5">
        <v>24.3</v>
      </c>
      <c r="Z882" s="4" t="s">
        <v>39</v>
      </c>
      <c r="AA882" s="107">
        <v>43220</v>
      </c>
      <c r="AB882" s="107">
        <v>43179</v>
      </c>
      <c r="AC882" s="4" t="s">
        <v>3523</v>
      </c>
      <c r="AD882" s="4" t="s">
        <v>5464</v>
      </c>
    </row>
    <row r="883" spans="1:30" ht="144.75" x14ac:dyDescent="0.25">
      <c r="A883" s="3">
        <v>2299880</v>
      </c>
      <c r="B883" s="4" t="s">
        <v>251</v>
      </c>
      <c r="C883" s="4" t="s">
        <v>251</v>
      </c>
      <c r="D883" s="4" t="s">
        <v>2410</v>
      </c>
      <c r="E883" s="4" t="s">
        <v>2411</v>
      </c>
      <c r="F883" s="4"/>
      <c r="G883" s="4" t="s">
        <v>29</v>
      </c>
      <c r="H883" s="4" t="s">
        <v>3426</v>
      </c>
      <c r="I883" s="4" t="s">
        <v>4269</v>
      </c>
      <c r="J883" s="4" t="s">
        <v>21</v>
      </c>
      <c r="K883" s="9">
        <v>9</v>
      </c>
      <c r="L883" s="5"/>
      <c r="M883" s="5"/>
      <c r="N883" s="5">
        <v>4.2699999999999996</v>
      </c>
      <c r="O883" s="5">
        <v>0.12</v>
      </c>
      <c r="P883" s="106">
        <v>20</v>
      </c>
      <c r="Q883" s="5"/>
      <c r="R883" s="5"/>
      <c r="S883" s="5"/>
      <c r="T883" s="4"/>
      <c r="U883" s="4"/>
      <c r="V883" s="5"/>
      <c r="W883" s="5"/>
      <c r="X883" s="5"/>
      <c r="Y883" s="5"/>
      <c r="Z883" s="4" t="s">
        <v>5465</v>
      </c>
      <c r="AA883" s="107">
        <v>42930</v>
      </c>
      <c r="AB883" s="107">
        <v>42928</v>
      </c>
      <c r="AC883" s="4" t="s">
        <v>26</v>
      </c>
      <c r="AD883" s="4" t="s">
        <v>5466</v>
      </c>
    </row>
    <row r="884" spans="1:30" ht="144.75" x14ac:dyDescent="0.25">
      <c r="A884" s="6">
        <v>2299881</v>
      </c>
      <c r="B884" s="7" t="s">
        <v>251</v>
      </c>
      <c r="C884" s="7" t="s">
        <v>251</v>
      </c>
      <c r="D884" s="7" t="s">
        <v>2412</v>
      </c>
      <c r="E884" s="7" t="s">
        <v>2411</v>
      </c>
      <c r="F884" s="7"/>
      <c r="G884" s="7" t="s">
        <v>29</v>
      </c>
      <c r="H884" s="7" t="s">
        <v>3426</v>
      </c>
      <c r="I884" s="7" t="s">
        <v>4269</v>
      </c>
      <c r="J884" s="7" t="s">
        <v>21</v>
      </c>
      <c r="K884" s="10">
        <v>9</v>
      </c>
      <c r="L884" s="8"/>
      <c r="M884" s="8"/>
      <c r="N884" s="8">
        <v>4.2699999999999996</v>
      </c>
      <c r="O884" s="8">
        <v>0.12</v>
      </c>
      <c r="P884" s="105">
        <v>20</v>
      </c>
      <c r="Q884" s="8"/>
      <c r="R884" s="8"/>
      <c r="S884" s="8"/>
      <c r="T884" s="7"/>
      <c r="U884" s="4"/>
      <c r="V884" s="5"/>
      <c r="W884" s="5"/>
      <c r="X884" s="5"/>
      <c r="Y884" s="5"/>
      <c r="Z884" s="4" t="s">
        <v>5465</v>
      </c>
      <c r="AA884" s="107">
        <v>42930</v>
      </c>
      <c r="AB884" s="107">
        <v>42928</v>
      </c>
      <c r="AC884" s="4" t="s">
        <v>26</v>
      </c>
      <c r="AD884" s="4" t="s">
        <v>5467</v>
      </c>
    </row>
    <row r="885" spans="1:30" ht="372.75" x14ac:dyDescent="0.25">
      <c r="A885" s="3">
        <v>2245387</v>
      </c>
      <c r="B885" s="4" t="s">
        <v>251</v>
      </c>
      <c r="C885" s="4" t="s">
        <v>251</v>
      </c>
      <c r="D885" s="4" t="s">
        <v>5468</v>
      </c>
      <c r="E885" s="4" t="s">
        <v>5468</v>
      </c>
      <c r="F885" s="5" t="s">
        <v>5469</v>
      </c>
      <c r="G885" s="4" t="s">
        <v>29</v>
      </c>
      <c r="H885" s="4" t="s">
        <v>3426</v>
      </c>
      <c r="I885" s="4" t="s">
        <v>68</v>
      </c>
      <c r="J885" s="4" t="s">
        <v>21</v>
      </c>
      <c r="K885" s="9">
        <v>221</v>
      </c>
      <c r="L885" s="5"/>
      <c r="M885" s="5"/>
      <c r="N885" s="5">
        <v>0</v>
      </c>
      <c r="O885" s="5">
        <v>0</v>
      </c>
      <c r="P885" s="106">
        <v>20</v>
      </c>
      <c r="Q885" s="5"/>
      <c r="R885" s="5"/>
      <c r="S885" s="5"/>
      <c r="T885" s="4"/>
      <c r="U885" s="4"/>
      <c r="V885" s="5">
        <v>2.1</v>
      </c>
      <c r="W885" s="5">
        <v>109.2</v>
      </c>
      <c r="X885" s="5">
        <v>32.799999999999997</v>
      </c>
      <c r="Y885" s="5">
        <v>5.5</v>
      </c>
      <c r="Z885" s="4" t="s">
        <v>39</v>
      </c>
      <c r="AA885" s="107">
        <v>42216</v>
      </c>
      <c r="AB885" s="107">
        <v>42215</v>
      </c>
      <c r="AC885" s="4" t="s">
        <v>26</v>
      </c>
      <c r="AD885" s="4" t="s">
        <v>5470</v>
      </c>
    </row>
    <row r="886" spans="1:30" ht="120.75" x14ac:dyDescent="0.25">
      <c r="A886" s="6">
        <v>2298197</v>
      </c>
      <c r="B886" s="7" t="s">
        <v>251</v>
      </c>
      <c r="C886" s="7" t="s">
        <v>251</v>
      </c>
      <c r="D886" s="7" t="s">
        <v>5471</v>
      </c>
      <c r="E886" s="7" t="s">
        <v>5468</v>
      </c>
      <c r="F886" s="7" t="s">
        <v>5472</v>
      </c>
      <c r="G886" s="7" t="s">
        <v>29</v>
      </c>
      <c r="H886" s="7" t="s">
        <v>3426</v>
      </c>
      <c r="I886" s="7" t="s">
        <v>68</v>
      </c>
      <c r="J886" s="7" t="s">
        <v>21</v>
      </c>
      <c r="K886" s="10">
        <v>221</v>
      </c>
      <c r="L886" s="8"/>
      <c r="M886" s="8"/>
      <c r="N886" s="8">
        <v>0</v>
      </c>
      <c r="O886" s="8">
        <v>0</v>
      </c>
      <c r="P886" s="105">
        <v>20</v>
      </c>
      <c r="Q886" s="8"/>
      <c r="R886" s="8"/>
      <c r="S886" s="8"/>
      <c r="T886" s="7"/>
      <c r="U886" s="4"/>
      <c r="V886" s="5">
        <v>2.1</v>
      </c>
      <c r="W886" s="5">
        <v>109.2</v>
      </c>
      <c r="X886" s="5">
        <v>32.799999999999997</v>
      </c>
      <c r="Y886" s="5">
        <v>5.5</v>
      </c>
      <c r="Z886" s="4" t="s">
        <v>39</v>
      </c>
      <c r="AA886" s="107">
        <v>42916</v>
      </c>
      <c r="AB886" s="107">
        <v>42902</v>
      </c>
      <c r="AC886" s="4" t="s">
        <v>26</v>
      </c>
      <c r="AD886" s="4" t="s">
        <v>5473</v>
      </c>
    </row>
    <row r="887" spans="1:30" ht="120.75" x14ac:dyDescent="0.25">
      <c r="A887" s="3">
        <v>2298198</v>
      </c>
      <c r="B887" s="4" t="s">
        <v>251</v>
      </c>
      <c r="C887" s="4" t="s">
        <v>251</v>
      </c>
      <c r="D887" s="4" t="s">
        <v>5474</v>
      </c>
      <c r="E887" s="4" t="s">
        <v>5468</v>
      </c>
      <c r="F887" s="4" t="s">
        <v>5475</v>
      </c>
      <c r="G887" s="4" t="s">
        <v>29</v>
      </c>
      <c r="H887" s="4" t="s">
        <v>3426</v>
      </c>
      <c r="I887" s="4" t="s">
        <v>68</v>
      </c>
      <c r="J887" s="4" t="s">
        <v>21</v>
      </c>
      <c r="K887" s="9">
        <v>221</v>
      </c>
      <c r="L887" s="5"/>
      <c r="M887" s="5"/>
      <c r="N887" s="5">
        <v>0</v>
      </c>
      <c r="O887" s="5">
        <v>0</v>
      </c>
      <c r="P887" s="106">
        <v>20</v>
      </c>
      <c r="Q887" s="5"/>
      <c r="R887" s="5"/>
      <c r="S887" s="5"/>
      <c r="T887" s="4"/>
      <c r="U887" s="4"/>
      <c r="V887" s="5">
        <v>2.1</v>
      </c>
      <c r="W887" s="5">
        <v>109.2</v>
      </c>
      <c r="X887" s="5">
        <v>32.799999999999997</v>
      </c>
      <c r="Y887" s="5">
        <v>5.5</v>
      </c>
      <c r="Z887" s="4" t="s">
        <v>39</v>
      </c>
      <c r="AA887" s="107">
        <v>42916</v>
      </c>
      <c r="AB887" s="107">
        <v>42902</v>
      </c>
      <c r="AC887" s="4" t="s">
        <v>26</v>
      </c>
      <c r="AD887" s="4" t="s">
        <v>5476</v>
      </c>
    </row>
    <row r="888" spans="1:30" ht="120.75" x14ac:dyDescent="0.25">
      <c r="A888" s="6">
        <v>2298199</v>
      </c>
      <c r="B888" s="7" t="s">
        <v>251</v>
      </c>
      <c r="C888" s="7" t="s">
        <v>251</v>
      </c>
      <c r="D888" s="7" t="s">
        <v>5477</v>
      </c>
      <c r="E888" s="7" t="s">
        <v>5468</v>
      </c>
      <c r="F888" s="7" t="s">
        <v>5478</v>
      </c>
      <c r="G888" s="7" t="s">
        <v>29</v>
      </c>
      <c r="H888" s="7" t="s">
        <v>3426</v>
      </c>
      <c r="I888" s="7" t="s">
        <v>68</v>
      </c>
      <c r="J888" s="7" t="s">
        <v>21</v>
      </c>
      <c r="K888" s="10">
        <v>221</v>
      </c>
      <c r="L888" s="8"/>
      <c r="M888" s="8"/>
      <c r="N888" s="8">
        <v>0</v>
      </c>
      <c r="O888" s="8">
        <v>0</v>
      </c>
      <c r="P888" s="105">
        <v>20</v>
      </c>
      <c r="Q888" s="8"/>
      <c r="R888" s="8"/>
      <c r="S888" s="8"/>
      <c r="T888" s="7"/>
      <c r="U888" s="4"/>
      <c r="V888" s="5">
        <v>2.1</v>
      </c>
      <c r="W888" s="5">
        <v>109.2</v>
      </c>
      <c r="X888" s="5">
        <v>32.799999999999997</v>
      </c>
      <c r="Y888" s="5">
        <v>5.5</v>
      </c>
      <c r="Z888" s="4" t="s">
        <v>39</v>
      </c>
      <c r="AA888" s="107">
        <v>42916</v>
      </c>
      <c r="AB888" s="107">
        <v>42902</v>
      </c>
      <c r="AC888" s="4" t="s">
        <v>26</v>
      </c>
      <c r="AD888" s="4" t="s">
        <v>5479</v>
      </c>
    </row>
    <row r="889" spans="1:30" ht="120.75" x14ac:dyDescent="0.25">
      <c r="A889" s="3">
        <v>2298200</v>
      </c>
      <c r="B889" s="4" t="s">
        <v>251</v>
      </c>
      <c r="C889" s="4" t="s">
        <v>251</v>
      </c>
      <c r="D889" s="4" t="s">
        <v>5480</v>
      </c>
      <c r="E889" s="4" t="s">
        <v>5468</v>
      </c>
      <c r="F889" s="4" t="s">
        <v>5481</v>
      </c>
      <c r="G889" s="4" t="s">
        <v>29</v>
      </c>
      <c r="H889" s="4" t="s">
        <v>3426</v>
      </c>
      <c r="I889" s="4" t="s">
        <v>68</v>
      </c>
      <c r="J889" s="4" t="s">
        <v>21</v>
      </c>
      <c r="K889" s="9">
        <v>221</v>
      </c>
      <c r="L889" s="5"/>
      <c r="M889" s="5"/>
      <c r="N889" s="5">
        <v>0</v>
      </c>
      <c r="O889" s="5">
        <v>0</v>
      </c>
      <c r="P889" s="106">
        <v>20</v>
      </c>
      <c r="Q889" s="5"/>
      <c r="R889" s="5"/>
      <c r="S889" s="5"/>
      <c r="T889" s="4"/>
      <c r="U889" s="4"/>
      <c r="V889" s="5">
        <v>2.1</v>
      </c>
      <c r="W889" s="5">
        <v>109.2</v>
      </c>
      <c r="X889" s="5">
        <v>32.799999999999997</v>
      </c>
      <c r="Y889" s="5">
        <v>5.5</v>
      </c>
      <c r="Z889" s="4" t="s">
        <v>39</v>
      </c>
      <c r="AA889" s="107">
        <v>42916</v>
      </c>
      <c r="AB889" s="107">
        <v>42902</v>
      </c>
      <c r="AC889" s="4" t="s">
        <v>26</v>
      </c>
      <c r="AD889" s="4" t="s">
        <v>5482</v>
      </c>
    </row>
    <row r="890" spans="1:30" ht="120.75" x14ac:dyDescent="0.25">
      <c r="A890" s="6">
        <v>2306105</v>
      </c>
      <c r="B890" s="7" t="s">
        <v>251</v>
      </c>
      <c r="C890" s="7" t="s">
        <v>251</v>
      </c>
      <c r="D890" s="7" t="s">
        <v>5483</v>
      </c>
      <c r="E890" s="7" t="s">
        <v>5468</v>
      </c>
      <c r="F890" s="7" t="s">
        <v>5484</v>
      </c>
      <c r="G890" s="7" t="s">
        <v>29</v>
      </c>
      <c r="H890" s="7" t="s">
        <v>3426</v>
      </c>
      <c r="I890" s="7" t="s">
        <v>68</v>
      </c>
      <c r="J890" s="7" t="s">
        <v>21</v>
      </c>
      <c r="K890" s="10">
        <v>221</v>
      </c>
      <c r="L890" s="8"/>
      <c r="M890" s="8"/>
      <c r="N890" s="8">
        <v>0</v>
      </c>
      <c r="O890" s="8">
        <v>0</v>
      </c>
      <c r="P890" s="105">
        <v>20</v>
      </c>
      <c r="Q890" s="8"/>
      <c r="R890" s="8"/>
      <c r="S890" s="8"/>
      <c r="T890" s="7"/>
      <c r="U890" s="4"/>
      <c r="V890" s="5">
        <v>2.1</v>
      </c>
      <c r="W890" s="5">
        <v>109.2</v>
      </c>
      <c r="X890" s="5">
        <v>32.799999999999997</v>
      </c>
      <c r="Y890" s="5">
        <v>5.5</v>
      </c>
      <c r="Z890" s="4" t="s">
        <v>39</v>
      </c>
      <c r="AA890" s="107">
        <v>43047</v>
      </c>
      <c r="AB890" s="107">
        <v>42954</v>
      </c>
      <c r="AC890" s="4" t="s">
        <v>26</v>
      </c>
      <c r="AD890" s="4" t="s">
        <v>5485</v>
      </c>
    </row>
    <row r="891" spans="1:30" ht="120.75" x14ac:dyDescent="0.25">
      <c r="A891" s="3">
        <v>2306106</v>
      </c>
      <c r="B891" s="4" t="s">
        <v>251</v>
      </c>
      <c r="C891" s="4" t="s">
        <v>251</v>
      </c>
      <c r="D891" s="4" t="s">
        <v>5486</v>
      </c>
      <c r="E891" s="4" t="s">
        <v>5468</v>
      </c>
      <c r="F891" s="4" t="s">
        <v>5487</v>
      </c>
      <c r="G891" s="4" t="s">
        <v>29</v>
      </c>
      <c r="H891" s="4" t="s">
        <v>3426</v>
      </c>
      <c r="I891" s="4" t="s">
        <v>68</v>
      </c>
      <c r="J891" s="4" t="s">
        <v>21</v>
      </c>
      <c r="K891" s="9">
        <v>221</v>
      </c>
      <c r="L891" s="5"/>
      <c r="M891" s="5"/>
      <c r="N891" s="5">
        <v>0</v>
      </c>
      <c r="O891" s="5">
        <v>0</v>
      </c>
      <c r="P891" s="106">
        <v>20</v>
      </c>
      <c r="Q891" s="5"/>
      <c r="R891" s="5"/>
      <c r="S891" s="5"/>
      <c r="T891" s="4"/>
      <c r="U891" s="4"/>
      <c r="V891" s="5">
        <v>2.1</v>
      </c>
      <c r="W891" s="5">
        <v>109.2</v>
      </c>
      <c r="X891" s="5">
        <v>32.799999999999997</v>
      </c>
      <c r="Y891" s="5">
        <v>5.5</v>
      </c>
      <c r="Z891" s="4" t="s">
        <v>39</v>
      </c>
      <c r="AA891" s="107">
        <v>43047</v>
      </c>
      <c r="AB891" s="107">
        <v>42954</v>
      </c>
      <c r="AC891" s="4" t="s">
        <v>26</v>
      </c>
      <c r="AD891" s="4" t="s">
        <v>5488</v>
      </c>
    </row>
    <row r="892" spans="1:30" ht="192.75" x14ac:dyDescent="0.25">
      <c r="A892" s="6">
        <v>2304175</v>
      </c>
      <c r="B892" s="7" t="s">
        <v>251</v>
      </c>
      <c r="C892" s="7" t="s">
        <v>251</v>
      </c>
      <c r="D892" s="7" t="s">
        <v>2413</v>
      </c>
      <c r="E892" s="7" t="s">
        <v>2414</v>
      </c>
      <c r="F892" s="7"/>
      <c r="G892" s="7" t="s">
        <v>29</v>
      </c>
      <c r="H892" s="7" t="s">
        <v>3426</v>
      </c>
      <c r="I892" s="7" t="s">
        <v>4269</v>
      </c>
      <c r="J892" s="7" t="s">
        <v>21</v>
      </c>
      <c r="K892" s="10">
        <v>10</v>
      </c>
      <c r="L892" s="8"/>
      <c r="M892" s="8"/>
      <c r="N892" s="8">
        <v>2.35</v>
      </c>
      <c r="O892" s="8">
        <v>0.17</v>
      </c>
      <c r="P892" s="105">
        <v>15</v>
      </c>
      <c r="Q892" s="8"/>
      <c r="R892" s="8"/>
      <c r="S892" s="8"/>
      <c r="T892" s="7"/>
      <c r="U892" s="4"/>
      <c r="V892" s="5"/>
      <c r="W892" s="5"/>
      <c r="X892" s="5"/>
      <c r="Y892" s="5"/>
      <c r="Z892" s="4" t="s">
        <v>5489</v>
      </c>
      <c r="AA892" s="107">
        <v>43025</v>
      </c>
      <c r="AB892" s="107">
        <v>42989</v>
      </c>
      <c r="AC892" s="4" t="s">
        <v>26</v>
      </c>
      <c r="AD892" s="4" t="s">
        <v>5490</v>
      </c>
    </row>
    <row r="893" spans="1:30" ht="192.75" x14ac:dyDescent="0.25">
      <c r="A893" s="3">
        <v>2304176</v>
      </c>
      <c r="B893" s="4" t="s">
        <v>251</v>
      </c>
      <c r="C893" s="4" t="s">
        <v>251</v>
      </c>
      <c r="D893" s="4" t="s">
        <v>2415</v>
      </c>
      <c r="E893" s="4" t="s">
        <v>2414</v>
      </c>
      <c r="F893" s="4"/>
      <c r="G893" s="4" t="s">
        <v>4268</v>
      </c>
      <c r="H893" s="4" t="s">
        <v>3426</v>
      </c>
      <c r="I893" s="4" t="s">
        <v>4269</v>
      </c>
      <c r="J893" s="4" t="s">
        <v>21</v>
      </c>
      <c r="K893" s="9">
        <v>10</v>
      </c>
      <c r="L893" s="5"/>
      <c r="M893" s="5"/>
      <c r="N893" s="5">
        <v>2.35</v>
      </c>
      <c r="O893" s="5">
        <v>0.17</v>
      </c>
      <c r="P893" s="106">
        <v>15</v>
      </c>
      <c r="Q893" s="5"/>
      <c r="R893" s="5"/>
      <c r="S893" s="5"/>
      <c r="T893" s="4"/>
      <c r="U893" s="4"/>
      <c r="V893" s="5"/>
      <c r="W893" s="5"/>
      <c r="X893" s="5"/>
      <c r="Y893" s="5"/>
      <c r="Z893" s="4" t="s">
        <v>5489</v>
      </c>
      <c r="AA893" s="107">
        <v>43025</v>
      </c>
      <c r="AB893" s="107">
        <v>42989</v>
      </c>
      <c r="AC893" s="4" t="s">
        <v>26</v>
      </c>
      <c r="AD893" s="4" t="s">
        <v>5491</v>
      </c>
    </row>
    <row r="894" spans="1:30" ht="144.75" x14ac:dyDescent="0.25">
      <c r="A894" s="6">
        <v>2309718</v>
      </c>
      <c r="B894" s="7" t="s">
        <v>251</v>
      </c>
      <c r="C894" s="7" t="s">
        <v>251</v>
      </c>
      <c r="D894" s="7" t="s">
        <v>2416</v>
      </c>
      <c r="E894" s="7" t="s">
        <v>2417</v>
      </c>
      <c r="F894" s="7" t="s">
        <v>2418</v>
      </c>
      <c r="G894" s="7" t="s">
        <v>29</v>
      </c>
      <c r="H894" s="7" t="s">
        <v>3426</v>
      </c>
      <c r="I894" s="7" t="s">
        <v>4269</v>
      </c>
      <c r="J894" s="7" t="s">
        <v>21</v>
      </c>
      <c r="K894" s="10">
        <v>21</v>
      </c>
      <c r="L894" s="8"/>
      <c r="M894" s="8"/>
      <c r="N894" s="8">
        <v>0.27</v>
      </c>
      <c r="O894" s="8">
        <v>0.05</v>
      </c>
      <c r="P894" s="105">
        <v>24</v>
      </c>
      <c r="Q894" s="8"/>
      <c r="R894" s="8"/>
      <c r="S894" s="8"/>
      <c r="T894" s="7"/>
      <c r="U894" s="4"/>
      <c r="V894" s="5">
        <v>1.5</v>
      </c>
      <c r="W894" s="5">
        <v>78</v>
      </c>
      <c r="X894" s="5">
        <v>16.899999999999999</v>
      </c>
      <c r="Y894" s="5">
        <v>6</v>
      </c>
      <c r="Z894" s="4" t="s">
        <v>39</v>
      </c>
      <c r="AA894" s="107">
        <v>43130</v>
      </c>
      <c r="AB894" s="107">
        <v>43129</v>
      </c>
      <c r="AC894" s="4" t="s">
        <v>5492</v>
      </c>
      <c r="AD894" s="4" t="s">
        <v>5493</v>
      </c>
    </row>
    <row r="895" spans="1:30" ht="108.75" x14ac:dyDescent="0.25">
      <c r="A895" s="3">
        <v>2317785</v>
      </c>
      <c r="B895" s="4" t="s">
        <v>251</v>
      </c>
      <c r="C895" s="4" t="s">
        <v>251</v>
      </c>
      <c r="D895" s="4" t="s">
        <v>5494</v>
      </c>
      <c r="E895" s="4" t="s">
        <v>2417</v>
      </c>
      <c r="F895" s="4" t="s">
        <v>5495</v>
      </c>
      <c r="G895" s="4" t="s">
        <v>29</v>
      </c>
      <c r="H895" s="4" t="s">
        <v>3426</v>
      </c>
      <c r="I895" s="4" t="s">
        <v>4269</v>
      </c>
      <c r="J895" s="4" t="s">
        <v>21</v>
      </c>
      <c r="K895" s="9">
        <v>19</v>
      </c>
      <c r="L895" s="5"/>
      <c r="M895" s="5"/>
      <c r="N895" s="5">
        <v>0.34</v>
      </c>
      <c r="O895" s="5">
        <v>0.01</v>
      </c>
      <c r="P895" s="106">
        <v>24</v>
      </c>
      <c r="Q895" s="5"/>
      <c r="R895" s="5"/>
      <c r="S895" s="5"/>
      <c r="T895" s="4"/>
      <c r="U895" s="4"/>
      <c r="V895" s="5">
        <v>1.4</v>
      </c>
      <c r="W895" s="5">
        <v>72.8</v>
      </c>
      <c r="X895" s="5">
        <v>13.7</v>
      </c>
      <c r="Y895" s="5">
        <v>6.1</v>
      </c>
      <c r="Z895" s="4" t="s">
        <v>39</v>
      </c>
      <c r="AA895" s="107">
        <v>43220</v>
      </c>
      <c r="AB895" s="107">
        <v>43186</v>
      </c>
      <c r="AC895" s="4" t="s">
        <v>5492</v>
      </c>
      <c r="AD895" s="4" t="s">
        <v>5496</v>
      </c>
    </row>
    <row r="896" spans="1:30" ht="120.75" x14ac:dyDescent="0.25">
      <c r="A896" s="6">
        <v>2317786</v>
      </c>
      <c r="B896" s="7" t="s">
        <v>251</v>
      </c>
      <c r="C896" s="7" t="s">
        <v>251</v>
      </c>
      <c r="D896" s="7" t="s">
        <v>5497</v>
      </c>
      <c r="E896" s="7" t="s">
        <v>2417</v>
      </c>
      <c r="F896" s="7" t="s">
        <v>5498</v>
      </c>
      <c r="G896" s="7" t="s">
        <v>29</v>
      </c>
      <c r="H896" s="7" t="s">
        <v>3426</v>
      </c>
      <c r="I896" s="7" t="s">
        <v>4269</v>
      </c>
      <c r="J896" s="7" t="s">
        <v>21</v>
      </c>
      <c r="K896" s="10">
        <v>19</v>
      </c>
      <c r="L896" s="8"/>
      <c r="M896" s="8"/>
      <c r="N896" s="8">
        <v>0.34</v>
      </c>
      <c r="O896" s="8">
        <v>0.01</v>
      </c>
      <c r="P896" s="105">
        <v>24</v>
      </c>
      <c r="Q896" s="8"/>
      <c r="R896" s="8"/>
      <c r="S896" s="8"/>
      <c r="T896" s="7"/>
      <c r="U896" s="4"/>
      <c r="V896" s="5">
        <v>1.4</v>
      </c>
      <c r="W896" s="5">
        <v>72.8</v>
      </c>
      <c r="X896" s="5">
        <v>13.7</v>
      </c>
      <c r="Y896" s="5">
        <v>6.1</v>
      </c>
      <c r="Z896" s="4" t="s">
        <v>39</v>
      </c>
      <c r="AA896" s="107">
        <v>43220</v>
      </c>
      <c r="AB896" s="107">
        <v>43186</v>
      </c>
      <c r="AC896" s="4" t="s">
        <v>5492</v>
      </c>
      <c r="AD896" s="4" t="s">
        <v>5499</v>
      </c>
    </row>
    <row r="897" spans="1:30" ht="120.75" x14ac:dyDescent="0.25">
      <c r="A897" s="3">
        <v>2203837</v>
      </c>
      <c r="B897" s="4" t="s">
        <v>251</v>
      </c>
      <c r="C897" s="4" t="s">
        <v>251</v>
      </c>
      <c r="D897" s="4" t="s">
        <v>2419</v>
      </c>
      <c r="E897" s="4" t="s">
        <v>2420</v>
      </c>
      <c r="F897" s="4"/>
      <c r="G897" s="4" t="s">
        <v>29</v>
      </c>
      <c r="H897" s="4" t="s">
        <v>3426</v>
      </c>
      <c r="I897" s="4" t="s">
        <v>4269</v>
      </c>
      <c r="J897" s="4" t="s">
        <v>21</v>
      </c>
      <c r="K897" s="9">
        <v>16</v>
      </c>
      <c r="L897" s="5"/>
      <c r="M897" s="5"/>
      <c r="N897" s="5">
        <v>1.2</v>
      </c>
      <c r="O897" s="5">
        <v>0.02</v>
      </c>
      <c r="P897" s="106">
        <v>25</v>
      </c>
      <c r="Q897" s="5"/>
      <c r="R897" s="5"/>
      <c r="S897" s="5"/>
      <c r="T897" s="4"/>
      <c r="U897" s="4"/>
      <c r="V897" s="5">
        <v>1.6</v>
      </c>
      <c r="W897" s="5">
        <v>83.2</v>
      </c>
      <c r="X897" s="5">
        <v>22.4</v>
      </c>
      <c r="Y897" s="5">
        <v>4.9000000000000004</v>
      </c>
      <c r="Z897" s="4" t="s">
        <v>5500</v>
      </c>
      <c r="AA897" s="107">
        <v>41800</v>
      </c>
      <c r="AB897" s="107">
        <v>41799</v>
      </c>
      <c r="AC897" s="4" t="s">
        <v>26</v>
      </c>
      <c r="AD897" s="4" t="s">
        <v>5501</v>
      </c>
    </row>
    <row r="898" spans="1:30" ht="120.75" x14ac:dyDescent="0.25">
      <c r="A898" s="6">
        <v>2203838</v>
      </c>
      <c r="B898" s="7" t="s">
        <v>251</v>
      </c>
      <c r="C898" s="7" t="s">
        <v>251</v>
      </c>
      <c r="D898" s="7" t="s">
        <v>2421</v>
      </c>
      <c r="E898" s="7" t="s">
        <v>2422</v>
      </c>
      <c r="F898" s="7"/>
      <c r="G898" s="7" t="s">
        <v>29</v>
      </c>
      <c r="H898" s="7" t="s">
        <v>3426</v>
      </c>
      <c r="I898" s="7" t="s">
        <v>4269</v>
      </c>
      <c r="J898" s="7" t="s">
        <v>21</v>
      </c>
      <c r="K898" s="10">
        <v>16</v>
      </c>
      <c r="L898" s="8"/>
      <c r="M898" s="8"/>
      <c r="N898" s="8">
        <v>1.2</v>
      </c>
      <c r="O898" s="8">
        <v>0.02</v>
      </c>
      <c r="P898" s="105">
        <v>25</v>
      </c>
      <c r="Q898" s="8"/>
      <c r="R898" s="8"/>
      <c r="S898" s="8"/>
      <c r="T898" s="7"/>
      <c r="U898" s="4"/>
      <c r="V898" s="5">
        <v>1.6</v>
      </c>
      <c r="W898" s="5">
        <v>83.2</v>
      </c>
      <c r="X898" s="5">
        <v>22.4</v>
      </c>
      <c r="Y898" s="5">
        <v>4.9000000000000004</v>
      </c>
      <c r="Z898" s="4" t="s">
        <v>5500</v>
      </c>
      <c r="AA898" s="107">
        <v>41800</v>
      </c>
      <c r="AB898" s="107">
        <v>41799</v>
      </c>
      <c r="AC898" s="4" t="s">
        <v>26</v>
      </c>
      <c r="AD898" s="4" t="s">
        <v>5502</v>
      </c>
    </row>
    <row r="899" spans="1:30" ht="120.75" x14ac:dyDescent="0.25">
      <c r="A899" s="3">
        <v>2203839</v>
      </c>
      <c r="B899" s="4" t="s">
        <v>251</v>
      </c>
      <c r="C899" s="4" t="s">
        <v>251</v>
      </c>
      <c r="D899" s="4" t="s">
        <v>2421</v>
      </c>
      <c r="E899" s="4" t="s">
        <v>2423</v>
      </c>
      <c r="F899" s="4"/>
      <c r="G899" s="4" t="s">
        <v>29</v>
      </c>
      <c r="H899" s="4" t="s">
        <v>3426</v>
      </c>
      <c r="I899" s="4" t="s">
        <v>4269</v>
      </c>
      <c r="J899" s="4" t="s">
        <v>21</v>
      </c>
      <c r="K899" s="9">
        <v>16</v>
      </c>
      <c r="L899" s="5"/>
      <c r="M899" s="5"/>
      <c r="N899" s="5">
        <v>1.2</v>
      </c>
      <c r="O899" s="5">
        <v>0.02</v>
      </c>
      <c r="P899" s="106">
        <v>25</v>
      </c>
      <c r="Q899" s="5"/>
      <c r="R899" s="5"/>
      <c r="S899" s="5"/>
      <c r="T899" s="4"/>
      <c r="U899" s="4"/>
      <c r="V899" s="5">
        <v>1.6</v>
      </c>
      <c r="W899" s="5">
        <v>83.2</v>
      </c>
      <c r="X899" s="5">
        <v>22.2</v>
      </c>
      <c r="Y899" s="5">
        <v>4.9000000000000004</v>
      </c>
      <c r="Z899" s="4" t="s">
        <v>5500</v>
      </c>
      <c r="AA899" s="107">
        <v>41800</v>
      </c>
      <c r="AB899" s="107">
        <v>41799</v>
      </c>
      <c r="AC899" s="4" t="s">
        <v>26</v>
      </c>
      <c r="AD899" s="4" t="s">
        <v>5503</v>
      </c>
    </row>
    <row r="900" spans="1:30" ht="192.75" x14ac:dyDescent="0.25">
      <c r="A900" s="6">
        <v>2203842</v>
      </c>
      <c r="B900" s="7" t="s">
        <v>251</v>
      </c>
      <c r="C900" s="7" t="s">
        <v>251</v>
      </c>
      <c r="D900" s="7" t="s">
        <v>2424</v>
      </c>
      <c r="E900" s="7" t="s">
        <v>2425</v>
      </c>
      <c r="F900" s="7"/>
      <c r="G900" s="7" t="s">
        <v>4268</v>
      </c>
      <c r="H900" s="7" t="s">
        <v>3426</v>
      </c>
      <c r="I900" s="7" t="s">
        <v>4269</v>
      </c>
      <c r="J900" s="7" t="s">
        <v>21</v>
      </c>
      <c r="K900" s="10">
        <v>16</v>
      </c>
      <c r="L900" s="8"/>
      <c r="M900" s="8"/>
      <c r="N900" s="8">
        <v>1.2</v>
      </c>
      <c r="O900" s="8">
        <v>0.02</v>
      </c>
      <c r="P900" s="105">
        <v>25</v>
      </c>
      <c r="Q900" s="8"/>
      <c r="R900" s="8"/>
      <c r="S900" s="8"/>
      <c r="T900" s="7"/>
      <c r="U900" s="4"/>
      <c r="V900" s="5">
        <v>1.6</v>
      </c>
      <c r="W900" s="5">
        <v>83.2</v>
      </c>
      <c r="X900" s="5">
        <v>22.2</v>
      </c>
      <c r="Y900" s="5">
        <v>4.9000000000000004</v>
      </c>
      <c r="Z900" s="4" t="s">
        <v>5446</v>
      </c>
      <c r="AA900" s="107">
        <v>41800</v>
      </c>
      <c r="AB900" s="107">
        <v>41799</v>
      </c>
      <c r="AC900" s="4" t="s">
        <v>26</v>
      </c>
      <c r="AD900" s="4" t="s">
        <v>5504</v>
      </c>
    </row>
    <row r="901" spans="1:30" ht="120.75" x14ac:dyDescent="0.25">
      <c r="A901" s="3">
        <v>2203818</v>
      </c>
      <c r="B901" s="4" t="s">
        <v>251</v>
      </c>
      <c r="C901" s="4" t="s">
        <v>251</v>
      </c>
      <c r="D901" s="4" t="s">
        <v>2426</v>
      </c>
      <c r="E901" s="4" t="s">
        <v>2427</v>
      </c>
      <c r="F901" s="4"/>
      <c r="G901" s="4" t="s">
        <v>29</v>
      </c>
      <c r="H901" s="4" t="s">
        <v>3426</v>
      </c>
      <c r="I901" s="4" t="s">
        <v>4269</v>
      </c>
      <c r="J901" s="4" t="s">
        <v>21</v>
      </c>
      <c r="K901" s="9">
        <v>8</v>
      </c>
      <c r="L901" s="5"/>
      <c r="M901" s="5"/>
      <c r="N901" s="5">
        <v>5.4</v>
      </c>
      <c r="O901" s="5">
        <v>0.03</v>
      </c>
      <c r="P901" s="106">
        <v>25</v>
      </c>
      <c r="Q901" s="5"/>
      <c r="R901" s="5"/>
      <c r="S901" s="5"/>
      <c r="T901" s="4"/>
      <c r="U901" s="4"/>
      <c r="V901" s="5">
        <v>3.4</v>
      </c>
      <c r="W901" s="5">
        <v>176.8</v>
      </c>
      <c r="X901" s="5">
        <v>19.100000000000001</v>
      </c>
      <c r="Y901" s="5">
        <v>21.1</v>
      </c>
      <c r="Z901" s="4" t="s">
        <v>39</v>
      </c>
      <c r="AA901" s="107">
        <v>41640</v>
      </c>
      <c r="AB901" s="107">
        <v>41640</v>
      </c>
      <c r="AC901" s="4" t="s">
        <v>26</v>
      </c>
      <c r="AD901" s="4" t="s">
        <v>5505</v>
      </c>
    </row>
    <row r="902" spans="1:30" ht="120.75" x14ac:dyDescent="0.25">
      <c r="A902" s="6">
        <v>2203819</v>
      </c>
      <c r="B902" s="7" t="s">
        <v>251</v>
      </c>
      <c r="C902" s="7" t="s">
        <v>251</v>
      </c>
      <c r="D902" s="7" t="s">
        <v>2428</v>
      </c>
      <c r="E902" s="7" t="s">
        <v>2429</v>
      </c>
      <c r="F902" s="7"/>
      <c r="G902" s="7" t="s">
        <v>29</v>
      </c>
      <c r="H902" s="7" t="s">
        <v>3426</v>
      </c>
      <c r="I902" s="7" t="s">
        <v>4269</v>
      </c>
      <c r="J902" s="7" t="s">
        <v>21</v>
      </c>
      <c r="K902" s="10">
        <v>8</v>
      </c>
      <c r="L902" s="8"/>
      <c r="M902" s="8"/>
      <c r="N902" s="8">
        <v>5.4</v>
      </c>
      <c r="O902" s="8">
        <v>0.03</v>
      </c>
      <c r="P902" s="105">
        <v>25</v>
      </c>
      <c r="Q902" s="8"/>
      <c r="R902" s="8"/>
      <c r="S902" s="8"/>
      <c r="T902" s="7"/>
      <c r="U902" s="4"/>
      <c r="V902" s="5">
        <v>3.4</v>
      </c>
      <c r="W902" s="5">
        <v>176.8</v>
      </c>
      <c r="X902" s="5">
        <v>19.100000000000001</v>
      </c>
      <c r="Y902" s="5">
        <v>21.1</v>
      </c>
      <c r="Z902" s="4" t="s">
        <v>39</v>
      </c>
      <c r="AA902" s="107">
        <v>41640</v>
      </c>
      <c r="AB902" s="107">
        <v>41640</v>
      </c>
      <c r="AC902" s="4" t="s">
        <v>26</v>
      </c>
      <c r="AD902" s="4" t="s">
        <v>5506</v>
      </c>
    </row>
    <row r="903" spans="1:30" ht="120.75" x14ac:dyDescent="0.25">
      <c r="A903" s="3">
        <v>2203820</v>
      </c>
      <c r="B903" s="4" t="s">
        <v>251</v>
      </c>
      <c r="C903" s="4" t="s">
        <v>251</v>
      </c>
      <c r="D903" s="4" t="s">
        <v>2428</v>
      </c>
      <c r="E903" s="4" t="s">
        <v>2430</v>
      </c>
      <c r="F903" s="4"/>
      <c r="G903" s="4" t="s">
        <v>29</v>
      </c>
      <c r="H903" s="4" t="s">
        <v>3426</v>
      </c>
      <c r="I903" s="4" t="s">
        <v>4269</v>
      </c>
      <c r="J903" s="4" t="s">
        <v>21</v>
      </c>
      <c r="K903" s="9">
        <v>8</v>
      </c>
      <c r="L903" s="5"/>
      <c r="M903" s="5"/>
      <c r="N903" s="5">
        <v>5.4</v>
      </c>
      <c r="O903" s="5">
        <v>0.03</v>
      </c>
      <c r="P903" s="106">
        <v>25</v>
      </c>
      <c r="Q903" s="5"/>
      <c r="R903" s="5"/>
      <c r="S903" s="5"/>
      <c r="T903" s="4"/>
      <c r="U903" s="4"/>
      <c r="V903" s="5">
        <v>3.4</v>
      </c>
      <c r="W903" s="5">
        <v>176.8</v>
      </c>
      <c r="X903" s="5">
        <v>19.100000000000001</v>
      </c>
      <c r="Y903" s="5">
        <v>21.1</v>
      </c>
      <c r="Z903" s="4" t="s">
        <v>39</v>
      </c>
      <c r="AA903" s="107">
        <v>41640</v>
      </c>
      <c r="AB903" s="107">
        <v>41640</v>
      </c>
      <c r="AC903" s="4" t="s">
        <v>26</v>
      </c>
      <c r="AD903" s="4" t="s">
        <v>5507</v>
      </c>
    </row>
    <row r="904" spans="1:30" ht="120.75" x14ac:dyDescent="0.25">
      <c r="A904" s="6">
        <v>2211075</v>
      </c>
      <c r="B904" s="7" t="s">
        <v>251</v>
      </c>
      <c r="C904" s="7" t="s">
        <v>251</v>
      </c>
      <c r="D904" s="7" t="s">
        <v>2431</v>
      </c>
      <c r="E904" s="7" t="s">
        <v>2432</v>
      </c>
      <c r="F904" s="7"/>
      <c r="G904" s="7" t="s">
        <v>29</v>
      </c>
      <c r="H904" s="7" t="s">
        <v>3426</v>
      </c>
      <c r="I904" s="7" t="s">
        <v>4269</v>
      </c>
      <c r="J904" s="7" t="s">
        <v>21</v>
      </c>
      <c r="K904" s="10">
        <v>14</v>
      </c>
      <c r="L904" s="8"/>
      <c r="M904" s="8"/>
      <c r="N904" s="8">
        <v>5.4</v>
      </c>
      <c r="O904" s="8">
        <v>0.03</v>
      </c>
      <c r="P904" s="105">
        <v>25</v>
      </c>
      <c r="Q904" s="8"/>
      <c r="R904" s="8"/>
      <c r="S904" s="8"/>
      <c r="T904" s="7"/>
      <c r="U904" s="4"/>
      <c r="V904" s="5">
        <v>3.4</v>
      </c>
      <c r="W904" s="5">
        <v>176.8</v>
      </c>
      <c r="X904" s="5">
        <v>19.100000000000001</v>
      </c>
      <c r="Y904" s="5">
        <v>21.1</v>
      </c>
      <c r="Z904" s="4" t="s">
        <v>39</v>
      </c>
      <c r="AA904" s="107">
        <v>41764</v>
      </c>
      <c r="AB904" s="107">
        <v>41640</v>
      </c>
      <c r="AC904" s="4" t="s">
        <v>26</v>
      </c>
      <c r="AD904" s="4" t="s">
        <v>5508</v>
      </c>
    </row>
    <row r="905" spans="1:30" ht="120.75" x14ac:dyDescent="0.25">
      <c r="A905" s="3">
        <v>2203822</v>
      </c>
      <c r="B905" s="4" t="s">
        <v>251</v>
      </c>
      <c r="C905" s="4" t="s">
        <v>251</v>
      </c>
      <c r="D905" s="4" t="s">
        <v>2433</v>
      </c>
      <c r="E905" s="4" t="s">
        <v>2434</v>
      </c>
      <c r="F905" s="4"/>
      <c r="G905" s="4" t="s">
        <v>29</v>
      </c>
      <c r="H905" s="4" t="s">
        <v>3426</v>
      </c>
      <c r="I905" s="4" t="s">
        <v>4269</v>
      </c>
      <c r="J905" s="4" t="s">
        <v>21</v>
      </c>
      <c r="K905" s="9">
        <v>14</v>
      </c>
      <c r="L905" s="5"/>
      <c r="M905" s="5"/>
      <c r="N905" s="5">
        <v>5.4</v>
      </c>
      <c r="O905" s="5">
        <v>0.03</v>
      </c>
      <c r="P905" s="106">
        <v>25</v>
      </c>
      <c r="Q905" s="5"/>
      <c r="R905" s="5"/>
      <c r="S905" s="5"/>
      <c r="T905" s="4"/>
      <c r="U905" s="4"/>
      <c r="V905" s="5">
        <v>3.4</v>
      </c>
      <c r="W905" s="5">
        <v>176.8</v>
      </c>
      <c r="X905" s="5">
        <v>19.100000000000001</v>
      </c>
      <c r="Y905" s="5">
        <v>21.1</v>
      </c>
      <c r="Z905" s="4" t="s">
        <v>39</v>
      </c>
      <c r="AA905" s="107">
        <v>41640</v>
      </c>
      <c r="AB905" s="107">
        <v>41640</v>
      </c>
      <c r="AC905" s="4" t="s">
        <v>26</v>
      </c>
      <c r="AD905" s="4" t="s">
        <v>5509</v>
      </c>
    </row>
    <row r="906" spans="1:30" ht="120.75" x14ac:dyDescent="0.25">
      <c r="A906" s="6">
        <v>2203823</v>
      </c>
      <c r="B906" s="7" t="s">
        <v>251</v>
      </c>
      <c r="C906" s="7" t="s">
        <v>251</v>
      </c>
      <c r="D906" s="7" t="s">
        <v>2433</v>
      </c>
      <c r="E906" s="7" t="s">
        <v>2435</v>
      </c>
      <c r="F906" s="7"/>
      <c r="G906" s="7" t="s">
        <v>29</v>
      </c>
      <c r="H906" s="7" t="s">
        <v>3426</v>
      </c>
      <c r="I906" s="7" t="s">
        <v>4269</v>
      </c>
      <c r="J906" s="7" t="s">
        <v>21</v>
      </c>
      <c r="K906" s="10">
        <v>14</v>
      </c>
      <c r="L906" s="8"/>
      <c r="M906" s="8"/>
      <c r="N906" s="8">
        <v>5.4</v>
      </c>
      <c r="O906" s="8">
        <v>0.03</v>
      </c>
      <c r="P906" s="105">
        <v>25</v>
      </c>
      <c r="Q906" s="8"/>
      <c r="R906" s="8"/>
      <c r="S906" s="8"/>
      <c r="T906" s="7"/>
      <c r="U906" s="4"/>
      <c r="V906" s="5">
        <v>3.4</v>
      </c>
      <c r="W906" s="5">
        <v>176.8</v>
      </c>
      <c r="X906" s="5">
        <v>19.100000000000001</v>
      </c>
      <c r="Y906" s="5">
        <v>21.1</v>
      </c>
      <c r="Z906" s="4" t="s">
        <v>39</v>
      </c>
      <c r="AA906" s="107">
        <v>41640</v>
      </c>
      <c r="AB906" s="107">
        <v>41640</v>
      </c>
      <c r="AC906" s="4" t="s">
        <v>26</v>
      </c>
      <c r="AD906" s="4" t="s">
        <v>5510</v>
      </c>
    </row>
    <row r="907" spans="1:30" ht="120.75" x14ac:dyDescent="0.25">
      <c r="A907" s="3">
        <v>2203824</v>
      </c>
      <c r="B907" s="4" t="s">
        <v>251</v>
      </c>
      <c r="C907" s="4" t="s">
        <v>251</v>
      </c>
      <c r="D907" s="4" t="s">
        <v>2436</v>
      </c>
      <c r="E907" s="4" t="s">
        <v>2437</v>
      </c>
      <c r="F907" s="4"/>
      <c r="G907" s="4" t="s">
        <v>29</v>
      </c>
      <c r="H907" s="4" t="s">
        <v>3426</v>
      </c>
      <c r="I907" s="4" t="s">
        <v>4269</v>
      </c>
      <c r="J907" s="4" t="s">
        <v>21</v>
      </c>
      <c r="K907" s="9">
        <v>14</v>
      </c>
      <c r="L907" s="5"/>
      <c r="M907" s="5"/>
      <c r="N907" s="5">
        <v>5.4</v>
      </c>
      <c r="O907" s="5">
        <v>0.03</v>
      </c>
      <c r="P907" s="106">
        <v>25</v>
      </c>
      <c r="Q907" s="5"/>
      <c r="R907" s="5"/>
      <c r="S907" s="5"/>
      <c r="T907" s="4"/>
      <c r="U907" s="4"/>
      <c r="V907" s="5">
        <v>3.4</v>
      </c>
      <c r="W907" s="5">
        <v>176.8</v>
      </c>
      <c r="X907" s="5">
        <v>19.100000000000001</v>
      </c>
      <c r="Y907" s="5">
        <v>21.1</v>
      </c>
      <c r="Z907" s="4" t="s">
        <v>39</v>
      </c>
      <c r="AA907" s="107">
        <v>41640</v>
      </c>
      <c r="AB907" s="107">
        <v>41640</v>
      </c>
      <c r="AC907" s="4" t="s">
        <v>26</v>
      </c>
      <c r="AD907" s="4" t="s">
        <v>5511</v>
      </c>
    </row>
    <row r="908" spans="1:30" ht="120.75" x14ac:dyDescent="0.25">
      <c r="A908" s="6">
        <v>2203825</v>
      </c>
      <c r="B908" s="7" t="s">
        <v>251</v>
      </c>
      <c r="C908" s="7" t="s">
        <v>251</v>
      </c>
      <c r="D908" s="7" t="s">
        <v>2436</v>
      </c>
      <c r="E908" s="7" t="s">
        <v>2438</v>
      </c>
      <c r="F908" s="7"/>
      <c r="G908" s="7" t="s">
        <v>29</v>
      </c>
      <c r="H908" s="7" t="s">
        <v>3426</v>
      </c>
      <c r="I908" s="7" t="s">
        <v>4269</v>
      </c>
      <c r="J908" s="7" t="s">
        <v>21</v>
      </c>
      <c r="K908" s="10">
        <v>14</v>
      </c>
      <c r="L908" s="8"/>
      <c r="M908" s="8"/>
      <c r="N908" s="8">
        <v>5.4</v>
      </c>
      <c r="O908" s="8">
        <v>0.03</v>
      </c>
      <c r="P908" s="105">
        <v>25</v>
      </c>
      <c r="Q908" s="8"/>
      <c r="R908" s="8"/>
      <c r="S908" s="8"/>
      <c r="T908" s="7"/>
      <c r="U908" s="4"/>
      <c r="V908" s="5">
        <v>3.4</v>
      </c>
      <c r="W908" s="5">
        <v>176.8</v>
      </c>
      <c r="X908" s="5">
        <v>19.100000000000001</v>
      </c>
      <c r="Y908" s="5">
        <v>21.1</v>
      </c>
      <c r="Z908" s="4" t="s">
        <v>39</v>
      </c>
      <c r="AA908" s="107">
        <v>41640</v>
      </c>
      <c r="AB908" s="107">
        <v>41640</v>
      </c>
      <c r="AC908" s="4" t="s">
        <v>26</v>
      </c>
      <c r="AD908" s="4" t="s">
        <v>5512</v>
      </c>
    </row>
    <row r="909" spans="1:30" ht="120.75" x14ac:dyDescent="0.25">
      <c r="A909" s="3">
        <v>2253575</v>
      </c>
      <c r="B909" s="4" t="s">
        <v>251</v>
      </c>
      <c r="C909" s="4" t="s">
        <v>251</v>
      </c>
      <c r="D909" s="4" t="s">
        <v>2439</v>
      </c>
      <c r="E909" s="4" t="s">
        <v>2440</v>
      </c>
      <c r="F909" s="4"/>
      <c r="G909" s="4" t="s">
        <v>29</v>
      </c>
      <c r="H909" s="4" t="s">
        <v>3426</v>
      </c>
      <c r="I909" s="4" t="s">
        <v>4269</v>
      </c>
      <c r="J909" s="4" t="s">
        <v>21</v>
      </c>
      <c r="K909" s="9">
        <v>16</v>
      </c>
      <c r="L909" s="5"/>
      <c r="M909" s="5"/>
      <c r="N909" s="5">
        <v>6.04</v>
      </c>
      <c r="O909" s="5">
        <v>0.01</v>
      </c>
      <c r="P909" s="106">
        <v>25</v>
      </c>
      <c r="Q909" s="5"/>
      <c r="R909" s="5"/>
      <c r="S909" s="5"/>
      <c r="T909" s="4"/>
      <c r="U909" s="4"/>
      <c r="V909" s="5">
        <v>1.6</v>
      </c>
      <c r="W909" s="5">
        <v>83.2</v>
      </c>
      <c r="X909" s="5">
        <v>22.4</v>
      </c>
      <c r="Y909" s="5">
        <v>4.9000000000000004</v>
      </c>
      <c r="Z909" s="4" t="s">
        <v>5500</v>
      </c>
      <c r="AA909" s="107">
        <v>42338</v>
      </c>
      <c r="AB909" s="107">
        <v>42332</v>
      </c>
      <c r="AC909" s="4" t="s">
        <v>26</v>
      </c>
      <c r="AD909" s="4" t="s">
        <v>5513</v>
      </c>
    </row>
    <row r="910" spans="1:30" ht="120.75" x14ac:dyDescent="0.25">
      <c r="A910" s="6">
        <v>2253576</v>
      </c>
      <c r="B910" s="7" t="s">
        <v>251</v>
      </c>
      <c r="C910" s="7" t="s">
        <v>251</v>
      </c>
      <c r="D910" s="7" t="s">
        <v>2439</v>
      </c>
      <c r="E910" s="7" t="s">
        <v>2441</v>
      </c>
      <c r="F910" s="7"/>
      <c r="G910" s="7" t="s">
        <v>29</v>
      </c>
      <c r="H910" s="7" t="s">
        <v>3426</v>
      </c>
      <c r="I910" s="7" t="s">
        <v>4269</v>
      </c>
      <c r="J910" s="7" t="s">
        <v>21</v>
      </c>
      <c r="K910" s="10">
        <v>16</v>
      </c>
      <c r="L910" s="8"/>
      <c r="M910" s="8"/>
      <c r="N910" s="8">
        <v>6.04</v>
      </c>
      <c r="O910" s="8">
        <v>0.01</v>
      </c>
      <c r="P910" s="105">
        <v>25</v>
      </c>
      <c r="Q910" s="8"/>
      <c r="R910" s="8"/>
      <c r="S910" s="8"/>
      <c r="T910" s="7"/>
      <c r="U910" s="4"/>
      <c r="V910" s="5">
        <v>1.6</v>
      </c>
      <c r="W910" s="5">
        <v>83.2</v>
      </c>
      <c r="X910" s="5">
        <v>22.4</v>
      </c>
      <c r="Y910" s="5">
        <v>4.9000000000000004</v>
      </c>
      <c r="Z910" s="4" t="s">
        <v>5500</v>
      </c>
      <c r="AA910" s="107">
        <v>42338</v>
      </c>
      <c r="AB910" s="107">
        <v>42332</v>
      </c>
      <c r="AC910" s="4" t="s">
        <v>26</v>
      </c>
      <c r="AD910" s="4" t="s">
        <v>5514</v>
      </c>
    </row>
    <row r="911" spans="1:30" ht="120.75" x14ac:dyDescent="0.25">
      <c r="A911" s="3">
        <v>2253577</v>
      </c>
      <c r="B911" s="4" t="s">
        <v>251</v>
      </c>
      <c r="C911" s="4" t="s">
        <v>251</v>
      </c>
      <c r="D911" s="4" t="s">
        <v>2439</v>
      </c>
      <c r="E911" s="4" t="s">
        <v>2442</v>
      </c>
      <c r="F911" s="4"/>
      <c r="G911" s="4" t="s">
        <v>29</v>
      </c>
      <c r="H911" s="4" t="s">
        <v>3426</v>
      </c>
      <c r="I911" s="4" t="s">
        <v>4269</v>
      </c>
      <c r="J911" s="4" t="s">
        <v>21</v>
      </c>
      <c r="K911" s="9">
        <v>16</v>
      </c>
      <c r="L911" s="5"/>
      <c r="M911" s="5"/>
      <c r="N911" s="5">
        <v>6.04</v>
      </c>
      <c r="O911" s="5">
        <v>0.01</v>
      </c>
      <c r="P911" s="106">
        <v>25</v>
      </c>
      <c r="Q911" s="5"/>
      <c r="R911" s="5"/>
      <c r="S911" s="5"/>
      <c r="T911" s="4"/>
      <c r="U911" s="4"/>
      <c r="V911" s="5">
        <v>1.6</v>
      </c>
      <c r="W911" s="5">
        <v>83.2</v>
      </c>
      <c r="X911" s="5">
        <v>22.4</v>
      </c>
      <c r="Y911" s="5">
        <v>4.9000000000000004</v>
      </c>
      <c r="Z911" s="4" t="s">
        <v>5500</v>
      </c>
      <c r="AA911" s="107">
        <v>42338</v>
      </c>
      <c r="AB911" s="107">
        <v>42332</v>
      </c>
      <c r="AC911" s="4" t="s">
        <v>26</v>
      </c>
      <c r="AD911" s="4" t="s">
        <v>5515</v>
      </c>
    </row>
    <row r="912" spans="1:30" ht="120.75" x14ac:dyDescent="0.25">
      <c r="A912" s="6">
        <v>2253578</v>
      </c>
      <c r="B912" s="7" t="s">
        <v>251</v>
      </c>
      <c r="C912" s="7" t="s">
        <v>251</v>
      </c>
      <c r="D912" s="7" t="s">
        <v>2443</v>
      </c>
      <c r="E912" s="7" t="s">
        <v>2444</v>
      </c>
      <c r="F912" s="7"/>
      <c r="G912" s="7" t="s">
        <v>29</v>
      </c>
      <c r="H912" s="7" t="s">
        <v>3426</v>
      </c>
      <c r="I912" s="7" t="s">
        <v>4269</v>
      </c>
      <c r="J912" s="7" t="s">
        <v>21</v>
      </c>
      <c r="K912" s="10">
        <v>16</v>
      </c>
      <c r="L912" s="8"/>
      <c r="M912" s="8"/>
      <c r="N912" s="8">
        <v>6.04</v>
      </c>
      <c r="O912" s="8">
        <v>0.01</v>
      </c>
      <c r="P912" s="105">
        <v>25</v>
      </c>
      <c r="Q912" s="8"/>
      <c r="R912" s="8"/>
      <c r="S912" s="8"/>
      <c r="T912" s="7"/>
      <c r="U912" s="4"/>
      <c r="V912" s="5">
        <v>1.6</v>
      </c>
      <c r="W912" s="5">
        <v>83.2</v>
      </c>
      <c r="X912" s="5">
        <v>22.4</v>
      </c>
      <c r="Y912" s="5">
        <v>4.9000000000000004</v>
      </c>
      <c r="Z912" s="4" t="s">
        <v>5500</v>
      </c>
      <c r="AA912" s="107">
        <v>42338</v>
      </c>
      <c r="AB912" s="107">
        <v>42332</v>
      </c>
      <c r="AC912" s="4" t="s">
        <v>26</v>
      </c>
      <c r="AD912" s="4" t="s">
        <v>5516</v>
      </c>
    </row>
    <row r="913" spans="1:30" ht="120.75" x14ac:dyDescent="0.25">
      <c r="A913" s="3">
        <v>2253579</v>
      </c>
      <c r="B913" s="4" t="s">
        <v>251</v>
      </c>
      <c r="C913" s="4" t="s">
        <v>251</v>
      </c>
      <c r="D913" s="4" t="s">
        <v>2443</v>
      </c>
      <c r="E913" s="4" t="s">
        <v>2445</v>
      </c>
      <c r="F913" s="4"/>
      <c r="G913" s="4" t="s">
        <v>29</v>
      </c>
      <c r="H913" s="4" t="s">
        <v>3426</v>
      </c>
      <c r="I913" s="4" t="s">
        <v>4269</v>
      </c>
      <c r="J913" s="4" t="s">
        <v>21</v>
      </c>
      <c r="K913" s="9">
        <v>16</v>
      </c>
      <c r="L913" s="5"/>
      <c r="M913" s="5"/>
      <c r="N913" s="5">
        <v>6.04</v>
      </c>
      <c r="O913" s="5">
        <v>0.01</v>
      </c>
      <c r="P913" s="106">
        <v>25</v>
      </c>
      <c r="Q913" s="5"/>
      <c r="R913" s="5"/>
      <c r="S913" s="5"/>
      <c r="T913" s="4"/>
      <c r="U913" s="4"/>
      <c r="V913" s="5">
        <v>1.6</v>
      </c>
      <c r="W913" s="5">
        <v>83.2</v>
      </c>
      <c r="X913" s="5">
        <v>22.4</v>
      </c>
      <c r="Y913" s="5">
        <v>4.9000000000000004</v>
      </c>
      <c r="Z913" s="4" t="s">
        <v>5500</v>
      </c>
      <c r="AA913" s="107">
        <v>42338</v>
      </c>
      <c r="AB913" s="107">
        <v>42332</v>
      </c>
      <c r="AC913" s="4" t="s">
        <v>26</v>
      </c>
      <c r="AD913" s="4" t="s">
        <v>5517</v>
      </c>
    </row>
    <row r="914" spans="1:30" ht="120.75" x14ac:dyDescent="0.25">
      <c r="A914" s="6">
        <v>2253580</v>
      </c>
      <c r="B914" s="7" t="s">
        <v>251</v>
      </c>
      <c r="C914" s="7" t="s">
        <v>251</v>
      </c>
      <c r="D914" s="7" t="s">
        <v>2443</v>
      </c>
      <c r="E914" s="7" t="s">
        <v>2446</v>
      </c>
      <c r="F914" s="7"/>
      <c r="G914" s="7" t="s">
        <v>29</v>
      </c>
      <c r="H914" s="7" t="s">
        <v>3426</v>
      </c>
      <c r="I914" s="7" t="s">
        <v>4269</v>
      </c>
      <c r="J914" s="7" t="s">
        <v>21</v>
      </c>
      <c r="K914" s="10">
        <v>16</v>
      </c>
      <c r="L914" s="8"/>
      <c r="M914" s="8"/>
      <c r="N914" s="8">
        <v>6.04</v>
      </c>
      <c r="O914" s="8">
        <v>0.01</v>
      </c>
      <c r="P914" s="105">
        <v>25</v>
      </c>
      <c r="Q914" s="8"/>
      <c r="R914" s="8"/>
      <c r="S914" s="8"/>
      <c r="T914" s="7"/>
      <c r="U914" s="4"/>
      <c r="V914" s="5">
        <v>1.6</v>
      </c>
      <c r="W914" s="5">
        <v>83.2</v>
      </c>
      <c r="X914" s="5">
        <v>22.4</v>
      </c>
      <c r="Y914" s="5">
        <v>4.9000000000000004</v>
      </c>
      <c r="Z914" s="4" t="s">
        <v>5500</v>
      </c>
      <c r="AA914" s="107">
        <v>42338</v>
      </c>
      <c r="AB914" s="107">
        <v>42332</v>
      </c>
      <c r="AC914" s="4" t="s">
        <v>26</v>
      </c>
      <c r="AD914" s="4" t="s">
        <v>5518</v>
      </c>
    </row>
    <row r="915" spans="1:30" ht="120.75" x14ac:dyDescent="0.25">
      <c r="A915" s="3">
        <v>2253581</v>
      </c>
      <c r="B915" s="4" t="s">
        <v>251</v>
      </c>
      <c r="C915" s="4" t="s">
        <v>251</v>
      </c>
      <c r="D915" s="4" t="s">
        <v>2447</v>
      </c>
      <c r="E915" s="4" t="s">
        <v>2448</v>
      </c>
      <c r="F915" s="4"/>
      <c r="G915" s="4" t="s">
        <v>4268</v>
      </c>
      <c r="H915" s="4" t="s">
        <v>3426</v>
      </c>
      <c r="I915" s="4" t="s">
        <v>4269</v>
      </c>
      <c r="J915" s="4" t="s">
        <v>21</v>
      </c>
      <c r="K915" s="9">
        <v>16</v>
      </c>
      <c r="L915" s="5"/>
      <c r="M915" s="5"/>
      <c r="N915" s="5">
        <v>1.2</v>
      </c>
      <c r="O915" s="5">
        <v>0.02</v>
      </c>
      <c r="P915" s="106">
        <v>25</v>
      </c>
      <c r="Q915" s="5"/>
      <c r="R915" s="5"/>
      <c r="S915" s="5"/>
      <c r="T915" s="4"/>
      <c r="U915" s="4"/>
      <c r="V915" s="5">
        <v>1.6</v>
      </c>
      <c r="W915" s="5">
        <v>83.2</v>
      </c>
      <c r="X915" s="5">
        <v>22.4</v>
      </c>
      <c r="Y915" s="5">
        <v>4.9000000000000004</v>
      </c>
      <c r="Z915" s="4" t="s">
        <v>5500</v>
      </c>
      <c r="AA915" s="107">
        <v>42338</v>
      </c>
      <c r="AB915" s="107">
        <v>42332</v>
      </c>
      <c r="AC915" s="4" t="s">
        <v>26</v>
      </c>
      <c r="AD915" s="4" t="s">
        <v>5519</v>
      </c>
    </row>
    <row r="916" spans="1:30" ht="120.75" x14ac:dyDescent="0.25">
      <c r="A916" s="6">
        <v>2253582</v>
      </c>
      <c r="B916" s="7" t="s">
        <v>251</v>
      </c>
      <c r="C916" s="7" t="s">
        <v>251</v>
      </c>
      <c r="D916" s="7" t="s">
        <v>2447</v>
      </c>
      <c r="E916" s="7" t="s">
        <v>2449</v>
      </c>
      <c r="F916" s="7"/>
      <c r="G916" s="7" t="s">
        <v>4268</v>
      </c>
      <c r="H916" s="7" t="s">
        <v>3426</v>
      </c>
      <c r="I916" s="7" t="s">
        <v>4269</v>
      </c>
      <c r="J916" s="7" t="s">
        <v>21</v>
      </c>
      <c r="K916" s="10">
        <v>16</v>
      </c>
      <c r="L916" s="8"/>
      <c r="M916" s="8"/>
      <c r="N916" s="8">
        <v>1.2</v>
      </c>
      <c r="O916" s="8">
        <v>0.02</v>
      </c>
      <c r="P916" s="105">
        <v>25</v>
      </c>
      <c r="Q916" s="8"/>
      <c r="R916" s="8"/>
      <c r="S916" s="8"/>
      <c r="T916" s="7"/>
      <c r="U916" s="4"/>
      <c r="V916" s="5">
        <v>1.6</v>
      </c>
      <c r="W916" s="5">
        <v>83.2</v>
      </c>
      <c r="X916" s="5">
        <v>22.4</v>
      </c>
      <c r="Y916" s="5">
        <v>4.9000000000000004</v>
      </c>
      <c r="Z916" s="4" t="s">
        <v>5500</v>
      </c>
      <c r="AA916" s="107">
        <v>42338</v>
      </c>
      <c r="AB916" s="107">
        <v>42332</v>
      </c>
      <c r="AC916" s="4" t="s">
        <v>26</v>
      </c>
      <c r="AD916" s="4" t="s">
        <v>5520</v>
      </c>
    </row>
    <row r="917" spans="1:30" ht="120.75" x14ac:dyDescent="0.25">
      <c r="A917" s="3">
        <v>2253583</v>
      </c>
      <c r="B917" s="4" t="s">
        <v>251</v>
      </c>
      <c r="C917" s="4" t="s">
        <v>251</v>
      </c>
      <c r="D917" s="4" t="s">
        <v>2447</v>
      </c>
      <c r="E917" s="4" t="s">
        <v>2450</v>
      </c>
      <c r="F917" s="4"/>
      <c r="G917" s="4" t="s">
        <v>4268</v>
      </c>
      <c r="H917" s="4" t="s">
        <v>3426</v>
      </c>
      <c r="I917" s="4" t="s">
        <v>4269</v>
      </c>
      <c r="J917" s="4" t="s">
        <v>21</v>
      </c>
      <c r="K917" s="9">
        <v>16</v>
      </c>
      <c r="L917" s="5"/>
      <c r="M917" s="5"/>
      <c r="N917" s="5">
        <v>1.2</v>
      </c>
      <c r="O917" s="5">
        <v>0.02</v>
      </c>
      <c r="P917" s="106">
        <v>25</v>
      </c>
      <c r="Q917" s="5"/>
      <c r="R917" s="5"/>
      <c r="S917" s="5"/>
      <c r="T917" s="4"/>
      <c r="U917" s="4"/>
      <c r="V917" s="5">
        <v>1.6</v>
      </c>
      <c r="W917" s="5">
        <v>83.2</v>
      </c>
      <c r="X917" s="5">
        <v>22.4</v>
      </c>
      <c r="Y917" s="5">
        <v>4.9000000000000004</v>
      </c>
      <c r="Z917" s="4" t="s">
        <v>5500</v>
      </c>
      <c r="AA917" s="107">
        <v>42338</v>
      </c>
      <c r="AB917" s="107">
        <v>42332</v>
      </c>
      <c r="AC917" s="4" t="s">
        <v>26</v>
      </c>
      <c r="AD917" s="4" t="s">
        <v>5521</v>
      </c>
    </row>
    <row r="918" spans="1:30" ht="120.75" x14ac:dyDescent="0.25">
      <c r="A918" s="6">
        <v>2246108</v>
      </c>
      <c r="B918" s="7" t="s">
        <v>251</v>
      </c>
      <c r="C918" s="7" t="s">
        <v>251</v>
      </c>
      <c r="D918" s="7" t="s">
        <v>5522</v>
      </c>
      <c r="E918" s="7" t="s">
        <v>5523</v>
      </c>
      <c r="F918" s="7" t="s">
        <v>5524</v>
      </c>
      <c r="G918" s="7" t="s">
        <v>29</v>
      </c>
      <c r="H918" s="7" t="s">
        <v>3426</v>
      </c>
      <c r="I918" s="7" t="s">
        <v>4269</v>
      </c>
      <c r="J918" s="7" t="s">
        <v>21</v>
      </c>
      <c r="K918" s="10">
        <v>24</v>
      </c>
      <c r="L918" s="8"/>
      <c r="M918" s="8"/>
      <c r="N918" s="8">
        <v>2.4300000000000002</v>
      </c>
      <c r="O918" s="8">
        <v>0.15</v>
      </c>
      <c r="P918" s="105">
        <v>25</v>
      </c>
      <c r="Q918" s="8"/>
      <c r="R918" s="8"/>
      <c r="S918" s="8"/>
      <c r="T918" s="7"/>
      <c r="U918" s="4"/>
      <c r="V918" s="5">
        <v>1.4</v>
      </c>
      <c r="W918" s="5">
        <v>72.8</v>
      </c>
      <c r="X918" s="5">
        <v>17.399999999999999</v>
      </c>
      <c r="Y918" s="5">
        <v>5</v>
      </c>
      <c r="Z918" s="4" t="s">
        <v>39</v>
      </c>
      <c r="AA918" s="107">
        <v>42216</v>
      </c>
      <c r="AB918" s="107">
        <v>42234</v>
      </c>
      <c r="AC918" s="4" t="s">
        <v>26</v>
      </c>
      <c r="AD918" s="4" t="s">
        <v>5525</v>
      </c>
    </row>
    <row r="919" spans="1:30" ht="120.75" x14ac:dyDescent="0.25">
      <c r="A919" s="3">
        <v>2274105</v>
      </c>
      <c r="B919" s="4" t="s">
        <v>251</v>
      </c>
      <c r="C919" s="4" t="s">
        <v>251</v>
      </c>
      <c r="D919" s="4" t="s">
        <v>5526</v>
      </c>
      <c r="E919" s="4" t="s">
        <v>5527</v>
      </c>
      <c r="F919" s="4" t="s">
        <v>5528</v>
      </c>
      <c r="G919" s="4" t="s">
        <v>29</v>
      </c>
      <c r="H919" s="4" t="s">
        <v>3426</v>
      </c>
      <c r="I919" s="4" t="s">
        <v>4269</v>
      </c>
      <c r="J919" s="4" t="s">
        <v>21</v>
      </c>
      <c r="K919" s="9">
        <v>24</v>
      </c>
      <c r="L919" s="5"/>
      <c r="M919" s="5"/>
      <c r="N919" s="5">
        <v>6.98</v>
      </c>
      <c r="O919" s="5">
        <v>0.22</v>
      </c>
      <c r="P919" s="106">
        <v>20</v>
      </c>
      <c r="Q919" s="5"/>
      <c r="R919" s="5"/>
      <c r="S919" s="5"/>
      <c r="T919" s="4"/>
      <c r="U919" s="4"/>
      <c r="V919" s="5">
        <v>1.7</v>
      </c>
      <c r="W919" s="5">
        <v>88.4</v>
      </c>
      <c r="X919" s="5">
        <v>23.4</v>
      </c>
      <c r="Y919" s="5">
        <v>5.7</v>
      </c>
      <c r="Z919" s="4" t="s">
        <v>39</v>
      </c>
      <c r="AA919" s="107">
        <v>42590</v>
      </c>
      <c r="AB919" s="107">
        <v>42585</v>
      </c>
      <c r="AC919" s="4" t="s">
        <v>26</v>
      </c>
      <c r="AD919" s="4" t="s">
        <v>5529</v>
      </c>
    </row>
    <row r="920" spans="1:30" ht="120.75" x14ac:dyDescent="0.25">
      <c r="A920" s="6">
        <v>2246107</v>
      </c>
      <c r="B920" s="7" t="s">
        <v>251</v>
      </c>
      <c r="C920" s="7" t="s">
        <v>251</v>
      </c>
      <c r="D920" s="7" t="s">
        <v>5522</v>
      </c>
      <c r="E920" s="7" t="s">
        <v>5530</v>
      </c>
      <c r="F920" s="7" t="s">
        <v>5531</v>
      </c>
      <c r="G920" s="7" t="s">
        <v>29</v>
      </c>
      <c r="H920" s="7" t="s">
        <v>3426</v>
      </c>
      <c r="I920" s="7" t="s">
        <v>4269</v>
      </c>
      <c r="J920" s="7" t="s">
        <v>21</v>
      </c>
      <c r="K920" s="10">
        <v>24</v>
      </c>
      <c r="L920" s="8"/>
      <c r="M920" s="8"/>
      <c r="N920" s="8">
        <v>2.4300000000000002</v>
      </c>
      <c r="O920" s="8">
        <v>0.15</v>
      </c>
      <c r="P920" s="105">
        <v>25</v>
      </c>
      <c r="Q920" s="8"/>
      <c r="R920" s="8"/>
      <c r="S920" s="8"/>
      <c r="T920" s="7"/>
      <c r="U920" s="4"/>
      <c r="V920" s="5">
        <v>1.4</v>
      </c>
      <c r="W920" s="5">
        <v>72.8</v>
      </c>
      <c r="X920" s="5">
        <v>17.399999999999999</v>
      </c>
      <c r="Y920" s="5">
        <v>5</v>
      </c>
      <c r="Z920" s="4" t="s">
        <v>39</v>
      </c>
      <c r="AA920" s="107">
        <v>42216</v>
      </c>
      <c r="AB920" s="107">
        <v>42234</v>
      </c>
      <c r="AC920" s="4" t="s">
        <v>26</v>
      </c>
      <c r="AD920" s="4" t="s">
        <v>5532</v>
      </c>
    </row>
    <row r="921" spans="1:30" ht="120.75" x14ac:dyDescent="0.25">
      <c r="A921" s="3">
        <v>2274106</v>
      </c>
      <c r="B921" s="4" t="s">
        <v>251</v>
      </c>
      <c r="C921" s="4" t="s">
        <v>251</v>
      </c>
      <c r="D921" s="4" t="s">
        <v>5533</v>
      </c>
      <c r="E921" s="4" t="s">
        <v>5534</v>
      </c>
      <c r="F921" s="4" t="s">
        <v>5535</v>
      </c>
      <c r="G921" s="4" t="s">
        <v>29</v>
      </c>
      <c r="H921" s="4" t="s">
        <v>3426</v>
      </c>
      <c r="I921" s="4" t="s">
        <v>4269</v>
      </c>
      <c r="J921" s="4" t="s">
        <v>21</v>
      </c>
      <c r="K921" s="9">
        <v>24</v>
      </c>
      <c r="L921" s="5"/>
      <c r="M921" s="5"/>
      <c r="N921" s="5">
        <v>6.98</v>
      </c>
      <c r="O921" s="5">
        <v>0.22</v>
      </c>
      <c r="P921" s="106">
        <v>20</v>
      </c>
      <c r="Q921" s="5"/>
      <c r="R921" s="5"/>
      <c r="S921" s="5"/>
      <c r="T921" s="4"/>
      <c r="U921" s="4"/>
      <c r="V921" s="5">
        <v>1.7</v>
      </c>
      <c r="W921" s="5">
        <v>88.4</v>
      </c>
      <c r="X921" s="5">
        <v>23.4</v>
      </c>
      <c r="Y921" s="5">
        <v>5.7</v>
      </c>
      <c r="Z921" s="4" t="s">
        <v>39</v>
      </c>
      <c r="AA921" s="107">
        <v>42590</v>
      </c>
      <c r="AB921" s="107">
        <v>42585</v>
      </c>
      <c r="AC921" s="4" t="s">
        <v>26</v>
      </c>
      <c r="AD921" s="4" t="s">
        <v>5536</v>
      </c>
    </row>
    <row r="922" spans="1:30" ht="120.75" x14ac:dyDescent="0.25">
      <c r="A922" s="6">
        <v>2269731</v>
      </c>
      <c r="B922" s="7" t="s">
        <v>251</v>
      </c>
      <c r="C922" s="7" t="s">
        <v>251</v>
      </c>
      <c r="D922" s="7" t="s">
        <v>5537</v>
      </c>
      <c r="E922" s="7" t="s">
        <v>2451</v>
      </c>
      <c r="F922" s="7" t="s">
        <v>5538</v>
      </c>
      <c r="G922" s="7" t="s">
        <v>29</v>
      </c>
      <c r="H922" s="7" t="s">
        <v>3426</v>
      </c>
      <c r="I922" s="7" t="s">
        <v>4269</v>
      </c>
      <c r="J922" s="7" t="s">
        <v>21</v>
      </c>
      <c r="K922" s="10">
        <v>16</v>
      </c>
      <c r="L922" s="8"/>
      <c r="M922" s="8"/>
      <c r="N922" s="8">
        <v>1.3</v>
      </c>
      <c r="O922" s="8">
        <v>0.03</v>
      </c>
      <c r="P922" s="105">
        <v>20</v>
      </c>
      <c r="Q922" s="8"/>
      <c r="R922" s="8"/>
      <c r="S922" s="8"/>
      <c r="T922" s="7"/>
      <c r="U922" s="4"/>
      <c r="V922" s="5">
        <v>3.7</v>
      </c>
      <c r="W922" s="5">
        <v>192.4</v>
      </c>
      <c r="X922" s="5">
        <v>22.5</v>
      </c>
      <c r="Y922" s="5">
        <v>21.6</v>
      </c>
      <c r="Z922" s="4" t="s">
        <v>39</v>
      </c>
      <c r="AA922" s="107">
        <v>42536</v>
      </c>
      <c r="AB922" s="107">
        <v>42534</v>
      </c>
      <c r="AC922" s="4" t="s">
        <v>26</v>
      </c>
      <c r="AD922" s="4" t="s">
        <v>5539</v>
      </c>
    </row>
    <row r="923" spans="1:30" ht="120.75" x14ac:dyDescent="0.25">
      <c r="A923" s="3">
        <v>2269730</v>
      </c>
      <c r="B923" s="4" t="s">
        <v>251</v>
      </c>
      <c r="C923" s="4" t="s">
        <v>251</v>
      </c>
      <c r="D923" s="4" t="s">
        <v>5540</v>
      </c>
      <c r="E923" s="4" t="s">
        <v>2452</v>
      </c>
      <c r="F923" s="4" t="s">
        <v>5541</v>
      </c>
      <c r="G923" s="4" t="s">
        <v>29</v>
      </c>
      <c r="H923" s="4" t="s">
        <v>3426</v>
      </c>
      <c r="I923" s="4" t="s">
        <v>4269</v>
      </c>
      <c r="J923" s="4" t="s">
        <v>21</v>
      </c>
      <c r="K923" s="9">
        <v>16</v>
      </c>
      <c r="L923" s="5"/>
      <c r="M923" s="5"/>
      <c r="N923" s="5">
        <v>1.3</v>
      </c>
      <c r="O923" s="5">
        <v>0.03</v>
      </c>
      <c r="P923" s="106">
        <v>20</v>
      </c>
      <c r="Q923" s="5"/>
      <c r="R923" s="5"/>
      <c r="S923" s="5"/>
      <c r="T923" s="4"/>
      <c r="U923" s="4"/>
      <c r="V923" s="5">
        <v>3.7</v>
      </c>
      <c r="W923" s="5">
        <v>192.4</v>
      </c>
      <c r="X923" s="5">
        <v>22.5</v>
      </c>
      <c r="Y923" s="5">
        <v>21.6</v>
      </c>
      <c r="Z923" s="4" t="s">
        <v>39</v>
      </c>
      <c r="AA923" s="107">
        <v>42536</v>
      </c>
      <c r="AB923" s="107">
        <v>42534</v>
      </c>
      <c r="AC923" s="4" t="s">
        <v>26</v>
      </c>
      <c r="AD923" s="4" t="s">
        <v>5542</v>
      </c>
    </row>
    <row r="924" spans="1:30" ht="120.75" x14ac:dyDescent="0.25">
      <c r="A924" s="6">
        <v>2269732</v>
      </c>
      <c r="B924" s="7" t="s">
        <v>251</v>
      </c>
      <c r="C924" s="7" t="s">
        <v>251</v>
      </c>
      <c r="D924" s="7" t="s">
        <v>5537</v>
      </c>
      <c r="E924" s="7" t="s">
        <v>2453</v>
      </c>
      <c r="F924" s="7" t="s">
        <v>5543</v>
      </c>
      <c r="G924" s="7" t="s">
        <v>29</v>
      </c>
      <c r="H924" s="7" t="s">
        <v>3426</v>
      </c>
      <c r="I924" s="7" t="s">
        <v>4269</v>
      </c>
      <c r="J924" s="7" t="s">
        <v>21</v>
      </c>
      <c r="K924" s="10">
        <v>16</v>
      </c>
      <c r="L924" s="8"/>
      <c r="M924" s="8"/>
      <c r="N924" s="8">
        <v>1.3</v>
      </c>
      <c r="O924" s="8">
        <v>0.03</v>
      </c>
      <c r="P924" s="105">
        <v>20</v>
      </c>
      <c r="Q924" s="8"/>
      <c r="R924" s="8"/>
      <c r="S924" s="8"/>
      <c r="T924" s="7"/>
      <c r="U924" s="4"/>
      <c r="V924" s="5">
        <v>3.7</v>
      </c>
      <c r="W924" s="5">
        <v>192.4</v>
      </c>
      <c r="X924" s="5">
        <v>22.5</v>
      </c>
      <c r="Y924" s="5">
        <v>21.6</v>
      </c>
      <c r="Z924" s="4" t="s">
        <v>39</v>
      </c>
      <c r="AA924" s="107">
        <v>42536</v>
      </c>
      <c r="AB924" s="107">
        <v>42534</v>
      </c>
      <c r="AC924" s="4" t="s">
        <v>26</v>
      </c>
      <c r="AD924" s="4" t="s">
        <v>5544</v>
      </c>
    </row>
    <row r="925" spans="1:30" ht="120.75" x14ac:dyDescent="0.25">
      <c r="A925" s="3">
        <v>2279041</v>
      </c>
      <c r="B925" s="4" t="s">
        <v>251</v>
      </c>
      <c r="C925" s="4" t="s">
        <v>251</v>
      </c>
      <c r="D925" s="4" t="s">
        <v>5545</v>
      </c>
      <c r="E925" s="4" t="s">
        <v>5546</v>
      </c>
      <c r="F925" s="4"/>
      <c r="G925" s="4" t="s">
        <v>29</v>
      </c>
      <c r="H925" s="4" t="s">
        <v>3426</v>
      </c>
      <c r="I925" s="4" t="s">
        <v>4269</v>
      </c>
      <c r="J925" s="4" t="s">
        <v>21</v>
      </c>
      <c r="K925" s="9">
        <v>24</v>
      </c>
      <c r="L925" s="5"/>
      <c r="M925" s="5"/>
      <c r="N925" s="5">
        <v>7.43</v>
      </c>
      <c r="O925" s="5">
        <v>0.15</v>
      </c>
      <c r="P925" s="106">
        <v>25</v>
      </c>
      <c r="Q925" s="5"/>
      <c r="R925" s="5"/>
      <c r="S925" s="5"/>
      <c r="T925" s="4"/>
      <c r="U925" s="4"/>
      <c r="V925" s="5">
        <v>1.4</v>
      </c>
      <c r="W925" s="5">
        <v>72.8</v>
      </c>
      <c r="X925" s="5">
        <v>17.399999999999999</v>
      </c>
      <c r="Y925" s="5">
        <v>5</v>
      </c>
      <c r="Z925" s="4" t="s">
        <v>39</v>
      </c>
      <c r="AA925" s="107">
        <v>42626</v>
      </c>
      <c r="AB925" s="107">
        <v>42626</v>
      </c>
      <c r="AC925" s="4" t="s">
        <v>26</v>
      </c>
      <c r="AD925" s="4" t="s">
        <v>5547</v>
      </c>
    </row>
    <row r="926" spans="1:30" ht="120.75" x14ac:dyDescent="0.25">
      <c r="A926" s="6">
        <v>2279042</v>
      </c>
      <c r="B926" s="7" t="s">
        <v>251</v>
      </c>
      <c r="C926" s="7" t="s">
        <v>251</v>
      </c>
      <c r="D926" s="7" t="s">
        <v>5548</v>
      </c>
      <c r="E926" s="7" t="s">
        <v>5549</v>
      </c>
      <c r="F926" s="7"/>
      <c r="G926" s="7" t="s">
        <v>29</v>
      </c>
      <c r="H926" s="7" t="s">
        <v>3426</v>
      </c>
      <c r="I926" s="7" t="s">
        <v>4269</v>
      </c>
      <c r="J926" s="7" t="s">
        <v>21</v>
      </c>
      <c r="K926" s="10">
        <v>24</v>
      </c>
      <c r="L926" s="8"/>
      <c r="M926" s="8"/>
      <c r="N926" s="8">
        <v>7.43</v>
      </c>
      <c r="O926" s="8">
        <v>0.15</v>
      </c>
      <c r="P926" s="105">
        <v>25</v>
      </c>
      <c r="Q926" s="8"/>
      <c r="R926" s="8"/>
      <c r="S926" s="8"/>
      <c r="T926" s="7"/>
      <c r="U926" s="4"/>
      <c r="V926" s="5">
        <v>1.4</v>
      </c>
      <c r="W926" s="5">
        <v>72.8</v>
      </c>
      <c r="X926" s="5">
        <v>17.399999999999999</v>
      </c>
      <c r="Y926" s="5">
        <v>5</v>
      </c>
      <c r="Z926" s="4" t="s">
        <v>39</v>
      </c>
      <c r="AA926" s="107">
        <v>42626</v>
      </c>
      <c r="AB926" s="107">
        <v>42626</v>
      </c>
      <c r="AC926" s="4" t="s">
        <v>26</v>
      </c>
      <c r="AD926" s="4" t="s">
        <v>5550</v>
      </c>
    </row>
    <row r="927" spans="1:30" ht="120.75" x14ac:dyDescent="0.25">
      <c r="A927" s="3">
        <v>2279043</v>
      </c>
      <c r="B927" s="4" t="s">
        <v>251</v>
      </c>
      <c r="C927" s="4" t="s">
        <v>251</v>
      </c>
      <c r="D927" s="4" t="s">
        <v>5551</v>
      </c>
      <c r="E927" s="4" t="s">
        <v>5552</v>
      </c>
      <c r="F927" s="4"/>
      <c r="G927" s="4" t="s">
        <v>29</v>
      </c>
      <c r="H927" s="4" t="s">
        <v>3426</v>
      </c>
      <c r="I927" s="4" t="s">
        <v>4269</v>
      </c>
      <c r="J927" s="4" t="s">
        <v>21</v>
      </c>
      <c r="K927" s="9">
        <v>24</v>
      </c>
      <c r="L927" s="5"/>
      <c r="M927" s="5"/>
      <c r="N927" s="5">
        <v>7.43</v>
      </c>
      <c r="O927" s="5">
        <v>0.15</v>
      </c>
      <c r="P927" s="106">
        <v>25</v>
      </c>
      <c r="Q927" s="5"/>
      <c r="R927" s="5"/>
      <c r="S927" s="5"/>
      <c r="T927" s="4"/>
      <c r="U927" s="4"/>
      <c r="V927" s="5">
        <v>1.4</v>
      </c>
      <c r="W927" s="5">
        <v>72.8</v>
      </c>
      <c r="X927" s="5">
        <v>17.399999999999999</v>
      </c>
      <c r="Y927" s="5">
        <v>5</v>
      </c>
      <c r="Z927" s="4" t="s">
        <v>39</v>
      </c>
      <c r="AA927" s="107">
        <v>42626</v>
      </c>
      <c r="AB927" s="107">
        <v>42626</v>
      </c>
      <c r="AC927" s="4" t="s">
        <v>26</v>
      </c>
      <c r="AD927" s="4" t="s">
        <v>5553</v>
      </c>
    </row>
    <row r="928" spans="1:30" ht="120.75" x14ac:dyDescent="0.25">
      <c r="A928" s="6">
        <v>2279044</v>
      </c>
      <c r="B928" s="7" t="s">
        <v>251</v>
      </c>
      <c r="C928" s="7" t="s">
        <v>251</v>
      </c>
      <c r="D928" s="7" t="s">
        <v>5554</v>
      </c>
      <c r="E928" s="7" t="s">
        <v>5555</v>
      </c>
      <c r="F928" s="7"/>
      <c r="G928" s="7" t="s">
        <v>29</v>
      </c>
      <c r="H928" s="7" t="s">
        <v>3426</v>
      </c>
      <c r="I928" s="7" t="s">
        <v>4269</v>
      </c>
      <c r="J928" s="7" t="s">
        <v>21</v>
      </c>
      <c r="K928" s="10">
        <v>24</v>
      </c>
      <c r="L928" s="8"/>
      <c r="M928" s="8"/>
      <c r="N928" s="8">
        <v>7.43</v>
      </c>
      <c r="O928" s="8">
        <v>0.15</v>
      </c>
      <c r="P928" s="105">
        <v>25</v>
      </c>
      <c r="Q928" s="8"/>
      <c r="R928" s="8"/>
      <c r="S928" s="8"/>
      <c r="T928" s="7"/>
      <c r="U928" s="4"/>
      <c r="V928" s="5">
        <v>1.4</v>
      </c>
      <c r="W928" s="5">
        <v>72.8</v>
      </c>
      <c r="X928" s="5">
        <v>17.399999999999999</v>
      </c>
      <c r="Y928" s="5">
        <v>5</v>
      </c>
      <c r="Z928" s="4" t="s">
        <v>39</v>
      </c>
      <c r="AA928" s="107">
        <v>42626</v>
      </c>
      <c r="AB928" s="107">
        <v>42626</v>
      </c>
      <c r="AC928" s="4" t="s">
        <v>26</v>
      </c>
      <c r="AD928" s="4" t="s">
        <v>5556</v>
      </c>
    </row>
    <row r="929" spans="1:30" ht="108.75" x14ac:dyDescent="0.25">
      <c r="A929" s="6">
        <v>2285051</v>
      </c>
      <c r="B929" s="7" t="s">
        <v>2454</v>
      </c>
      <c r="C929" s="7" t="s">
        <v>2455</v>
      </c>
      <c r="D929" s="7" t="s">
        <v>2456</v>
      </c>
      <c r="E929" s="7" t="s">
        <v>2456</v>
      </c>
      <c r="F929" s="7"/>
      <c r="G929" s="7" t="s">
        <v>29</v>
      </c>
      <c r="H929" s="7" t="s">
        <v>22</v>
      </c>
      <c r="I929" s="7" t="s">
        <v>4209</v>
      </c>
      <c r="J929" s="7" t="s">
        <v>28</v>
      </c>
      <c r="K929" s="10">
        <v>1</v>
      </c>
      <c r="L929" s="8"/>
      <c r="M929" s="8"/>
      <c r="N929" s="8">
        <v>1.4</v>
      </c>
      <c r="O929" s="8">
        <v>0.01</v>
      </c>
      <c r="P929" s="105">
        <v>5</v>
      </c>
      <c r="Q929" s="8"/>
      <c r="R929" s="8"/>
      <c r="S929" s="8"/>
      <c r="T929" s="7"/>
      <c r="U929" s="4"/>
      <c r="V929" s="5"/>
      <c r="W929" s="5"/>
      <c r="X929" s="5"/>
      <c r="Y929" s="5"/>
      <c r="Z929" s="4" t="s">
        <v>2833</v>
      </c>
      <c r="AA929" s="107">
        <v>42055</v>
      </c>
      <c r="AB929" s="107">
        <v>42361</v>
      </c>
      <c r="AC929" s="4" t="s">
        <v>707</v>
      </c>
      <c r="AD929" s="4" t="s">
        <v>5557</v>
      </c>
    </row>
    <row r="930" spans="1:30" ht="120.75" x14ac:dyDescent="0.25">
      <c r="A930" s="3">
        <v>2206635</v>
      </c>
      <c r="B930" s="4" t="s">
        <v>2454</v>
      </c>
      <c r="C930" s="4" t="s">
        <v>2457</v>
      </c>
      <c r="D930" s="4" t="s">
        <v>2458</v>
      </c>
      <c r="E930" s="4" t="s">
        <v>5558</v>
      </c>
      <c r="F930" s="4"/>
      <c r="G930" s="4" t="s">
        <v>29</v>
      </c>
      <c r="H930" s="4" t="s">
        <v>22</v>
      </c>
      <c r="I930" s="4" t="s">
        <v>4209</v>
      </c>
      <c r="J930" s="4" t="s">
        <v>28</v>
      </c>
      <c r="K930" s="9">
        <v>2</v>
      </c>
      <c r="L930" s="5"/>
      <c r="M930" s="5"/>
      <c r="N930" s="5">
        <v>2.23</v>
      </c>
      <c r="O930" s="5">
        <v>0</v>
      </c>
      <c r="P930" s="106">
        <v>3</v>
      </c>
      <c r="Q930" s="5"/>
      <c r="R930" s="5"/>
      <c r="S930" s="5"/>
      <c r="T930" s="4"/>
      <c r="U930" s="4"/>
      <c r="V930" s="5"/>
      <c r="W930" s="5"/>
      <c r="X930" s="5"/>
      <c r="Y930" s="5"/>
      <c r="Z930" s="4" t="s">
        <v>2777</v>
      </c>
      <c r="AA930" s="107">
        <v>41759</v>
      </c>
      <c r="AB930" s="107">
        <v>41719</v>
      </c>
      <c r="AC930" s="4" t="s">
        <v>35</v>
      </c>
      <c r="AD930" s="4" t="s">
        <v>5559</v>
      </c>
    </row>
    <row r="931" spans="1:30" ht="60.75" x14ac:dyDescent="0.25">
      <c r="A931" s="6">
        <v>2235543</v>
      </c>
      <c r="B931" s="7" t="s">
        <v>2454</v>
      </c>
      <c r="C931" s="7" t="s">
        <v>2457</v>
      </c>
      <c r="D931" s="7" t="s">
        <v>5560</v>
      </c>
      <c r="E931" s="7" t="s">
        <v>5560</v>
      </c>
      <c r="F931" s="7"/>
      <c r="G931" s="7" t="s">
        <v>29</v>
      </c>
      <c r="H931" s="7" t="s">
        <v>22</v>
      </c>
      <c r="I931" s="7" t="s">
        <v>4209</v>
      </c>
      <c r="J931" s="7" t="s">
        <v>28</v>
      </c>
      <c r="K931" s="10">
        <v>2</v>
      </c>
      <c r="L931" s="8"/>
      <c r="M931" s="8"/>
      <c r="N931" s="8">
        <v>1.1100000000000001</v>
      </c>
      <c r="O931" s="8">
        <v>0.03</v>
      </c>
      <c r="P931" s="105">
        <v>1</v>
      </c>
      <c r="Q931" s="8"/>
      <c r="R931" s="8"/>
      <c r="S931" s="8"/>
      <c r="T931" s="7"/>
      <c r="U931" s="4"/>
      <c r="V931" s="5"/>
      <c r="W931" s="5"/>
      <c r="X931" s="5"/>
      <c r="Y931" s="5"/>
      <c r="Z931" s="4" t="s">
        <v>25</v>
      </c>
      <c r="AA931" s="107">
        <v>42154</v>
      </c>
      <c r="AB931" s="107">
        <v>42094</v>
      </c>
      <c r="AC931" s="4" t="s">
        <v>45</v>
      </c>
      <c r="AD931" s="4" t="s">
        <v>5561</v>
      </c>
    </row>
    <row r="932" spans="1:30" ht="108.75" x14ac:dyDescent="0.25">
      <c r="A932" s="3">
        <v>2285052</v>
      </c>
      <c r="B932" s="4" t="s">
        <v>2454</v>
      </c>
      <c r="C932" s="4" t="s">
        <v>2457</v>
      </c>
      <c r="D932" s="4" t="s">
        <v>2458</v>
      </c>
      <c r="E932" s="4" t="s">
        <v>5562</v>
      </c>
      <c r="F932" s="4" t="s">
        <v>2459</v>
      </c>
      <c r="G932" s="4" t="s">
        <v>29</v>
      </c>
      <c r="H932" s="4" t="s">
        <v>22</v>
      </c>
      <c r="I932" s="4" t="s">
        <v>4209</v>
      </c>
      <c r="J932" s="4"/>
      <c r="K932" s="9">
        <v>1</v>
      </c>
      <c r="L932" s="5"/>
      <c r="M932" s="5"/>
      <c r="N932" s="5">
        <v>1.33</v>
      </c>
      <c r="O932" s="5">
        <v>0.01</v>
      </c>
      <c r="P932" s="106">
        <v>5</v>
      </c>
      <c r="Q932" s="5"/>
      <c r="R932" s="5"/>
      <c r="S932" s="5"/>
      <c r="T932" s="4"/>
      <c r="U932" s="4"/>
      <c r="V932" s="5"/>
      <c r="W932" s="5"/>
      <c r="X932" s="5"/>
      <c r="Y932" s="5"/>
      <c r="Z932" s="4" t="s">
        <v>2833</v>
      </c>
      <c r="AA932" s="107">
        <v>42004</v>
      </c>
      <c r="AB932" s="107">
        <v>41872</v>
      </c>
      <c r="AC932" s="4" t="s">
        <v>707</v>
      </c>
      <c r="AD932" s="4" t="s">
        <v>5563</v>
      </c>
    </row>
    <row r="933" spans="1:30" ht="84.75" x14ac:dyDescent="0.25">
      <c r="A933" s="6">
        <v>2320423</v>
      </c>
      <c r="B933" s="7" t="s">
        <v>2454</v>
      </c>
      <c r="C933" s="7" t="s">
        <v>2457</v>
      </c>
      <c r="D933" s="7" t="s">
        <v>5562</v>
      </c>
      <c r="E933" s="7" t="s">
        <v>5562</v>
      </c>
      <c r="F933" s="7" t="s">
        <v>5564</v>
      </c>
      <c r="G933" s="7" t="s">
        <v>29</v>
      </c>
      <c r="H933" s="7" t="s">
        <v>22</v>
      </c>
      <c r="I933" s="7" t="s">
        <v>4209</v>
      </c>
      <c r="J933" s="7" t="s">
        <v>28</v>
      </c>
      <c r="K933" s="10">
        <v>2</v>
      </c>
      <c r="L933" s="8"/>
      <c r="M933" s="8"/>
      <c r="N933" s="8">
        <v>1.38</v>
      </c>
      <c r="O933" s="8"/>
      <c r="P933" s="105">
        <v>3</v>
      </c>
      <c r="Q933" s="8"/>
      <c r="R933" s="8"/>
      <c r="S933" s="8"/>
      <c r="T933" s="7"/>
      <c r="U933" s="4"/>
      <c r="V933" s="5"/>
      <c r="W933" s="5"/>
      <c r="X933" s="5"/>
      <c r="Y933" s="5"/>
      <c r="Z933" s="4" t="s">
        <v>25</v>
      </c>
      <c r="AA933" s="107">
        <v>43216</v>
      </c>
      <c r="AB933" s="107">
        <v>43244</v>
      </c>
      <c r="AC933" s="4" t="s">
        <v>3523</v>
      </c>
      <c r="AD933" s="4" t="s">
        <v>5565</v>
      </c>
    </row>
    <row r="934" spans="1:30" ht="144.75" x14ac:dyDescent="0.25">
      <c r="A934" s="3">
        <v>2198573</v>
      </c>
      <c r="B934" s="4" t="s">
        <v>2454</v>
      </c>
      <c r="C934" s="4" t="s">
        <v>2457</v>
      </c>
      <c r="D934" s="4" t="s">
        <v>2458</v>
      </c>
      <c r="E934" s="4" t="s">
        <v>5566</v>
      </c>
      <c r="F934" s="4"/>
      <c r="G934" s="4" t="s">
        <v>29</v>
      </c>
      <c r="H934" s="4" t="s">
        <v>22</v>
      </c>
      <c r="I934" s="4" t="s">
        <v>4209</v>
      </c>
      <c r="J934" s="4" t="s">
        <v>28</v>
      </c>
      <c r="K934" s="9">
        <v>4</v>
      </c>
      <c r="L934" s="5"/>
      <c r="M934" s="5"/>
      <c r="N934" s="5">
        <v>2.65</v>
      </c>
      <c r="O934" s="5">
        <v>0.01</v>
      </c>
      <c r="P934" s="106">
        <v>4</v>
      </c>
      <c r="Q934" s="5"/>
      <c r="R934" s="5"/>
      <c r="S934" s="5"/>
      <c r="T934" s="4"/>
      <c r="U934" s="4"/>
      <c r="V934" s="5"/>
      <c r="W934" s="5"/>
      <c r="X934" s="5"/>
      <c r="Y934" s="5"/>
      <c r="Z934" s="4" t="s">
        <v>2779</v>
      </c>
      <c r="AA934" s="107">
        <v>41455</v>
      </c>
      <c r="AB934" s="107">
        <v>41621</v>
      </c>
      <c r="AC934" s="4" t="s">
        <v>35</v>
      </c>
      <c r="AD934" s="4" t="s">
        <v>5567</v>
      </c>
    </row>
    <row r="935" spans="1:30" ht="60.75" x14ac:dyDescent="0.25">
      <c r="A935" s="6">
        <v>2285376</v>
      </c>
      <c r="B935" s="7" t="s">
        <v>2454</v>
      </c>
      <c r="C935" s="7" t="s">
        <v>2457</v>
      </c>
      <c r="D935" s="7" t="s">
        <v>5566</v>
      </c>
      <c r="E935" s="7" t="s">
        <v>5566</v>
      </c>
      <c r="F935" s="7"/>
      <c r="G935" s="7" t="s">
        <v>29</v>
      </c>
      <c r="H935" s="7" t="s">
        <v>22</v>
      </c>
      <c r="I935" s="7" t="s">
        <v>4209</v>
      </c>
      <c r="J935" s="7" t="s">
        <v>28</v>
      </c>
      <c r="K935" s="10">
        <v>5</v>
      </c>
      <c r="L935" s="8"/>
      <c r="M935" s="8"/>
      <c r="N935" s="8">
        <v>2.2400000000000002</v>
      </c>
      <c r="O935" s="8">
        <v>0</v>
      </c>
      <c r="P935" s="105">
        <v>1</v>
      </c>
      <c r="Q935" s="8"/>
      <c r="R935" s="8"/>
      <c r="S935" s="8"/>
      <c r="T935" s="7"/>
      <c r="U935" s="4"/>
      <c r="V935" s="5"/>
      <c r="W935" s="5"/>
      <c r="X935" s="5"/>
      <c r="Y935" s="5"/>
      <c r="Z935" s="4" t="s">
        <v>25</v>
      </c>
      <c r="AA935" s="107">
        <v>42719</v>
      </c>
      <c r="AB935" s="107">
        <v>42706</v>
      </c>
      <c r="AC935" s="4" t="s">
        <v>45</v>
      </c>
      <c r="AD935" s="4" t="s">
        <v>5568</v>
      </c>
    </row>
    <row r="936" spans="1:30" ht="60.75" x14ac:dyDescent="0.25">
      <c r="A936" s="3">
        <v>2285378</v>
      </c>
      <c r="B936" s="4" t="s">
        <v>2454</v>
      </c>
      <c r="C936" s="4" t="s">
        <v>2457</v>
      </c>
      <c r="D936" s="4" t="s">
        <v>2460</v>
      </c>
      <c r="E936" s="4" t="s">
        <v>2460</v>
      </c>
      <c r="F936" s="4"/>
      <c r="G936" s="4" t="s">
        <v>29</v>
      </c>
      <c r="H936" s="4" t="s">
        <v>22</v>
      </c>
      <c r="I936" s="4" t="s">
        <v>4209</v>
      </c>
      <c r="J936" s="4" t="s">
        <v>28</v>
      </c>
      <c r="K936" s="9">
        <v>5</v>
      </c>
      <c r="L936" s="5"/>
      <c r="M936" s="5"/>
      <c r="N936" s="5">
        <v>2.2400000000000002</v>
      </c>
      <c r="O936" s="5">
        <v>0</v>
      </c>
      <c r="P936" s="106">
        <v>1</v>
      </c>
      <c r="Q936" s="5"/>
      <c r="R936" s="5"/>
      <c r="S936" s="5"/>
      <c r="T936" s="4"/>
      <c r="U936" s="4"/>
      <c r="V936" s="5"/>
      <c r="W936" s="5"/>
      <c r="X936" s="5"/>
      <c r="Y936" s="5"/>
      <c r="Z936" s="4" t="s">
        <v>25</v>
      </c>
      <c r="AA936" s="107">
        <v>42719</v>
      </c>
      <c r="AB936" s="107">
        <v>42706</v>
      </c>
      <c r="AC936" s="4" t="s">
        <v>45</v>
      </c>
      <c r="AD936" s="4" t="s">
        <v>5569</v>
      </c>
    </row>
    <row r="937" spans="1:30" ht="144.75" x14ac:dyDescent="0.25">
      <c r="A937" s="6">
        <v>2198574</v>
      </c>
      <c r="B937" s="7" t="s">
        <v>2454</v>
      </c>
      <c r="C937" s="7" t="s">
        <v>2457</v>
      </c>
      <c r="D937" s="7" t="s">
        <v>2458</v>
      </c>
      <c r="E937" s="7" t="s">
        <v>5570</v>
      </c>
      <c r="F937" s="7"/>
      <c r="G937" s="7" t="s">
        <v>29</v>
      </c>
      <c r="H937" s="7" t="s">
        <v>3426</v>
      </c>
      <c r="I937" s="7" t="s">
        <v>4209</v>
      </c>
      <c r="J937" s="7" t="s">
        <v>28</v>
      </c>
      <c r="K937" s="10">
        <v>3</v>
      </c>
      <c r="L937" s="8"/>
      <c r="M937" s="8"/>
      <c r="N937" s="8">
        <v>2.83</v>
      </c>
      <c r="O937" s="8">
        <v>0.01</v>
      </c>
      <c r="P937" s="105">
        <v>3</v>
      </c>
      <c r="Q937" s="8"/>
      <c r="R937" s="8"/>
      <c r="S937" s="8"/>
      <c r="T937" s="7"/>
      <c r="U937" s="4"/>
      <c r="V937" s="5"/>
      <c r="W937" s="5"/>
      <c r="X937" s="5"/>
      <c r="Y937" s="5"/>
      <c r="Z937" s="4" t="s">
        <v>2779</v>
      </c>
      <c r="AA937" s="107">
        <v>41455</v>
      </c>
      <c r="AB937" s="107">
        <v>41621</v>
      </c>
      <c r="AC937" s="4" t="s">
        <v>35</v>
      </c>
      <c r="AD937" s="4" t="s">
        <v>5571</v>
      </c>
    </row>
    <row r="938" spans="1:30" ht="60.75" x14ac:dyDescent="0.25">
      <c r="A938" s="3">
        <v>2285377</v>
      </c>
      <c r="B938" s="4" t="s">
        <v>2454</v>
      </c>
      <c r="C938" s="4" t="s">
        <v>2457</v>
      </c>
      <c r="D938" s="4" t="s">
        <v>5570</v>
      </c>
      <c r="E938" s="4" t="s">
        <v>5570</v>
      </c>
      <c r="F938" s="4"/>
      <c r="G938" s="4" t="s">
        <v>29</v>
      </c>
      <c r="H938" s="4" t="s">
        <v>22</v>
      </c>
      <c r="I938" s="4" t="s">
        <v>4209</v>
      </c>
      <c r="J938" s="4" t="s">
        <v>28</v>
      </c>
      <c r="K938" s="9">
        <v>5</v>
      </c>
      <c r="L938" s="5"/>
      <c r="M938" s="5"/>
      <c r="N938" s="5">
        <v>1.75</v>
      </c>
      <c r="O938" s="5">
        <v>0</v>
      </c>
      <c r="P938" s="106">
        <v>1</v>
      </c>
      <c r="Q938" s="5"/>
      <c r="R938" s="5"/>
      <c r="S938" s="5"/>
      <c r="T938" s="4"/>
      <c r="U938" s="4"/>
      <c r="V938" s="5"/>
      <c r="W938" s="5"/>
      <c r="X938" s="5"/>
      <c r="Y938" s="5"/>
      <c r="Z938" s="4" t="s">
        <v>25</v>
      </c>
      <c r="AA938" s="107">
        <v>42719</v>
      </c>
      <c r="AB938" s="107">
        <v>42706</v>
      </c>
      <c r="AC938" s="4" t="s">
        <v>45</v>
      </c>
      <c r="AD938" s="4" t="s">
        <v>5572</v>
      </c>
    </row>
    <row r="939" spans="1:30" ht="60.75" x14ac:dyDescent="0.25">
      <c r="A939" s="6">
        <v>2285379</v>
      </c>
      <c r="B939" s="7" t="s">
        <v>2454</v>
      </c>
      <c r="C939" s="7" t="s">
        <v>2457</v>
      </c>
      <c r="D939" s="7" t="s">
        <v>2461</v>
      </c>
      <c r="E939" s="7" t="s">
        <v>2461</v>
      </c>
      <c r="F939" s="7"/>
      <c r="G939" s="7" t="s">
        <v>29</v>
      </c>
      <c r="H939" s="7" t="s">
        <v>22</v>
      </c>
      <c r="I939" s="7" t="s">
        <v>4209</v>
      </c>
      <c r="J939" s="7" t="s">
        <v>28</v>
      </c>
      <c r="K939" s="10">
        <v>5</v>
      </c>
      <c r="L939" s="8"/>
      <c r="M939" s="8"/>
      <c r="N939" s="8">
        <v>1.75</v>
      </c>
      <c r="O939" s="8">
        <v>0</v>
      </c>
      <c r="P939" s="105">
        <v>1</v>
      </c>
      <c r="Q939" s="8"/>
      <c r="R939" s="8"/>
      <c r="S939" s="8"/>
      <c r="T939" s="7"/>
      <c r="U939" s="4"/>
      <c r="V939" s="5"/>
      <c r="W939" s="5"/>
      <c r="X939" s="5"/>
      <c r="Y939" s="5"/>
      <c r="Z939" s="4" t="s">
        <v>25</v>
      </c>
      <c r="AA939" s="107">
        <v>42719</v>
      </c>
      <c r="AB939" s="107">
        <v>42706</v>
      </c>
      <c r="AC939" s="4" t="s">
        <v>45</v>
      </c>
      <c r="AD939" s="4" t="s">
        <v>5573</v>
      </c>
    </row>
    <row r="940" spans="1:30" ht="60.75" x14ac:dyDescent="0.25">
      <c r="A940" s="3">
        <v>2239301</v>
      </c>
      <c r="B940" s="4" t="s">
        <v>2454</v>
      </c>
      <c r="C940" s="4" t="s">
        <v>2457</v>
      </c>
      <c r="D940" s="4" t="s">
        <v>5574</v>
      </c>
      <c r="E940" s="4" t="s">
        <v>5574</v>
      </c>
      <c r="F940" s="4"/>
      <c r="G940" s="4" t="s">
        <v>29</v>
      </c>
      <c r="H940" s="4" t="s">
        <v>22</v>
      </c>
      <c r="I940" s="4" t="s">
        <v>4209</v>
      </c>
      <c r="J940" s="4" t="s">
        <v>28</v>
      </c>
      <c r="K940" s="9">
        <v>2</v>
      </c>
      <c r="L940" s="5"/>
      <c r="M940" s="5"/>
      <c r="N940" s="5">
        <v>2.57</v>
      </c>
      <c r="O940" s="5">
        <v>0</v>
      </c>
      <c r="P940" s="106">
        <v>1</v>
      </c>
      <c r="Q940" s="5"/>
      <c r="R940" s="5"/>
      <c r="S940" s="5"/>
      <c r="T940" s="4"/>
      <c r="U940" s="4"/>
      <c r="V940" s="5"/>
      <c r="W940" s="5"/>
      <c r="X940" s="5"/>
      <c r="Y940" s="5"/>
      <c r="Z940" s="4" t="s">
        <v>25</v>
      </c>
      <c r="AA940" s="107">
        <v>42154</v>
      </c>
      <c r="AB940" s="107">
        <v>42135</v>
      </c>
      <c r="AC940" s="4" t="s">
        <v>45</v>
      </c>
      <c r="AD940" s="4" t="s">
        <v>5575</v>
      </c>
    </row>
    <row r="941" spans="1:30" ht="60.75" x14ac:dyDescent="0.25">
      <c r="A941" s="6">
        <v>2239300</v>
      </c>
      <c r="B941" s="7" t="s">
        <v>2454</v>
      </c>
      <c r="C941" s="7" t="s">
        <v>2457</v>
      </c>
      <c r="D941" s="7" t="s">
        <v>2462</v>
      </c>
      <c r="E941" s="7" t="s">
        <v>2462</v>
      </c>
      <c r="F941" s="7"/>
      <c r="G941" s="7" t="s">
        <v>29</v>
      </c>
      <c r="H941" s="7" t="s">
        <v>22</v>
      </c>
      <c r="I941" s="7" t="s">
        <v>4209</v>
      </c>
      <c r="J941" s="7" t="s">
        <v>28</v>
      </c>
      <c r="K941" s="10">
        <v>2</v>
      </c>
      <c r="L941" s="8"/>
      <c r="M941" s="8"/>
      <c r="N941" s="8">
        <v>2.57</v>
      </c>
      <c r="O941" s="8">
        <v>0</v>
      </c>
      <c r="P941" s="105">
        <v>1</v>
      </c>
      <c r="Q941" s="8"/>
      <c r="R941" s="8"/>
      <c r="S941" s="8"/>
      <c r="T941" s="7"/>
      <c r="U941" s="4"/>
      <c r="V941" s="5"/>
      <c r="W941" s="5"/>
      <c r="X941" s="5"/>
      <c r="Y941" s="5"/>
      <c r="Z941" s="4" t="s">
        <v>25</v>
      </c>
      <c r="AA941" s="107">
        <v>42154</v>
      </c>
      <c r="AB941" s="107">
        <v>42135</v>
      </c>
      <c r="AC941" s="4" t="s">
        <v>45</v>
      </c>
      <c r="AD941" s="4" t="s">
        <v>5576</v>
      </c>
    </row>
    <row r="942" spans="1:30" ht="72.75" x14ac:dyDescent="0.25">
      <c r="A942" s="3">
        <v>2307134</v>
      </c>
      <c r="B942" s="4" t="s">
        <v>2454</v>
      </c>
      <c r="C942" s="4" t="s">
        <v>2457</v>
      </c>
      <c r="D942" s="4" t="s">
        <v>2463</v>
      </c>
      <c r="E942" s="4" t="s">
        <v>2463</v>
      </c>
      <c r="F942" s="4" t="s">
        <v>2464</v>
      </c>
      <c r="G942" s="4" t="s">
        <v>29</v>
      </c>
      <c r="H942" s="4" t="s">
        <v>27</v>
      </c>
      <c r="I942" s="4" t="s">
        <v>4209</v>
      </c>
      <c r="J942" s="4" t="s">
        <v>28</v>
      </c>
      <c r="K942" s="9">
        <v>2</v>
      </c>
      <c r="L942" s="5"/>
      <c r="M942" s="5"/>
      <c r="N942" s="5">
        <v>1.55</v>
      </c>
      <c r="O942" s="5">
        <v>0.08</v>
      </c>
      <c r="P942" s="106">
        <v>5</v>
      </c>
      <c r="Q942" s="5"/>
      <c r="R942" s="5"/>
      <c r="S942" s="5"/>
      <c r="T942" s="4"/>
      <c r="U942" s="4"/>
      <c r="V942" s="5"/>
      <c r="W942" s="5"/>
      <c r="X942" s="5"/>
      <c r="Y942" s="5"/>
      <c r="Z942" s="4" t="s">
        <v>33</v>
      </c>
      <c r="AA942" s="107">
        <v>42339</v>
      </c>
      <c r="AB942" s="107">
        <v>42353</v>
      </c>
      <c r="AC942" s="4" t="s">
        <v>707</v>
      </c>
      <c r="AD942" s="4" t="s">
        <v>5577</v>
      </c>
    </row>
    <row r="943" spans="1:30" ht="108.75" x14ac:dyDescent="0.25">
      <c r="A943" s="6">
        <v>2206637</v>
      </c>
      <c r="B943" s="7" t="s">
        <v>2454</v>
      </c>
      <c r="C943" s="7" t="s">
        <v>2457</v>
      </c>
      <c r="D943" s="7" t="s">
        <v>2465</v>
      </c>
      <c r="E943" s="7" t="s">
        <v>2466</v>
      </c>
      <c r="F943" s="7" t="s">
        <v>2467</v>
      </c>
      <c r="G943" s="7" t="s">
        <v>29</v>
      </c>
      <c r="H943" s="7" t="s">
        <v>27</v>
      </c>
      <c r="I943" s="7" t="s">
        <v>3981</v>
      </c>
      <c r="J943" s="7" t="s">
        <v>28</v>
      </c>
      <c r="K943" s="10">
        <v>20</v>
      </c>
      <c r="L943" s="8"/>
      <c r="M943" s="8"/>
      <c r="N943" s="8">
        <v>1.67</v>
      </c>
      <c r="O943" s="8">
        <v>0</v>
      </c>
      <c r="P943" s="105">
        <v>2</v>
      </c>
      <c r="Q943" s="8"/>
      <c r="R943" s="8"/>
      <c r="S943" s="8"/>
      <c r="T943" s="7"/>
      <c r="U943" s="4"/>
      <c r="V943" s="5"/>
      <c r="W943" s="5"/>
      <c r="X943" s="5"/>
      <c r="Y943" s="5"/>
      <c r="Z943" s="4" t="s">
        <v>57</v>
      </c>
      <c r="AA943" s="107">
        <v>41759</v>
      </c>
      <c r="AB943" s="107">
        <v>41719</v>
      </c>
      <c r="AC943" s="4" t="s">
        <v>35</v>
      </c>
      <c r="AD943" s="4" t="s">
        <v>5578</v>
      </c>
    </row>
    <row r="944" spans="1:30" ht="60.75" x14ac:dyDescent="0.25">
      <c r="A944" s="3">
        <v>2239302</v>
      </c>
      <c r="B944" s="4" t="s">
        <v>2454</v>
      </c>
      <c r="C944" s="4" t="s">
        <v>2468</v>
      </c>
      <c r="D944" s="4" t="s">
        <v>5579</v>
      </c>
      <c r="E944" s="4" t="s">
        <v>5579</v>
      </c>
      <c r="F944" s="4"/>
      <c r="G944" s="4" t="s">
        <v>29</v>
      </c>
      <c r="H944" s="4" t="s">
        <v>22</v>
      </c>
      <c r="I944" s="4" t="s">
        <v>4209</v>
      </c>
      <c r="J944" s="4" t="s">
        <v>28</v>
      </c>
      <c r="K944" s="9">
        <v>2</v>
      </c>
      <c r="L944" s="5"/>
      <c r="M944" s="5"/>
      <c r="N944" s="5">
        <v>2.57</v>
      </c>
      <c r="O944" s="5">
        <v>0</v>
      </c>
      <c r="P944" s="106">
        <v>1</v>
      </c>
      <c r="Q944" s="5"/>
      <c r="R944" s="5"/>
      <c r="S944" s="5"/>
      <c r="T944" s="4"/>
      <c r="U944" s="4"/>
      <c r="V944" s="5"/>
      <c r="W944" s="5"/>
      <c r="X944" s="5"/>
      <c r="Y944" s="5"/>
      <c r="Z944" s="4" t="s">
        <v>25</v>
      </c>
      <c r="AA944" s="107">
        <v>42154</v>
      </c>
      <c r="AB944" s="107">
        <v>42135</v>
      </c>
      <c r="AC944" s="4" t="s">
        <v>45</v>
      </c>
      <c r="AD944" s="4" t="s">
        <v>5580</v>
      </c>
    </row>
    <row r="945" spans="1:30" ht="168.75" x14ac:dyDescent="0.25">
      <c r="A945" s="6">
        <v>2306707</v>
      </c>
      <c r="B945" s="7" t="s">
        <v>5581</v>
      </c>
      <c r="C945" s="7" t="s">
        <v>2469</v>
      </c>
      <c r="D945" s="7" t="s">
        <v>2470</v>
      </c>
      <c r="E945" s="7" t="s">
        <v>2470</v>
      </c>
      <c r="F945" s="7" t="s">
        <v>2471</v>
      </c>
      <c r="G945" s="7" t="s">
        <v>29</v>
      </c>
      <c r="H945" s="7" t="s">
        <v>27</v>
      </c>
      <c r="I945" s="7" t="s">
        <v>3981</v>
      </c>
      <c r="J945" s="7"/>
      <c r="K945" s="10">
        <v>16</v>
      </c>
      <c r="L945" s="8"/>
      <c r="M945" s="8"/>
      <c r="N945" s="8">
        <v>1.2</v>
      </c>
      <c r="O945" s="8">
        <v>0</v>
      </c>
      <c r="P945" s="105">
        <v>0</v>
      </c>
      <c r="Q945" s="8"/>
      <c r="R945" s="8"/>
      <c r="S945" s="8"/>
      <c r="T945" s="7"/>
      <c r="U945" s="4"/>
      <c r="V945" s="5"/>
      <c r="W945" s="5"/>
      <c r="X945" s="5"/>
      <c r="Y945" s="5"/>
      <c r="Z945" s="4" t="s">
        <v>4185</v>
      </c>
      <c r="AA945" s="107">
        <v>43040</v>
      </c>
      <c r="AB945" s="107">
        <v>41600</v>
      </c>
      <c r="AC945" s="4" t="s">
        <v>26</v>
      </c>
      <c r="AD945" s="4" t="s">
        <v>5582</v>
      </c>
    </row>
    <row r="946" spans="1:30" ht="348.75" x14ac:dyDescent="0.25">
      <c r="A946" s="3">
        <v>2306702</v>
      </c>
      <c r="B946" s="4" t="s">
        <v>5581</v>
      </c>
      <c r="C946" s="4" t="s">
        <v>2469</v>
      </c>
      <c r="D946" s="4" t="s">
        <v>2472</v>
      </c>
      <c r="E946" s="4" t="s">
        <v>2472</v>
      </c>
      <c r="F946" s="5" t="s">
        <v>2473</v>
      </c>
      <c r="G946" s="4" t="s">
        <v>29</v>
      </c>
      <c r="H946" s="4" t="s">
        <v>27</v>
      </c>
      <c r="I946" s="4" t="s">
        <v>3981</v>
      </c>
      <c r="J946" s="4"/>
      <c r="K946" s="9">
        <v>13</v>
      </c>
      <c r="L946" s="5"/>
      <c r="M946" s="5"/>
      <c r="N946" s="5">
        <v>0.6</v>
      </c>
      <c r="O946" s="5">
        <v>0</v>
      </c>
      <c r="P946" s="106">
        <v>0</v>
      </c>
      <c r="Q946" s="5"/>
      <c r="R946" s="5"/>
      <c r="S946" s="5"/>
      <c r="T946" s="4"/>
      <c r="U946" s="4"/>
      <c r="V946" s="5"/>
      <c r="W946" s="5"/>
      <c r="X946" s="5"/>
      <c r="Y946" s="5"/>
      <c r="Z946" s="4" t="s">
        <v>4150</v>
      </c>
      <c r="AA946" s="107">
        <v>43052</v>
      </c>
      <c r="AB946" s="107">
        <v>41592</v>
      </c>
      <c r="AC946" s="4" t="s">
        <v>26</v>
      </c>
      <c r="AD946" s="4" t="s">
        <v>5583</v>
      </c>
    </row>
    <row r="947" spans="1:30" ht="120.75" x14ac:dyDescent="0.25">
      <c r="A947" s="6">
        <v>2306728</v>
      </c>
      <c r="B947" s="7" t="s">
        <v>5581</v>
      </c>
      <c r="C947" s="7" t="s">
        <v>2469</v>
      </c>
      <c r="D947" s="7" t="s">
        <v>2474</v>
      </c>
      <c r="E947" s="7" t="s">
        <v>2475</v>
      </c>
      <c r="F947" s="7" t="s">
        <v>2476</v>
      </c>
      <c r="G947" s="7" t="s">
        <v>29</v>
      </c>
      <c r="H947" s="7" t="s">
        <v>27</v>
      </c>
      <c r="I947" s="7" t="s">
        <v>3981</v>
      </c>
      <c r="J947" s="7"/>
      <c r="K947" s="10">
        <v>13</v>
      </c>
      <c r="L947" s="8"/>
      <c r="M947" s="8"/>
      <c r="N947" s="8">
        <v>0.6</v>
      </c>
      <c r="O947" s="8">
        <v>0</v>
      </c>
      <c r="P947" s="105">
        <v>0</v>
      </c>
      <c r="Q947" s="8"/>
      <c r="R947" s="8"/>
      <c r="S947" s="8"/>
      <c r="T947" s="7"/>
      <c r="U947" s="4"/>
      <c r="V947" s="5"/>
      <c r="W947" s="5"/>
      <c r="X947" s="5"/>
      <c r="Y947" s="5"/>
      <c r="Z947" s="4" t="s">
        <v>4150</v>
      </c>
      <c r="AA947" s="107">
        <v>43040</v>
      </c>
      <c r="AB947" s="107">
        <v>41592</v>
      </c>
      <c r="AC947" s="4" t="s">
        <v>26</v>
      </c>
      <c r="AD947" s="4" t="s">
        <v>5584</v>
      </c>
    </row>
    <row r="948" spans="1:30" ht="120.75" x14ac:dyDescent="0.25">
      <c r="A948" s="3">
        <v>2306739</v>
      </c>
      <c r="B948" s="4" t="s">
        <v>5581</v>
      </c>
      <c r="C948" s="4" t="s">
        <v>2469</v>
      </c>
      <c r="D948" s="4" t="s">
        <v>2477</v>
      </c>
      <c r="E948" s="4" t="s">
        <v>2477</v>
      </c>
      <c r="F948" s="4" t="s">
        <v>2478</v>
      </c>
      <c r="G948" s="4" t="s">
        <v>29</v>
      </c>
      <c r="H948" s="4" t="s">
        <v>27</v>
      </c>
      <c r="I948" s="4" t="s">
        <v>3981</v>
      </c>
      <c r="J948" s="4"/>
      <c r="K948" s="9">
        <v>16</v>
      </c>
      <c r="L948" s="5"/>
      <c r="M948" s="5"/>
      <c r="N948" s="5">
        <v>1.5</v>
      </c>
      <c r="O948" s="5">
        <v>0</v>
      </c>
      <c r="P948" s="106">
        <v>0</v>
      </c>
      <c r="Q948" s="5"/>
      <c r="R948" s="5"/>
      <c r="S948" s="5"/>
      <c r="T948" s="4"/>
      <c r="U948" s="4"/>
      <c r="V948" s="5"/>
      <c r="W948" s="5"/>
      <c r="X948" s="5"/>
      <c r="Y948" s="5"/>
      <c r="Z948" s="4" t="s">
        <v>4185</v>
      </c>
      <c r="AA948" s="107">
        <v>43040</v>
      </c>
      <c r="AB948" s="107">
        <v>41592</v>
      </c>
      <c r="AC948" s="4" t="s">
        <v>26</v>
      </c>
      <c r="AD948" s="4" t="s">
        <v>5585</v>
      </c>
    </row>
    <row r="949" spans="1:30" ht="96.75" x14ac:dyDescent="0.25">
      <c r="A949" s="6">
        <v>2267773</v>
      </c>
      <c r="B949" s="7" t="s">
        <v>5581</v>
      </c>
      <c r="C949" s="7" t="s">
        <v>2479</v>
      </c>
      <c r="D949" s="7" t="s">
        <v>5586</v>
      </c>
      <c r="E949" s="7" t="s">
        <v>5586</v>
      </c>
      <c r="F949" s="7"/>
      <c r="G949" s="7" t="s">
        <v>29</v>
      </c>
      <c r="H949" s="7" t="s">
        <v>27</v>
      </c>
      <c r="I949" s="7" t="s">
        <v>3981</v>
      </c>
      <c r="J949" s="7" t="s">
        <v>28</v>
      </c>
      <c r="K949" s="10">
        <v>29</v>
      </c>
      <c r="L949" s="8"/>
      <c r="M949" s="8"/>
      <c r="N949" s="8">
        <v>3.1</v>
      </c>
      <c r="O949" s="8">
        <v>0</v>
      </c>
      <c r="P949" s="105">
        <v>10</v>
      </c>
      <c r="Q949" s="8"/>
      <c r="R949" s="8"/>
      <c r="S949" s="8"/>
      <c r="T949" s="7"/>
      <c r="U949" s="4"/>
      <c r="V949" s="5"/>
      <c r="W949" s="5"/>
      <c r="X949" s="5"/>
      <c r="Y949" s="5"/>
      <c r="Z949" s="4" t="s">
        <v>31</v>
      </c>
      <c r="AA949" s="107">
        <v>41456</v>
      </c>
      <c r="AB949" s="107">
        <v>41438</v>
      </c>
      <c r="AC949" s="4" t="s">
        <v>40</v>
      </c>
      <c r="AD949" s="4" t="s">
        <v>5587</v>
      </c>
    </row>
    <row r="950" spans="1:30" ht="72.75" x14ac:dyDescent="0.25">
      <c r="A950" s="3">
        <v>2267820</v>
      </c>
      <c r="B950" s="4" t="s">
        <v>5581</v>
      </c>
      <c r="C950" s="4" t="s">
        <v>2479</v>
      </c>
      <c r="D950" s="4" t="s">
        <v>5586</v>
      </c>
      <c r="E950" s="4" t="s">
        <v>5586</v>
      </c>
      <c r="F950" s="4"/>
      <c r="G950" s="4" t="s">
        <v>29</v>
      </c>
      <c r="H950" s="4" t="s">
        <v>27</v>
      </c>
      <c r="I950" s="4" t="s">
        <v>3981</v>
      </c>
      <c r="J950" s="4" t="s">
        <v>28</v>
      </c>
      <c r="K950" s="9">
        <v>29</v>
      </c>
      <c r="L950" s="5"/>
      <c r="M950" s="5"/>
      <c r="N950" s="5">
        <v>2.8</v>
      </c>
      <c r="O950" s="5">
        <v>0</v>
      </c>
      <c r="P950" s="106">
        <v>10</v>
      </c>
      <c r="Q950" s="5"/>
      <c r="R950" s="5"/>
      <c r="S950" s="5"/>
      <c r="T950" s="4"/>
      <c r="U950" s="4"/>
      <c r="V950" s="5"/>
      <c r="W950" s="5"/>
      <c r="X950" s="5"/>
      <c r="Y950" s="5"/>
      <c r="Z950" s="4" t="s">
        <v>33</v>
      </c>
      <c r="AA950" s="107">
        <v>41456</v>
      </c>
      <c r="AB950" s="107">
        <v>41438</v>
      </c>
      <c r="AC950" s="4" t="s">
        <v>40</v>
      </c>
      <c r="AD950" s="4" t="s">
        <v>5588</v>
      </c>
    </row>
    <row r="951" spans="1:30" ht="72.75" x14ac:dyDescent="0.25">
      <c r="A951" s="6">
        <v>2267826</v>
      </c>
      <c r="B951" s="7" t="s">
        <v>5581</v>
      </c>
      <c r="C951" s="7" t="s">
        <v>2479</v>
      </c>
      <c r="D951" s="7" t="s">
        <v>5586</v>
      </c>
      <c r="E951" s="7" t="s">
        <v>5586</v>
      </c>
      <c r="F951" s="7"/>
      <c r="G951" s="7" t="s">
        <v>29</v>
      </c>
      <c r="H951" s="7" t="s">
        <v>27</v>
      </c>
      <c r="I951" s="7" t="s">
        <v>3981</v>
      </c>
      <c r="J951" s="7" t="s">
        <v>28</v>
      </c>
      <c r="K951" s="10">
        <v>29</v>
      </c>
      <c r="L951" s="8"/>
      <c r="M951" s="8"/>
      <c r="N951" s="8">
        <v>2.8</v>
      </c>
      <c r="O951" s="8">
        <v>0</v>
      </c>
      <c r="P951" s="105">
        <v>10</v>
      </c>
      <c r="Q951" s="8"/>
      <c r="R951" s="8"/>
      <c r="S951" s="8"/>
      <c r="T951" s="7"/>
      <c r="U951" s="4"/>
      <c r="V951" s="5"/>
      <c r="W951" s="5"/>
      <c r="X951" s="5"/>
      <c r="Y951" s="5"/>
      <c r="Z951" s="4" t="s">
        <v>4150</v>
      </c>
      <c r="AA951" s="107">
        <v>41456</v>
      </c>
      <c r="AB951" s="107">
        <v>41438</v>
      </c>
      <c r="AC951" s="4" t="s">
        <v>40</v>
      </c>
      <c r="AD951" s="4" t="s">
        <v>5589</v>
      </c>
    </row>
    <row r="952" spans="1:30" ht="84.75" x14ac:dyDescent="0.25">
      <c r="A952" s="3">
        <v>2267827</v>
      </c>
      <c r="B952" s="4" t="s">
        <v>5581</v>
      </c>
      <c r="C952" s="4" t="s">
        <v>2479</v>
      </c>
      <c r="D952" s="4" t="s">
        <v>5586</v>
      </c>
      <c r="E952" s="4" t="s">
        <v>5586</v>
      </c>
      <c r="F952" s="4"/>
      <c r="G952" s="4" t="s">
        <v>29</v>
      </c>
      <c r="H952" s="4" t="s">
        <v>27</v>
      </c>
      <c r="I952" s="4" t="s">
        <v>3981</v>
      </c>
      <c r="J952" s="4" t="s">
        <v>28</v>
      </c>
      <c r="K952" s="9">
        <v>29</v>
      </c>
      <c r="L952" s="5"/>
      <c r="M952" s="5"/>
      <c r="N952" s="5">
        <v>3.3</v>
      </c>
      <c r="O952" s="5">
        <v>0</v>
      </c>
      <c r="P952" s="106">
        <v>10</v>
      </c>
      <c r="Q952" s="5"/>
      <c r="R952" s="5"/>
      <c r="S952" s="5"/>
      <c r="T952" s="4"/>
      <c r="U952" s="4"/>
      <c r="V952" s="5"/>
      <c r="W952" s="5"/>
      <c r="X952" s="5"/>
      <c r="Y952" s="5"/>
      <c r="Z952" s="4" t="s">
        <v>4219</v>
      </c>
      <c r="AA952" s="107">
        <v>41456</v>
      </c>
      <c r="AB952" s="107">
        <v>41438</v>
      </c>
      <c r="AC952" s="4" t="s">
        <v>40</v>
      </c>
      <c r="AD952" s="4" t="s">
        <v>5590</v>
      </c>
    </row>
    <row r="953" spans="1:30" ht="96.75" x14ac:dyDescent="0.25">
      <c r="A953" s="6">
        <v>2267828</v>
      </c>
      <c r="B953" s="7" t="s">
        <v>5581</v>
      </c>
      <c r="C953" s="7" t="s">
        <v>2479</v>
      </c>
      <c r="D953" s="7" t="s">
        <v>5586</v>
      </c>
      <c r="E953" s="7" t="s">
        <v>5586</v>
      </c>
      <c r="F953" s="7"/>
      <c r="G953" s="7" t="s">
        <v>29</v>
      </c>
      <c r="H953" s="7" t="s">
        <v>27</v>
      </c>
      <c r="I953" s="7" t="s">
        <v>3357</v>
      </c>
      <c r="J953" s="7" t="s">
        <v>28</v>
      </c>
      <c r="K953" s="10">
        <v>29</v>
      </c>
      <c r="L953" s="8"/>
      <c r="M953" s="8"/>
      <c r="N953" s="8">
        <v>3.1</v>
      </c>
      <c r="O953" s="8">
        <v>0</v>
      </c>
      <c r="P953" s="105">
        <v>10</v>
      </c>
      <c r="Q953" s="8"/>
      <c r="R953" s="8"/>
      <c r="S953" s="8"/>
      <c r="T953" s="7"/>
      <c r="U953" s="4"/>
      <c r="V953" s="5"/>
      <c r="W953" s="5"/>
      <c r="X953" s="5"/>
      <c r="Y953" s="5"/>
      <c r="Z953" s="4" t="s">
        <v>31</v>
      </c>
      <c r="AA953" s="107">
        <v>41456</v>
      </c>
      <c r="AB953" s="107">
        <v>41438</v>
      </c>
      <c r="AC953" s="4" t="s">
        <v>40</v>
      </c>
      <c r="AD953" s="4" t="s">
        <v>5591</v>
      </c>
    </row>
    <row r="954" spans="1:30" ht="72.75" x14ac:dyDescent="0.25">
      <c r="A954" s="3">
        <v>2267829</v>
      </c>
      <c r="B954" s="4" t="s">
        <v>5581</v>
      </c>
      <c r="C954" s="4" t="s">
        <v>2479</v>
      </c>
      <c r="D954" s="4" t="s">
        <v>5586</v>
      </c>
      <c r="E954" s="4" t="s">
        <v>5586</v>
      </c>
      <c r="F954" s="4"/>
      <c r="G954" s="4" t="s">
        <v>29</v>
      </c>
      <c r="H954" s="4" t="s">
        <v>27</v>
      </c>
      <c r="I954" s="4" t="s">
        <v>3357</v>
      </c>
      <c r="J954" s="4" t="s">
        <v>28</v>
      </c>
      <c r="K954" s="9">
        <v>29</v>
      </c>
      <c r="L954" s="5"/>
      <c r="M954" s="5"/>
      <c r="N954" s="5">
        <v>2.7</v>
      </c>
      <c r="O954" s="5">
        <v>0</v>
      </c>
      <c r="P954" s="106">
        <v>10</v>
      </c>
      <c r="Q954" s="5"/>
      <c r="R954" s="5"/>
      <c r="S954" s="5"/>
      <c r="T954" s="4"/>
      <c r="U954" s="4"/>
      <c r="V954" s="5"/>
      <c r="W954" s="5"/>
      <c r="X954" s="5"/>
      <c r="Y954" s="5"/>
      <c r="Z954" s="4" t="s">
        <v>33</v>
      </c>
      <c r="AA954" s="107">
        <v>41456</v>
      </c>
      <c r="AB954" s="107">
        <v>41438</v>
      </c>
      <c r="AC954" s="4" t="s">
        <v>40</v>
      </c>
      <c r="AD954" s="4" t="s">
        <v>5592</v>
      </c>
    </row>
    <row r="955" spans="1:30" ht="72.75" x14ac:dyDescent="0.25">
      <c r="A955" s="6">
        <v>2267830</v>
      </c>
      <c r="B955" s="7" t="s">
        <v>5581</v>
      </c>
      <c r="C955" s="7" t="s">
        <v>2479</v>
      </c>
      <c r="D955" s="7" t="s">
        <v>5586</v>
      </c>
      <c r="E955" s="7" t="s">
        <v>5586</v>
      </c>
      <c r="F955" s="7"/>
      <c r="G955" s="7" t="s">
        <v>29</v>
      </c>
      <c r="H955" s="7" t="s">
        <v>27</v>
      </c>
      <c r="I955" s="7" t="s">
        <v>3357</v>
      </c>
      <c r="J955" s="7" t="s">
        <v>28</v>
      </c>
      <c r="K955" s="10">
        <v>29</v>
      </c>
      <c r="L955" s="8"/>
      <c r="M955" s="8"/>
      <c r="N955" s="8">
        <v>2.8</v>
      </c>
      <c r="O955" s="8">
        <v>0</v>
      </c>
      <c r="P955" s="105">
        <v>10</v>
      </c>
      <c r="Q955" s="8"/>
      <c r="R955" s="8"/>
      <c r="S955" s="8"/>
      <c r="T955" s="7"/>
      <c r="U955" s="4"/>
      <c r="V955" s="5"/>
      <c r="W955" s="5"/>
      <c r="X955" s="5"/>
      <c r="Y955" s="5"/>
      <c r="Z955" s="4" t="s">
        <v>4150</v>
      </c>
      <c r="AA955" s="107">
        <v>41456</v>
      </c>
      <c r="AB955" s="107">
        <v>41438</v>
      </c>
      <c r="AC955" s="4" t="s">
        <v>40</v>
      </c>
      <c r="AD955" s="4" t="s">
        <v>5593</v>
      </c>
    </row>
    <row r="956" spans="1:30" ht="84.75" x14ac:dyDescent="0.25">
      <c r="A956" s="3">
        <v>2267831</v>
      </c>
      <c r="B956" s="4" t="s">
        <v>5581</v>
      </c>
      <c r="C956" s="4" t="s">
        <v>2479</v>
      </c>
      <c r="D956" s="4" t="s">
        <v>5586</v>
      </c>
      <c r="E956" s="4" t="s">
        <v>5586</v>
      </c>
      <c r="F956" s="4"/>
      <c r="G956" s="4" t="s">
        <v>29</v>
      </c>
      <c r="H956" s="4" t="s">
        <v>27</v>
      </c>
      <c r="I956" s="4" t="s">
        <v>3357</v>
      </c>
      <c r="J956" s="4" t="s">
        <v>28</v>
      </c>
      <c r="K956" s="9">
        <v>29</v>
      </c>
      <c r="L956" s="5"/>
      <c r="M956" s="5"/>
      <c r="N956" s="5">
        <v>3.3</v>
      </c>
      <c r="O956" s="5">
        <v>0</v>
      </c>
      <c r="P956" s="106">
        <v>10</v>
      </c>
      <c r="Q956" s="5"/>
      <c r="R956" s="5"/>
      <c r="S956" s="5"/>
      <c r="T956" s="4"/>
      <c r="U956" s="4"/>
      <c r="V956" s="5"/>
      <c r="W956" s="5"/>
      <c r="X956" s="5"/>
      <c r="Y956" s="5"/>
      <c r="Z956" s="4" t="s">
        <v>4219</v>
      </c>
      <c r="AA956" s="107">
        <v>41456</v>
      </c>
      <c r="AB956" s="107">
        <v>41438</v>
      </c>
      <c r="AC956" s="4" t="s">
        <v>40</v>
      </c>
      <c r="AD956" s="4" t="s">
        <v>5594</v>
      </c>
    </row>
    <row r="957" spans="1:30" ht="264.75" x14ac:dyDescent="0.25">
      <c r="A957" s="6">
        <v>2197348</v>
      </c>
      <c r="B957" s="7" t="s">
        <v>5581</v>
      </c>
      <c r="C957" s="7" t="s">
        <v>2479</v>
      </c>
      <c r="D957" s="7" t="s">
        <v>5595</v>
      </c>
      <c r="E957" s="7" t="s">
        <v>5595</v>
      </c>
      <c r="F957" s="8" t="s">
        <v>5596</v>
      </c>
      <c r="G957" s="7" t="s">
        <v>29</v>
      </c>
      <c r="H957" s="7" t="s">
        <v>27</v>
      </c>
      <c r="I957" s="7" t="s">
        <v>3981</v>
      </c>
      <c r="J957" s="7"/>
      <c r="K957" s="10">
        <v>16</v>
      </c>
      <c r="L957" s="8"/>
      <c r="M957" s="8"/>
      <c r="N957" s="8">
        <v>1.2</v>
      </c>
      <c r="O957" s="8">
        <v>0</v>
      </c>
      <c r="P957" s="105">
        <v>0</v>
      </c>
      <c r="Q957" s="8"/>
      <c r="R957" s="8"/>
      <c r="S957" s="8"/>
      <c r="T957" s="7"/>
      <c r="U957" s="4"/>
      <c r="V957" s="5"/>
      <c r="W957" s="5"/>
      <c r="X957" s="5"/>
      <c r="Y957" s="5"/>
      <c r="Z957" s="4" t="s">
        <v>4185</v>
      </c>
      <c r="AA957" s="107">
        <v>41388</v>
      </c>
      <c r="AB957" s="107">
        <v>41600</v>
      </c>
      <c r="AC957" s="4" t="s">
        <v>26</v>
      </c>
      <c r="AD957" s="4" t="s">
        <v>5597</v>
      </c>
    </row>
    <row r="958" spans="1:30" ht="409.6" x14ac:dyDescent="0.25">
      <c r="A958" s="3">
        <v>2194785</v>
      </c>
      <c r="B958" s="4" t="s">
        <v>5581</v>
      </c>
      <c r="C958" s="4" t="s">
        <v>2479</v>
      </c>
      <c r="D958" s="4" t="s">
        <v>5598</v>
      </c>
      <c r="E958" s="4" t="s">
        <v>5598</v>
      </c>
      <c r="F958" s="5" t="s">
        <v>5599</v>
      </c>
      <c r="G958" s="4" t="s">
        <v>29</v>
      </c>
      <c r="H958" s="4" t="s">
        <v>27</v>
      </c>
      <c r="I958" s="4" t="s">
        <v>3981</v>
      </c>
      <c r="J958" s="4"/>
      <c r="K958" s="9">
        <v>16</v>
      </c>
      <c r="L958" s="5"/>
      <c r="M958" s="5"/>
      <c r="N958" s="5">
        <v>1.5</v>
      </c>
      <c r="O958" s="5">
        <v>0</v>
      </c>
      <c r="P958" s="106">
        <v>0</v>
      </c>
      <c r="Q958" s="5"/>
      <c r="R958" s="5"/>
      <c r="S958" s="5"/>
      <c r="T958" s="4"/>
      <c r="U958" s="4"/>
      <c r="V958" s="5"/>
      <c r="W958" s="5"/>
      <c r="X958" s="5"/>
      <c r="Y958" s="5"/>
      <c r="Z958" s="4" t="s">
        <v>4185</v>
      </c>
      <c r="AA958" s="107">
        <v>41037</v>
      </c>
      <c r="AB958" s="107">
        <v>41592</v>
      </c>
      <c r="AC958" s="4" t="s">
        <v>26</v>
      </c>
      <c r="AD958" s="4" t="s">
        <v>5600</v>
      </c>
    </row>
    <row r="959" spans="1:30" ht="144.75" x14ac:dyDescent="0.25">
      <c r="A959" s="6">
        <v>2194444</v>
      </c>
      <c r="B959" s="7" t="s">
        <v>5581</v>
      </c>
      <c r="C959" s="7" t="s">
        <v>2479</v>
      </c>
      <c r="D959" s="7" t="s">
        <v>5601</v>
      </c>
      <c r="E959" s="7" t="s">
        <v>5601</v>
      </c>
      <c r="F959" s="7" t="s">
        <v>5602</v>
      </c>
      <c r="G959" s="7" t="s">
        <v>29</v>
      </c>
      <c r="H959" s="7" t="s">
        <v>27</v>
      </c>
      <c r="I959" s="7" t="s">
        <v>3981</v>
      </c>
      <c r="J959" s="7"/>
      <c r="K959" s="10">
        <v>16</v>
      </c>
      <c r="L959" s="8"/>
      <c r="M959" s="8"/>
      <c r="N959" s="8">
        <v>1.5</v>
      </c>
      <c r="O959" s="8">
        <v>0</v>
      </c>
      <c r="P959" s="105">
        <v>0</v>
      </c>
      <c r="Q959" s="8"/>
      <c r="R959" s="8"/>
      <c r="S959" s="8"/>
      <c r="T959" s="7"/>
      <c r="U959" s="4"/>
      <c r="V959" s="5"/>
      <c r="W959" s="5"/>
      <c r="X959" s="5"/>
      <c r="Y959" s="5"/>
      <c r="Z959" s="4" t="s">
        <v>4185</v>
      </c>
      <c r="AA959" s="107">
        <v>41320</v>
      </c>
      <c r="AB959" s="107">
        <v>41592</v>
      </c>
      <c r="AC959" s="4" t="s">
        <v>26</v>
      </c>
      <c r="AD959" s="4" t="s">
        <v>5603</v>
      </c>
    </row>
    <row r="960" spans="1:30" ht="180.75" x14ac:dyDescent="0.25">
      <c r="A960" s="3">
        <v>2194681</v>
      </c>
      <c r="B960" s="4" t="s">
        <v>5581</v>
      </c>
      <c r="C960" s="4" t="s">
        <v>2479</v>
      </c>
      <c r="D960" s="4" t="s">
        <v>5604</v>
      </c>
      <c r="E960" s="4" t="s">
        <v>5604</v>
      </c>
      <c r="F960" s="4" t="s">
        <v>5605</v>
      </c>
      <c r="G960" s="4" t="s">
        <v>29</v>
      </c>
      <c r="H960" s="4" t="s">
        <v>27</v>
      </c>
      <c r="I960" s="4" t="s">
        <v>3981</v>
      </c>
      <c r="J960" s="4"/>
      <c r="K960" s="9">
        <v>13</v>
      </c>
      <c r="L960" s="5"/>
      <c r="M960" s="5"/>
      <c r="N960" s="5">
        <v>0.6</v>
      </c>
      <c r="O960" s="5">
        <v>0</v>
      </c>
      <c r="P960" s="106">
        <v>0</v>
      </c>
      <c r="Q960" s="5"/>
      <c r="R960" s="5"/>
      <c r="S960" s="5"/>
      <c r="T960" s="4"/>
      <c r="U960" s="4"/>
      <c r="V960" s="5"/>
      <c r="W960" s="5"/>
      <c r="X960" s="5"/>
      <c r="Y960" s="5"/>
      <c r="Z960" s="4" t="s">
        <v>4150</v>
      </c>
      <c r="AA960" s="107">
        <v>41324</v>
      </c>
      <c r="AB960" s="107">
        <v>41592</v>
      </c>
      <c r="AC960" s="4" t="s">
        <v>26</v>
      </c>
      <c r="AD960" s="4" t="s">
        <v>5606</v>
      </c>
    </row>
    <row r="961" spans="1:30" ht="120.75" x14ac:dyDescent="0.25">
      <c r="A961" s="6">
        <v>2267950</v>
      </c>
      <c r="B961" s="7" t="s">
        <v>5581</v>
      </c>
      <c r="C961" s="7" t="s">
        <v>2479</v>
      </c>
      <c r="D961" s="7" t="s">
        <v>5607</v>
      </c>
      <c r="E961" s="7" t="s">
        <v>5607</v>
      </c>
      <c r="F961" s="7" t="s">
        <v>5608</v>
      </c>
      <c r="G961" s="7" t="s">
        <v>29</v>
      </c>
      <c r="H961" s="7" t="s">
        <v>27</v>
      </c>
      <c r="I961" s="7" t="s">
        <v>3981</v>
      </c>
      <c r="J961" s="7" t="s">
        <v>28</v>
      </c>
      <c r="K961" s="10">
        <v>15</v>
      </c>
      <c r="L961" s="8"/>
      <c r="M961" s="8"/>
      <c r="N961" s="8">
        <v>0.9</v>
      </c>
      <c r="O961" s="8">
        <v>0</v>
      </c>
      <c r="P961" s="105">
        <v>0</v>
      </c>
      <c r="Q961" s="8"/>
      <c r="R961" s="8"/>
      <c r="S961" s="8"/>
      <c r="T961" s="7"/>
      <c r="U961" s="4"/>
      <c r="V961" s="5"/>
      <c r="W961" s="5"/>
      <c r="X961" s="5"/>
      <c r="Y961" s="5"/>
      <c r="Z961" s="4" t="s">
        <v>33</v>
      </c>
      <c r="AA961" s="107">
        <v>41414</v>
      </c>
      <c r="AB961" s="107">
        <v>41438</v>
      </c>
      <c r="AC961" s="4" t="s">
        <v>26</v>
      </c>
      <c r="AD961" s="4" t="s">
        <v>5609</v>
      </c>
    </row>
    <row r="962" spans="1:30" ht="120.75" x14ac:dyDescent="0.25">
      <c r="A962" s="3">
        <v>2267951</v>
      </c>
      <c r="B962" s="4" t="s">
        <v>5581</v>
      </c>
      <c r="C962" s="4" t="s">
        <v>2479</v>
      </c>
      <c r="D962" s="4" t="s">
        <v>5607</v>
      </c>
      <c r="E962" s="4" t="s">
        <v>5607</v>
      </c>
      <c r="F962" s="4" t="s">
        <v>5608</v>
      </c>
      <c r="G962" s="4" t="s">
        <v>29</v>
      </c>
      <c r="H962" s="4" t="s">
        <v>27</v>
      </c>
      <c r="I962" s="4" t="s">
        <v>3981</v>
      </c>
      <c r="J962" s="4" t="s">
        <v>28</v>
      </c>
      <c r="K962" s="9">
        <v>15</v>
      </c>
      <c r="L962" s="5"/>
      <c r="M962" s="5"/>
      <c r="N962" s="5">
        <v>1</v>
      </c>
      <c r="O962" s="5">
        <v>0</v>
      </c>
      <c r="P962" s="106">
        <v>0</v>
      </c>
      <c r="Q962" s="5"/>
      <c r="R962" s="5"/>
      <c r="S962" s="5"/>
      <c r="T962" s="4"/>
      <c r="U962" s="4"/>
      <c r="V962" s="5"/>
      <c r="W962" s="5"/>
      <c r="X962" s="5"/>
      <c r="Y962" s="5"/>
      <c r="Z962" s="4" t="s">
        <v>4150</v>
      </c>
      <c r="AA962" s="107">
        <v>41414</v>
      </c>
      <c r="AB962" s="107">
        <v>41438</v>
      </c>
      <c r="AC962" s="4" t="s">
        <v>26</v>
      </c>
      <c r="AD962" s="4" t="s">
        <v>5610</v>
      </c>
    </row>
    <row r="963" spans="1:30" ht="84.75" x14ac:dyDescent="0.25">
      <c r="A963" s="6">
        <v>2270914</v>
      </c>
      <c r="B963" s="7" t="s">
        <v>5581</v>
      </c>
      <c r="C963" s="7" t="s">
        <v>2479</v>
      </c>
      <c r="D963" s="7" t="s">
        <v>2480</v>
      </c>
      <c r="E963" s="7" t="s">
        <v>2480</v>
      </c>
      <c r="F963" s="7" t="s">
        <v>2481</v>
      </c>
      <c r="G963" s="7" t="s">
        <v>29</v>
      </c>
      <c r="H963" s="7" t="s">
        <v>27</v>
      </c>
      <c r="I963" s="7" t="s">
        <v>3981</v>
      </c>
      <c r="J963" s="7" t="s">
        <v>28</v>
      </c>
      <c r="K963" s="10">
        <v>17</v>
      </c>
      <c r="L963" s="8"/>
      <c r="M963" s="8"/>
      <c r="N963" s="8">
        <v>0.82</v>
      </c>
      <c r="O963" s="8">
        <v>0.08</v>
      </c>
      <c r="P963" s="105">
        <v>0</v>
      </c>
      <c r="Q963" s="8"/>
      <c r="R963" s="8"/>
      <c r="S963" s="8"/>
      <c r="T963" s="7"/>
      <c r="U963" s="4"/>
      <c r="V963" s="5"/>
      <c r="W963" s="5"/>
      <c r="X963" s="5"/>
      <c r="Y963" s="5"/>
      <c r="Z963" s="4" t="s">
        <v>33</v>
      </c>
      <c r="AA963" s="107">
        <v>42381</v>
      </c>
      <c r="AB963" s="107">
        <v>42544</v>
      </c>
      <c r="AC963" s="4" t="s">
        <v>3523</v>
      </c>
      <c r="AD963" s="4" t="s">
        <v>5611</v>
      </c>
    </row>
    <row r="964" spans="1:30" ht="96.75" x14ac:dyDescent="0.25">
      <c r="A964" s="3">
        <v>2271047</v>
      </c>
      <c r="B964" s="4" t="s">
        <v>5581</v>
      </c>
      <c r="C964" s="4" t="s">
        <v>2479</v>
      </c>
      <c r="D964" s="4" t="s">
        <v>2482</v>
      </c>
      <c r="E964" s="4" t="s">
        <v>2482</v>
      </c>
      <c r="F964" s="4"/>
      <c r="G964" s="4" t="s">
        <v>29</v>
      </c>
      <c r="H964" s="4" t="s">
        <v>27</v>
      </c>
      <c r="I964" s="4" t="s">
        <v>3981</v>
      </c>
      <c r="J964" s="4" t="s">
        <v>28</v>
      </c>
      <c r="K964" s="9">
        <v>17</v>
      </c>
      <c r="L964" s="5"/>
      <c r="M964" s="5"/>
      <c r="N964" s="5">
        <v>1.4</v>
      </c>
      <c r="O964" s="5">
        <v>0.08</v>
      </c>
      <c r="P964" s="106">
        <v>0</v>
      </c>
      <c r="Q964" s="5"/>
      <c r="R964" s="5"/>
      <c r="S964" s="5"/>
      <c r="T964" s="4"/>
      <c r="U964" s="4"/>
      <c r="V964" s="5"/>
      <c r="W964" s="5"/>
      <c r="X964" s="5"/>
      <c r="Y964" s="5"/>
      <c r="Z964" s="4" t="s">
        <v>31</v>
      </c>
      <c r="AA964" s="107">
        <v>42420</v>
      </c>
      <c r="AB964" s="107">
        <v>42548</v>
      </c>
      <c r="AC964" s="4" t="s">
        <v>3523</v>
      </c>
      <c r="AD964" s="4" t="s">
        <v>5612</v>
      </c>
    </row>
    <row r="965" spans="1:30" ht="409.6" x14ac:dyDescent="0.25">
      <c r="A965" s="6">
        <v>2306705</v>
      </c>
      <c r="B965" s="7" t="s">
        <v>5581</v>
      </c>
      <c r="C965" s="7" t="s">
        <v>2479</v>
      </c>
      <c r="D965" s="7" t="s">
        <v>2483</v>
      </c>
      <c r="E965" s="7" t="s">
        <v>2483</v>
      </c>
      <c r="F965" s="8" t="s">
        <v>2484</v>
      </c>
      <c r="G965" s="7" t="s">
        <v>29</v>
      </c>
      <c r="H965" s="7" t="s">
        <v>27</v>
      </c>
      <c r="I965" s="7" t="s">
        <v>3981</v>
      </c>
      <c r="J965" s="7"/>
      <c r="K965" s="10">
        <v>16</v>
      </c>
      <c r="L965" s="8"/>
      <c r="M965" s="8"/>
      <c r="N965" s="8">
        <v>1.5</v>
      </c>
      <c r="O965" s="8">
        <v>0</v>
      </c>
      <c r="P965" s="105">
        <v>0</v>
      </c>
      <c r="Q965" s="8"/>
      <c r="R965" s="8"/>
      <c r="S965" s="8"/>
      <c r="T965" s="7"/>
      <c r="U965" s="4"/>
      <c r="V965" s="5"/>
      <c r="W965" s="5"/>
      <c r="X965" s="5"/>
      <c r="Y965" s="5"/>
      <c r="Z965" s="4" t="s">
        <v>4185</v>
      </c>
      <c r="AA965" s="107">
        <v>43040</v>
      </c>
      <c r="AB965" s="107">
        <v>41592</v>
      </c>
      <c r="AC965" s="4" t="s">
        <v>26</v>
      </c>
      <c r="AD965" s="4" t="s">
        <v>5613</v>
      </c>
    </row>
    <row r="966" spans="1:30" ht="72.75" x14ac:dyDescent="0.25">
      <c r="A966" s="3">
        <v>2192480</v>
      </c>
      <c r="B966" s="4" t="s">
        <v>2485</v>
      </c>
      <c r="C966" s="4" t="s">
        <v>2486</v>
      </c>
      <c r="D966" s="4" t="s">
        <v>2487</v>
      </c>
      <c r="E966" s="4" t="s">
        <v>2487</v>
      </c>
      <c r="F966" s="4"/>
      <c r="G966" s="4" t="s">
        <v>3954</v>
      </c>
      <c r="H966" s="4" t="s">
        <v>3426</v>
      </c>
      <c r="I966" s="4" t="s">
        <v>3955</v>
      </c>
      <c r="J966" s="4"/>
      <c r="K966" s="9">
        <v>111</v>
      </c>
      <c r="L966" s="5"/>
      <c r="M966" s="5"/>
      <c r="N966" s="5">
        <v>0.01</v>
      </c>
      <c r="O966" s="5">
        <v>0.01</v>
      </c>
      <c r="P966" s="106">
        <v>15</v>
      </c>
      <c r="Q966" s="5"/>
      <c r="R966" s="5"/>
      <c r="S966" s="5"/>
      <c r="T966" s="4"/>
      <c r="U966" s="4"/>
      <c r="V966" s="5"/>
      <c r="W966" s="5"/>
      <c r="X966" s="5"/>
      <c r="Y966" s="5"/>
      <c r="Z966" s="4" t="s">
        <v>2963</v>
      </c>
      <c r="AA966" s="107">
        <v>41640</v>
      </c>
      <c r="AB966" s="107">
        <v>41557</v>
      </c>
      <c r="AC966" s="4" t="s">
        <v>5614</v>
      </c>
      <c r="AD966" s="4" t="s">
        <v>5615</v>
      </c>
    </row>
    <row r="967" spans="1:30" ht="72.75" x14ac:dyDescent="0.25">
      <c r="A967" s="6">
        <v>2192483</v>
      </c>
      <c r="B967" s="7" t="s">
        <v>2485</v>
      </c>
      <c r="C967" s="7" t="s">
        <v>2486</v>
      </c>
      <c r="D967" s="7" t="s">
        <v>2488</v>
      </c>
      <c r="E967" s="7" t="s">
        <v>2488</v>
      </c>
      <c r="F967" s="7" t="s">
        <v>2489</v>
      </c>
      <c r="G967" s="7" t="s">
        <v>4268</v>
      </c>
      <c r="H967" s="7" t="s">
        <v>3426</v>
      </c>
      <c r="I967" s="7" t="s">
        <v>32</v>
      </c>
      <c r="J967" s="7" t="s">
        <v>28</v>
      </c>
      <c r="K967" s="10">
        <v>35</v>
      </c>
      <c r="L967" s="8"/>
      <c r="M967" s="8"/>
      <c r="N967" s="8">
        <v>2.99</v>
      </c>
      <c r="O967" s="8">
        <v>0.02</v>
      </c>
      <c r="P967" s="105">
        <v>60</v>
      </c>
      <c r="Q967" s="8"/>
      <c r="R967" s="8"/>
      <c r="S967" s="8"/>
      <c r="T967" s="7"/>
      <c r="U967" s="4"/>
      <c r="V967" s="5">
        <v>2</v>
      </c>
      <c r="W967" s="5">
        <v>104</v>
      </c>
      <c r="X967" s="5">
        <v>39.1</v>
      </c>
      <c r="Y967" s="5">
        <v>2.2000000000000002</v>
      </c>
      <c r="Z967" s="4" t="s">
        <v>5616</v>
      </c>
      <c r="AA967" s="107">
        <v>41640</v>
      </c>
      <c r="AB967" s="107">
        <v>41842</v>
      </c>
      <c r="AC967" s="4" t="s">
        <v>5614</v>
      </c>
      <c r="AD967" s="4" t="s">
        <v>5617</v>
      </c>
    </row>
    <row r="968" spans="1:30" ht="72.75" x14ac:dyDescent="0.25">
      <c r="A968" s="3">
        <v>2187205</v>
      </c>
      <c r="B968" s="4" t="s">
        <v>2485</v>
      </c>
      <c r="C968" s="4" t="s">
        <v>2486</v>
      </c>
      <c r="D968" s="4" t="s">
        <v>5618</v>
      </c>
      <c r="E968" s="4" t="s">
        <v>5618</v>
      </c>
      <c r="F968" s="4"/>
      <c r="G968" s="4" t="s">
        <v>4268</v>
      </c>
      <c r="H968" s="4" t="s">
        <v>3426</v>
      </c>
      <c r="I968" s="4" t="s">
        <v>32</v>
      </c>
      <c r="J968" s="4" t="s">
        <v>28</v>
      </c>
      <c r="K968" s="9">
        <v>70</v>
      </c>
      <c r="L968" s="5"/>
      <c r="M968" s="5"/>
      <c r="N968" s="5">
        <v>3.06</v>
      </c>
      <c r="O968" s="5"/>
      <c r="P968" s="106">
        <v>60</v>
      </c>
      <c r="Q968" s="5"/>
      <c r="R968" s="5"/>
      <c r="S968" s="5"/>
      <c r="T968" s="4"/>
      <c r="U968" s="4"/>
      <c r="V968" s="5">
        <v>1.1000000000000001</v>
      </c>
      <c r="W968" s="5">
        <v>57.2</v>
      </c>
      <c r="X968" s="5">
        <v>19.8</v>
      </c>
      <c r="Y968" s="5">
        <v>2</v>
      </c>
      <c r="Z968" s="4" t="s">
        <v>5616</v>
      </c>
      <c r="AA968" s="107">
        <v>41487</v>
      </c>
      <c r="AB968" s="107">
        <v>41465</v>
      </c>
      <c r="AC968" s="4" t="s">
        <v>5614</v>
      </c>
      <c r="AD968" s="4" t="s">
        <v>5619</v>
      </c>
    </row>
    <row r="969" spans="1:30" ht="72.75" x14ac:dyDescent="0.25">
      <c r="A969" s="6">
        <v>2192479</v>
      </c>
      <c r="B969" s="7" t="s">
        <v>2485</v>
      </c>
      <c r="C969" s="7" t="s">
        <v>2486</v>
      </c>
      <c r="D969" s="7" t="s">
        <v>2490</v>
      </c>
      <c r="E969" s="7" t="s">
        <v>2490</v>
      </c>
      <c r="F969" s="7"/>
      <c r="G969" s="7" t="s">
        <v>3954</v>
      </c>
      <c r="H969" s="7" t="s">
        <v>3426</v>
      </c>
      <c r="I969" s="7" t="s">
        <v>3955</v>
      </c>
      <c r="J969" s="7"/>
      <c r="K969" s="10">
        <v>57</v>
      </c>
      <c r="L969" s="8"/>
      <c r="M969" s="8"/>
      <c r="N969" s="8">
        <v>0</v>
      </c>
      <c r="O969" s="8">
        <v>0</v>
      </c>
      <c r="P969" s="105">
        <v>15</v>
      </c>
      <c r="Q969" s="8"/>
      <c r="R969" s="8"/>
      <c r="S969" s="8"/>
      <c r="T969" s="7"/>
      <c r="U969" s="4"/>
      <c r="V969" s="5"/>
      <c r="W969" s="5"/>
      <c r="X969" s="5"/>
      <c r="Y969" s="5"/>
      <c r="Z969" s="4" t="s">
        <v>2963</v>
      </c>
      <c r="AA969" s="107">
        <v>41640</v>
      </c>
      <c r="AB969" s="107">
        <v>41557</v>
      </c>
      <c r="AC969" s="4" t="s">
        <v>5614</v>
      </c>
      <c r="AD969" s="4" t="s">
        <v>5620</v>
      </c>
    </row>
    <row r="970" spans="1:30" ht="96.75" x14ac:dyDescent="0.25">
      <c r="A970" s="3">
        <v>2266665</v>
      </c>
      <c r="B970" s="4" t="s">
        <v>2485</v>
      </c>
      <c r="C970" s="4" t="s">
        <v>2486</v>
      </c>
      <c r="D970" s="4" t="s">
        <v>5621</v>
      </c>
      <c r="E970" s="4" t="s">
        <v>5621</v>
      </c>
      <c r="F970" s="4"/>
      <c r="G970" s="4" t="s">
        <v>4268</v>
      </c>
      <c r="H970" s="4" t="s">
        <v>3426</v>
      </c>
      <c r="I970" s="4" t="s">
        <v>32</v>
      </c>
      <c r="J970" s="4" t="s">
        <v>28</v>
      </c>
      <c r="K970" s="9">
        <v>88</v>
      </c>
      <c r="L970" s="5"/>
      <c r="M970" s="5"/>
      <c r="N970" s="5">
        <v>5.45</v>
      </c>
      <c r="O970" s="5"/>
      <c r="P970" s="106">
        <v>60</v>
      </c>
      <c r="Q970" s="5"/>
      <c r="R970" s="5"/>
      <c r="S970" s="5"/>
      <c r="T970" s="4"/>
      <c r="U970" s="4"/>
      <c r="V970" s="5">
        <v>1.3</v>
      </c>
      <c r="W970" s="5">
        <v>67.599999999999994</v>
      </c>
      <c r="X970" s="5">
        <v>22.9</v>
      </c>
      <c r="Y970" s="5">
        <v>1.9</v>
      </c>
      <c r="Z970" s="4" t="s">
        <v>708</v>
      </c>
      <c r="AA970" s="107">
        <v>42522</v>
      </c>
      <c r="AB970" s="107">
        <v>42500</v>
      </c>
      <c r="AC970" s="4" t="s">
        <v>5614</v>
      </c>
      <c r="AD970" s="4" t="s">
        <v>5622</v>
      </c>
    </row>
    <row r="971" spans="1:30" ht="96.75" x14ac:dyDescent="0.25">
      <c r="A971" s="6">
        <v>2266667</v>
      </c>
      <c r="B971" s="7" t="s">
        <v>2485</v>
      </c>
      <c r="C971" s="7" t="s">
        <v>2486</v>
      </c>
      <c r="D971" s="7" t="s">
        <v>5623</v>
      </c>
      <c r="E971" s="7" t="s">
        <v>5623</v>
      </c>
      <c r="F971" s="7"/>
      <c r="G971" s="7" t="s">
        <v>29</v>
      </c>
      <c r="H971" s="7" t="s">
        <v>3426</v>
      </c>
      <c r="I971" s="7" t="s">
        <v>32</v>
      </c>
      <c r="J971" s="7" t="s">
        <v>28</v>
      </c>
      <c r="K971" s="10">
        <v>88</v>
      </c>
      <c r="L971" s="8"/>
      <c r="M971" s="8"/>
      <c r="N971" s="8">
        <v>5.45</v>
      </c>
      <c r="O971" s="8"/>
      <c r="P971" s="105">
        <v>60</v>
      </c>
      <c r="Q971" s="8"/>
      <c r="R971" s="8"/>
      <c r="S971" s="8"/>
      <c r="T971" s="7"/>
      <c r="U971" s="4"/>
      <c r="V971" s="5">
        <v>1.3</v>
      </c>
      <c r="W971" s="5">
        <v>67.599999999999994</v>
      </c>
      <c r="X971" s="5">
        <v>22.9</v>
      </c>
      <c r="Y971" s="5">
        <v>1.9</v>
      </c>
      <c r="Z971" s="4" t="s">
        <v>708</v>
      </c>
      <c r="AA971" s="107">
        <v>42522</v>
      </c>
      <c r="AB971" s="107">
        <v>42500</v>
      </c>
      <c r="AC971" s="4" t="s">
        <v>5614</v>
      </c>
      <c r="AD971" s="4" t="s">
        <v>5624</v>
      </c>
    </row>
    <row r="972" spans="1:30" ht="72.75" x14ac:dyDescent="0.25">
      <c r="A972" s="3">
        <v>2187204</v>
      </c>
      <c r="B972" s="4" t="s">
        <v>2485</v>
      </c>
      <c r="C972" s="4" t="s">
        <v>2486</v>
      </c>
      <c r="D972" s="4" t="s">
        <v>5625</v>
      </c>
      <c r="E972" s="4" t="s">
        <v>5625</v>
      </c>
      <c r="F972" s="4" t="s">
        <v>5626</v>
      </c>
      <c r="G972" s="4" t="s">
        <v>29</v>
      </c>
      <c r="H972" s="4" t="s">
        <v>3426</v>
      </c>
      <c r="I972" s="4" t="s">
        <v>32</v>
      </c>
      <c r="J972" s="4" t="s">
        <v>28</v>
      </c>
      <c r="K972" s="9">
        <v>140</v>
      </c>
      <c r="L972" s="5"/>
      <c r="M972" s="5"/>
      <c r="N972" s="5">
        <v>2.7</v>
      </c>
      <c r="O972" s="5"/>
      <c r="P972" s="106">
        <v>60</v>
      </c>
      <c r="Q972" s="5"/>
      <c r="R972" s="5"/>
      <c r="S972" s="5"/>
      <c r="T972" s="4"/>
      <c r="U972" s="4"/>
      <c r="V972" s="5">
        <v>1.6</v>
      </c>
      <c r="W972" s="5">
        <v>83.2</v>
      </c>
      <c r="X972" s="5">
        <v>27.8</v>
      </c>
      <c r="Y972" s="5">
        <v>2.6</v>
      </c>
      <c r="Z972" s="4" t="s">
        <v>5627</v>
      </c>
      <c r="AA972" s="107">
        <v>41487</v>
      </c>
      <c r="AB972" s="107">
        <v>41465</v>
      </c>
      <c r="AC972" s="4" t="s">
        <v>5614</v>
      </c>
      <c r="AD972" s="4" t="s">
        <v>5628</v>
      </c>
    </row>
    <row r="973" spans="1:30" ht="96.75" x14ac:dyDescent="0.25">
      <c r="A973" s="6">
        <v>2266666</v>
      </c>
      <c r="B973" s="7" t="s">
        <v>2485</v>
      </c>
      <c r="C973" s="7" t="s">
        <v>2486</v>
      </c>
      <c r="D973" s="7" t="s">
        <v>5629</v>
      </c>
      <c r="E973" s="7" t="s">
        <v>5629</v>
      </c>
      <c r="F973" s="7"/>
      <c r="G973" s="7" t="s">
        <v>4268</v>
      </c>
      <c r="H973" s="7" t="s">
        <v>3426</v>
      </c>
      <c r="I973" s="7" t="s">
        <v>32</v>
      </c>
      <c r="J973" s="7" t="s">
        <v>28</v>
      </c>
      <c r="K973" s="10">
        <v>140</v>
      </c>
      <c r="L973" s="8"/>
      <c r="M973" s="8"/>
      <c r="N973" s="8">
        <v>5.63</v>
      </c>
      <c r="O973" s="8"/>
      <c r="P973" s="105">
        <v>60</v>
      </c>
      <c r="Q973" s="8"/>
      <c r="R973" s="8"/>
      <c r="S973" s="8"/>
      <c r="T973" s="7"/>
      <c r="U973" s="4"/>
      <c r="V973" s="5">
        <v>1.1000000000000001</v>
      </c>
      <c r="W973" s="5">
        <v>57.2</v>
      </c>
      <c r="X973" s="5">
        <v>19.600000000000001</v>
      </c>
      <c r="Y973" s="5">
        <v>1.8</v>
      </c>
      <c r="Z973" s="4" t="s">
        <v>708</v>
      </c>
      <c r="AA973" s="107">
        <v>42375</v>
      </c>
      <c r="AB973" s="107">
        <v>42500</v>
      </c>
      <c r="AC973" s="4" t="s">
        <v>5614</v>
      </c>
      <c r="AD973" s="4" t="s">
        <v>5630</v>
      </c>
    </row>
    <row r="974" spans="1:30" ht="72.75" x14ac:dyDescent="0.25">
      <c r="A974" s="3">
        <v>2244632</v>
      </c>
      <c r="B974" s="4" t="s">
        <v>2485</v>
      </c>
      <c r="C974" s="4" t="s">
        <v>2486</v>
      </c>
      <c r="D974" s="4" t="s">
        <v>5631</v>
      </c>
      <c r="E974" s="4" t="s">
        <v>5631</v>
      </c>
      <c r="F974" s="4" t="s">
        <v>5632</v>
      </c>
      <c r="G974" s="4" t="s">
        <v>29</v>
      </c>
      <c r="H974" s="4" t="s">
        <v>3426</v>
      </c>
      <c r="I974" s="4" t="s">
        <v>32</v>
      </c>
      <c r="J974" s="4" t="s">
        <v>21</v>
      </c>
      <c r="K974" s="9">
        <v>70</v>
      </c>
      <c r="L974" s="5"/>
      <c r="M974" s="5"/>
      <c r="N974" s="5">
        <v>3.04</v>
      </c>
      <c r="O974" s="5">
        <v>0.12</v>
      </c>
      <c r="P974" s="106">
        <v>60</v>
      </c>
      <c r="Q974" s="5"/>
      <c r="R974" s="5"/>
      <c r="S974" s="5"/>
      <c r="T974" s="4"/>
      <c r="U974" s="4"/>
      <c r="V974" s="5">
        <v>1</v>
      </c>
      <c r="W974" s="5">
        <v>52</v>
      </c>
      <c r="X974" s="5">
        <v>19.600000000000001</v>
      </c>
      <c r="Y974" s="5">
        <v>1</v>
      </c>
      <c r="Z974" s="4" t="s">
        <v>5627</v>
      </c>
      <c r="AA974" s="107">
        <v>43070</v>
      </c>
      <c r="AB974" s="107">
        <v>43019</v>
      </c>
      <c r="AC974" s="4" t="s">
        <v>5614</v>
      </c>
      <c r="AD974" s="4" t="s">
        <v>5633</v>
      </c>
    </row>
    <row r="975" spans="1:30" ht="72.75" x14ac:dyDescent="0.25">
      <c r="A975" s="6">
        <v>2244633</v>
      </c>
      <c r="B975" s="7" t="s">
        <v>2485</v>
      </c>
      <c r="C975" s="7" t="s">
        <v>2486</v>
      </c>
      <c r="D975" s="7" t="s">
        <v>5634</v>
      </c>
      <c r="E975" s="7" t="s">
        <v>5634</v>
      </c>
      <c r="F975" s="7"/>
      <c r="G975" s="7" t="s">
        <v>4268</v>
      </c>
      <c r="H975" s="7" t="s">
        <v>3426</v>
      </c>
      <c r="I975" s="7" t="s">
        <v>32</v>
      </c>
      <c r="J975" s="7" t="s">
        <v>21</v>
      </c>
      <c r="K975" s="10">
        <v>70</v>
      </c>
      <c r="L975" s="8"/>
      <c r="M975" s="8"/>
      <c r="N975" s="8">
        <v>3.04</v>
      </c>
      <c r="O975" s="8">
        <v>0.12</v>
      </c>
      <c r="P975" s="105">
        <v>60</v>
      </c>
      <c r="Q975" s="8"/>
      <c r="R975" s="8"/>
      <c r="S975" s="8"/>
      <c r="T975" s="7"/>
      <c r="U975" s="4"/>
      <c r="V975" s="5">
        <v>1</v>
      </c>
      <c r="W975" s="5">
        <v>52</v>
      </c>
      <c r="X975" s="5">
        <v>19.600000000000001</v>
      </c>
      <c r="Y975" s="5">
        <v>1</v>
      </c>
      <c r="Z975" s="4" t="s">
        <v>5627</v>
      </c>
      <c r="AA975" s="107">
        <v>42207</v>
      </c>
      <c r="AB975" s="107">
        <v>42213</v>
      </c>
      <c r="AC975" s="4" t="s">
        <v>5614</v>
      </c>
      <c r="AD975" s="4" t="s">
        <v>5635</v>
      </c>
    </row>
    <row r="976" spans="1:30" ht="72.75" x14ac:dyDescent="0.25">
      <c r="A976" s="3">
        <v>2239147</v>
      </c>
      <c r="B976" s="4" t="s">
        <v>2485</v>
      </c>
      <c r="C976" s="4" t="s">
        <v>2486</v>
      </c>
      <c r="D976" s="4" t="s">
        <v>5636</v>
      </c>
      <c r="E976" s="4" t="s">
        <v>5636</v>
      </c>
      <c r="F976" s="4"/>
      <c r="G976" s="4" t="s">
        <v>29</v>
      </c>
      <c r="H976" s="4" t="s">
        <v>3426</v>
      </c>
      <c r="I976" s="4" t="s">
        <v>32</v>
      </c>
      <c r="J976" s="4" t="s">
        <v>21</v>
      </c>
      <c r="K976" s="9">
        <v>105</v>
      </c>
      <c r="L976" s="5"/>
      <c r="M976" s="5"/>
      <c r="N976" s="5">
        <v>1.69</v>
      </c>
      <c r="O976" s="5">
        <v>0.19</v>
      </c>
      <c r="P976" s="106">
        <v>60</v>
      </c>
      <c r="Q976" s="5"/>
      <c r="R976" s="5"/>
      <c r="S976" s="5"/>
      <c r="T976" s="4"/>
      <c r="U976" s="4"/>
      <c r="V976" s="5"/>
      <c r="W976" s="5"/>
      <c r="X976" s="5"/>
      <c r="Y976" s="5"/>
      <c r="Z976" s="4" t="s">
        <v>5616</v>
      </c>
      <c r="AA976" s="107">
        <v>42095</v>
      </c>
      <c r="AB976" s="107">
        <v>42125</v>
      </c>
      <c r="AC976" s="4" t="s">
        <v>5614</v>
      </c>
      <c r="AD976" s="4" t="s">
        <v>5637</v>
      </c>
    </row>
    <row r="977" spans="1:30" ht="72.75" x14ac:dyDescent="0.25">
      <c r="A977" s="6">
        <v>2302581</v>
      </c>
      <c r="B977" s="7" t="s">
        <v>2485</v>
      </c>
      <c r="C977" s="7" t="s">
        <v>2486</v>
      </c>
      <c r="D977" s="7" t="s">
        <v>5638</v>
      </c>
      <c r="E977" s="7" t="s">
        <v>5638</v>
      </c>
      <c r="F977" s="7"/>
      <c r="G977" s="7" t="s">
        <v>29</v>
      </c>
      <c r="H977" s="7" t="s">
        <v>3426</v>
      </c>
      <c r="I977" s="7" t="s">
        <v>32</v>
      </c>
      <c r="J977" s="7" t="s">
        <v>21</v>
      </c>
      <c r="K977" s="10">
        <v>179</v>
      </c>
      <c r="L977" s="8"/>
      <c r="M977" s="8"/>
      <c r="N977" s="8">
        <v>1.39</v>
      </c>
      <c r="O977" s="8">
        <v>0.18</v>
      </c>
      <c r="P977" s="105">
        <v>60</v>
      </c>
      <c r="Q977" s="8"/>
      <c r="R977" s="8"/>
      <c r="S977" s="8"/>
      <c r="T977" s="7"/>
      <c r="U977" s="4"/>
      <c r="V977" s="5">
        <v>1.2</v>
      </c>
      <c r="W977" s="5">
        <v>62.4</v>
      </c>
      <c r="X977" s="5">
        <v>24.4</v>
      </c>
      <c r="Y977" s="5">
        <v>1.2</v>
      </c>
      <c r="Z977" s="4" t="s">
        <v>5627</v>
      </c>
      <c r="AA977" s="107">
        <v>43009</v>
      </c>
      <c r="AB977" s="107">
        <v>42969</v>
      </c>
      <c r="AC977" s="4" t="s">
        <v>5614</v>
      </c>
      <c r="AD977" s="4" t="s">
        <v>5639</v>
      </c>
    </row>
    <row r="978" spans="1:30" ht="108.75" x14ac:dyDescent="0.25">
      <c r="A978" s="3">
        <v>2199928</v>
      </c>
      <c r="B978" s="4" t="s">
        <v>2485</v>
      </c>
      <c r="C978" s="4" t="s">
        <v>2486</v>
      </c>
      <c r="D978" s="4" t="s">
        <v>5640</v>
      </c>
      <c r="E978" s="4" t="s">
        <v>5640</v>
      </c>
      <c r="F978" s="4"/>
      <c r="G978" s="4" t="s">
        <v>29</v>
      </c>
      <c r="H978" s="4" t="s">
        <v>3426</v>
      </c>
      <c r="I978" s="4" t="s">
        <v>32</v>
      </c>
      <c r="J978" s="4" t="s">
        <v>21</v>
      </c>
      <c r="K978" s="9">
        <v>105</v>
      </c>
      <c r="L978" s="5"/>
      <c r="M978" s="5"/>
      <c r="N978" s="5">
        <v>0.33</v>
      </c>
      <c r="O978" s="5">
        <v>0.17</v>
      </c>
      <c r="P978" s="106">
        <v>60</v>
      </c>
      <c r="Q978" s="5"/>
      <c r="R978" s="5"/>
      <c r="S978" s="5"/>
      <c r="T978" s="4"/>
      <c r="U978" s="4"/>
      <c r="V978" s="5">
        <v>2.2999999999999998</v>
      </c>
      <c r="W978" s="5">
        <v>119.6</v>
      </c>
      <c r="X978" s="5">
        <v>43.3</v>
      </c>
      <c r="Y978" s="5">
        <v>2.9</v>
      </c>
      <c r="Z978" s="4" t="s">
        <v>4592</v>
      </c>
      <c r="AA978" s="107">
        <v>41640</v>
      </c>
      <c r="AB978" s="107">
        <v>41647</v>
      </c>
      <c r="AC978" s="4" t="s">
        <v>5614</v>
      </c>
      <c r="AD978" s="4" t="s">
        <v>5641</v>
      </c>
    </row>
    <row r="979" spans="1:30" ht="96.75" x14ac:dyDescent="0.25">
      <c r="A979" s="6">
        <v>2296953</v>
      </c>
      <c r="B979" s="7" t="s">
        <v>2491</v>
      </c>
      <c r="C979" s="7" t="s">
        <v>2492</v>
      </c>
      <c r="D979" s="7" t="s">
        <v>2493</v>
      </c>
      <c r="E979" s="7" t="s">
        <v>2494</v>
      </c>
      <c r="F979" s="7" t="s">
        <v>5642</v>
      </c>
      <c r="G979" s="7" t="s">
        <v>3954</v>
      </c>
      <c r="H979" s="7" t="s">
        <v>22</v>
      </c>
      <c r="I979" s="7" t="s">
        <v>3955</v>
      </c>
      <c r="J979" s="7" t="s">
        <v>21</v>
      </c>
      <c r="K979" s="10">
        <v>120</v>
      </c>
      <c r="L979" s="8"/>
      <c r="M979" s="8"/>
      <c r="N979" s="8">
        <v>2.76</v>
      </c>
      <c r="O979" s="8">
        <v>0.18</v>
      </c>
      <c r="P979" s="105">
        <v>15</v>
      </c>
      <c r="Q979" s="8"/>
      <c r="R979" s="8"/>
      <c r="S979" s="8"/>
      <c r="T979" s="7"/>
      <c r="U979" s="4"/>
      <c r="V979" s="5"/>
      <c r="W979" s="5"/>
      <c r="X979" s="5"/>
      <c r="Y979" s="5"/>
      <c r="Z979" s="4" t="s">
        <v>4590</v>
      </c>
      <c r="AA979" s="107">
        <v>42917</v>
      </c>
      <c r="AB979" s="107">
        <v>43215</v>
      </c>
      <c r="AC979" s="4" t="s">
        <v>3523</v>
      </c>
      <c r="AD979" s="4" t="s">
        <v>5643</v>
      </c>
    </row>
    <row r="980" spans="1:30" ht="120.75" x14ac:dyDescent="0.25">
      <c r="A980" s="3">
        <v>2205050</v>
      </c>
      <c r="B980" s="4" t="s">
        <v>2491</v>
      </c>
      <c r="C980" s="4" t="s">
        <v>2202</v>
      </c>
      <c r="D980" s="4" t="s">
        <v>2495</v>
      </c>
      <c r="E980" s="4" t="s">
        <v>2496</v>
      </c>
      <c r="F980" s="4" t="s">
        <v>2497</v>
      </c>
      <c r="G980" s="4" t="s">
        <v>3954</v>
      </c>
      <c r="H980" s="4" t="s">
        <v>22</v>
      </c>
      <c r="I980" s="4" t="s">
        <v>3955</v>
      </c>
      <c r="J980" s="4" t="s">
        <v>21</v>
      </c>
      <c r="K980" s="9">
        <v>80</v>
      </c>
      <c r="L980" s="5"/>
      <c r="M980" s="5"/>
      <c r="N980" s="5">
        <v>0.11</v>
      </c>
      <c r="O980" s="5">
        <v>0.11</v>
      </c>
      <c r="P980" s="106">
        <v>15</v>
      </c>
      <c r="Q980" s="5"/>
      <c r="R980" s="5"/>
      <c r="S980" s="5"/>
      <c r="T980" s="4"/>
      <c r="U980" s="4"/>
      <c r="V980" s="5"/>
      <c r="W980" s="5"/>
      <c r="X980" s="5"/>
      <c r="Y980" s="5"/>
      <c r="Z980" s="4" t="s">
        <v>2963</v>
      </c>
      <c r="AA980" s="107">
        <v>41760</v>
      </c>
      <c r="AB980" s="107">
        <v>42426</v>
      </c>
      <c r="AC980" s="4" t="s">
        <v>26</v>
      </c>
      <c r="AD980" s="4" t="s">
        <v>5644</v>
      </c>
    </row>
    <row r="981" spans="1:30" ht="120.75" x14ac:dyDescent="0.25">
      <c r="A981" s="6">
        <v>2263704</v>
      </c>
      <c r="B981" s="7" t="s">
        <v>2491</v>
      </c>
      <c r="C981" s="7" t="s">
        <v>2202</v>
      </c>
      <c r="D981" s="7" t="s">
        <v>5645</v>
      </c>
      <c r="E981" s="7" t="s">
        <v>5646</v>
      </c>
      <c r="F981" s="7" t="s">
        <v>5647</v>
      </c>
      <c r="G981" s="7" t="s">
        <v>3954</v>
      </c>
      <c r="H981" s="7" t="s">
        <v>22</v>
      </c>
      <c r="I981" s="7" t="s">
        <v>3955</v>
      </c>
      <c r="J981" s="7" t="s">
        <v>21</v>
      </c>
      <c r="K981" s="10">
        <v>80</v>
      </c>
      <c r="L981" s="8"/>
      <c r="M981" s="8"/>
      <c r="N981" s="8"/>
      <c r="O981" s="8"/>
      <c r="P981" s="105">
        <v>15</v>
      </c>
      <c r="Q981" s="8"/>
      <c r="R981" s="8"/>
      <c r="S981" s="8"/>
      <c r="T981" s="7"/>
      <c r="U981" s="4"/>
      <c r="V981" s="5"/>
      <c r="W981" s="5"/>
      <c r="X981" s="5"/>
      <c r="Y981" s="5"/>
      <c r="Z981" s="4" t="s">
        <v>4583</v>
      </c>
      <c r="AA981" s="107">
        <v>41760</v>
      </c>
      <c r="AB981" s="107">
        <v>42458</v>
      </c>
      <c r="AC981" s="4" t="s">
        <v>26</v>
      </c>
      <c r="AD981" s="4" t="s">
        <v>5648</v>
      </c>
    </row>
    <row r="982" spans="1:30" ht="120.75" x14ac:dyDescent="0.25">
      <c r="A982" s="3">
        <v>2232434</v>
      </c>
      <c r="B982" s="4" t="s">
        <v>2491</v>
      </c>
      <c r="C982" s="4" t="s">
        <v>2202</v>
      </c>
      <c r="D982" s="4" t="s">
        <v>2498</v>
      </c>
      <c r="E982" s="4" t="s">
        <v>2499</v>
      </c>
      <c r="F982" s="4" t="s">
        <v>2500</v>
      </c>
      <c r="G982" s="4" t="s">
        <v>3954</v>
      </c>
      <c r="H982" s="4" t="s">
        <v>22</v>
      </c>
      <c r="I982" s="4" t="s">
        <v>3955</v>
      </c>
      <c r="J982" s="4" t="s">
        <v>21</v>
      </c>
      <c r="K982" s="9">
        <v>140</v>
      </c>
      <c r="L982" s="5"/>
      <c r="M982" s="5"/>
      <c r="N982" s="5">
        <v>1.69</v>
      </c>
      <c r="O982" s="5">
        <v>0.23</v>
      </c>
      <c r="P982" s="106">
        <v>15</v>
      </c>
      <c r="Q982" s="5"/>
      <c r="R982" s="5"/>
      <c r="S982" s="5"/>
      <c r="T982" s="4"/>
      <c r="U982" s="4"/>
      <c r="V982" s="5"/>
      <c r="W982" s="5"/>
      <c r="X982" s="5"/>
      <c r="Y982" s="5"/>
      <c r="Z982" s="4" t="s">
        <v>2963</v>
      </c>
      <c r="AA982" s="107">
        <v>42095</v>
      </c>
      <c r="AB982" s="107">
        <v>42037</v>
      </c>
      <c r="AC982" s="4" t="s">
        <v>26</v>
      </c>
      <c r="AD982" s="4" t="s">
        <v>5649</v>
      </c>
    </row>
    <row r="983" spans="1:30" ht="144.75" x14ac:dyDescent="0.25">
      <c r="A983" s="6">
        <v>2247452</v>
      </c>
      <c r="B983" s="7" t="s">
        <v>2491</v>
      </c>
      <c r="C983" s="7" t="s">
        <v>2202</v>
      </c>
      <c r="D983" s="7" t="s">
        <v>2498</v>
      </c>
      <c r="E983" s="7" t="s">
        <v>2499</v>
      </c>
      <c r="F983" s="7" t="s">
        <v>2501</v>
      </c>
      <c r="G983" s="7" t="s">
        <v>3954</v>
      </c>
      <c r="H983" s="7" t="s">
        <v>22</v>
      </c>
      <c r="I983" s="7" t="s">
        <v>3955</v>
      </c>
      <c r="J983" s="7"/>
      <c r="K983" s="10">
        <v>140</v>
      </c>
      <c r="L983" s="8"/>
      <c r="M983" s="8"/>
      <c r="N983" s="8">
        <v>1.47</v>
      </c>
      <c r="O983" s="8">
        <v>0.09</v>
      </c>
      <c r="P983" s="105">
        <v>15</v>
      </c>
      <c r="Q983" s="8"/>
      <c r="R983" s="8"/>
      <c r="S983" s="8"/>
      <c r="T983" s="7"/>
      <c r="U983" s="4"/>
      <c r="V983" s="5"/>
      <c r="W983" s="5"/>
      <c r="X983" s="5"/>
      <c r="Y983" s="5"/>
      <c r="Z983" s="4" t="s">
        <v>2963</v>
      </c>
      <c r="AA983" s="107">
        <v>42370</v>
      </c>
      <c r="AB983" s="107">
        <v>42251</v>
      </c>
      <c r="AC983" s="4" t="s">
        <v>26</v>
      </c>
      <c r="AD983" s="4" t="s">
        <v>5650</v>
      </c>
    </row>
    <row r="984" spans="1:30" ht="120.75" x14ac:dyDescent="0.25">
      <c r="A984" s="3">
        <v>2193948</v>
      </c>
      <c r="B984" s="4" t="s">
        <v>2491</v>
      </c>
      <c r="C984" s="4" t="s">
        <v>2202</v>
      </c>
      <c r="D984" s="4" t="s">
        <v>2502</v>
      </c>
      <c r="E984" s="4" t="s">
        <v>2503</v>
      </c>
      <c r="F984" s="4" t="s">
        <v>2504</v>
      </c>
      <c r="G984" s="4" t="s">
        <v>3954</v>
      </c>
      <c r="H984" s="4" t="s">
        <v>22</v>
      </c>
      <c r="I984" s="4" t="s">
        <v>3955</v>
      </c>
      <c r="J984" s="4" t="s">
        <v>21</v>
      </c>
      <c r="K984" s="9">
        <v>90</v>
      </c>
      <c r="L984" s="5"/>
      <c r="M984" s="5"/>
      <c r="N984" s="5">
        <v>2.62</v>
      </c>
      <c r="O984" s="5">
        <v>0.38</v>
      </c>
      <c r="P984" s="106">
        <v>15</v>
      </c>
      <c r="Q984" s="5"/>
      <c r="R984" s="5"/>
      <c r="S984" s="5"/>
      <c r="T984" s="4"/>
      <c r="U984" s="4"/>
      <c r="V984" s="5"/>
      <c r="W984" s="5"/>
      <c r="X984" s="5"/>
      <c r="Y984" s="5"/>
      <c r="Z984" s="4" t="s">
        <v>2963</v>
      </c>
      <c r="AA984" s="107">
        <v>41671</v>
      </c>
      <c r="AB984" s="107">
        <v>42426</v>
      </c>
      <c r="AC984" s="4" t="s">
        <v>26</v>
      </c>
      <c r="AD984" s="4" t="s">
        <v>5651</v>
      </c>
    </row>
    <row r="985" spans="1:30" ht="120.75" x14ac:dyDescent="0.25">
      <c r="A985" s="6">
        <v>2264144</v>
      </c>
      <c r="B985" s="7" t="s">
        <v>2491</v>
      </c>
      <c r="C985" s="7" t="s">
        <v>2202</v>
      </c>
      <c r="D985" s="7" t="s">
        <v>5652</v>
      </c>
      <c r="E985" s="7" t="s">
        <v>5653</v>
      </c>
      <c r="F985" s="7" t="s">
        <v>5654</v>
      </c>
      <c r="G985" s="7" t="s">
        <v>3954</v>
      </c>
      <c r="H985" s="7" t="s">
        <v>22</v>
      </c>
      <c r="I985" s="7" t="s">
        <v>3955</v>
      </c>
      <c r="J985" s="7" t="s">
        <v>21</v>
      </c>
      <c r="K985" s="10">
        <v>110</v>
      </c>
      <c r="L985" s="8"/>
      <c r="M985" s="8"/>
      <c r="N985" s="8"/>
      <c r="O985" s="8"/>
      <c r="P985" s="105">
        <v>15</v>
      </c>
      <c r="Q985" s="8"/>
      <c r="R985" s="8"/>
      <c r="S985" s="8"/>
      <c r="T985" s="7"/>
      <c r="U985" s="4"/>
      <c r="V985" s="5"/>
      <c r="W985" s="5"/>
      <c r="X985" s="5"/>
      <c r="Y985" s="5"/>
      <c r="Z985" s="4" t="s">
        <v>2963</v>
      </c>
      <c r="AA985" s="107">
        <v>42505</v>
      </c>
      <c r="AB985" s="107">
        <v>42464</v>
      </c>
      <c r="AC985" s="4" t="s">
        <v>26</v>
      </c>
      <c r="AD985" s="4" t="s">
        <v>5655</v>
      </c>
    </row>
    <row r="986" spans="1:30" ht="120.75" x14ac:dyDescent="0.25">
      <c r="A986" s="3">
        <v>2234864</v>
      </c>
      <c r="B986" s="4" t="s">
        <v>2491</v>
      </c>
      <c r="C986" s="4" t="s">
        <v>2202</v>
      </c>
      <c r="D986" s="4" t="s">
        <v>2505</v>
      </c>
      <c r="E986" s="4" t="s">
        <v>2506</v>
      </c>
      <c r="F986" s="4" t="s">
        <v>2507</v>
      </c>
      <c r="G986" s="4" t="s">
        <v>3954</v>
      </c>
      <c r="H986" s="4" t="s">
        <v>22</v>
      </c>
      <c r="I986" s="4" t="s">
        <v>3955</v>
      </c>
      <c r="J986" s="4" t="s">
        <v>21</v>
      </c>
      <c r="K986" s="9">
        <v>150</v>
      </c>
      <c r="L986" s="5"/>
      <c r="M986" s="5"/>
      <c r="N986" s="5">
        <v>1.02</v>
      </c>
      <c r="O986" s="5">
        <v>0.22</v>
      </c>
      <c r="P986" s="106">
        <v>15</v>
      </c>
      <c r="Q986" s="5"/>
      <c r="R986" s="5"/>
      <c r="S986" s="5"/>
      <c r="T986" s="4"/>
      <c r="U986" s="4"/>
      <c r="V986" s="5"/>
      <c r="W986" s="5"/>
      <c r="X986" s="5"/>
      <c r="Y986" s="5"/>
      <c r="Z986" s="4" t="s">
        <v>4590</v>
      </c>
      <c r="AA986" s="107">
        <v>42156</v>
      </c>
      <c r="AB986" s="107">
        <v>42080</v>
      </c>
      <c r="AC986" s="4" t="s">
        <v>26</v>
      </c>
      <c r="AD986" s="4" t="s">
        <v>5656</v>
      </c>
    </row>
    <row r="987" spans="1:30" ht="120.75" x14ac:dyDescent="0.25">
      <c r="A987" s="6">
        <v>2251645</v>
      </c>
      <c r="B987" s="7" t="s">
        <v>2491</v>
      </c>
      <c r="C987" s="7" t="s">
        <v>2202</v>
      </c>
      <c r="D987" s="7" t="s">
        <v>5657</v>
      </c>
      <c r="E987" s="7" t="s">
        <v>5658</v>
      </c>
      <c r="F987" s="7" t="s">
        <v>5659</v>
      </c>
      <c r="G987" s="7" t="s">
        <v>3954</v>
      </c>
      <c r="H987" s="7" t="s">
        <v>22</v>
      </c>
      <c r="I987" s="7" t="s">
        <v>3955</v>
      </c>
      <c r="J987" s="7" t="s">
        <v>21</v>
      </c>
      <c r="K987" s="10">
        <v>180</v>
      </c>
      <c r="L987" s="8"/>
      <c r="M987" s="8"/>
      <c r="N987" s="8"/>
      <c r="O987" s="8"/>
      <c r="P987" s="105">
        <v>15</v>
      </c>
      <c r="Q987" s="8"/>
      <c r="R987" s="8"/>
      <c r="S987" s="8"/>
      <c r="T987" s="7"/>
      <c r="U987" s="4"/>
      <c r="V987" s="5"/>
      <c r="W987" s="5"/>
      <c r="X987" s="5"/>
      <c r="Y987" s="5"/>
      <c r="Z987" s="4" t="s">
        <v>5660</v>
      </c>
      <c r="AA987" s="107">
        <v>42644</v>
      </c>
      <c r="AB987" s="107">
        <v>42634</v>
      </c>
      <c r="AC987" s="4" t="s">
        <v>26</v>
      </c>
      <c r="AD987" s="4" t="s">
        <v>5661</v>
      </c>
    </row>
    <row r="988" spans="1:30" ht="120.75" x14ac:dyDescent="0.25">
      <c r="A988" s="3">
        <v>2266634</v>
      </c>
      <c r="B988" s="4" t="s">
        <v>2491</v>
      </c>
      <c r="C988" s="4" t="s">
        <v>2202</v>
      </c>
      <c r="D988" s="4" t="s">
        <v>5662</v>
      </c>
      <c r="E988" s="4" t="s">
        <v>5663</v>
      </c>
      <c r="F988" s="4" t="s">
        <v>5664</v>
      </c>
      <c r="G988" s="4" t="s">
        <v>3954</v>
      </c>
      <c r="H988" s="4" t="s">
        <v>22</v>
      </c>
      <c r="I988" s="4" t="s">
        <v>3955</v>
      </c>
      <c r="J988" s="4" t="s">
        <v>21</v>
      </c>
      <c r="K988" s="9">
        <v>180</v>
      </c>
      <c r="L988" s="5"/>
      <c r="M988" s="5"/>
      <c r="N988" s="5"/>
      <c r="O988" s="5"/>
      <c r="P988" s="106">
        <v>15</v>
      </c>
      <c r="Q988" s="5"/>
      <c r="R988" s="5"/>
      <c r="S988" s="5"/>
      <c r="T988" s="4"/>
      <c r="U988" s="4"/>
      <c r="V988" s="5"/>
      <c r="W988" s="5"/>
      <c r="X988" s="5"/>
      <c r="Y988" s="5"/>
      <c r="Z988" s="4" t="s">
        <v>5660</v>
      </c>
      <c r="AA988" s="107">
        <v>42521</v>
      </c>
      <c r="AB988" s="107">
        <v>42500</v>
      </c>
      <c r="AC988" s="4" t="s">
        <v>26</v>
      </c>
      <c r="AD988" s="4" t="s">
        <v>5665</v>
      </c>
    </row>
    <row r="989" spans="1:30" ht="120.75" x14ac:dyDescent="0.25">
      <c r="A989" s="6">
        <v>2213136</v>
      </c>
      <c r="B989" s="7" t="s">
        <v>2491</v>
      </c>
      <c r="C989" s="7" t="s">
        <v>2202</v>
      </c>
      <c r="D989" s="7" t="s">
        <v>5666</v>
      </c>
      <c r="E989" s="7" t="s">
        <v>5667</v>
      </c>
      <c r="F989" s="7" t="s">
        <v>5668</v>
      </c>
      <c r="G989" s="7" t="s">
        <v>3954</v>
      </c>
      <c r="H989" s="7" t="s">
        <v>22</v>
      </c>
      <c r="I989" s="7" t="s">
        <v>3955</v>
      </c>
      <c r="J989" s="7" t="s">
        <v>21</v>
      </c>
      <c r="K989" s="10">
        <v>210</v>
      </c>
      <c r="L989" s="8"/>
      <c r="M989" s="8"/>
      <c r="N989" s="8"/>
      <c r="O989" s="8"/>
      <c r="P989" s="105">
        <v>15</v>
      </c>
      <c r="Q989" s="8"/>
      <c r="R989" s="8"/>
      <c r="S989" s="8"/>
      <c r="T989" s="7"/>
      <c r="U989" s="4"/>
      <c r="V989" s="5"/>
      <c r="W989" s="5"/>
      <c r="X989" s="5"/>
      <c r="Y989" s="5"/>
      <c r="Z989" s="4" t="s">
        <v>5660</v>
      </c>
      <c r="AA989" s="107">
        <v>41852</v>
      </c>
      <c r="AB989" s="107">
        <v>42521</v>
      </c>
      <c r="AC989" s="4" t="s">
        <v>26</v>
      </c>
      <c r="AD989" s="4" t="s">
        <v>5669</v>
      </c>
    </row>
    <row r="990" spans="1:30" ht="120.75" x14ac:dyDescent="0.25">
      <c r="A990" s="3">
        <v>2198093</v>
      </c>
      <c r="B990" s="4" t="s">
        <v>2491</v>
      </c>
      <c r="C990" s="4" t="s">
        <v>2202</v>
      </c>
      <c r="D990" s="4" t="s">
        <v>5670</v>
      </c>
      <c r="E990" s="4" t="s">
        <v>5671</v>
      </c>
      <c r="F990" s="4"/>
      <c r="G990" s="4" t="s">
        <v>3954</v>
      </c>
      <c r="H990" s="4" t="s">
        <v>22</v>
      </c>
      <c r="I990" s="4" t="s">
        <v>3955</v>
      </c>
      <c r="J990" s="4" t="s">
        <v>21</v>
      </c>
      <c r="K990" s="9">
        <v>40</v>
      </c>
      <c r="L990" s="5"/>
      <c r="M990" s="5"/>
      <c r="N990" s="5">
        <v>0.72</v>
      </c>
      <c r="O990" s="5">
        <v>0.17</v>
      </c>
      <c r="P990" s="106">
        <v>15</v>
      </c>
      <c r="Q990" s="5"/>
      <c r="R990" s="5"/>
      <c r="S990" s="5"/>
      <c r="T990" s="4"/>
      <c r="U990" s="4"/>
      <c r="V990" s="5"/>
      <c r="W990" s="5"/>
      <c r="X990" s="5"/>
      <c r="Y990" s="5"/>
      <c r="Z990" s="4" t="s">
        <v>2963</v>
      </c>
      <c r="AA990" s="107">
        <v>41029</v>
      </c>
      <c r="AB990" s="107">
        <v>41610</v>
      </c>
      <c r="AC990" s="4" t="s">
        <v>26</v>
      </c>
      <c r="AD990" s="4" t="s">
        <v>5672</v>
      </c>
    </row>
    <row r="991" spans="1:30" ht="120.75" x14ac:dyDescent="0.25">
      <c r="A991" s="6">
        <v>2187201</v>
      </c>
      <c r="B991" s="7" t="s">
        <v>2491</v>
      </c>
      <c r="C991" s="7" t="s">
        <v>2202</v>
      </c>
      <c r="D991" s="7" t="s">
        <v>5673</v>
      </c>
      <c r="E991" s="7" t="s">
        <v>5674</v>
      </c>
      <c r="F991" s="7" t="s">
        <v>5675</v>
      </c>
      <c r="G991" s="7" t="s">
        <v>3954</v>
      </c>
      <c r="H991" s="7" t="s">
        <v>22</v>
      </c>
      <c r="I991" s="7" t="s">
        <v>3955</v>
      </c>
      <c r="J991" s="7"/>
      <c r="K991" s="10">
        <v>70</v>
      </c>
      <c r="L991" s="8"/>
      <c r="M991" s="8"/>
      <c r="N991" s="8">
        <v>1.73</v>
      </c>
      <c r="O991" s="8">
        <v>0.23</v>
      </c>
      <c r="P991" s="105">
        <v>15</v>
      </c>
      <c r="Q991" s="8"/>
      <c r="R991" s="8"/>
      <c r="S991" s="8"/>
      <c r="T991" s="7"/>
      <c r="U991" s="4"/>
      <c r="V991" s="5"/>
      <c r="W991" s="5"/>
      <c r="X991" s="5"/>
      <c r="Y991" s="5"/>
      <c r="Z991" s="4" t="s">
        <v>2963</v>
      </c>
      <c r="AA991" s="107">
        <v>41452</v>
      </c>
      <c r="AB991" s="107">
        <v>41610</v>
      </c>
      <c r="AC991" s="4" t="s">
        <v>26</v>
      </c>
      <c r="AD991" s="4" t="s">
        <v>5676</v>
      </c>
    </row>
    <row r="992" spans="1:30" ht="216.75" x14ac:dyDescent="0.25">
      <c r="A992" s="3">
        <v>2224681</v>
      </c>
      <c r="B992" s="4" t="s">
        <v>2491</v>
      </c>
      <c r="C992" s="4" t="s">
        <v>2202</v>
      </c>
      <c r="D992" s="4" t="s">
        <v>2508</v>
      </c>
      <c r="E992" s="4" t="s">
        <v>2508</v>
      </c>
      <c r="F992" s="4" t="s">
        <v>2509</v>
      </c>
      <c r="G992" s="4" t="s">
        <v>3954</v>
      </c>
      <c r="H992" s="4" t="s">
        <v>22</v>
      </c>
      <c r="I992" s="4" t="s">
        <v>3955</v>
      </c>
      <c r="J992" s="4" t="s">
        <v>21</v>
      </c>
      <c r="K992" s="9">
        <v>100</v>
      </c>
      <c r="L992" s="5"/>
      <c r="M992" s="5"/>
      <c r="N992" s="5">
        <v>4.37</v>
      </c>
      <c r="O992" s="5">
        <v>0.21</v>
      </c>
      <c r="P992" s="106">
        <v>15</v>
      </c>
      <c r="Q992" s="5"/>
      <c r="R992" s="5"/>
      <c r="S992" s="5"/>
      <c r="T992" s="4"/>
      <c r="U992" s="4"/>
      <c r="V992" s="5"/>
      <c r="W992" s="5"/>
      <c r="X992" s="5"/>
      <c r="Y992" s="5"/>
      <c r="Z992" s="4" t="s">
        <v>5677</v>
      </c>
      <c r="AA992" s="107">
        <v>42005</v>
      </c>
      <c r="AB992" s="107">
        <v>42228</v>
      </c>
      <c r="AC992" s="4" t="s">
        <v>26</v>
      </c>
      <c r="AD992" s="4" t="s">
        <v>5678</v>
      </c>
    </row>
    <row r="993" spans="1:30" ht="108.75" x14ac:dyDescent="0.25">
      <c r="A993" s="6">
        <v>2213663</v>
      </c>
      <c r="B993" s="7" t="s">
        <v>2491</v>
      </c>
      <c r="C993" s="7" t="s">
        <v>2491</v>
      </c>
      <c r="D993" s="7" t="s">
        <v>2510</v>
      </c>
      <c r="E993" s="7" t="s">
        <v>2511</v>
      </c>
      <c r="F993" s="7"/>
      <c r="G993" s="7" t="s">
        <v>29</v>
      </c>
      <c r="H993" s="7" t="s">
        <v>27</v>
      </c>
      <c r="I993" s="7" t="s">
        <v>5679</v>
      </c>
      <c r="J993" s="7" t="s">
        <v>21</v>
      </c>
      <c r="K993" s="10">
        <v>2</v>
      </c>
      <c r="L993" s="8"/>
      <c r="M993" s="8"/>
      <c r="N993" s="8">
        <v>0.88</v>
      </c>
      <c r="O993" s="8">
        <v>0.03</v>
      </c>
      <c r="P993" s="105">
        <v>4</v>
      </c>
      <c r="Q993" s="8"/>
      <c r="R993" s="8"/>
      <c r="S993" s="8"/>
      <c r="T993" s="7"/>
      <c r="U993" s="4"/>
      <c r="V993" s="5"/>
      <c r="W993" s="5"/>
      <c r="X993" s="5"/>
      <c r="Y993" s="5"/>
      <c r="Z993" s="4" t="s">
        <v>2963</v>
      </c>
      <c r="AA993" s="107">
        <v>42094</v>
      </c>
      <c r="AB993" s="107">
        <v>41813</v>
      </c>
      <c r="AC993" s="4" t="s">
        <v>35</v>
      </c>
      <c r="AD993" s="4" t="s">
        <v>5680</v>
      </c>
    </row>
    <row r="994" spans="1:30" ht="72.75" x14ac:dyDescent="0.25">
      <c r="A994" s="6">
        <v>2297437</v>
      </c>
      <c r="B994" s="7" t="s">
        <v>2512</v>
      </c>
      <c r="C994" s="7" t="s">
        <v>242</v>
      </c>
      <c r="D994" s="7" t="s">
        <v>2513</v>
      </c>
      <c r="E994" s="7" t="s">
        <v>2513</v>
      </c>
      <c r="F994" s="7"/>
      <c r="G994" s="7" t="s">
        <v>29</v>
      </c>
      <c r="H994" s="7" t="s">
        <v>27</v>
      </c>
      <c r="I994" s="7" t="s">
        <v>3357</v>
      </c>
      <c r="J994" s="7" t="s">
        <v>28</v>
      </c>
      <c r="K994" s="10">
        <v>1</v>
      </c>
      <c r="L994" s="8"/>
      <c r="M994" s="8"/>
      <c r="N994" s="8">
        <v>0.55000000000000004</v>
      </c>
      <c r="O994" s="8">
        <v>0.03</v>
      </c>
      <c r="P994" s="105">
        <v>8</v>
      </c>
      <c r="Q994" s="8"/>
      <c r="R994" s="8"/>
      <c r="S994" s="8"/>
      <c r="T994" s="7"/>
      <c r="U994" s="4"/>
      <c r="V994" s="5"/>
      <c r="W994" s="5"/>
      <c r="X994" s="5"/>
      <c r="Y994" s="5"/>
      <c r="Z994" s="4" t="s">
        <v>25</v>
      </c>
      <c r="AA994" s="107">
        <v>42894</v>
      </c>
      <c r="AB994" s="107">
        <v>42895</v>
      </c>
      <c r="AC994" s="4" t="s">
        <v>40</v>
      </c>
      <c r="AD994" s="4" t="s">
        <v>5681</v>
      </c>
    </row>
    <row r="995" spans="1:30" ht="72.75" x14ac:dyDescent="0.25">
      <c r="A995" s="3">
        <v>2269625</v>
      </c>
      <c r="B995" s="4" t="s">
        <v>2512</v>
      </c>
      <c r="C995" s="4" t="s">
        <v>242</v>
      </c>
      <c r="D995" s="4" t="s">
        <v>2514</v>
      </c>
      <c r="E995" s="4" t="s">
        <v>2514</v>
      </c>
      <c r="F995" s="4"/>
      <c r="G995" s="4" t="s">
        <v>29</v>
      </c>
      <c r="H995" s="4" t="s">
        <v>27</v>
      </c>
      <c r="I995" s="4" t="s">
        <v>3357</v>
      </c>
      <c r="J995" s="4"/>
      <c r="K995" s="9">
        <v>1</v>
      </c>
      <c r="L995" s="5"/>
      <c r="M995" s="5"/>
      <c r="N995" s="5">
        <v>0.84</v>
      </c>
      <c r="O995" s="5">
        <v>0.05</v>
      </c>
      <c r="P995" s="106">
        <v>0</v>
      </c>
      <c r="Q995" s="5"/>
      <c r="R995" s="5"/>
      <c r="S995" s="5"/>
      <c r="T995" s="4"/>
      <c r="U995" s="4"/>
      <c r="V995" s="5"/>
      <c r="W995" s="5"/>
      <c r="X995" s="5"/>
      <c r="Y995" s="5"/>
      <c r="Z995" s="4" t="s">
        <v>25</v>
      </c>
      <c r="AA995" s="107">
        <v>42370</v>
      </c>
      <c r="AB995" s="107">
        <v>42534</v>
      </c>
      <c r="AC995" s="4" t="s">
        <v>40</v>
      </c>
      <c r="AD995" s="4" t="s">
        <v>5682</v>
      </c>
    </row>
    <row r="996" spans="1:30" ht="72.75" x14ac:dyDescent="0.25">
      <c r="A996" s="6">
        <v>2298798</v>
      </c>
      <c r="B996" s="7" t="s">
        <v>2512</v>
      </c>
      <c r="C996" s="7" t="s">
        <v>242</v>
      </c>
      <c r="D996" s="7" t="s">
        <v>2515</v>
      </c>
      <c r="E996" s="7" t="s">
        <v>2515</v>
      </c>
      <c r="F996" s="7"/>
      <c r="G996" s="7" t="s">
        <v>29</v>
      </c>
      <c r="H996" s="7" t="s">
        <v>27</v>
      </c>
      <c r="I996" s="7" t="s">
        <v>3357</v>
      </c>
      <c r="J996" s="7" t="s">
        <v>28</v>
      </c>
      <c r="K996" s="10">
        <v>1</v>
      </c>
      <c r="L996" s="8"/>
      <c r="M996" s="8"/>
      <c r="N996" s="8">
        <v>0.84</v>
      </c>
      <c r="O996" s="8">
        <v>0</v>
      </c>
      <c r="P996" s="105">
        <v>5</v>
      </c>
      <c r="Q996" s="8"/>
      <c r="R996" s="8"/>
      <c r="S996" s="8"/>
      <c r="T996" s="7"/>
      <c r="U996" s="4"/>
      <c r="V996" s="5"/>
      <c r="W996" s="5"/>
      <c r="X996" s="5"/>
      <c r="Y996" s="5"/>
      <c r="Z996" s="4" t="s">
        <v>25</v>
      </c>
      <c r="AA996" s="107">
        <v>42916</v>
      </c>
      <c r="AB996" s="107">
        <v>42916</v>
      </c>
      <c r="AC996" s="4" t="s">
        <v>45</v>
      </c>
      <c r="AD996" s="4" t="s">
        <v>5683</v>
      </c>
    </row>
    <row r="997" spans="1:30" ht="72.75" x14ac:dyDescent="0.25">
      <c r="A997" s="3">
        <v>2242166</v>
      </c>
      <c r="B997" s="4" t="s">
        <v>2512</v>
      </c>
      <c r="C997" s="4" t="s">
        <v>242</v>
      </c>
      <c r="D997" s="4" t="s">
        <v>2516</v>
      </c>
      <c r="E997" s="4" t="s">
        <v>2516</v>
      </c>
      <c r="F997" s="4"/>
      <c r="G997" s="4" t="s">
        <v>29</v>
      </c>
      <c r="H997" s="4" t="s">
        <v>27</v>
      </c>
      <c r="I997" s="4" t="s">
        <v>3357</v>
      </c>
      <c r="J997" s="4" t="s">
        <v>28</v>
      </c>
      <c r="K997" s="9">
        <v>1</v>
      </c>
      <c r="L997" s="5"/>
      <c r="M997" s="5"/>
      <c r="N997" s="5">
        <v>1.33</v>
      </c>
      <c r="O997" s="5">
        <v>0.08</v>
      </c>
      <c r="P997" s="106">
        <v>5</v>
      </c>
      <c r="Q997" s="5"/>
      <c r="R997" s="5"/>
      <c r="S997" s="5"/>
      <c r="T997" s="4"/>
      <c r="U997" s="4"/>
      <c r="V997" s="5"/>
      <c r="W997" s="5"/>
      <c r="X997" s="5"/>
      <c r="Y997" s="5"/>
      <c r="Z997" s="4" t="s">
        <v>2963</v>
      </c>
      <c r="AA997" s="107">
        <v>42178</v>
      </c>
      <c r="AB997" s="107">
        <v>42576</v>
      </c>
      <c r="AC997" s="4" t="s">
        <v>45</v>
      </c>
      <c r="AD997" s="4" t="s">
        <v>5684</v>
      </c>
    </row>
    <row r="998" spans="1:30" ht="72.75" x14ac:dyDescent="0.25">
      <c r="A998" s="6">
        <v>2254790</v>
      </c>
      <c r="B998" s="7" t="s">
        <v>2512</v>
      </c>
      <c r="C998" s="7" t="s">
        <v>2517</v>
      </c>
      <c r="D998" s="7" t="s">
        <v>2518</v>
      </c>
      <c r="E998" s="7" t="s">
        <v>2519</v>
      </c>
      <c r="F998" s="7"/>
      <c r="G998" s="7" t="s">
        <v>29</v>
      </c>
      <c r="H998" s="7" t="s">
        <v>27</v>
      </c>
      <c r="I998" s="7" t="s">
        <v>3357</v>
      </c>
      <c r="J998" s="7" t="s">
        <v>28</v>
      </c>
      <c r="K998" s="10">
        <v>1</v>
      </c>
      <c r="L998" s="8"/>
      <c r="M998" s="8"/>
      <c r="N998" s="8">
        <v>2.04</v>
      </c>
      <c r="O998" s="8">
        <v>0.04</v>
      </c>
      <c r="P998" s="105">
        <v>5</v>
      </c>
      <c r="Q998" s="8"/>
      <c r="R998" s="8"/>
      <c r="S998" s="8"/>
      <c r="T998" s="7"/>
      <c r="U998" s="4"/>
      <c r="V998" s="5"/>
      <c r="W998" s="5"/>
      <c r="X998" s="5"/>
      <c r="Y998" s="5"/>
      <c r="Z998" s="4" t="s">
        <v>2963</v>
      </c>
      <c r="AA998" s="107">
        <v>42349</v>
      </c>
      <c r="AB998" s="107">
        <v>42895</v>
      </c>
      <c r="AC998" s="4" t="s">
        <v>45</v>
      </c>
      <c r="AD998" s="4" t="s">
        <v>5685</v>
      </c>
    </row>
    <row r="999" spans="1:30" ht="96.75" x14ac:dyDescent="0.25">
      <c r="A999" s="3">
        <v>2192436</v>
      </c>
      <c r="B999" s="4" t="s">
        <v>2512</v>
      </c>
      <c r="C999" s="4" t="s">
        <v>2517</v>
      </c>
      <c r="D999" s="4" t="s">
        <v>5686</v>
      </c>
      <c r="E999" s="4" t="s">
        <v>5686</v>
      </c>
      <c r="F999" s="4"/>
      <c r="G999" s="4" t="s">
        <v>29</v>
      </c>
      <c r="H999" s="4" t="s">
        <v>27</v>
      </c>
      <c r="I999" s="4" t="s">
        <v>3357</v>
      </c>
      <c r="J999" s="4" t="s">
        <v>28</v>
      </c>
      <c r="K999" s="9">
        <v>2</v>
      </c>
      <c r="L999" s="5"/>
      <c r="M999" s="5"/>
      <c r="N999" s="5">
        <v>1.77</v>
      </c>
      <c r="O999" s="5">
        <v>0.3</v>
      </c>
      <c r="P999" s="106">
        <v>0</v>
      </c>
      <c r="Q999" s="5"/>
      <c r="R999" s="5"/>
      <c r="S999" s="5"/>
      <c r="T999" s="4"/>
      <c r="U999" s="4"/>
      <c r="V999" s="5"/>
      <c r="W999" s="5"/>
      <c r="X999" s="5"/>
      <c r="Y999" s="5"/>
      <c r="Z999" s="4" t="s">
        <v>4222</v>
      </c>
      <c r="AA999" s="107">
        <v>41275</v>
      </c>
      <c r="AB999" s="107">
        <v>41536</v>
      </c>
      <c r="AC999" s="4" t="s">
        <v>196</v>
      </c>
      <c r="AD999" s="4" t="s">
        <v>5687</v>
      </c>
    </row>
    <row r="1000" spans="1:30" ht="108.75" x14ac:dyDescent="0.25">
      <c r="A1000" s="6">
        <v>2195225</v>
      </c>
      <c r="B1000" s="7" t="s">
        <v>2520</v>
      </c>
      <c r="C1000" s="7" t="s">
        <v>2521</v>
      </c>
      <c r="D1000" s="7" t="s">
        <v>5688</v>
      </c>
      <c r="E1000" s="7" t="s">
        <v>5689</v>
      </c>
      <c r="F1000" s="7"/>
      <c r="G1000" s="7" t="s">
        <v>5100</v>
      </c>
      <c r="H1000" s="7" t="s">
        <v>22</v>
      </c>
      <c r="I1000" s="7" t="s">
        <v>4269</v>
      </c>
      <c r="J1000" s="7" t="s">
        <v>28</v>
      </c>
      <c r="K1000" s="10">
        <v>20</v>
      </c>
      <c r="L1000" s="8"/>
      <c r="M1000" s="8"/>
      <c r="N1000" s="8">
        <v>4.72</v>
      </c>
      <c r="O1000" s="8">
        <v>0.24</v>
      </c>
      <c r="P1000" s="105">
        <v>2</v>
      </c>
      <c r="Q1000" s="8"/>
      <c r="R1000" s="8"/>
      <c r="S1000" s="8"/>
      <c r="T1000" s="7"/>
      <c r="U1000" s="4"/>
      <c r="V1000" s="5"/>
      <c r="W1000" s="5"/>
      <c r="X1000" s="5"/>
      <c r="Y1000" s="5"/>
      <c r="Z1000" s="4" t="s">
        <v>5690</v>
      </c>
      <c r="AA1000" s="107">
        <v>40848</v>
      </c>
      <c r="AB1000" s="107">
        <v>42780</v>
      </c>
      <c r="AC1000" s="4" t="s">
        <v>250</v>
      </c>
      <c r="AD1000" s="4" t="s">
        <v>5691</v>
      </c>
    </row>
    <row r="1001" spans="1:30" ht="108.75" x14ac:dyDescent="0.25">
      <c r="A1001" s="3">
        <v>2195018</v>
      </c>
      <c r="B1001" s="4" t="s">
        <v>2520</v>
      </c>
      <c r="C1001" s="4" t="s">
        <v>2521</v>
      </c>
      <c r="D1001" s="4" t="s">
        <v>5692</v>
      </c>
      <c r="E1001" s="4" t="s">
        <v>5693</v>
      </c>
      <c r="F1001" s="4"/>
      <c r="G1001" s="4" t="s">
        <v>5100</v>
      </c>
      <c r="H1001" s="4" t="s">
        <v>22</v>
      </c>
      <c r="I1001" s="4" t="s">
        <v>4269</v>
      </c>
      <c r="J1001" s="4" t="s">
        <v>28</v>
      </c>
      <c r="K1001" s="9">
        <v>45</v>
      </c>
      <c r="L1001" s="5"/>
      <c r="M1001" s="5"/>
      <c r="N1001" s="5">
        <v>4.25</v>
      </c>
      <c r="O1001" s="5">
        <v>0.01</v>
      </c>
      <c r="P1001" s="106">
        <v>2</v>
      </c>
      <c r="Q1001" s="5"/>
      <c r="R1001" s="5"/>
      <c r="S1001" s="5"/>
      <c r="T1001" s="4"/>
      <c r="U1001" s="4"/>
      <c r="V1001" s="5"/>
      <c r="W1001" s="5"/>
      <c r="X1001" s="5"/>
      <c r="Y1001" s="5"/>
      <c r="Z1001" s="4" t="s">
        <v>5690</v>
      </c>
      <c r="AA1001" s="107">
        <v>39539</v>
      </c>
      <c r="AB1001" s="107">
        <v>41579</v>
      </c>
      <c r="AC1001" s="4" t="s">
        <v>250</v>
      </c>
      <c r="AD1001" s="4" t="s">
        <v>5694</v>
      </c>
    </row>
    <row r="1002" spans="1:30" ht="108.75" x14ac:dyDescent="0.25">
      <c r="A1002" s="6">
        <v>2195019</v>
      </c>
      <c r="B1002" s="7" t="s">
        <v>2520</v>
      </c>
      <c r="C1002" s="7" t="s">
        <v>2521</v>
      </c>
      <c r="D1002" s="7" t="s">
        <v>5692</v>
      </c>
      <c r="E1002" s="7" t="s">
        <v>5695</v>
      </c>
      <c r="F1002" s="7"/>
      <c r="G1002" s="7" t="s">
        <v>5100</v>
      </c>
      <c r="H1002" s="7" t="s">
        <v>22</v>
      </c>
      <c r="I1002" s="7" t="s">
        <v>4269</v>
      </c>
      <c r="J1002" s="7" t="s">
        <v>28</v>
      </c>
      <c r="K1002" s="10">
        <v>45</v>
      </c>
      <c r="L1002" s="8"/>
      <c r="M1002" s="8"/>
      <c r="N1002" s="8">
        <v>4.25</v>
      </c>
      <c r="O1002" s="8">
        <v>0.01</v>
      </c>
      <c r="P1002" s="105">
        <v>2</v>
      </c>
      <c r="Q1002" s="8"/>
      <c r="R1002" s="8"/>
      <c r="S1002" s="8"/>
      <c r="T1002" s="7"/>
      <c r="U1002" s="4"/>
      <c r="V1002" s="5"/>
      <c r="W1002" s="5"/>
      <c r="X1002" s="5"/>
      <c r="Y1002" s="5"/>
      <c r="Z1002" s="4" t="s">
        <v>5690</v>
      </c>
      <c r="AA1002" s="107">
        <v>39539</v>
      </c>
      <c r="AB1002" s="107">
        <v>41579</v>
      </c>
      <c r="AC1002" s="4" t="s">
        <v>250</v>
      </c>
      <c r="AD1002" s="4" t="s">
        <v>5696</v>
      </c>
    </row>
    <row r="1003" spans="1:30" ht="108.75" x14ac:dyDescent="0.25">
      <c r="A1003" s="3">
        <v>2199171</v>
      </c>
      <c r="B1003" s="4" t="s">
        <v>2520</v>
      </c>
      <c r="C1003" s="4" t="s">
        <v>2521</v>
      </c>
      <c r="D1003" s="4" t="s">
        <v>5697</v>
      </c>
      <c r="E1003" s="4" t="s">
        <v>5697</v>
      </c>
      <c r="F1003" s="4"/>
      <c r="G1003" s="4" t="s">
        <v>5100</v>
      </c>
      <c r="H1003" s="4" t="s">
        <v>22</v>
      </c>
      <c r="I1003" s="4" t="s">
        <v>4269</v>
      </c>
      <c r="J1003" s="4" t="s">
        <v>28</v>
      </c>
      <c r="K1003" s="9">
        <v>110</v>
      </c>
      <c r="L1003" s="5"/>
      <c r="M1003" s="5"/>
      <c r="N1003" s="5">
        <v>4.83</v>
      </c>
      <c r="O1003" s="5">
        <v>0.01</v>
      </c>
      <c r="P1003" s="106">
        <v>2</v>
      </c>
      <c r="Q1003" s="5"/>
      <c r="R1003" s="5"/>
      <c r="S1003" s="5"/>
      <c r="T1003" s="4"/>
      <c r="U1003" s="4"/>
      <c r="V1003" s="5"/>
      <c r="W1003" s="5"/>
      <c r="X1003" s="5"/>
      <c r="Y1003" s="5"/>
      <c r="Z1003" s="4" t="s">
        <v>5690</v>
      </c>
      <c r="AA1003" s="107">
        <v>39539</v>
      </c>
      <c r="AB1003" s="107">
        <v>41627</v>
      </c>
      <c r="AC1003" s="4" t="s">
        <v>250</v>
      </c>
      <c r="AD1003" s="4" t="s">
        <v>5698</v>
      </c>
    </row>
    <row r="1004" spans="1:30" ht="108.75" x14ac:dyDescent="0.25">
      <c r="A1004" s="6">
        <v>2195021</v>
      </c>
      <c r="B1004" s="7" t="s">
        <v>2520</v>
      </c>
      <c r="C1004" s="7" t="s">
        <v>2521</v>
      </c>
      <c r="D1004" s="7" t="s">
        <v>5699</v>
      </c>
      <c r="E1004" s="7" t="s">
        <v>5700</v>
      </c>
      <c r="F1004" s="7" t="s">
        <v>5701</v>
      </c>
      <c r="G1004" s="7" t="s">
        <v>5100</v>
      </c>
      <c r="H1004" s="7" t="s">
        <v>22</v>
      </c>
      <c r="I1004" s="7" t="s">
        <v>4269</v>
      </c>
      <c r="J1004" s="7" t="s">
        <v>28</v>
      </c>
      <c r="K1004" s="10">
        <v>110</v>
      </c>
      <c r="L1004" s="8"/>
      <c r="M1004" s="8"/>
      <c r="N1004" s="8">
        <v>5.3</v>
      </c>
      <c r="O1004" s="8">
        <v>0.01</v>
      </c>
      <c r="P1004" s="105">
        <v>2</v>
      </c>
      <c r="Q1004" s="8"/>
      <c r="R1004" s="8"/>
      <c r="S1004" s="8"/>
      <c r="T1004" s="7"/>
      <c r="U1004" s="4"/>
      <c r="V1004" s="5"/>
      <c r="W1004" s="5"/>
      <c r="X1004" s="5"/>
      <c r="Y1004" s="5"/>
      <c r="Z1004" s="4" t="s">
        <v>5690</v>
      </c>
      <c r="AA1004" s="107">
        <v>39539</v>
      </c>
      <c r="AB1004" s="107">
        <v>41579</v>
      </c>
      <c r="AC1004" s="4" t="s">
        <v>250</v>
      </c>
      <c r="AD1004" s="4" t="s">
        <v>5702</v>
      </c>
    </row>
    <row r="1005" spans="1:30" ht="108.75" x14ac:dyDescent="0.25">
      <c r="A1005" s="3">
        <v>2195022</v>
      </c>
      <c r="B1005" s="4" t="s">
        <v>2520</v>
      </c>
      <c r="C1005" s="4" t="s">
        <v>2521</v>
      </c>
      <c r="D1005" s="4" t="s">
        <v>5703</v>
      </c>
      <c r="E1005" s="4" t="s">
        <v>5703</v>
      </c>
      <c r="F1005" s="4"/>
      <c r="G1005" s="4" t="s">
        <v>5100</v>
      </c>
      <c r="H1005" s="4" t="s">
        <v>22</v>
      </c>
      <c r="I1005" s="4" t="s">
        <v>4269</v>
      </c>
      <c r="J1005" s="4" t="s">
        <v>28</v>
      </c>
      <c r="K1005" s="9">
        <v>125</v>
      </c>
      <c r="L1005" s="5"/>
      <c r="M1005" s="5"/>
      <c r="N1005" s="5">
        <v>5.38</v>
      </c>
      <c r="O1005" s="5">
        <v>0.01</v>
      </c>
      <c r="P1005" s="106">
        <v>2</v>
      </c>
      <c r="Q1005" s="5"/>
      <c r="R1005" s="5"/>
      <c r="S1005" s="5"/>
      <c r="T1005" s="4"/>
      <c r="U1005" s="4"/>
      <c r="V1005" s="5"/>
      <c r="W1005" s="5"/>
      <c r="X1005" s="5"/>
      <c r="Y1005" s="5"/>
      <c r="Z1005" s="4" t="s">
        <v>5690</v>
      </c>
      <c r="AA1005" s="107">
        <v>39539</v>
      </c>
      <c r="AB1005" s="107">
        <v>41579</v>
      </c>
      <c r="AC1005" s="4" t="s">
        <v>250</v>
      </c>
      <c r="AD1005" s="4" t="s">
        <v>5704</v>
      </c>
    </row>
    <row r="1006" spans="1:30" ht="108.75" x14ac:dyDescent="0.25">
      <c r="A1006" s="6">
        <v>2195024</v>
      </c>
      <c r="B1006" s="7" t="s">
        <v>2520</v>
      </c>
      <c r="C1006" s="7" t="s">
        <v>2521</v>
      </c>
      <c r="D1006" s="7" t="s">
        <v>5705</v>
      </c>
      <c r="E1006" s="7" t="s">
        <v>5706</v>
      </c>
      <c r="F1006" s="7"/>
      <c r="G1006" s="7" t="s">
        <v>5100</v>
      </c>
      <c r="H1006" s="7" t="s">
        <v>22</v>
      </c>
      <c r="I1006" s="7" t="s">
        <v>4269</v>
      </c>
      <c r="J1006" s="7" t="s">
        <v>28</v>
      </c>
      <c r="K1006" s="10">
        <v>175</v>
      </c>
      <c r="L1006" s="8"/>
      <c r="M1006" s="8"/>
      <c r="N1006" s="8">
        <v>5.17</v>
      </c>
      <c r="O1006" s="8">
        <v>0.01</v>
      </c>
      <c r="P1006" s="105">
        <v>2</v>
      </c>
      <c r="Q1006" s="8"/>
      <c r="R1006" s="8"/>
      <c r="S1006" s="8"/>
      <c r="T1006" s="7"/>
      <c r="U1006" s="4"/>
      <c r="V1006" s="5"/>
      <c r="W1006" s="5"/>
      <c r="X1006" s="5"/>
      <c r="Y1006" s="5"/>
      <c r="Z1006" s="4" t="s">
        <v>5690</v>
      </c>
      <c r="AA1006" s="107">
        <v>39539</v>
      </c>
      <c r="AB1006" s="107">
        <v>41579</v>
      </c>
      <c r="AC1006" s="4" t="s">
        <v>250</v>
      </c>
      <c r="AD1006" s="4" t="s">
        <v>5707</v>
      </c>
    </row>
    <row r="1007" spans="1:30" ht="108.75" x14ac:dyDescent="0.25">
      <c r="A1007" s="3">
        <v>2195026</v>
      </c>
      <c r="B1007" s="4" t="s">
        <v>2520</v>
      </c>
      <c r="C1007" s="4" t="s">
        <v>2521</v>
      </c>
      <c r="D1007" s="4" t="s">
        <v>5705</v>
      </c>
      <c r="E1007" s="4" t="s">
        <v>5708</v>
      </c>
      <c r="F1007" s="4"/>
      <c r="G1007" s="4" t="s">
        <v>5100</v>
      </c>
      <c r="H1007" s="4" t="s">
        <v>22</v>
      </c>
      <c r="I1007" s="4" t="s">
        <v>4269</v>
      </c>
      <c r="J1007" s="4" t="s">
        <v>28</v>
      </c>
      <c r="K1007" s="9">
        <v>175</v>
      </c>
      <c r="L1007" s="5"/>
      <c r="M1007" s="5"/>
      <c r="N1007" s="5">
        <v>5.17</v>
      </c>
      <c r="O1007" s="5">
        <v>0.01</v>
      </c>
      <c r="P1007" s="106">
        <v>2</v>
      </c>
      <c r="Q1007" s="5"/>
      <c r="R1007" s="5"/>
      <c r="S1007" s="5"/>
      <c r="T1007" s="4"/>
      <c r="U1007" s="4"/>
      <c r="V1007" s="5"/>
      <c r="W1007" s="5"/>
      <c r="X1007" s="5"/>
      <c r="Y1007" s="5"/>
      <c r="Z1007" s="4" t="s">
        <v>5690</v>
      </c>
      <c r="AA1007" s="107">
        <v>40575</v>
      </c>
      <c r="AB1007" s="107">
        <v>41579</v>
      </c>
      <c r="AC1007" s="4" t="s">
        <v>250</v>
      </c>
      <c r="AD1007" s="4" t="s">
        <v>5709</v>
      </c>
    </row>
    <row r="1008" spans="1:30" ht="108.75" x14ac:dyDescent="0.25">
      <c r="A1008" s="6">
        <v>2205514</v>
      </c>
      <c r="B1008" s="7" t="s">
        <v>2520</v>
      </c>
      <c r="C1008" s="7" t="s">
        <v>2521</v>
      </c>
      <c r="D1008" s="7" t="s">
        <v>5710</v>
      </c>
      <c r="E1008" s="7" t="s">
        <v>5710</v>
      </c>
      <c r="F1008" s="7"/>
      <c r="G1008" s="7" t="s">
        <v>5100</v>
      </c>
      <c r="H1008" s="7" t="s">
        <v>22</v>
      </c>
      <c r="I1008" s="7" t="s">
        <v>4269</v>
      </c>
      <c r="J1008" s="7" t="s">
        <v>28</v>
      </c>
      <c r="K1008" s="10">
        <v>300</v>
      </c>
      <c r="L1008" s="8"/>
      <c r="M1008" s="8"/>
      <c r="N1008" s="8">
        <v>5.65</v>
      </c>
      <c r="O1008" s="8">
        <v>0.04</v>
      </c>
      <c r="P1008" s="105">
        <v>30</v>
      </c>
      <c r="Q1008" s="8"/>
      <c r="R1008" s="8"/>
      <c r="S1008" s="8"/>
      <c r="T1008" s="7"/>
      <c r="U1008" s="4"/>
      <c r="V1008" s="5"/>
      <c r="W1008" s="5"/>
      <c r="X1008" s="5"/>
      <c r="Y1008" s="5"/>
      <c r="Z1008" s="4" t="s">
        <v>5690</v>
      </c>
      <c r="AA1008" s="107">
        <v>39452</v>
      </c>
      <c r="AB1008" s="107">
        <v>41677</v>
      </c>
      <c r="AC1008" s="4" t="s">
        <v>250</v>
      </c>
      <c r="AD1008" s="4" t="s">
        <v>5711</v>
      </c>
    </row>
    <row r="1009" spans="1:30" ht="108.75" x14ac:dyDescent="0.25">
      <c r="A1009" s="3">
        <v>2205515</v>
      </c>
      <c r="B1009" s="4" t="s">
        <v>2520</v>
      </c>
      <c r="C1009" s="4" t="s">
        <v>2521</v>
      </c>
      <c r="D1009" s="4" t="s">
        <v>5712</v>
      </c>
      <c r="E1009" s="4" t="s">
        <v>5712</v>
      </c>
      <c r="F1009" s="4"/>
      <c r="G1009" s="4" t="s">
        <v>5100</v>
      </c>
      <c r="H1009" s="4" t="s">
        <v>22</v>
      </c>
      <c r="I1009" s="4" t="s">
        <v>4269</v>
      </c>
      <c r="J1009" s="4" t="s">
        <v>28</v>
      </c>
      <c r="K1009" s="9">
        <v>300</v>
      </c>
      <c r="L1009" s="5"/>
      <c r="M1009" s="5"/>
      <c r="N1009" s="5">
        <v>6.54</v>
      </c>
      <c r="O1009" s="5">
        <v>0.04</v>
      </c>
      <c r="P1009" s="106">
        <v>30</v>
      </c>
      <c r="Q1009" s="5"/>
      <c r="R1009" s="5"/>
      <c r="S1009" s="5"/>
      <c r="T1009" s="4"/>
      <c r="U1009" s="4"/>
      <c r="V1009" s="5"/>
      <c r="W1009" s="5"/>
      <c r="X1009" s="5"/>
      <c r="Y1009" s="5"/>
      <c r="Z1009" s="4" t="s">
        <v>5690</v>
      </c>
      <c r="AA1009" s="107">
        <v>39452</v>
      </c>
      <c r="AB1009" s="107">
        <v>41677</v>
      </c>
      <c r="AC1009" s="4" t="s">
        <v>250</v>
      </c>
      <c r="AD1009" s="4" t="s">
        <v>5713</v>
      </c>
    </row>
    <row r="1010" spans="1:30" ht="108.75" x14ac:dyDescent="0.25">
      <c r="A1010" s="6">
        <v>2195028</v>
      </c>
      <c r="B1010" s="7" t="s">
        <v>2520</v>
      </c>
      <c r="C1010" s="7" t="s">
        <v>2521</v>
      </c>
      <c r="D1010" s="7" t="s">
        <v>2522</v>
      </c>
      <c r="E1010" s="7" t="s">
        <v>2523</v>
      </c>
      <c r="F1010" s="7"/>
      <c r="G1010" s="7" t="s">
        <v>5100</v>
      </c>
      <c r="H1010" s="7" t="s">
        <v>22</v>
      </c>
      <c r="I1010" s="7" t="s">
        <v>4269</v>
      </c>
      <c r="J1010" s="7" t="s">
        <v>28</v>
      </c>
      <c r="K1010" s="10">
        <v>45</v>
      </c>
      <c r="L1010" s="8"/>
      <c r="M1010" s="8"/>
      <c r="N1010" s="8">
        <v>2.92</v>
      </c>
      <c r="O1010" s="8">
        <v>0.01</v>
      </c>
      <c r="P1010" s="105">
        <v>2</v>
      </c>
      <c r="Q1010" s="8"/>
      <c r="R1010" s="8"/>
      <c r="S1010" s="8"/>
      <c r="T1010" s="7"/>
      <c r="U1010" s="4"/>
      <c r="V1010" s="5"/>
      <c r="W1010" s="5"/>
      <c r="X1010" s="5"/>
      <c r="Y1010" s="5"/>
      <c r="Z1010" s="4" t="s">
        <v>5690</v>
      </c>
      <c r="AA1010" s="107">
        <v>41671</v>
      </c>
      <c r="AB1010" s="107">
        <v>41579</v>
      </c>
      <c r="AC1010" s="4" t="s">
        <v>250</v>
      </c>
      <c r="AD1010" s="4" t="s">
        <v>5714</v>
      </c>
    </row>
    <row r="1011" spans="1:30" ht="108.75" x14ac:dyDescent="0.25">
      <c r="A1011" s="3">
        <v>2199173</v>
      </c>
      <c r="B1011" s="4" t="s">
        <v>2520</v>
      </c>
      <c r="C1011" s="4" t="s">
        <v>2521</v>
      </c>
      <c r="D1011" s="4" t="s">
        <v>5715</v>
      </c>
      <c r="E1011" s="4" t="s">
        <v>5716</v>
      </c>
      <c r="F1011" s="4"/>
      <c r="G1011" s="4" t="s">
        <v>5100</v>
      </c>
      <c r="H1011" s="4" t="s">
        <v>22</v>
      </c>
      <c r="I1011" s="4" t="s">
        <v>4269</v>
      </c>
      <c r="J1011" s="4" t="s">
        <v>28</v>
      </c>
      <c r="K1011" s="9">
        <v>110</v>
      </c>
      <c r="L1011" s="5"/>
      <c r="M1011" s="5"/>
      <c r="N1011" s="5">
        <v>3.31</v>
      </c>
      <c r="O1011" s="5">
        <v>0.01</v>
      </c>
      <c r="P1011" s="106">
        <v>2</v>
      </c>
      <c r="Q1011" s="5"/>
      <c r="R1011" s="5"/>
      <c r="S1011" s="5"/>
      <c r="T1011" s="4"/>
      <c r="U1011" s="4"/>
      <c r="V1011" s="5"/>
      <c r="W1011" s="5"/>
      <c r="X1011" s="5"/>
      <c r="Y1011" s="5"/>
      <c r="Z1011" s="4" t="s">
        <v>5690</v>
      </c>
      <c r="AA1011" s="107">
        <v>41459</v>
      </c>
      <c r="AB1011" s="107">
        <v>41627</v>
      </c>
      <c r="AC1011" s="4" t="s">
        <v>250</v>
      </c>
      <c r="AD1011" s="4" t="s">
        <v>5717</v>
      </c>
    </row>
    <row r="1012" spans="1:30" ht="108.75" x14ac:dyDescent="0.25">
      <c r="A1012" s="6">
        <v>2195012</v>
      </c>
      <c r="B1012" s="7" t="s">
        <v>2520</v>
      </c>
      <c r="C1012" s="7" t="s">
        <v>2521</v>
      </c>
      <c r="D1012" s="7" t="s">
        <v>5718</v>
      </c>
      <c r="E1012" s="7" t="s">
        <v>5719</v>
      </c>
      <c r="F1012" s="7"/>
      <c r="G1012" s="7" t="s">
        <v>5100</v>
      </c>
      <c r="H1012" s="7" t="s">
        <v>22</v>
      </c>
      <c r="I1012" s="7" t="s">
        <v>4269</v>
      </c>
      <c r="J1012" s="7" t="s">
        <v>28</v>
      </c>
      <c r="K1012" s="10">
        <v>175</v>
      </c>
      <c r="L1012" s="8"/>
      <c r="M1012" s="8"/>
      <c r="N1012" s="8">
        <v>5.17</v>
      </c>
      <c r="O1012" s="8">
        <v>0.01</v>
      </c>
      <c r="P1012" s="105">
        <v>2</v>
      </c>
      <c r="Q1012" s="8"/>
      <c r="R1012" s="8"/>
      <c r="S1012" s="8"/>
      <c r="T1012" s="7"/>
      <c r="U1012" s="4"/>
      <c r="V1012" s="5"/>
      <c r="W1012" s="5"/>
      <c r="X1012" s="5"/>
      <c r="Y1012" s="5"/>
      <c r="Z1012" s="4" t="s">
        <v>5690</v>
      </c>
      <c r="AA1012" s="107">
        <v>41459</v>
      </c>
      <c r="AB1012" s="107">
        <v>41579</v>
      </c>
      <c r="AC1012" s="4" t="s">
        <v>250</v>
      </c>
      <c r="AD1012" s="4" t="s">
        <v>5720</v>
      </c>
    </row>
    <row r="1013" spans="1:30" ht="108.75" x14ac:dyDescent="0.25">
      <c r="A1013" s="3">
        <v>2195029</v>
      </c>
      <c r="B1013" s="4" t="s">
        <v>2520</v>
      </c>
      <c r="C1013" s="4" t="s">
        <v>2521</v>
      </c>
      <c r="D1013" s="4" t="s">
        <v>5718</v>
      </c>
      <c r="E1013" s="4" t="s">
        <v>5721</v>
      </c>
      <c r="F1013" s="4"/>
      <c r="G1013" s="4" t="s">
        <v>5100</v>
      </c>
      <c r="H1013" s="4" t="s">
        <v>22</v>
      </c>
      <c r="I1013" s="4" t="s">
        <v>4269</v>
      </c>
      <c r="J1013" s="4" t="s">
        <v>28</v>
      </c>
      <c r="K1013" s="9">
        <v>175</v>
      </c>
      <c r="L1013" s="5"/>
      <c r="M1013" s="5"/>
      <c r="N1013" s="5">
        <v>5.17</v>
      </c>
      <c r="O1013" s="5">
        <v>0.01</v>
      </c>
      <c r="P1013" s="106">
        <v>2</v>
      </c>
      <c r="Q1013" s="5"/>
      <c r="R1013" s="5"/>
      <c r="S1013" s="5"/>
      <c r="T1013" s="4"/>
      <c r="U1013" s="4"/>
      <c r="V1013" s="5"/>
      <c r="W1013" s="5"/>
      <c r="X1013" s="5"/>
      <c r="Y1013" s="5"/>
      <c r="Z1013" s="4" t="s">
        <v>5690</v>
      </c>
      <c r="AA1013" s="107">
        <v>41459</v>
      </c>
      <c r="AB1013" s="107">
        <v>41579</v>
      </c>
      <c r="AC1013" s="4" t="s">
        <v>250</v>
      </c>
      <c r="AD1013" s="4" t="s">
        <v>5722</v>
      </c>
    </row>
    <row r="1014" spans="1:30" ht="108.75" x14ac:dyDescent="0.25">
      <c r="A1014" s="6">
        <v>2291842</v>
      </c>
      <c r="B1014" s="7" t="s">
        <v>2520</v>
      </c>
      <c r="C1014" s="7" t="s">
        <v>2524</v>
      </c>
      <c r="D1014" s="7" t="s">
        <v>2525</v>
      </c>
      <c r="E1014" s="7" t="s">
        <v>2525</v>
      </c>
      <c r="F1014" s="7"/>
      <c r="G1014" s="7" t="s">
        <v>5100</v>
      </c>
      <c r="H1014" s="7" t="s">
        <v>22</v>
      </c>
      <c r="I1014" s="7" t="s">
        <v>4269</v>
      </c>
      <c r="J1014" s="7" t="s">
        <v>28</v>
      </c>
      <c r="K1014" s="10">
        <v>45</v>
      </c>
      <c r="L1014" s="8"/>
      <c r="M1014" s="8"/>
      <c r="N1014" s="8">
        <v>4.25</v>
      </c>
      <c r="O1014" s="8">
        <v>0.01</v>
      </c>
      <c r="P1014" s="105">
        <v>2</v>
      </c>
      <c r="Q1014" s="8"/>
      <c r="R1014" s="8"/>
      <c r="S1014" s="8"/>
      <c r="T1014" s="7"/>
      <c r="U1014" s="4"/>
      <c r="V1014" s="5"/>
      <c r="W1014" s="5"/>
      <c r="X1014" s="5"/>
      <c r="Y1014" s="5"/>
      <c r="Z1014" s="4" t="s">
        <v>5690</v>
      </c>
      <c r="AA1014" s="107">
        <v>42768</v>
      </c>
      <c r="AB1014" s="107">
        <v>42780</v>
      </c>
      <c r="AC1014" s="4" t="s">
        <v>250</v>
      </c>
      <c r="AD1014" s="4" t="s">
        <v>5723</v>
      </c>
    </row>
    <row r="1015" spans="1:30" ht="108.75" x14ac:dyDescent="0.25">
      <c r="A1015" s="3">
        <v>2291841</v>
      </c>
      <c r="B1015" s="4" t="s">
        <v>2520</v>
      </c>
      <c r="C1015" s="4" t="s">
        <v>2524</v>
      </c>
      <c r="D1015" s="4" t="s">
        <v>2526</v>
      </c>
      <c r="E1015" s="4" t="s">
        <v>2526</v>
      </c>
      <c r="F1015" s="4"/>
      <c r="G1015" s="4" t="s">
        <v>5100</v>
      </c>
      <c r="H1015" s="4" t="s">
        <v>22</v>
      </c>
      <c r="I1015" s="4" t="s">
        <v>4269</v>
      </c>
      <c r="J1015" s="4" t="s">
        <v>28</v>
      </c>
      <c r="K1015" s="9">
        <v>110</v>
      </c>
      <c r="L1015" s="5"/>
      <c r="M1015" s="5"/>
      <c r="N1015" s="5">
        <v>4.83</v>
      </c>
      <c r="O1015" s="5">
        <v>0.01</v>
      </c>
      <c r="P1015" s="106">
        <v>2</v>
      </c>
      <c r="Q1015" s="5"/>
      <c r="R1015" s="5"/>
      <c r="S1015" s="5"/>
      <c r="T1015" s="4"/>
      <c r="U1015" s="4"/>
      <c r="V1015" s="5"/>
      <c r="W1015" s="5"/>
      <c r="X1015" s="5"/>
      <c r="Y1015" s="5"/>
      <c r="Z1015" s="4" t="s">
        <v>5690</v>
      </c>
      <c r="AA1015" s="107">
        <v>42768</v>
      </c>
      <c r="AB1015" s="107">
        <v>42780</v>
      </c>
      <c r="AC1015" s="4" t="s">
        <v>250</v>
      </c>
      <c r="AD1015" s="4" t="s">
        <v>5724</v>
      </c>
    </row>
    <row r="1016" spans="1:30" ht="108.75" x14ac:dyDescent="0.25">
      <c r="A1016" s="6">
        <v>2195222</v>
      </c>
      <c r="B1016" s="7" t="s">
        <v>2520</v>
      </c>
      <c r="C1016" s="7" t="s">
        <v>2527</v>
      </c>
      <c r="D1016" s="7" t="s">
        <v>5725</v>
      </c>
      <c r="E1016" s="7" t="s">
        <v>5725</v>
      </c>
      <c r="F1016" s="7"/>
      <c r="G1016" s="7" t="s">
        <v>5100</v>
      </c>
      <c r="H1016" s="7" t="s">
        <v>22</v>
      </c>
      <c r="I1016" s="7" t="s">
        <v>4269</v>
      </c>
      <c r="J1016" s="7" t="s">
        <v>28</v>
      </c>
      <c r="K1016" s="10">
        <v>20</v>
      </c>
      <c r="L1016" s="8"/>
      <c r="M1016" s="8"/>
      <c r="N1016" s="8">
        <v>4.76</v>
      </c>
      <c r="O1016" s="8">
        <v>0.25</v>
      </c>
      <c r="P1016" s="105">
        <v>5</v>
      </c>
      <c r="Q1016" s="8"/>
      <c r="R1016" s="8"/>
      <c r="S1016" s="8"/>
      <c r="T1016" s="7"/>
      <c r="U1016" s="4"/>
      <c r="V1016" s="5"/>
      <c r="W1016" s="5"/>
      <c r="X1016" s="5"/>
      <c r="Y1016" s="5"/>
      <c r="Z1016" s="4" t="s">
        <v>961</v>
      </c>
      <c r="AA1016" s="107">
        <v>41276</v>
      </c>
      <c r="AB1016" s="107">
        <v>41561</v>
      </c>
      <c r="AC1016" s="4" t="s">
        <v>5726</v>
      </c>
      <c r="AD1016" s="4" t="s">
        <v>5727</v>
      </c>
    </row>
    <row r="1017" spans="1:30" ht="108.75" x14ac:dyDescent="0.25">
      <c r="A1017" s="3">
        <v>2195010</v>
      </c>
      <c r="B1017" s="4" t="s">
        <v>2520</v>
      </c>
      <c r="C1017" s="4" t="s">
        <v>2527</v>
      </c>
      <c r="D1017" s="4" t="s">
        <v>2528</v>
      </c>
      <c r="E1017" s="4" t="s">
        <v>2529</v>
      </c>
      <c r="F1017" s="4"/>
      <c r="G1017" s="4" t="s">
        <v>5100</v>
      </c>
      <c r="H1017" s="4" t="s">
        <v>22</v>
      </c>
      <c r="I1017" s="4" t="s">
        <v>4269</v>
      </c>
      <c r="J1017" s="4" t="s">
        <v>28</v>
      </c>
      <c r="K1017" s="9">
        <v>45</v>
      </c>
      <c r="L1017" s="5"/>
      <c r="M1017" s="5"/>
      <c r="N1017" s="5">
        <v>2.92</v>
      </c>
      <c r="O1017" s="5">
        <v>0.01</v>
      </c>
      <c r="P1017" s="106">
        <v>2</v>
      </c>
      <c r="Q1017" s="5"/>
      <c r="R1017" s="5"/>
      <c r="S1017" s="5"/>
      <c r="T1017" s="4"/>
      <c r="U1017" s="4"/>
      <c r="V1017" s="5"/>
      <c r="W1017" s="5"/>
      <c r="X1017" s="5"/>
      <c r="Y1017" s="5"/>
      <c r="Z1017" s="4" t="s">
        <v>5690</v>
      </c>
      <c r="AA1017" s="107">
        <v>41671</v>
      </c>
      <c r="AB1017" s="107">
        <v>41579</v>
      </c>
      <c r="AC1017" s="4" t="s">
        <v>250</v>
      </c>
      <c r="AD1017" s="4" t="s">
        <v>5728</v>
      </c>
    </row>
    <row r="1018" spans="1:30" ht="108.75" x14ac:dyDescent="0.25">
      <c r="A1018" s="6">
        <v>2199172</v>
      </c>
      <c r="B1018" s="7" t="s">
        <v>2520</v>
      </c>
      <c r="C1018" s="7" t="s">
        <v>2527</v>
      </c>
      <c r="D1018" s="7" t="s">
        <v>5729</v>
      </c>
      <c r="E1018" s="7" t="s">
        <v>5730</v>
      </c>
      <c r="F1018" s="7"/>
      <c r="G1018" s="7" t="s">
        <v>5100</v>
      </c>
      <c r="H1018" s="7" t="s">
        <v>22</v>
      </c>
      <c r="I1018" s="7" t="s">
        <v>4269</v>
      </c>
      <c r="J1018" s="7" t="s">
        <v>28</v>
      </c>
      <c r="K1018" s="10">
        <v>110</v>
      </c>
      <c r="L1018" s="8"/>
      <c r="M1018" s="8"/>
      <c r="N1018" s="8">
        <v>3.31</v>
      </c>
      <c r="O1018" s="8">
        <v>0.01</v>
      </c>
      <c r="P1018" s="105">
        <v>2</v>
      </c>
      <c r="Q1018" s="8"/>
      <c r="R1018" s="8"/>
      <c r="S1018" s="8"/>
      <c r="T1018" s="7"/>
      <c r="U1018" s="4"/>
      <c r="V1018" s="5"/>
      <c r="W1018" s="5"/>
      <c r="X1018" s="5"/>
      <c r="Y1018" s="5"/>
      <c r="Z1018" s="4" t="s">
        <v>5690</v>
      </c>
      <c r="AA1018" s="107">
        <v>41459</v>
      </c>
      <c r="AB1018" s="107">
        <v>41627</v>
      </c>
      <c r="AC1018" s="4" t="s">
        <v>250</v>
      </c>
      <c r="AD1018" s="4" t="s">
        <v>5731</v>
      </c>
    </row>
    <row r="1019" spans="1:30" ht="108.75" x14ac:dyDescent="0.25">
      <c r="A1019" s="3">
        <v>2195027</v>
      </c>
      <c r="B1019" s="4" t="s">
        <v>2520</v>
      </c>
      <c r="C1019" s="4" t="s">
        <v>2527</v>
      </c>
      <c r="D1019" s="4" t="s">
        <v>5732</v>
      </c>
      <c r="E1019" s="4" t="s">
        <v>5733</v>
      </c>
      <c r="F1019" s="4"/>
      <c r="G1019" s="4" t="s">
        <v>5100</v>
      </c>
      <c r="H1019" s="4" t="s">
        <v>22</v>
      </c>
      <c r="I1019" s="4" t="s">
        <v>4269</v>
      </c>
      <c r="J1019" s="4" t="s">
        <v>28</v>
      </c>
      <c r="K1019" s="9">
        <v>175</v>
      </c>
      <c r="L1019" s="5"/>
      <c r="M1019" s="5"/>
      <c r="N1019" s="5">
        <v>5.17</v>
      </c>
      <c r="O1019" s="5">
        <v>0.01</v>
      </c>
      <c r="P1019" s="106">
        <v>2</v>
      </c>
      <c r="Q1019" s="5"/>
      <c r="R1019" s="5"/>
      <c r="S1019" s="5"/>
      <c r="T1019" s="4"/>
      <c r="U1019" s="4"/>
      <c r="V1019" s="5"/>
      <c r="W1019" s="5"/>
      <c r="X1019" s="5"/>
      <c r="Y1019" s="5"/>
      <c r="Z1019" s="4" t="s">
        <v>5690</v>
      </c>
      <c r="AA1019" s="107">
        <v>41459</v>
      </c>
      <c r="AB1019" s="107">
        <v>41579</v>
      </c>
      <c r="AC1019" s="4" t="s">
        <v>250</v>
      </c>
      <c r="AD1019" s="4" t="s">
        <v>5734</v>
      </c>
    </row>
    <row r="1020" spans="1:30" ht="108.75" x14ac:dyDescent="0.25">
      <c r="A1020" s="6">
        <v>2195011</v>
      </c>
      <c r="B1020" s="7" t="s">
        <v>2520</v>
      </c>
      <c r="C1020" s="7" t="s">
        <v>2527</v>
      </c>
      <c r="D1020" s="7" t="s">
        <v>5732</v>
      </c>
      <c r="E1020" s="7" t="s">
        <v>5735</v>
      </c>
      <c r="F1020" s="7"/>
      <c r="G1020" s="7" t="s">
        <v>5100</v>
      </c>
      <c r="H1020" s="7" t="s">
        <v>22</v>
      </c>
      <c r="I1020" s="7" t="s">
        <v>4269</v>
      </c>
      <c r="J1020" s="7" t="s">
        <v>28</v>
      </c>
      <c r="K1020" s="10">
        <v>175</v>
      </c>
      <c r="L1020" s="8"/>
      <c r="M1020" s="8"/>
      <c r="N1020" s="8">
        <v>5.17</v>
      </c>
      <c r="O1020" s="8">
        <v>0.01</v>
      </c>
      <c r="P1020" s="105">
        <v>2</v>
      </c>
      <c r="Q1020" s="8"/>
      <c r="R1020" s="8"/>
      <c r="S1020" s="8"/>
      <c r="T1020" s="7"/>
      <c r="U1020" s="4"/>
      <c r="V1020" s="5"/>
      <c r="W1020" s="5"/>
      <c r="X1020" s="5"/>
      <c r="Y1020" s="5"/>
      <c r="Z1020" s="4" t="s">
        <v>5690</v>
      </c>
      <c r="AA1020" s="107">
        <v>41459</v>
      </c>
      <c r="AB1020" s="107">
        <v>41579</v>
      </c>
      <c r="AC1020" s="4" t="s">
        <v>250</v>
      </c>
      <c r="AD1020" s="4" t="s">
        <v>5736</v>
      </c>
    </row>
    <row r="1021" spans="1:30" ht="108.75" x14ac:dyDescent="0.25">
      <c r="A1021" s="3">
        <v>2195226</v>
      </c>
      <c r="B1021" s="4" t="s">
        <v>2520</v>
      </c>
      <c r="C1021" s="4" t="s">
        <v>2527</v>
      </c>
      <c r="D1021" s="4" t="s">
        <v>5737</v>
      </c>
      <c r="E1021" s="4" t="s">
        <v>5738</v>
      </c>
      <c r="F1021" s="4"/>
      <c r="G1021" s="4" t="s">
        <v>5100</v>
      </c>
      <c r="H1021" s="4" t="s">
        <v>22</v>
      </c>
      <c r="I1021" s="4" t="s">
        <v>4269</v>
      </c>
      <c r="J1021" s="4" t="s">
        <v>28</v>
      </c>
      <c r="K1021" s="9">
        <v>20</v>
      </c>
      <c r="L1021" s="5"/>
      <c r="M1021" s="5"/>
      <c r="N1021" s="5">
        <v>4.72</v>
      </c>
      <c r="O1021" s="5">
        <v>0.24</v>
      </c>
      <c r="P1021" s="106">
        <v>2</v>
      </c>
      <c r="Q1021" s="5"/>
      <c r="R1021" s="5"/>
      <c r="S1021" s="5"/>
      <c r="T1021" s="4"/>
      <c r="U1021" s="4"/>
      <c r="V1021" s="5"/>
      <c r="W1021" s="5"/>
      <c r="X1021" s="5"/>
      <c r="Y1021" s="5"/>
      <c r="Z1021" s="4" t="s">
        <v>5690</v>
      </c>
      <c r="AA1021" s="107">
        <v>40848</v>
      </c>
      <c r="AB1021" s="107">
        <v>42780</v>
      </c>
      <c r="AC1021" s="4" t="s">
        <v>250</v>
      </c>
      <c r="AD1021" s="4" t="s">
        <v>5739</v>
      </c>
    </row>
    <row r="1022" spans="1:30" ht="108.75" x14ac:dyDescent="0.25">
      <c r="A1022" s="6">
        <v>2195227</v>
      </c>
      <c r="B1022" s="7" t="s">
        <v>2520</v>
      </c>
      <c r="C1022" s="7" t="s">
        <v>2527</v>
      </c>
      <c r="D1022" s="7" t="s">
        <v>5737</v>
      </c>
      <c r="E1022" s="7" t="s">
        <v>5740</v>
      </c>
      <c r="F1022" s="7"/>
      <c r="G1022" s="7" t="s">
        <v>5100</v>
      </c>
      <c r="H1022" s="7" t="s">
        <v>22</v>
      </c>
      <c r="I1022" s="7" t="s">
        <v>4269</v>
      </c>
      <c r="J1022" s="7" t="s">
        <v>28</v>
      </c>
      <c r="K1022" s="10">
        <v>20</v>
      </c>
      <c r="L1022" s="8"/>
      <c r="M1022" s="8"/>
      <c r="N1022" s="8">
        <v>4.72</v>
      </c>
      <c r="O1022" s="8">
        <v>0.24</v>
      </c>
      <c r="P1022" s="105">
        <v>2</v>
      </c>
      <c r="Q1022" s="8"/>
      <c r="R1022" s="8"/>
      <c r="S1022" s="8"/>
      <c r="T1022" s="7"/>
      <c r="U1022" s="4"/>
      <c r="V1022" s="5"/>
      <c r="W1022" s="5"/>
      <c r="X1022" s="5"/>
      <c r="Y1022" s="5"/>
      <c r="Z1022" s="4" t="s">
        <v>5690</v>
      </c>
      <c r="AA1022" s="107">
        <v>40848</v>
      </c>
      <c r="AB1022" s="107">
        <v>42780</v>
      </c>
      <c r="AC1022" s="4" t="s">
        <v>250</v>
      </c>
      <c r="AD1022" s="4" t="s">
        <v>5741</v>
      </c>
    </row>
    <row r="1023" spans="1:30" ht="108.75" x14ac:dyDescent="0.25">
      <c r="A1023" s="3">
        <v>2195013</v>
      </c>
      <c r="B1023" s="4" t="s">
        <v>2520</v>
      </c>
      <c r="C1023" s="4" t="s">
        <v>2527</v>
      </c>
      <c r="D1023" s="4" t="s">
        <v>5742</v>
      </c>
      <c r="E1023" s="4" t="s">
        <v>5743</v>
      </c>
      <c r="F1023" s="4"/>
      <c r="G1023" s="4" t="s">
        <v>5100</v>
      </c>
      <c r="H1023" s="4" t="s">
        <v>22</v>
      </c>
      <c r="I1023" s="4" t="s">
        <v>4269</v>
      </c>
      <c r="J1023" s="4" t="s">
        <v>28</v>
      </c>
      <c r="K1023" s="9">
        <v>45</v>
      </c>
      <c r="L1023" s="5"/>
      <c r="M1023" s="5"/>
      <c r="N1023" s="5">
        <v>4.25</v>
      </c>
      <c r="O1023" s="5">
        <v>0.01</v>
      </c>
      <c r="P1023" s="106">
        <v>2</v>
      </c>
      <c r="Q1023" s="5"/>
      <c r="R1023" s="5"/>
      <c r="S1023" s="5"/>
      <c r="T1023" s="4"/>
      <c r="U1023" s="4"/>
      <c r="V1023" s="5"/>
      <c r="W1023" s="5"/>
      <c r="X1023" s="5"/>
      <c r="Y1023" s="5"/>
      <c r="Z1023" s="4" t="s">
        <v>5690</v>
      </c>
      <c r="AA1023" s="107">
        <v>39539</v>
      </c>
      <c r="AB1023" s="107">
        <v>41579</v>
      </c>
      <c r="AC1023" s="4" t="s">
        <v>250</v>
      </c>
      <c r="AD1023" s="4" t="s">
        <v>5744</v>
      </c>
    </row>
    <row r="1024" spans="1:30" ht="108.75" x14ac:dyDescent="0.25">
      <c r="A1024" s="6">
        <v>2195030</v>
      </c>
      <c r="B1024" s="7" t="s">
        <v>2520</v>
      </c>
      <c r="C1024" s="7" t="s">
        <v>2527</v>
      </c>
      <c r="D1024" s="7" t="s">
        <v>5742</v>
      </c>
      <c r="E1024" s="7" t="s">
        <v>5745</v>
      </c>
      <c r="F1024" s="7"/>
      <c r="G1024" s="7" t="s">
        <v>5100</v>
      </c>
      <c r="H1024" s="7" t="s">
        <v>22</v>
      </c>
      <c r="I1024" s="7" t="s">
        <v>4269</v>
      </c>
      <c r="J1024" s="7" t="s">
        <v>28</v>
      </c>
      <c r="K1024" s="10">
        <v>45</v>
      </c>
      <c r="L1024" s="8"/>
      <c r="M1024" s="8"/>
      <c r="N1024" s="8">
        <v>4.25</v>
      </c>
      <c r="O1024" s="8">
        <v>0.01</v>
      </c>
      <c r="P1024" s="105">
        <v>2</v>
      </c>
      <c r="Q1024" s="8"/>
      <c r="R1024" s="8"/>
      <c r="S1024" s="8"/>
      <c r="T1024" s="7"/>
      <c r="U1024" s="4"/>
      <c r="V1024" s="5"/>
      <c r="W1024" s="5"/>
      <c r="X1024" s="5"/>
      <c r="Y1024" s="5"/>
      <c r="Z1024" s="4" t="s">
        <v>5690</v>
      </c>
      <c r="AA1024" s="107">
        <v>39539</v>
      </c>
      <c r="AB1024" s="107">
        <v>41579</v>
      </c>
      <c r="AC1024" s="4" t="s">
        <v>250</v>
      </c>
      <c r="AD1024" s="4" t="s">
        <v>5746</v>
      </c>
    </row>
    <row r="1025" spans="1:30" ht="108.75" x14ac:dyDescent="0.25">
      <c r="A1025" s="3">
        <v>2199174</v>
      </c>
      <c r="B1025" s="4" t="s">
        <v>2520</v>
      </c>
      <c r="C1025" s="4" t="s">
        <v>2527</v>
      </c>
      <c r="D1025" s="4" t="s">
        <v>5747</v>
      </c>
      <c r="E1025" s="4" t="s">
        <v>5747</v>
      </c>
      <c r="F1025" s="4"/>
      <c r="G1025" s="4" t="s">
        <v>5100</v>
      </c>
      <c r="H1025" s="4" t="s">
        <v>22</v>
      </c>
      <c r="I1025" s="4" t="s">
        <v>4269</v>
      </c>
      <c r="J1025" s="4" t="s">
        <v>28</v>
      </c>
      <c r="K1025" s="9">
        <v>110</v>
      </c>
      <c r="L1025" s="5"/>
      <c r="M1025" s="5"/>
      <c r="N1025" s="5">
        <v>4.83</v>
      </c>
      <c r="O1025" s="5">
        <v>0.01</v>
      </c>
      <c r="P1025" s="106">
        <v>2</v>
      </c>
      <c r="Q1025" s="5"/>
      <c r="R1025" s="5"/>
      <c r="S1025" s="5"/>
      <c r="T1025" s="4"/>
      <c r="U1025" s="4"/>
      <c r="V1025" s="5"/>
      <c r="W1025" s="5"/>
      <c r="X1025" s="5"/>
      <c r="Y1025" s="5"/>
      <c r="Z1025" s="4" t="s">
        <v>5690</v>
      </c>
      <c r="AA1025" s="107">
        <v>39539</v>
      </c>
      <c r="AB1025" s="107">
        <v>41627</v>
      </c>
      <c r="AC1025" s="4" t="s">
        <v>250</v>
      </c>
      <c r="AD1025" s="4" t="s">
        <v>5748</v>
      </c>
    </row>
    <row r="1026" spans="1:30" ht="108.75" x14ac:dyDescent="0.25">
      <c r="A1026" s="6">
        <v>2195023</v>
      </c>
      <c r="B1026" s="7" t="s">
        <v>2520</v>
      </c>
      <c r="C1026" s="7" t="s">
        <v>2527</v>
      </c>
      <c r="D1026" s="7" t="s">
        <v>5749</v>
      </c>
      <c r="E1026" s="7" t="s">
        <v>5750</v>
      </c>
      <c r="F1026" s="7" t="s">
        <v>5751</v>
      </c>
      <c r="G1026" s="7" t="s">
        <v>5100</v>
      </c>
      <c r="H1026" s="7" t="s">
        <v>22</v>
      </c>
      <c r="I1026" s="7" t="s">
        <v>4269</v>
      </c>
      <c r="J1026" s="7" t="s">
        <v>28</v>
      </c>
      <c r="K1026" s="10">
        <v>110</v>
      </c>
      <c r="L1026" s="8"/>
      <c r="M1026" s="8"/>
      <c r="N1026" s="8">
        <v>5.3</v>
      </c>
      <c r="O1026" s="8">
        <v>0.01</v>
      </c>
      <c r="P1026" s="105">
        <v>2</v>
      </c>
      <c r="Q1026" s="8"/>
      <c r="R1026" s="8"/>
      <c r="S1026" s="8"/>
      <c r="T1026" s="7"/>
      <c r="U1026" s="4"/>
      <c r="V1026" s="5"/>
      <c r="W1026" s="5"/>
      <c r="X1026" s="5"/>
      <c r="Y1026" s="5"/>
      <c r="Z1026" s="4" t="s">
        <v>5690</v>
      </c>
      <c r="AA1026" s="107">
        <v>39539</v>
      </c>
      <c r="AB1026" s="107">
        <v>41579</v>
      </c>
      <c r="AC1026" s="4" t="s">
        <v>250</v>
      </c>
      <c r="AD1026" s="4" t="s">
        <v>5752</v>
      </c>
    </row>
    <row r="1027" spans="1:30" ht="108.75" x14ac:dyDescent="0.25">
      <c r="A1027" s="3">
        <v>2195008</v>
      </c>
      <c r="B1027" s="4" t="s">
        <v>2520</v>
      </c>
      <c r="C1027" s="4" t="s">
        <v>2527</v>
      </c>
      <c r="D1027" s="4" t="s">
        <v>5753</v>
      </c>
      <c r="E1027" s="4" t="s">
        <v>5754</v>
      </c>
      <c r="F1027" s="4"/>
      <c r="G1027" s="4" t="s">
        <v>5100</v>
      </c>
      <c r="H1027" s="4" t="s">
        <v>22</v>
      </c>
      <c r="I1027" s="4" t="s">
        <v>4269</v>
      </c>
      <c r="J1027" s="4" t="s">
        <v>28</v>
      </c>
      <c r="K1027" s="9">
        <v>175</v>
      </c>
      <c r="L1027" s="5"/>
      <c r="M1027" s="5"/>
      <c r="N1027" s="5">
        <v>5.17</v>
      </c>
      <c r="O1027" s="5">
        <v>0.01</v>
      </c>
      <c r="P1027" s="106">
        <v>2</v>
      </c>
      <c r="Q1027" s="5"/>
      <c r="R1027" s="5"/>
      <c r="S1027" s="5"/>
      <c r="T1027" s="4"/>
      <c r="U1027" s="4"/>
      <c r="V1027" s="5"/>
      <c r="W1027" s="5"/>
      <c r="X1027" s="5"/>
      <c r="Y1027" s="5"/>
      <c r="Z1027" s="4" t="s">
        <v>5690</v>
      </c>
      <c r="AA1027" s="107">
        <v>39539</v>
      </c>
      <c r="AB1027" s="107">
        <v>41579</v>
      </c>
      <c r="AC1027" s="4" t="s">
        <v>250</v>
      </c>
      <c r="AD1027" s="4" t="s">
        <v>5755</v>
      </c>
    </row>
    <row r="1028" spans="1:30" ht="108.75" x14ac:dyDescent="0.25">
      <c r="A1028" s="6">
        <v>2195009</v>
      </c>
      <c r="B1028" s="7" t="s">
        <v>2520</v>
      </c>
      <c r="C1028" s="7" t="s">
        <v>2527</v>
      </c>
      <c r="D1028" s="7" t="s">
        <v>5753</v>
      </c>
      <c r="E1028" s="7" t="s">
        <v>5756</v>
      </c>
      <c r="F1028" s="7"/>
      <c r="G1028" s="7" t="s">
        <v>5100</v>
      </c>
      <c r="H1028" s="7" t="s">
        <v>22</v>
      </c>
      <c r="I1028" s="7" t="s">
        <v>4269</v>
      </c>
      <c r="J1028" s="7" t="s">
        <v>28</v>
      </c>
      <c r="K1028" s="10">
        <v>175</v>
      </c>
      <c r="L1028" s="8"/>
      <c r="M1028" s="8"/>
      <c r="N1028" s="8">
        <v>5.17</v>
      </c>
      <c r="O1028" s="8">
        <v>0.01</v>
      </c>
      <c r="P1028" s="105">
        <v>2</v>
      </c>
      <c r="Q1028" s="8"/>
      <c r="R1028" s="8"/>
      <c r="S1028" s="8"/>
      <c r="T1028" s="7"/>
      <c r="U1028" s="4"/>
      <c r="V1028" s="5"/>
      <c r="W1028" s="5"/>
      <c r="X1028" s="5"/>
      <c r="Y1028" s="5"/>
      <c r="Z1028" s="4" t="s">
        <v>5690</v>
      </c>
      <c r="AA1028" s="107">
        <v>40575</v>
      </c>
      <c r="AB1028" s="107">
        <v>41579</v>
      </c>
      <c r="AC1028" s="4" t="s">
        <v>250</v>
      </c>
      <c r="AD1028" s="4" t="s">
        <v>5757</v>
      </c>
    </row>
    <row r="1029" spans="1:30" ht="108.75" x14ac:dyDescent="0.25">
      <c r="A1029" s="3">
        <v>2205516</v>
      </c>
      <c r="B1029" s="4" t="s">
        <v>2520</v>
      </c>
      <c r="C1029" s="4" t="s">
        <v>2527</v>
      </c>
      <c r="D1029" s="4" t="s">
        <v>5758</v>
      </c>
      <c r="E1029" s="4" t="s">
        <v>5758</v>
      </c>
      <c r="F1029" s="4"/>
      <c r="G1029" s="4" t="s">
        <v>5100</v>
      </c>
      <c r="H1029" s="4" t="s">
        <v>22</v>
      </c>
      <c r="I1029" s="4" t="s">
        <v>4269</v>
      </c>
      <c r="J1029" s="4" t="s">
        <v>28</v>
      </c>
      <c r="K1029" s="9">
        <v>300</v>
      </c>
      <c r="L1029" s="5"/>
      <c r="M1029" s="5"/>
      <c r="N1029" s="5">
        <v>5.65</v>
      </c>
      <c r="O1029" s="5">
        <v>0.04</v>
      </c>
      <c r="P1029" s="106">
        <v>30</v>
      </c>
      <c r="Q1029" s="5"/>
      <c r="R1029" s="5"/>
      <c r="S1029" s="5"/>
      <c r="T1029" s="4"/>
      <c r="U1029" s="4"/>
      <c r="V1029" s="5"/>
      <c r="W1029" s="5"/>
      <c r="X1029" s="5"/>
      <c r="Y1029" s="5"/>
      <c r="Z1029" s="4" t="s">
        <v>5690</v>
      </c>
      <c r="AA1029" s="107">
        <v>39452</v>
      </c>
      <c r="AB1029" s="107">
        <v>41677</v>
      </c>
      <c r="AC1029" s="4" t="s">
        <v>250</v>
      </c>
      <c r="AD1029" s="4" t="s">
        <v>5759</v>
      </c>
    </row>
    <row r="1030" spans="1:30" ht="108.75" x14ac:dyDescent="0.25">
      <c r="A1030" s="6">
        <v>2205517</v>
      </c>
      <c r="B1030" s="7" t="s">
        <v>2520</v>
      </c>
      <c r="C1030" s="7" t="s">
        <v>2527</v>
      </c>
      <c r="D1030" s="7" t="s">
        <v>5760</v>
      </c>
      <c r="E1030" s="7" t="s">
        <v>5760</v>
      </c>
      <c r="F1030" s="7"/>
      <c r="G1030" s="7" t="s">
        <v>5100</v>
      </c>
      <c r="H1030" s="7" t="s">
        <v>22</v>
      </c>
      <c r="I1030" s="7" t="s">
        <v>4269</v>
      </c>
      <c r="J1030" s="7" t="s">
        <v>28</v>
      </c>
      <c r="K1030" s="10">
        <v>300</v>
      </c>
      <c r="L1030" s="8"/>
      <c r="M1030" s="8"/>
      <c r="N1030" s="8">
        <v>6.54</v>
      </c>
      <c r="O1030" s="8">
        <v>0.04</v>
      </c>
      <c r="P1030" s="105">
        <v>30</v>
      </c>
      <c r="Q1030" s="8"/>
      <c r="R1030" s="8"/>
      <c r="S1030" s="8"/>
      <c r="T1030" s="7"/>
      <c r="U1030" s="4"/>
      <c r="V1030" s="5"/>
      <c r="W1030" s="5"/>
      <c r="X1030" s="5"/>
      <c r="Y1030" s="5"/>
      <c r="Z1030" s="4" t="s">
        <v>5690</v>
      </c>
      <c r="AA1030" s="107">
        <v>39452</v>
      </c>
      <c r="AB1030" s="107">
        <v>41677</v>
      </c>
      <c r="AC1030" s="4" t="s">
        <v>250</v>
      </c>
      <c r="AD1030" s="4" t="s">
        <v>5761</v>
      </c>
    </row>
    <row r="1031" spans="1:30" ht="108.75" x14ac:dyDescent="0.25">
      <c r="A1031" s="3">
        <v>2292392</v>
      </c>
      <c r="B1031" s="4" t="s">
        <v>2520</v>
      </c>
      <c r="C1031" s="4" t="s">
        <v>2527</v>
      </c>
      <c r="D1031" s="4" t="s">
        <v>2530</v>
      </c>
      <c r="E1031" s="4" t="s">
        <v>2530</v>
      </c>
      <c r="F1031" s="4"/>
      <c r="G1031" s="4" t="s">
        <v>5100</v>
      </c>
      <c r="H1031" s="4" t="s">
        <v>22</v>
      </c>
      <c r="I1031" s="4" t="s">
        <v>4269</v>
      </c>
      <c r="J1031" s="4" t="s">
        <v>28</v>
      </c>
      <c r="K1031" s="9">
        <v>45</v>
      </c>
      <c r="L1031" s="5"/>
      <c r="M1031" s="5"/>
      <c r="N1031" s="5">
        <v>4.5599999999999996</v>
      </c>
      <c r="O1031" s="5">
        <v>0.26</v>
      </c>
      <c r="P1031" s="106">
        <v>2</v>
      </c>
      <c r="Q1031" s="5"/>
      <c r="R1031" s="5"/>
      <c r="S1031" s="5"/>
      <c r="T1031" s="4"/>
      <c r="U1031" s="4"/>
      <c r="V1031" s="5"/>
      <c r="W1031" s="5"/>
      <c r="X1031" s="5"/>
      <c r="Y1031" s="5"/>
      <c r="Z1031" s="4" t="s">
        <v>4877</v>
      </c>
      <c r="AA1031" s="107">
        <v>42738</v>
      </c>
      <c r="AB1031" s="107">
        <v>42780</v>
      </c>
      <c r="AC1031" s="4" t="s">
        <v>250</v>
      </c>
      <c r="AD1031" s="4" t="s">
        <v>5762</v>
      </c>
    </row>
    <row r="1032" spans="1:30" ht="108.75" x14ac:dyDescent="0.25">
      <c r="A1032" s="6">
        <v>2292393</v>
      </c>
      <c r="B1032" s="7" t="s">
        <v>2520</v>
      </c>
      <c r="C1032" s="7" t="s">
        <v>2527</v>
      </c>
      <c r="D1032" s="7" t="s">
        <v>2531</v>
      </c>
      <c r="E1032" s="7" t="s">
        <v>2531</v>
      </c>
      <c r="F1032" s="7"/>
      <c r="G1032" s="7" t="s">
        <v>5100</v>
      </c>
      <c r="H1032" s="7" t="s">
        <v>22</v>
      </c>
      <c r="I1032" s="7" t="s">
        <v>4269</v>
      </c>
      <c r="J1032" s="7" t="s">
        <v>28</v>
      </c>
      <c r="K1032" s="10">
        <v>110</v>
      </c>
      <c r="L1032" s="8"/>
      <c r="M1032" s="8"/>
      <c r="N1032" s="8">
        <v>4.62</v>
      </c>
      <c r="O1032" s="8">
        <v>0.31</v>
      </c>
      <c r="P1032" s="105">
        <v>2</v>
      </c>
      <c r="Q1032" s="8"/>
      <c r="R1032" s="8"/>
      <c r="S1032" s="8"/>
      <c r="T1032" s="7"/>
      <c r="U1032" s="4"/>
      <c r="V1032" s="5"/>
      <c r="W1032" s="5"/>
      <c r="X1032" s="5"/>
      <c r="Y1032" s="5"/>
      <c r="Z1032" s="4" t="s">
        <v>4877</v>
      </c>
      <c r="AA1032" s="107">
        <v>42738</v>
      </c>
      <c r="AB1032" s="107">
        <v>42780</v>
      </c>
      <c r="AC1032" s="4" t="s">
        <v>250</v>
      </c>
      <c r="AD1032" s="4" t="s">
        <v>5763</v>
      </c>
    </row>
    <row r="1033" spans="1:30" ht="108.75" x14ac:dyDescent="0.25">
      <c r="A1033" s="3">
        <v>2292394</v>
      </c>
      <c r="B1033" s="4" t="s">
        <v>2520</v>
      </c>
      <c r="C1033" s="4" t="s">
        <v>2527</v>
      </c>
      <c r="D1033" s="4" t="s">
        <v>2532</v>
      </c>
      <c r="E1033" s="4" t="s">
        <v>2533</v>
      </c>
      <c r="F1033" s="4"/>
      <c r="G1033" s="4" t="s">
        <v>5100</v>
      </c>
      <c r="H1033" s="4" t="s">
        <v>22</v>
      </c>
      <c r="I1033" s="4" t="s">
        <v>4269</v>
      </c>
      <c r="J1033" s="4" t="s">
        <v>28</v>
      </c>
      <c r="K1033" s="9">
        <v>175</v>
      </c>
      <c r="L1033" s="5"/>
      <c r="M1033" s="5"/>
      <c r="N1033" s="5">
        <v>4.8600000000000003</v>
      </c>
      <c r="O1033" s="5">
        <v>0.2</v>
      </c>
      <c r="P1033" s="106">
        <v>2</v>
      </c>
      <c r="Q1033" s="5"/>
      <c r="R1033" s="5"/>
      <c r="S1033" s="5"/>
      <c r="T1033" s="4"/>
      <c r="U1033" s="4"/>
      <c r="V1033" s="5"/>
      <c r="W1033" s="5"/>
      <c r="X1033" s="5"/>
      <c r="Y1033" s="5"/>
      <c r="Z1033" s="4" t="s">
        <v>4877</v>
      </c>
      <c r="AA1033" s="107">
        <v>42738</v>
      </c>
      <c r="AB1033" s="107">
        <v>42780</v>
      </c>
      <c r="AC1033" s="4" t="s">
        <v>250</v>
      </c>
      <c r="AD1033" s="4" t="s">
        <v>5764</v>
      </c>
    </row>
    <row r="1034" spans="1:30" ht="132.75" x14ac:dyDescent="0.25">
      <c r="A1034" s="6">
        <v>2198570</v>
      </c>
      <c r="B1034" s="7" t="s">
        <v>962</v>
      </c>
      <c r="C1034" s="7" t="s">
        <v>192</v>
      </c>
      <c r="D1034" s="7" t="s">
        <v>5765</v>
      </c>
      <c r="E1034" s="7" t="s">
        <v>2535</v>
      </c>
      <c r="F1034" s="7"/>
      <c r="G1034" s="7" t="s">
        <v>29</v>
      </c>
      <c r="H1034" s="7" t="s">
        <v>3426</v>
      </c>
      <c r="I1034" s="7" t="s">
        <v>3272</v>
      </c>
      <c r="J1034" s="7" t="s">
        <v>21</v>
      </c>
      <c r="K1034" s="10">
        <v>16</v>
      </c>
      <c r="L1034" s="8"/>
      <c r="M1034" s="8"/>
      <c r="N1034" s="8">
        <v>0.1</v>
      </c>
      <c r="O1034" s="8">
        <v>0.03</v>
      </c>
      <c r="P1034" s="105">
        <v>30</v>
      </c>
      <c r="Q1034" s="8"/>
      <c r="R1034" s="8"/>
      <c r="S1034" s="8"/>
      <c r="T1034" s="7" t="s">
        <v>192</v>
      </c>
      <c r="U1034" s="4" t="s">
        <v>5766</v>
      </c>
      <c r="V1034" s="5">
        <v>6.5</v>
      </c>
      <c r="W1034" s="5">
        <v>338</v>
      </c>
      <c r="X1034" s="5">
        <v>53.9</v>
      </c>
      <c r="Y1034" s="5">
        <v>32.9</v>
      </c>
      <c r="Z1034" s="4" t="s">
        <v>25</v>
      </c>
      <c r="AA1034" s="107">
        <v>40909</v>
      </c>
      <c r="AB1034" s="107">
        <v>41620</v>
      </c>
      <c r="AC1034" s="4" t="s">
        <v>40</v>
      </c>
      <c r="AD1034" s="4" t="s">
        <v>5767</v>
      </c>
    </row>
    <row r="1035" spans="1:30" ht="132.75" x14ac:dyDescent="0.25">
      <c r="A1035" s="3">
        <v>2198571</v>
      </c>
      <c r="B1035" s="4" t="s">
        <v>962</v>
      </c>
      <c r="C1035" s="4" t="s">
        <v>192</v>
      </c>
      <c r="D1035" s="4" t="s">
        <v>5768</v>
      </c>
      <c r="E1035" s="4" t="s">
        <v>2535</v>
      </c>
      <c r="F1035" s="4"/>
      <c r="G1035" s="4" t="s">
        <v>29</v>
      </c>
      <c r="H1035" s="4" t="s">
        <v>3426</v>
      </c>
      <c r="I1035" s="4" t="s">
        <v>3272</v>
      </c>
      <c r="J1035" s="4" t="s">
        <v>21</v>
      </c>
      <c r="K1035" s="9">
        <v>43</v>
      </c>
      <c r="L1035" s="5"/>
      <c r="M1035" s="5"/>
      <c r="N1035" s="5">
        <v>0.1</v>
      </c>
      <c r="O1035" s="5">
        <v>0.03</v>
      </c>
      <c r="P1035" s="106">
        <v>30</v>
      </c>
      <c r="Q1035" s="5"/>
      <c r="R1035" s="5"/>
      <c r="S1035" s="5"/>
      <c r="T1035" s="4" t="s">
        <v>192</v>
      </c>
      <c r="U1035" s="4" t="s">
        <v>5766</v>
      </c>
      <c r="V1035" s="5">
        <v>6.5</v>
      </c>
      <c r="W1035" s="5">
        <v>338</v>
      </c>
      <c r="X1035" s="5">
        <v>53.9</v>
      </c>
      <c r="Y1035" s="5">
        <v>32.9</v>
      </c>
      <c r="Z1035" s="4" t="s">
        <v>25</v>
      </c>
      <c r="AA1035" s="107">
        <v>40909</v>
      </c>
      <c r="AB1035" s="107">
        <v>41620</v>
      </c>
      <c r="AC1035" s="4" t="s">
        <v>40</v>
      </c>
      <c r="AD1035" s="4" t="s">
        <v>5769</v>
      </c>
    </row>
    <row r="1036" spans="1:30" ht="132.75" x14ac:dyDescent="0.25">
      <c r="A1036" s="6">
        <v>2198572</v>
      </c>
      <c r="B1036" s="7" t="s">
        <v>962</v>
      </c>
      <c r="C1036" s="7" t="s">
        <v>192</v>
      </c>
      <c r="D1036" s="7" t="s">
        <v>5770</v>
      </c>
      <c r="E1036" s="7" t="s">
        <v>2535</v>
      </c>
      <c r="F1036" s="7"/>
      <c r="G1036" s="7" t="s">
        <v>29</v>
      </c>
      <c r="H1036" s="7" t="s">
        <v>3426</v>
      </c>
      <c r="I1036" s="7" t="s">
        <v>3272</v>
      </c>
      <c r="J1036" s="7" t="s">
        <v>21</v>
      </c>
      <c r="K1036" s="10">
        <v>43</v>
      </c>
      <c r="L1036" s="8"/>
      <c r="M1036" s="8"/>
      <c r="N1036" s="8">
        <v>0.1</v>
      </c>
      <c r="O1036" s="8">
        <v>0.03</v>
      </c>
      <c r="P1036" s="105">
        <v>30</v>
      </c>
      <c r="Q1036" s="8"/>
      <c r="R1036" s="8"/>
      <c r="S1036" s="8"/>
      <c r="T1036" s="7" t="s">
        <v>192</v>
      </c>
      <c r="U1036" s="4" t="s">
        <v>5766</v>
      </c>
      <c r="V1036" s="5">
        <v>6.5</v>
      </c>
      <c r="W1036" s="5">
        <v>338</v>
      </c>
      <c r="X1036" s="5">
        <v>53.9</v>
      </c>
      <c r="Y1036" s="5">
        <v>32.9</v>
      </c>
      <c r="Z1036" s="4" t="s">
        <v>25</v>
      </c>
      <c r="AA1036" s="107">
        <v>40909</v>
      </c>
      <c r="AB1036" s="107">
        <v>41620</v>
      </c>
      <c r="AC1036" s="4" t="s">
        <v>40</v>
      </c>
      <c r="AD1036" s="4" t="s">
        <v>5771</v>
      </c>
    </row>
    <row r="1037" spans="1:30" ht="72.75" x14ac:dyDescent="0.25">
      <c r="A1037" s="3">
        <v>2218693</v>
      </c>
      <c r="B1037" s="4" t="s">
        <v>962</v>
      </c>
      <c r="C1037" s="4" t="s">
        <v>192</v>
      </c>
      <c r="D1037" s="4" t="s">
        <v>2534</v>
      </c>
      <c r="E1037" s="4" t="s">
        <v>2535</v>
      </c>
      <c r="F1037" s="4"/>
      <c r="G1037" s="4" t="s">
        <v>29</v>
      </c>
      <c r="H1037" s="4" t="s">
        <v>3426</v>
      </c>
      <c r="I1037" s="4" t="s">
        <v>3272</v>
      </c>
      <c r="J1037" s="4" t="s">
        <v>21</v>
      </c>
      <c r="K1037" s="9">
        <v>42</v>
      </c>
      <c r="L1037" s="5"/>
      <c r="M1037" s="5"/>
      <c r="N1037" s="5">
        <v>1.89</v>
      </c>
      <c r="O1037" s="5">
        <v>0.01</v>
      </c>
      <c r="P1037" s="106">
        <v>60</v>
      </c>
      <c r="Q1037" s="5"/>
      <c r="R1037" s="5"/>
      <c r="S1037" s="5"/>
      <c r="T1037" s="4" t="s">
        <v>192</v>
      </c>
      <c r="U1037" s="4" t="s">
        <v>5772</v>
      </c>
      <c r="V1037" s="5">
        <v>5.8</v>
      </c>
      <c r="W1037" s="5">
        <v>301.60000000000002</v>
      </c>
      <c r="X1037" s="5">
        <v>36.9</v>
      </c>
      <c r="Y1037" s="5">
        <v>33.299999999999997</v>
      </c>
      <c r="Z1037" s="4" t="s">
        <v>39</v>
      </c>
      <c r="AA1037" s="107">
        <v>42036</v>
      </c>
      <c r="AB1037" s="107">
        <v>41887</v>
      </c>
      <c r="AC1037" s="4" t="s">
        <v>40</v>
      </c>
      <c r="AD1037" s="4" t="s">
        <v>5773</v>
      </c>
    </row>
    <row r="1038" spans="1:30" ht="72.75" x14ac:dyDescent="0.25">
      <c r="A1038" s="6">
        <v>2218694</v>
      </c>
      <c r="B1038" s="7" t="s">
        <v>962</v>
      </c>
      <c r="C1038" s="7" t="s">
        <v>192</v>
      </c>
      <c r="D1038" s="7" t="s">
        <v>2536</v>
      </c>
      <c r="E1038" s="7" t="s">
        <v>2535</v>
      </c>
      <c r="F1038" s="7"/>
      <c r="G1038" s="7" t="s">
        <v>29</v>
      </c>
      <c r="H1038" s="7" t="s">
        <v>3426</v>
      </c>
      <c r="I1038" s="7" t="s">
        <v>3272</v>
      </c>
      <c r="J1038" s="7" t="s">
        <v>21</v>
      </c>
      <c r="K1038" s="10">
        <v>43</v>
      </c>
      <c r="L1038" s="8"/>
      <c r="M1038" s="8"/>
      <c r="N1038" s="8">
        <v>1.89</v>
      </c>
      <c r="O1038" s="8">
        <v>0.01</v>
      </c>
      <c r="P1038" s="105">
        <v>60</v>
      </c>
      <c r="Q1038" s="8"/>
      <c r="R1038" s="8"/>
      <c r="S1038" s="8"/>
      <c r="T1038" s="7" t="s">
        <v>192</v>
      </c>
      <c r="U1038" s="4" t="s">
        <v>5774</v>
      </c>
      <c r="V1038" s="5">
        <v>5.8</v>
      </c>
      <c r="W1038" s="5">
        <v>301.60000000000002</v>
      </c>
      <c r="X1038" s="5">
        <v>36.9</v>
      </c>
      <c r="Y1038" s="5">
        <v>33.299999999999997</v>
      </c>
      <c r="Z1038" s="4" t="s">
        <v>39</v>
      </c>
      <c r="AA1038" s="107">
        <v>42036</v>
      </c>
      <c r="AB1038" s="107">
        <v>41887</v>
      </c>
      <c r="AC1038" s="4" t="s">
        <v>40</v>
      </c>
      <c r="AD1038" s="4" t="s">
        <v>5775</v>
      </c>
    </row>
    <row r="1039" spans="1:30" ht="156.75" x14ac:dyDescent="0.25">
      <c r="A1039" s="3">
        <v>2218696</v>
      </c>
      <c r="B1039" s="4" t="s">
        <v>962</v>
      </c>
      <c r="C1039" s="4" t="s">
        <v>192</v>
      </c>
      <c r="D1039" s="4" t="s">
        <v>2534</v>
      </c>
      <c r="E1039" s="4" t="s">
        <v>2535</v>
      </c>
      <c r="F1039" s="4"/>
      <c r="G1039" s="4" t="s">
        <v>4268</v>
      </c>
      <c r="H1039" s="4" t="s">
        <v>3426</v>
      </c>
      <c r="I1039" s="4" t="s">
        <v>3272</v>
      </c>
      <c r="J1039" s="4" t="s">
        <v>21</v>
      </c>
      <c r="K1039" s="9">
        <v>43</v>
      </c>
      <c r="L1039" s="5"/>
      <c r="M1039" s="5"/>
      <c r="N1039" s="5">
        <v>1.89</v>
      </c>
      <c r="O1039" s="5">
        <v>0.01</v>
      </c>
      <c r="P1039" s="106">
        <v>60</v>
      </c>
      <c r="Q1039" s="5"/>
      <c r="R1039" s="5"/>
      <c r="S1039" s="5"/>
      <c r="T1039" s="4" t="s">
        <v>192</v>
      </c>
      <c r="U1039" s="4" t="s">
        <v>5772</v>
      </c>
      <c r="V1039" s="5">
        <v>5.8</v>
      </c>
      <c r="W1039" s="5">
        <v>301.60000000000002</v>
      </c>
      <c r="X1039" s="5">
        <v>36.9</v>
      </c>
      <c r="Y1039" s="5">
        <v>33.299999999999997</v>
      </c>
      <c r="Z1039" s="4" t="s">
        <v>2972</v>
      </c>
      <c r="AA1039" s="107">
        <v>42036</v>
      </c>
      <c r="AB1039" s="107">
        <v>41887</v>
      </c>
      <c r="AC1039" s="4" t="s">
        <v>40</v>
      </c>
      <c r="AD1039" s="4" t="s">
        <v>5776</v>
      </c>
    </row>
    <row r="1040" spans="1:30" ht="156.75" x14ac:dyDescent="0.25">
      <c r="A1040" s="6">
        <v>2218697</v>
      </c>
      <c r="B1040" s="7" t="s">
        <v>962</v>
      </c>
      <c r="C1040" s="7" t="s">
        <v>192</v>
      </c>
      <c r="D1040" s="7" t="s">
        <v>2536</v>
      </c>
      <c r="E1040" s="7" t="s">
        <v>2535</v>
      </c>
      <c r="F1040" s="7"/>
      <c r="G1040" s="7" t="s">
        <v>4268</v>
      </c>
      <c r="H1040" s="7" t="s">
        <v>3426</v>
      </c>
      <c r="I1040" s="7" t="s">
        <v>3272</v>
      </c>
      <c r="J1040" s="7" t="s">
        <v>21</v>
      </c>
      <c r="K1040" s="10">
        <v>43</v>
      </c>
      <c r="L1040" s="8"/>
      <c r="M1040" s="8"/>
      <c r="N1040" s="8">
        <v>1.89</v>
      </c>
      <c r="O1040" s="8">
        <v>0.01</v>
      </c>
      <c r="P1040" s="105">
        <v>60</v>
      </c>
      <c r="Q1040" s="8"/>
      <c r="R1040" s="8"/>
      <c r="S1040" s="8"/>
      <c r="T1040" s="7" t="s">
        <v>192</v>
      </c>
      <c r="U1040" s="4" t="s">
        <v>5774</v>
      </c>
      <c r="V1040" s="5">
        <v>5.8</v>
      </c>
      <c r="W1040" s="5">
        <v>301.60000000000002</v>
      </c>
      <c r="X1040" s="5">
        <v>36.9</v>
      </c>
      <c r="Y1040" s="5">
        <v>33.299999999999997</v>
      </c>
      <c r="Z1040" s="4" t="s">
        <v>2972</v>
      </c>
      <c r="AA1040" s="107">
        <v>42036</v>
      </c>
      <c r="AB1040" s="107">
        <v>41887</v>
      </c>
      <c r="AC1040" s="4" t="s">
        <v>40</v>
      </c>
      <c r="AD1040" s="4" t="s">
        <v>5777</v>
      </c>
    </row>
    <row r="1041" spans="1:30" ht="144.75" x14ac:dyDescent="0.25">
      <c r="A1041" s="3">
        <v>2250263</v>
      </c>
      <c r="B1041" s="4" t="s">
        <v>962</v>
      </c>
      <c r="C1041" s="4" t="s">
        <v>192</v>
      </c>
      <c r="D1041" s="4" t="s">
        <v>2537</v>
      </c>
      <c r="E1041" s="4" t="s">
        <v>2538</v>
      </c>
      <c r="F1041" s="4"/>
      <c r="G1041" s="4" t="s">
        <v>4268</v>
      </c>
      <c r="H1041" s="4" t="s">
        <v>3426</v>
      </c>
      <c r="I1041" s="4" t="s">
        <v>32</v>
      </c>
      <c r="J1041" s="4" t="s">
        <v>28</v>
      </c>
      <c r="K1041" s="9">
        <v>44</v>
      </c>
      <c r="L1041" s="5"/>
      <c r="M1041" s="5"/>
      <c r="N1041" s="5">
        <v>1.21</v>
      </c>
      <c r="O1041" s="5">
        <v>0</v>
      </c>
      <c r="P1041" s="106">
        <v>30</v>
      </c>
      <c r="Q1041" s="5"/>
      <c r="R1041" s="5"/>
      <c r="S1041" s="5"/>
      <c r="T1041" s="4" t="s">
        <v>3089</v>
      </c>
      <c r="U1041" s="4" t="s">
        <v>5778</v>
      </c>
      <c r="V1041" s="5">
        <v>5.4</v>
      </c>
      <c r="W1041" s="5">
        <v>280.8</v>
      </c>
      <c r="X1041" s="5">
        <v>34</v>
      </c>
      <c r="Y1041" s="5">
        <v>31.7</v>
      </c>
      <c r="Z1041" s="4" t="s">
        <v>5779</v>
      </c>
      <c r="AA1041" s="107">
        <v>42339</v>
      </c>
      <c r="AB1041" s="107">
        <v>42292</v>
      </c>
      <c r="AC1041" s="4" t="s">
        <v>40</v>
      </c>
      <c r="AD1041" s="4" t="s">
        <v>5780</v>
      </c>
    </row>
    <row r="1042" spans="1:30" ht="144.75" x14ac:dyDescent="0.25">
      <c r="A1042" s="6">
        <v>2250264</v>
      </c>
      <c r="B1042" s="7" t="s">
        <v>962</v>
      </c>
      <c r="C1042" s="7" t="s">
        <v>192</v>
      </c>
      <c r="D1042" s="7" t="s">
        <v>2539</v>
      </c>
      <c r="E1042" s="7" t="s">
        <v>2538</v>
      </c>
      <c r="F1042" s="7"/>
      <c r="G1042" s="7" t="s">
        <v>4268</v>
      </c>
      <c r="H1042" s="7" t="s">
        <v>3426</v>
      </c>
      <c r="I1042" s="7" t="s">
        <v>32</v>
      </c>
      <c r="J1042" s="7" t="s">
        <v>28</v>
      </c>
      <c r="K1042" s="10">
        <v>57</v>
      </c>
      <c r="L1042" s="8"/>
      <c r="M1042" s="8"/>
      <c r="N1042" s="8">
        <v>1.21</v>
      </c>
      <c r="O1042" s="8">
        <v>0</v>
      </c>
      <c r="P1042" s="105">
        <v>30</v>
      </c>
      <c r="Q1042" s="8"/>
      <c r="R1042" s="8"/>
      <c r="S1042" s="8"/>
      <c r="T1042" s="7" t="s">
        <v>3089</v>
      </c>
      <c r="U1042" s="4" t="s">
        <v>5778</v>
      </c>
      <c r="V1042" s="5">
        <v>5.4</v>
      </c>
      <c r="W1042" s="5">
        <v>280.8</v>
      </c>
      <c r="X1042" s="5">
        <v>34</v>
      </c>
      <c r="Y1042" s="5">
        <v>31.7</v>
      </c>
      <c r="Z1042" s="4" t="s">
        <v>5779</v>
      </c>
      <c r="AA1042" s="107">
        <v>42339</v>
      </c>
      <c r="AB1042" s="107">
        <v>42292</v>
      </c>
      <c r="AC1042" s="4" t="s">
        <v>40</v>
      </c>
      <c r="AD1042" s="4" t="s">
        <v>5781</v>
      </c>
    </row>
    <row r="1043" spans="1:30" ht="132.75" x14ac:dyDescent="0.25">
      <c r="A1043" s="3">
        <v>2250486</v>
      </c>
      <c r="B1043" s="4" t="s">
        <v>962</v>
      </c>
      <c r="C1043" s="4" t="s">
        <v>192</v>
      </c>
      <c r="D1043" s="4" t="s">
        <v>2540</v>
      </c>
      <c r="E1043" s="4" t="s">
        <v>2538</v>
      </c>
      <c r="F1043" s="4"/>
      <c r="G1043" s="4" t="s">
        <v>29</v>
      </c>
      <c r="H1043" s="4" t="s">
        <v>3426</v>
      </c>
      <c r="I1043" s="4" t="s">
        <v>32</v>
      </c>
      <c r="J1043" s="4" t="s">
        <v>28</v>
      </c>
      <c r="K1043" s="9">
        <v>57</v>
      </c>
      <c r="L1043" s="5"/>
      <c r="M1043" s="5"/>
      <c r="N1043" s="5">
        <v>1.21</v>
      </c>
      <c r="O1043" s="5">
        <v>0</v>
      </c>
      <c r="P1043" s="106">
        <v>30</v>
      </c>
      <c r="Q1043" s="5"/>
      <c r="R1043" s="5"/>
      <c r="S1043" s="5"/>
      <c r="T1043" s="4" t="s">
        <v>3089</v>
      </c>
      <c r="U1043" s="4" t="s">
        <v>5778</v>
      </c>
      <c r="V1043" s="5">
        <v>5.4</v>
      </c>
      <c r="W1043" s="5">
        <v>280.8</v>
      </c>
      <c r="X1043" s="5">
        <v>34</v>
      </c>
      <c r="Y1043" s="5">
        <v>31.7</v>
      </c>
      <c r="Z1043" s="4" t="s">
        <v>243</v>
      </c>
      <c r="AA1043" s="107">
        <v>42339</v>
      </c>
      <c r="AB1043" s="107">
        <v>42293</v>
      </c>
      <c r="AC1043" s="4" t="s">
        <v>40</v>
      </c>
      <c r="AD1043" s="4" t="s">
        <v>5782</v>
      </c>
    </row>
    <row r="1044" spans="1:30" ht="132.75" x14ac:dyDescent="0.25">
      <c r="A1044" s="6">
        <v>2250487</v>
      </c>
      <c r="B1044" s="7" t="s">
        <v>962</v>
      </c>
      <c r="C1044" s="7" t="s">
        <v>192</v>
      </c>
      <c r="D1044" s="7" t="s">
        <v>2541</v>
      </c>
      <c r="E1044" s="7" t="s">
        <v>2538</v>
      </c>
      <c r="F1044" s="7"/>
      <c r="G1044" s="7" t="s">
        <v>29</v>
      </c>
      <c r="H1044" s="7" t="s">
        <v>3426</v>
      </c>
      <c r="I1044" s="7" t="s">
        <v>32</v>
      </c>
      <c r="J1044" s="7" t="s">
        <v>28</v>
      </c>
      <c r="K1044" s="10">
        <v>44</v>
      </c>
      <c r="L1044" s="8"/>
      <c r="M1044" s="8"/>
      <c r="N1044" s="8">
        <v>1.21</v>
      </c>
      <c r="O1044" s="8">
        <v>0</v>
      </c>
      <c r="P1044" s="105">
        <v>30</v>
      </c>
      <c r="Q1044" s="8"/>
      <c r="R1044" s="8"/>
      <c r="S1044" s="8"/>
      <c r="T1044" s="7" t="s">
        <v>3089</v>
      </c>
      <c r="U1044" s="4" t="s">
        <v>5778</v>
      </c>
      <c r="V1044" s="5">
        <v>5.4</v>
      </c>
      <c r="W1044" s="5">
        <v>280.8</v>
      </c>
      <c r="X1044" s="5">
        <v>34</v>
      </c>
      <c r="Y1044" s="5">
        <v>31.7</v>
      </c>
      <c r="Z1044" s="4" t="s">
        <v>243</v>
      </c>
      <c r="AA1044" s="107">
        <v>42339</v>
      </c>
      <c r="AB1044" s="107">
        <v>42293</v>
      </c>
      <c r="AC1044" s="4" t="s">
        <v>40</v>
      </c>
      <c r="AD1044" s="4" t="s">
        <v>5783</v>
      </c>
    </row>
    <row r="1045" spans="1:30" ht="84.75" x14ac:dyDescent="0.25">
      <c r="A1045" s="3">
        <v>2215995</v>
      </c>
      <c r="B1045" s="4" t="s">
        <v>962</v>
      </c>
      <c r="C1045" s="4" t="s">
        <v>192</v>
      </c>
      <c r="D1045" s="5" t="s">
        <v>5784</v>
      </c>
      <c r="E1045" s="4" t="s">
        <v>2542</v>
      </c>
      <c r="F1045" s="4"/>
      <c r="G1045" s="4" t="s">
        <v>4268</v>
      </c>
      <c r="H1045" s="4" t="s">
        <v>3426</v>
      </c>
      <c r="I1045" s="4" t="s">
        <v>32</v>
      </c>
      <c r="J1045" s="4" t="s">
        <v>28</v>
      </c>
      <c r="K1045" s="9">
        <v>88</v>
      </c>
      <c r="L1045" s="5"/>
      <c r="M1045" s="5"/>
      <c r="N1045" s="5">
        <v>1.03</v>
      </c>
      <c r="O1045" s="5">
        <v>0</v>
      </c>
      <c r="P1045" s="106">
        <v>30</v>
      </c>
      <c r="Q1045" s="5"/>
      <c r="R1045" s="5"/>
      <c r="S1045" s="5"/>
      <c r="T1045" s="4" t="s">
        <v>3089</v>
      </c>
      <c r="U1045" s="4" t="s">
        <v>5785</v>
      </c>
      <c r="V1045" s="5">
        <v>5.2</v>
      </c>
      <c r="W1045" s="5">
        <v>270.39999999999998</v>
      </c>
      <c r="X1045" s="5">
        <v>33.700000000000003</v>
      </c>
      <c r="Y1045" s="5"/>
      <c r="Z1045" s="4" t="s">
        <v>5786</v>
      </c>
      <c r="AA1045" s="107">
        <v>41852</v>
      </c>
      <c r="AB1045" s="107">
        <v>41782</v>
      </c>
      <c r="AC1045" s="4" t="s">
        <v>40</v>
      </c>
      <c r="AD1045" s="4" t="s">
        <v>5787</v>
      </c>
    </row>
    <row r="1046" spans="1:30" ht="72.75" x14ac:dyDescent="0.25">
      <c r="A1046" s="6">
        <v>2215996</v>
      </c>
      <c r="B1046" s="7" t="s">
        <v>962</v>
      </c>
      <c r="C1046" s="7" t="s">
        <v>192</v>
      </c>
      <c r="D1046" s="7" t="s">
        <v>2543</v>
      </c>
      <c r="E1046" s="7" t="s">
        <v>2542</v>
      </c>
      <c r="F1046" s="7"/>
      <c r="G1046" s="7" t="s">
        <v>29</v>
      </c>
      <c r="H1046" s="7" t="s">
        <v>3426</v>
      </c>
      <c r="I1046" s="7" t="s">
        <v>32</v>
      </c>
      <c r="J1046" s="7" t="s">
        <v>28</v>
      </c>
      <c r="K1046" s="10">
        <v>88</v>
      </c>
      <c r="L1046" s="8"/>
      <c r="M1046" s="8"/>
      <c r="N1046" s="8">
        <v>1.03</v>
      </c>
      <c r="O1046" s="8">
        <v>0</v>
      </c>
      <c r="P1046" s="105">
        <v>30</v>
      </c>
      <c r="Q1046" s="8"/>
      <c r="R1046" s="8"/>
      <c r="S1046" s="8"/>
      <c r="T1046" s="7" t="s">
        <v>3089</v>
      </c>
      <c r="U1046" s="4" t="s">
        <v>5785</v>
      </c>
      <c r="V1046" s="5">
        <v>5.2</v>
      </c>
      <c r="W1046" s="5">
        <v>270.39999999999998</v>
      </c>
      <c r="X1046" s="5">
        <v>33.6</v>
      </c>
      <c r="Y1046" s="5"/>
      <c r="Z1046" s="4" t="s">
        <v>5627</v>
      </c>
      <c r="AA1046" s="107">
        <v>41852</v>
      </c>
      <c r="AB1046" s="107">
        <v>41782</v>
      </c>
      <c r="AC1046" s="4" t="s">
        <v>40</v>
      </c>
      <c r="AD1046" s="4" t="s">
        <v>5788</v>
      </c>
    </row>
    <row r="1047" spans="1:30" ht="132.75" x14ac:dyDescent="0.25">
      <c r="A1047" s="3">
        <v>2250266</v>
      </c>
      <c r="B1047" s="4" t="s">
        <v>962</v>
      </c>
      <c r="C1047" s="4" t="s">
        <v>192</v>
      </c>
      <c r="D1047" s="4" t="s">
        <v>2544</v>
      </c>
      <c r="E1047" s="4" t="s">
        <v>2542</v>
      </c>
      <c r="F1047" s="4"/>
      <c r="G1047" s="4" t="s">
        <v>29</v>
      </c>
      <c r="H1047" s="4" t="s">
        <v>3426</v>
      </c>
      <c r="I1047" s="4" t="s">
        <v>32</v>
      </c>
      <c r="J1047" s="4" t="s">
        <v>28</v>
      </c>
      <c r="K1047" s="9">
        <v>88</v>
      </c>
      <c r="L1047" s="5"/>
      <c r="M1047" s="5"/>
      <c r="N1047" s="5">
        <v>1.03</v>
      </c>
      <c r="O1047" s="5">
        <v>0</v>
      </c>
      <c r="P1047" s="106">
        <v>30</v>
      </c>
      <c r="Q1047" s="5"/>
      <c r="R1047" s="5"/>
      <c r="S1047" s="5"/>
      <c r="T1047" s="4" t="s">
        <v>3089</v>
      </c>
      <c r="U1047" s="4" t="s">
        <v>5789</v>
      </c>
      <c r="V1047" s="5">
        <v>5.4</v>
      </c>
      <c r="W1047" s="5">
        <v>280.8</v>
      </c>
      <c r="X1047" s="5">
        <v>34</v>
      </c>
      <c r="Y1047" s="5">
        <v>31.7</v>
      </c>
      <c r="Z1047" s="4" t="s">
        <v>243</v>
      </c>
      <c r="AA1047" s="107">
        <v>42339</v>
      </c>
      <c r="AB1047" s="107">
        <v>42292</v>
      </c>
      <c r="AC1047" s="4" t="s">
        <v>40</v>
      </c>
      <c r="AD1047" s="4" t="s">
        <v>5790</v>
      </c>
    </row>
    <row r="1048" spans="1:30" ht="132.75" x14ac:dyDescent="0.25">
      <c r="A1048" s="6">
        <v>2250267</v>
      </c>
      <c r="B1048" s="7" t="s">
        <v>962</v>
      </c>
      <c r="C1048" s="7" t="s">
        <v>192</v>
      </c>
      <c r="D1048" s="7" t="s">
        <v>2545</v>
      </c>
      <c r="E1048" s="7" t="s">
        <v>2542</v>
      </c>
      <c r="F1048" s="7"/>
      <c r="G1048" s="7" t="s">
        <v>29</v>
      </c>
      <c r="H1048" s="7" t="s">
        <v>3426</v>
      </c>
      <c r="I1048" s="7" t="s">
        <v>32</v>
      </c>
      <c r="J1048" s="7" t="s">
        <v>28</v>
      </c>
      <c r="K1048" s="10">
        <v>88</v>
      </c>
      <c r="L1048" s="8"/>
      <c r="M1048" s="8"/>
      <c r="N1048" s="8">
        <v>1.03</v>
      </c>
      <c r="O1048" s="8">
        <v>0</v>
      </c>
      <c r="P1048" s="105">
        <v>30</v>
      </c>
      <c r="Q1048" s="8"/>
      <c r="R1048" s="8"/>
      <c r="S1048" s="8"/>
      <c r="T1048" s="7" t="s">
        <v>3089</v>
      </c>
      <c r="U1048" s="4" t="s">
        <v>5789</v>
      </c>
      <c r="V1048" s="5">
        <v>5.4</v>
      </c>
      <c r="W1048" s="5">
        <v>280.8</v>
      </c>
      <c r="X1048" s="5">
        <v>34</v>
      </c>
      <c r="Y1048" s="5">
        <v>31.7</v>
      </c>
      <c r="Z1048" s="4" t="s">
        <v>243</v>
      </c>
      <c r="AA1048" s="107">
        <v>42339</v>
      </c>
      <c r="AB1048" s="107">
        <v>42292</v>
      </c>
      <c r="AC1048" s="4" t="s">
        <v>40</v>
      </c>
      <c r="AD1048" s="4" t="s">
        <v>5791</v>
      </c>
    </row>
    <row r="1049" spans="1:30" ht="216.75" x14ac:dyDescent="0.25">
      <c r="A1049" s="3">
        <v>2250503</v>
      </c>
      <c r="B1049" s="4" t="s">
        <v>962</v>
      </c>
      <c r="C1049" s="4" t="s">
        <v>192</v>
      </c>
      <c r="D1049" s="4" t="s">
        <v>2546</v>
      </c>
      <c r="E1049" s="4" t="s">
        <v>2542</v>
      </c>
      <c r="F1049" s="4"/>
      <c r="G1049" s="4" t="s">
        <v>4268</v>
      </c>
      <c r="H1049" s="4" t="s">
        <v>3426</v>
      </c>
      <c r="I1049" s="4" t="s">
        <v>32</v>
      </c>
      <c r="J1049" s="4" t="s">
        <v>28</v>
      </c>
      <c r="K1049" s="9">
        <v>88</v>
      </c>
      <c r="L1049" s="5"/>
      <c r="M1049" s="5"/>
      <c r="N1049" s="5">
        <v>1.03</v>
      </c>
      <c r="O1049" s="5">
        <v>0</v>
      </c>
      <c r="P1049" s="106">
        <v>30</v>
      </c>
      <c r="Q1049" s="5"/>
      <c r="R1049" s="5"/>
      <c r="S1049" s="5"/>
      <c r="T1049" s="4" t="s">
        <v>3089</v>
      </c>
      <c r="U1049" s="4" t="s">
        <v>5789</v>
      </c>
      <c r="V1049" s="5">
        <v>5.4</v>
      </c>
      <c r="W1049" s="5">
        <v>280.8</v>
      </c>
      <c r="X1049" s="5">
        <v>34</v>
      </c>
      <c r="Y1049" s="5">
        <v>31.7</v>
      </c>
      <c r="Z1049" s="4" t="s">
        <v>5792</v>
      </c>
      <c r="AA1049" s="107">
        <v>42339</v>
      </c>
      <c r="AB1049" s="107">
        <v>42293</v>
      </c>
      <c r="AC1049" s="4" t="s">
        <v>40</v>
      </c>
      <c r="AD1049" s="4" t="s">
        <v>5793</v>
      </c>
    </row>
    <row r="1050" spans="1:30" ht="216.75" x14ac:dyDescent="0.25">
      <c r="A1050" s="6">
        <v>2250504</v>
      </c>
      <c r="B1050" s="7" t="s">
        <v>962</v>
      </c>
      <c r="C1050" s="7" t="s">
        <v>192</v>
      </c>
      <c r="D1050" s="7" t="s">
        <v>2547</v>
      </c>
      <c r="E1050" s="7" t="s">
        <v>2542</v>
      </c>
      <c r="F1050" s="7"/>
      <c r="G1050" s="7" t="s">
        <v>4268</v>
      </c>
      <c r="H1050" s="7" t="s">
        <v>3426</v>
      </c>
      <c r="I1050" s="7" t="s">
        <v>32</v>
      </c>
      <c r="J1050" s="7" t="s">
        <v>28</v>
      </c>
      <c r="K1050" s="10">
        <v>88</v>
      </c>
      <c r="L1050" s="8"/>
      <c r="M1050" s="8"/>
      <c r="N1050" s="8">
        <v>1.03</v>
      </c>
      <c r="O1050" s="8">
        <v>0</v>
      </c>
      <c r="P1050" s="105">
        <v>30</v>
      </c>
      <c r="Q1050" s="8"/>
      <c r="R1050" s="8"/>
      <c r="S1050" s="8"/>
      <c r="T1050" s="7" t="s">
        <v>3089</v>
      </c>
      <c r="U1050" s="4" t="s">
        <v>5789</v>
      </c>
      <c r="V1050" s="5">
        <v>5.4</v>
      </c>
      <c r="W1050" s="5">
        <v>280.8</v>
      </c>
      <c r="X1050" s="5">
        <v>34</v>
      </c>
      <c r="Y1050" s="5">
        <v>31.7</v>
      </c>
      <c r="Z1050" s="4" t="s">
        <v>5792</v>
      </c>
      <c r="AA1050" s="107">
        <v>42339</v>
      </c>
      <c r="AB1050" s="107">
        <v>42293</v>
      </c>
      <c r="AC1050" s="4" t="s">
        <v>40</v>
      </c>
      <c r="AD1050" s="4" t="s">
        <v>5794</v>
      </c>
    </row>
    <row r="1051" spans="1:30" ht="144.75" x14ac:dyDescent="0.25">
      <c r="A1051" s="3">
        <v>2200343</v>
      </c>
      <c r="B1051" s="4" t="s">
        <v>962</v>
      </c>
      <c r="C1051" s="4" t="s">
        <v>192</v>
      </c>
      <c r="D1051" s="4" t="s">
        <v>5795</v>
      </c>
      <c r="E1051" s="4" t="s">
        <v>5795</v>
      </c>
      <c r="F1051" s="4"/>
      <c r="G1051" s="4" t="s">
        <v>4268</v>
      </c>
      <c r="H1051" s="4" t="s">
        <v>3426</v>
      </c>
      <c r="I1051" s="4" t="s">
        <v>32</v>
      </c>
      <c r="J1051" s="4" t="s">
        <v>28</v>
      </c>
      <c r="K1051" s="9">
        <v>88</v>
      </c>
      <c r="L1051" s="5"/>
      <c r="M1051" s="5"/>
      <c r="N1051" s="5">
        <v>8.2899999999999991</v>
      </c>
      <c r="O1051" s="5">
        <v>0</v>
      </c>
      <c r="P1051" s="106">
        <v>15</v>
      </c>
      <c r="Q1051" s="5"/>
      <c r="R1051" s="5"/>
      <c r="S1051" s="5"/>
      <c r="T1051" s="4" t="s">
        <v>3089</v>
      </c>
      <c r="U1051" s="4" t="s">
        <v>5796</v>
      </c>
      <c r="V1051" s="5">
        <v>6</v>
      </c>
      <c r="W1051" s="5">
        <v>312</v>
      </c>
      <c r="X1051" s="5">
        <v>38.4</v>
      </c>
      <c r="Y1051" s="5"/>
      <c r="Z1051" s="4" t="s">
        <v>5797</v>
      </c>
      <c r="AA1051" s="107">
        <v>41281</v>
      </c>
      <c r="AB1051" s="107">
        <v>41621</v>
      </c>
      <c r="AC1051" s="4" t="s">
        <v>40</v>
      </c>
      <c r="AD1051" s="4" t="s">
        <v>5798</v>
      </c>
    </row>
    <row r="1052" spans="1:30" ht="144.75" x14ac:dyDescent="0.25">
      <c r="A1052" s="6">
        <v>2203999</v>
      </c>
      <c r="B1052" s="7" t="s">
        <v>962</v>
      </c>
      <c r="C1052" s="7" t="s">
        <v>192</v>
      </c>
      <c r="D1052" s="7" t="s">
        <v>5799</v>
      </c>
      <c r="E1052" s="7" t="s">
        <v>5799</v>
      </c>
      <c r="F1052" s="7"/>
      <c r="G1052" s="7" t="s">
        <v>29</v>
      </c>
      <c r="H1052" s="7" t="s">
        <v>3426</v>
      </c>
      <c r="I1052" s="7" t="s">
        <v>32</v>
      </c>
      <c r="J1052" s="7" t="s">
        <v>28</v>
      </c>
      <c r="K1052" s="10">
        <v>88</v>
      </c>
      <c r="L1052" s="8"/>
      <c r="M1052" s="8"/>
      <c r="N1052" s="8">
        <v>2.21</v>
      </c>
      <c r="O1052" s="8">
        <v>0</v>
      </c>
      <c r="P1052" s="105">
        <v>15</v>
      </c>
      <c r="Q1052" s="8"/>
      <c r="R1052" s="8"/>
      <c r="S1052" s="8"/>
      <c r="T1052" s="7" t="s">
        <v>3089</v>
      </c>
      <c r="U1052" s="4" t="s">
        <v>5796</v>
      </c>
      <c r="V1052" s="5">
        <v>6.5</v>
      </c>
      <c r="W1052" s="5">
        <v>338</v>
      </c>
      <c r="X1052" s="5">
        <v>38.4</v>
      </c>
      <c r="Y1052" s="5"/>
      <c r="Z1052" s="4" t="s">
        <v>5800</v>
      </c>
      <c r="AA1052" s="107">
        <v>41456</v>
      </c>
      <c r="AB1052" s="107">
        <v>41437</v>
      </c>
      <c r="AC1052" s="4" t="s">
        <v>26</v>
      </c>
      <c r="AD1052" s="4" t="s">
        <v>5801</v>
      </c>
    </row>
    <row r="1053" spans="1:30" ht="120.75" x14ac:dyDescent="0.25">
      <c r="A1053" s="3">
        <v>2192120</v>
      </c>
      <c r="B1053" s="4" t="s">
        <v>974</v>
      </c>
      <c r="C1053" s="4" t="s">
        <v>980</v>
      </c>
      <c r="D1053" s="4" t="s">
        <v>5802</v>
      </c>
      <c r="E1053" s="4" t="s">
        <v>5803</v>
      </c>
      <c r="F1053" s="4"/>
      <c r="G1053" s="4" t="s">
        <v>29</v>
      </c>
      <c r="H1053" s="4" t="s">
        <v>22</v>
      </c>
      <c r="I1053" s="4" t="s">
        <v>4209</v>
      </c>
      <c r="J1053" s="4" t="s">
        <v>28</v>
      </c>
      <c r="K1053" s="9">
        <v>4</v>
      </c>
      <c r="L1053" s="5"/>
      <c r="M1053" s="5"/>
      <c r="N1053" s="5">
        <v>1</v>
      </c>
      <c r="O1053" s="5">
        <v>0.01</v>
      </c>
      <c r="P1053" s="106">
        <v>5</v>
      </c>
      <c r="Q1053" s="5"/>
      <c r="R1053" s="5"/>
      <c r="S1053" s="5"/>
      <c r="T1053" s="4"/>
      <c r="U1053" s="4"/>
      <c r="V1053" s="5"/>
      <c r="W1053" s="5"/>
      <c r="X1053" s="5"/>
      <c r="Y1053" s="5"/>
      <c r="Z1053" s="4" t="s">
        <v>4869</v>
      </c>
      <c r="AA1053" s="107">
        <v>41202</v>
      </c>
      <c r="AB1053" s="107">
        <v>41543</v>
      </c>
      <c r="AC1053" s="4" t="s">
        <v>40</v>
      </c>
      <c r="AD1053" s="4" t="s">
        <v>5804</v>
      </c>
    </row>
    <row r="1054" spans="1:30" ht="120.75" x14ac:dyDescent="0.25">
      <c r="A1054" s="6">
        <v>2193549</v>
      </c>
      <c r="B1054" s="7" t="s">
        <v>974</v>
      </c>
      <c r="C1054" s="7" t="s">
        <v>980</v>
      </c>
      <c r="D1054" s="7" t="s">
        <v>5802</v>
      </c>
      <c r="E1054" s="7" t="s">
        <v>5805</v>
      </c>
      <c r="F1054" s="7"/>
      <c r="G1054" s="7" t="s">
        <v>29</v>
      </c>
      <c r="H1054" s="7" t="s">
        <v>22</v>
      </c>
      <c r="I1054" s="7" t="s">
        <v>4209</v>
      </c>
      <c r="J1054" s="7" t="s">
        <v>28</v>
      </c>
      <c r="K1054" s="10">
        <v>4</v>
      </c>
      <c r="L1054" s="8"/>
      <c r="M1054" s="8"/>
      <c r="N1054" s="8">
        <v>1.02</v>
      </c>
      <c r="O1054" s="8">
        <v>0.03</v>
      </c>
      <c r="P1054" s="105">
        <v>5</v>
      </c>
      <c r="Q1054" s="8"/>
      <c r="R1054" s="8"/>
      <c r="S1054" s="8"/>
      <c r="T1054" s="7"/>
      <c r="U1054" s="4"/>
      <c r="V1054" s="5"/>
      <c r="W1054" s="5"/>
      <c r="X1054" s="5"/>
      <c r="Y1054" s="5"/>
      <c r="Z1054" s="4" t="s">
        <v>4869</v>
      </c>
      <c r="AA1054" s="107">
        <v>41202</v>
      </c>
      <c r="AB1054" s="107">
        <v>41554</v>
      </c>
      <c r="AC1054" s="4" t="s">
        <v>40</v>
      </c>
      <c r="AD1054" s="4" t="s">
        <v>5806</v>
      </c>
    </row>
    <row r="1055" spans="1:30" ht="120.75" x14ac:dyDescent="0.25">
      <c r="A1055" s="3">
        <v>2193550</v>
      </c>
      <c r="B1055" s="4" t="s">
        <v>974</v>
      </c>
      <c r="C1055" s="4" t="s">
        <v>980</v>
      </c>
      <c r="D1055" s="4" t="s">
        <v>5807</v>
      </c>
      <c r="E1055" s="4" t="s">
        <v>5808</v>
      </c>
      <c r="F1055" s="4"/>
      <c r="G1055" s="4" t="s">
        <v>29</v>
      </c>
      <c r="H1055" s="4" t="s">
        <v>22</v>
      </c>
      <c r="I1055" s="4" t="s">
        <v>4209</v>
      </c>
      <c r="J1055" s="4" t="s">
        <v>28</v>
      </c>
      <c r="K1055" s="9">
        <v>7</v>
      </c>
      <c r="L1055" s="5"/>
      <c r="M1055" s="5"/>
      <c r="N1055" s="5">
        <v>1.07</v>
      </c>
      <c r="O1055" s="5">
        <v>0.01</v>
      </c>
      <c r="P1055" s="106">
        <v>5</v>
      </c>
      <c r="Q1055" s="5"/>
      <c r="R1055" s="5"/>
      <c r="S1055" s="5"/>
      <c r="T1055" s="4"/>
      <c r="U1055" s="4"/>
      <c r="V1055" s="5"/>
      <c r="W1055" s="5"/>
      <c r="X1055" s="5"/>
      <c r="Y1055" s="5"/>
      <c r="Z1055" s="4" t="s">
        <v>4610</v>
      </c>
      <c r="AA1055" s="107">
        <v>41202</v>
      </c>
      <c r="AB1055" s="107">
        <v>41551</v>
      </c>
      <c r="AC1055" s="4" t="s">
        <v>40</v>
      </c>
      <c r="AD1055" s="4" t="s">
        <v>5809</v>
      </c>
    </row>
    <row r="1056" spans="1:30" ht="120.75" x14ac:dyDescent="0.25">
      <c r="A1056" s="6">
        <v>2195837</v>
      </c>
      <c r="B1056" s="7" t="s">
        <v>974</v>
      </c>
      <c r="C1056" s="7" t="s">
        <v>980</v>
      </c>
      <c r="D1056" s="7" t="s">
        <v>5807</v>
      </c>
      <c r="E1056" s="7" t="s">
        <v>5810</v>
      </c>
      <c r="F1056" s="7"/>
      <c r="G1056" s="7" t="s">
        <v>29</v>
      </c>
      <c r="H1056" s="7" t="s">
        <v>22</v>
      </c>
      <c r="I1056" s="7" t="s">
        <v>4209</v>
      </c>
      <c r="J1056" s="7" t="s">
        <v>28</v>
      </c>
      <c r="K1056" s="10">
        <v>7</v>
      </c>
      <c r="L1056" s="8"/>
      <c r="M1056" s="8"/>
      <c r="N1056" s="8">
        <v>1.0900000000000001</v>
      </c>
      <c r="O1056" s="8">
        <v>0.03</v>
      </c>
      <c r="P1056" s="105">
        <v>5</v>
      </c>
      <c r="Q1056" s="8"/>
      <c r="R1056" s="8"/>
      <c r="S1056" s="8"/>
      <c r="T1056" s="7"/>
      <c r="U1056" s="4"/>
      <c r="V1056" s="5"/>
      <c r="W1056" s="5"/>
      <c r="X1056" s="5"/>
      <c r="Y1056" s="5"/>
      <c r="Z1056" s="4" t="s">
        <v>4610</v>
      </c>
      <c r="AA1056" s="107">
        <v>41202</v>
      </c>
      <c r="AB1056" s="107">
        <v>41603</v>
      </c>
      <c r="AC1056" s="4" t="s">
        <v>40</v>
      </c>
      <c r="AD1056" s="4" t="s">
        <v>5811</v>
      </c>
    </row>
    <row r="1057" spans="1:30" ht="120.75" x14ac:dyDescent="0.25">
      <c r="A1057" s="3">
        <v>2193551</v>
      </c>
      <c r="B1057" s="4" t="s">
        <v>974</v>
      </c>
      <c r="C1057" s="4" t="s">
        <v>980</v>
      </c>
      <c r="D1057" s="4" t="s">
        <v>5812</v>
      </c>
      <c r="E1057" s="4" t="s">
        <v>5813</v>
      </c>
      <c r="F1057" s="4"/>
      <c r="G1057" s="4" t="s">
        <v>29</v>
      </c>
      <c r="H1057" s="4" t="s">
        <v>22</v>
      </c>
      <c r="I1057" s="4" t="s">
        <v>4209</v>
      </c>
      <c r="J1057" s="4" t="s">
        <v>28</v>
      </c>
      <c r="K1057" s="9">
        <v>7</v>
      </c>
      <c r="L1057" s="5"/>
      <c r="M1057" s="5"/>
      <c r="N1057" s="5">
        <v>1.07</v>
      </c>
      <c r="O1057" s="5">
        <v>0.01</v>
      </c>
      <c r="P1057" s="106">
        <v>5</v>
      </c>
      <c r="Q1057" s="5"/>
      <c r="R1057" s="5"/>
      <c r="S1057" s="5"/>
      <c r="T1057" s="4"/>
      <c r="U1057" s="4"/>
      <c r="V1057" s="5"/>
      <c r="W1057" s="5"/>
      <c r="X1057" s="5"/>
      <c r="Y1057" s="5"/>
      <c r="Z1057" s="4" t="s">
        <v>4610</v>
      </c>
      <c r="AA1057" s="107">
        <v>41202</v>
      </c>
      <c r="AB1057" s="107">
        <v>41551</v>
      </c>
      <c r="AC1057" s="4" t="s">
        <v>40</v>
      </c>
      <c r="AD1057" s="4" t="s">
        <v>5814</v>
      </c>
    </row>
    <row r="1058" spans="1:30" ht="120.75" x14ac:dyDescent="0.25">
      <c r="A1058" s="6">
        <v>2195838</v>
      </c>
      <c r="B1058" s="7" t="s">
        <v>974</v>
      </c>
      <c r="C1058" s="7" t="s">
        <v>980</v>
      </c>
      <c r="D1058" s="7" t="s">
        <v>5812</v>
      </c>
      <c r="E1058" s="7" t="s">
        <v>5815</v>
      </c>
      <c r="F1058" s="7"/>
      <c r="G1058" s="7" t="s">
        <v>29</v>
      </c>
      <c r="H1058" s="7" t="s">
        <v>22</v>
      </c>
      <c r="I1058" s="7" t="s">
        <v>4209</v>
      </c>
      <c r="J1058" s="7" t="s">
        <v>28</v>
      </c>
      <c r="K1058" s="10">
        <v>7</v>
      </c>
      <c r="L1058" s="8"/>
      <c r="M1058" s="8"/>
      <c r="N1058" s="8">
        <v>1.0900000000000001</v>
      </c>
      <c r="O1058" s="8">
        <v>0.03</v>
      </c>
      <c r="P1058" s="105">
        <v>5</v>
      </c>
      <c r="Q1058" s="8"/>
      <c r="R1058" s="8"/>
      <c r="S1058" s="8"/>
      <c r="T1058" s="7"/>
      <c r="U1058" s="4"/>
      <c r="V1058" s="5"/>
      <c r="W1058" s="5"/>
      <c r="X1058" s="5"/>
      <c r="Y1058" s="5"/>
      <c r="Z1058" s="4" t="s">
        <v>4610</v>
      </c>
      <c r="AA1058" s="107">
        <v>41202</v>
      </c>
      <c r="AB1058" s="107">
        <v>41603</v>
      </c>
      <c r="AC1058" s="4" t="s">
        <v>40</v>
      </c>
      <c r="AD1058" s="4" t="s">
        <v>5816</v>
      </c>
    </row>
    <row r="1059" spans="1:30" ht="120.75" x14ac:dyDescent="0.25">
      <c r="A1059" s="3">
        <v>2193552</v>
      </c>
      <c r="B1059" s="4" t="s">
        <v>974</v>
      </c>
      <c r="C1059" s="4" t="s">
        <v>980</v>
      </c>
      <c r="D1059" s="4" t="s">
        <v>5817</v>
      </c>
      <c r="E1059" s="4" t="s">
        <v>5818</v>
      </c>
      <c r="F1059" s="4"/>
      <c r="G1059" s="4" t="s">
        <v>29</v>
      </c>
      <c r="H1059" s="4" t="s">
        <v>22</v>
      </c>
      <c r="I1059" s="4" t="s">
        <v>4209</v>
      </c>
      <c r="J1059" s="4" t="s">
        <v>28</v>
      </c>
      <c r="K1059" s="9">
        <v>3</v>
      </c>
      <c r="L1059" s="5"/>
      <c r="M1059" s="5"/>
      <c r="N1059" s="5">
        <v>1.08</v>
      </c>
      <c r="O1059" s="5">
        <v>0.01</v>
      </c>
      <c r="P1059" s="106">
        <v>5</v>
      </c>
      <c r="Q1059" s="5"/>
      <c r="R1059" s="5"/>
      <c r="S1059" s="5"/>
      <c r="T1059" s="4"/>
      <c r="U1059" s="4"/>
      <c r="V1059" s="5"/>
      <c r="W1059" s="5"/>
      <c r="X1059" s="5"/>
      <c r="Y1059" s="5"/>
      <c r="Z1059" s="4" t="s">
        <v>4610</v>
      </c>
      <c r="AA1059" s="107">
        <v>41202</v>
      </c>
      <c r="AB1059" s="107">
        <v>41551</v>
      </c>
      <c r="AC1059" s="4" t="s">
        <v>40</v>
      </c>
      <c r="AD1059" s="4" t="s">
        <v>5819</v>
      </c>
    </row>
    <row r="1060" spans="1:30" ht="120.75" x14ac:dyDescent="0.25">
      <c r="A1060" s="6">
        <v>2195839</v>
      </c>
      <c r="B1060" s="7" t="s">
        <v>974</v>
      </c>
      <c r="C1060" s="7" t="s">
        <v>980</v>
      </c>
      <c r="D1060" s="7" t="s">
        <v>5817</v>
      </c>
      <c r="E1060" s="7" t="s">
        <v>5820</v>
      </c>
      <c r="F1060" s="7"/>
      <c r="G1060" s="7" t="s">
        <v>29</v>
      </c>
      <c r="H1060" s="7" t="s">
        <v>22</v>
      </c>
      <c r="I1060" s="7" t="s">
        <v>4209</v>
      </c>
      <c r="J1060" s="7" t="s">
        <v>28</v>
      </c>
      <c r="K1060" s="10">
        <v>3</v>
      </c>
      <c r="L1060" s="8"/>
      <c r="M1060" s="8"/>
      <c r="N1060" s="8">
        <v>1.0900000000000001</v>
      </c>
      <c r="O1060" s="8">
        <v>0.03</v>
      </c>
      <c r="P1060" s="105">
        <v>5</v>
      </c>
      <c r="Q1060" s="8"/>
      <c r="R1060" s="8"/>
      <c r="S1060" s="8"/>
      <c r="T1060" s="7"/>
      <c r="U1060" s="4"/>
      <c r="V1060" s="5"/>
      <c r="W1060" s="5"/>
      <c r="X1060" s="5"/>
      <c r="Y1060" s="5"/>
      <c r="Z1060" s="4" t="s">
        <v>4610</v>
      </c>
      <c r="AA1060" s="107">
        <v>41202</v>
      </c>
      <c r="AB1060" s="107">
        <v>41603</v>
      </c>
      <c r="AC1060" s="4" t="s">
        <v>40</v>
      </c>
      <c r="AD1060" s="4" t="s">
        <v>5821</v>
      </c>
    </row>
    <row r="1061" spans="1:30" ht="120.75" x14ac:dyDescent="0.25">
      <c r="A1061" s="3">
        <v>2193553</v>
      </c>
      <c r="B1061" s="4" t="s">
        <v>974</v>
      </c>
      <c r="C1061" s="4" t="s">
        <v>980</v>
      </c>
      <c r="D1061" s="4" t="s">
        <v>5822</v>
      </c>
      <c r="E1061" s="4" t="s">
        <v>5823</v>
      </c>
      <c r="F1061" s="4"/>
      <c r="G1061" s="4" t="s">
        <v>29</v>
      </c>
      <c r="H1061" s="4" t="s">
        <v>22</v>
      </c>
      <c r="I1061" s="4" t="s">
        <v>4209</v>
      </c>
      <c r="J1061" s="4" t="s">
        <v>28</v>
      </c>
      <c r="K1061" s="9">
        <v>3</v>
      </c>
      <c r="L1061" s="5"/>
      <c r="M1061" s="5"/>
      <c r="N1061" s="5">
        <v>1.08</v>
      </c>
      <c r="O1061" s="5">
        <v>0.01</v>
      </c>
      <c r="P1061" s="106">
        <v>5</v>
      </c>
      <c r="Q1061" s="5"/>
      <c r="R1061" s="5"/>
      <c r="S1061" s="5"/>
      <c r="T1061" s="4"/>
      <c r="U1061" s="4"/>
      <c r="V1061" s="5"/>
      <c r="W1061" s="5"/>
      <c r="X1061" s="5"/>
      <c r="Y1061" s="5"/>
      <c r="Z1061" s="4" t="s">
        <v>4610</v>
      </c>
      <c r="AA1061" s="107">
        <v>41202</v>
      </c>
      <c r="AB1061" s="107">
        <v>41551</v>
      </c>
      <c r="AC1061" s="4" t="s">
        <v>40</v>
      </c>
      <c r="AD1061" s="4" t="s">
        <v>5824</v>
      </c>
    </row>
    <row r="1062" spans="1:30" ht="120.75" x14ac:dyDescent="0.25">
      <c r="A1062" s="6">
        <v>2195840</v>
      </c>
      <c r="B1062" s="7" t="s">
        <v>974</v>
      </c>
      <c r="C1062" s="7" t="s">
        <v>980</v>
      </c>
      <c r="D1062" s="7" t="s">
        <v>5822</v>
      </c>
      <c r="E1062" s="7" t="s">
        <v>5825</v>
      </c>
      <c r="F1062" s="7"/>
      <c r="G1062" s="7" t="s">
        <v>29</v>
      </c>
      <c r="H1062" s="7" t="s">
        <v>22</v>
      </c>
      <c r="I1062" s="7" t="s">
        <v>4209</v>
      </c>
      <c r="J1062" s="7" t="s">
        <v>28</v>
      </c>
      <c r="K1062" s="10">
        <v>3</v>
      </c>
      <c r="L1062" s="8"/>
      <c r="M1062" s="8"/>
      <c r="N1062" s="8">
        <v>1.0900000000000001</v>
      </c>
      <c r="O1062" s="8">
        <v>0.03</v>
      </c>
      <c r="P1062" s="105">
        <v>5</v>
      </c>
      <c r="Q1062" s="8"/>
      <c r="R1062" s="8"/>
      <c r="S1062" s="8"/>
      <c r="T1062" s="7"/>
      <c r="U1062" s="4"/>
      <c r="V1062" s="5"/>
      <c r="W1062" s="5"/>
      <c r="X1062" s="5"/>
      <c r="Y1062" s="5"/>
      <c r="Z1062" s="4" t="s">
        <v>4610</v>
      </c>
      <c r="AA1062" s="107">
        <v>41202</v>
      </c>
      <c r="AB1062" s="107">
        <v>41603</v>
      </c>
      <c r="AC1062" s="4" t="s">
        <v>40</v>
      </c>
      <c r="AD1062" s="4" t="s">
        <v>5826</v>
      </c>
    </row>
    <row r="1063" spans="1:30" ht="120.75" x14ac:dyDescent="0.25">
      <c r="A1063" s="3">
        <v>2192116</v>
      </c>
      <c r="B1063" s="4" t="s">
        <v>974</v>
      </c>
      <c r="C1063" s="4" t="s">
        <v>980</v>
      </c>
      <c r="D1063" s="4" t="s">
        <v>5827</v>
      </c>
      <c r="E1063" s="4" t="s">
        <v>5828</v>
      </c>
      <c r="F1063" s="4"/>
      <c r="G1063" s="4" t="s">
        <v>29</v>
      </c>
      <c r="H1063" s="4" t="s">
        <v>22</v>
      </c>
      <c r="I1063" s="4" t="s">
        <v>4209</v>
      </c>
      <c r="J1063" s="4" t="s">
        <v>28</v>
      </c>
      <c r="K1063" s="9">
        <v>5</v>
      </c>
      <c r="L1063" s="5"/>
      <c r="M1063" s="5"/>
      <c r="N1063" s="5">
        <v>1.52</v>
      </c>
      <c r="O1063" s="5">
        <v>0.01</v>
      </c>
      <c r="P1063" s="106">
        <v>5</v>
      </c>
      <c r="Q1063" s="5"/>
      <c r="R1063" s="5"/>
      <c r="S1063" s="5"/>
      <c r="T1063" s="4"/>
      <c r="U1063" s="4"/>
      <c r="V1063" s="5"/>
      <c r="W1063" s="5"/>
      <c r="X1063" s="5"/>
      <c r="Y1063" s="5"/>
      <c r="Z1063" s="4" t="s">
        <v>4610</v>
      </c>
      <c r="AA1063" s="107">
        <v>41202</v>
      </c>
      <c r="AB1063" s="107">
        <v>41543</v>
      </c>
      <c r="AC1063" s="4" t="s">
        <v>40</v>
      </c>
      <c r="AD1063" s="4" t="s">
        <v>5829</v>
      </c>
    </row>
    <row r="1064" spans="1:30" ht="120.75" x14ac:dyDescent="0.25">
      <c r="A1064" s="6">
        <v>2192127</v>
      </c>
      <c r="B1064" s="7" t="s">
        <v>974</v>
      </c>
      <c r="C1064" s="7" t="s">
        <v>980</v>
      </c>
      <c r="D1064" s="7" t="s">
        <v>5830</v>
      </c>
      <c r="E1064" s="7" t="s">
        <v>5828</v>
      </c>
      <c r="F1064" s="7"/>
      <c r="G1064" s="7" t="s">
        <v>29</v>
      </c>
      <c r="H1064" s="7" t="s">
        <v>22</v>
      </c>
      <c r="I1064" s="7" t="s">
        <v>4209</v>
      </c>
      <c r="J1064" s="7" t="s">
        <v>28</v>
      </c>
      <c r="K1064" s="10">
        <v>5</v>
      </c>
      <c r="L1064" s="8"/>
      <c r="M1064" s="8"/>
      <c r="N1064" s="8">
        <v>1.52</v>
      </c>
      <c r="O1064" s="8">
        <v>0.01</v>
      </c>
      <c r="P1064" s="105">
        <v>5</v>
      </c>
      <c r="Q1064" s="8"/>
      <c r="R1064" s="8"/>
      <c r="S1064" s="8"/>
      <c r="T1064" s="7"/>
      <c r="U1064" s="4"/>
      <c r="V1064" s="5"/>
      <c r="W1064" s="5"/>
      <c r="X1064" s="5"/>
      <c r="Y1064" s="5"/>
      <c r="Z1064" s="4" t="s">
        <v>4869</v>
      </c>
      <c r="AA1064" s="107">
        <v>41202</v>
      </c>
      <c r="AB1064" s="107">
        <v>41543</v>
      </c>
      <c r="AC1064" s="4" t="s">
        <v>40</v>
      </c>
      <c r="AD1064" s="4" t="s">
        <v>5831</v>
      </c>
    </row>
    <row r="1065" spans="1:30" ht="120.75" x14ac:dyDescent="0.25">
      <c r="A1065" s="3">
        <v>2195841</v>
      </c>
      <c r="B1065" s="4" t="s">
        <v>974</v>
      </c>
      <c r="C1065" s="4" t="s">
        <v>980</v>
      </c>
      <c r="D1065" s="4" t="s">
        <v>5827</v>
      </c>
      <c r="E1065" s="4" t="s">
        <v>5832</v>
      </c>
      <c r="F1065" s="4"/>
      <c r="G1065" s="4" t="s">
        <v>29</v>
      </c>
      <c r="H1065" s="4" t="s">
        <v>22</v>
      </c>
      <c r="I1065" s="4" t="s">
        <v>4209</v>
      </c>
      <c r="J1065" s="4" t="s">
        <v>28</v>
      </c>
      <c r="K1065" s="9">
        <v>5</v>
      </c>
      <c r="L1065" s="5"/>
      <c r="M1065" s="5"/>
      <c r="N1065" s="5">
        <v>1.51</v>
      </c>
      <c r="O1065" s="5">
        <v>0.03</v>
      </c>
      <c r="P1065" s="106">
        <v>5</v>
      </c>
      <c r="Q1065" s="5"/>
      <c r="R1065" s="5"/>
      <c r="S1065" s="5"/>
      <c r="T1065" s="4"/>
      <c r="U1065" s="4"/>
      <c r="V1065" s="5"/>
      <c r="W1065" s="5"/>
      <c r="X1065" s="5"/>
      <c r="Y1065" s="5"/>
      <c r="Z1065" s="4" t="s">
        <v>4610</v>
      </c>
      <c r="AA1065" s="107">
        <v>41202</v>
      </c>
      <c r="AB1065" s="107">
        <v>41603</v>
      </c>
      <c r="AC1065" s="4" t="s">
        <v>40</v>
      </c>
      <c r="AD1065" s="4" t="s">
        <v>5833</v>
      </c>
    </row>
    <row r="1066" spans="1:30" ht="120.75" x14ac:dyDescent="0.25">
      <c r="A1066" s="6">
        <v>2192119</v>
      </c>
      <c r="B1066" s="7" t="s">
        <v>974</v>
      </c>
      <c r="C1066" s="7" t="s">
        <v>980</v>
      </c>
      <c r="D1066" s="7" t="s">
        <v>5834</v>
      </c>
      <c r="E1066" s="7" t="s">
        <v>5835</v>
      </c>
      <c r="F1066" s="7"/>
      <c r="G1066" s="7" t="s">
        <v>29</v>
      </c>
      <c r="H1066" s="7" t="s">
        <v>22</v>
      </c>
      <c r="I1066" s="7" t="s">
        <v>4209</v>
      </c>
      <c r="J1066" s="7" t="s">
        <v>28</v>
      </c>
      <c r="K1066" s="10">
        <v>5</v>
      </c>
      <c r="L1066" s="8"/>
      <c r="M1066" s="8"/>
      <c r="N1066" s="8">
        <v>1.52</v>
      </c>
      <c r="O1066" s="8">
        <v>0.01</v>
      </c>
      <c r="P1066" s="105">
        <v>5</v>
      </c>
      <c r="Q1066" s="8"/>
      <c r="R1066" s="8"/>
      <c r="S1066" s="8"/>
      <c r="T1066" s="7"/>
      <c r="U1066" s="4"/>
      <c r="V1066" s="5"/>
      <c r="W1066" s="5"/>
      <c r="X1066" s="5"/>
      <c r="Y1066" s="5"/>
      <c r="Z1066" s="4" t="s">
        <v>4610</v>
      </c>
      <c r="AA1066" s="107">
        <v>41202</v>
      </c>
      <c r="AB1066" s="107">
        <v>41543</v>
      </c>
      <c r="AC1066" s="4" t="s">
        <v>40</v>
      </c>
      <c r="AD1066" s="4" t="s">
        <v>5836</v>
      </c>
    </row>
    <row r="1067" spans="1:30" ht="120.75" x14ac:dyDescent="0.25">
      <c r="A1067" s="3">
        <v>2192124</v>
      </c>
      <c r="B1067" s="4" t="s">
        <v>974</v>
      </c>
      <c r="C1067" s="4" t="s">
        <v>980</v>
      </c>
      <c r="D1067" s="4" t="s">
        <v>5837</v>
      </c>
      <c r="E1067" s="4" t="s">
        <v>5835</v>
      </c>
      <c r="F1067" s="4"/>
      <c r="G1067" s="4" t="s">
        <v>29</v>
      </c>
      <c r="H1067" s="4" t="s">
        <v>22</v>
      </c>
      <c r="I1067" s="4" t="s">
        <v>4209</v>
      </c>
      <c r="J1067" s="4" t="s">
        <v>28</v>
      </c>
      <c r="K1067" s="9">
        <v>5</v>
      </c>
      <c r="L1067" s="5"/>
      <c r="M1067" s="5"/>
      <c r="N1067" s="5">
        <v>1.52</v>
      </c>
      <c r="O1067" s="5">
        <v>0.01</v>
      </c>
      <c r="P1067" s="106">
        <v>5</v>
      </c>
      <c r="Q1067" s="5"/>
      <c r="R1067" s="5"/>
      <c r="S1067" s="5"/>
      <c r="T1067" s="4"/>
      <c r="U1067" s="4"/>
      <c r="V1067" s="5"/>
      <c r="W1067" s="5"/>
      <c r="X1067" s="5"/>
      <c r="Y1067" s="5"/>
      <c r="Z1067" s="4" t="s">
        <v>4869</v>
      </c>
      <c r="AA1067" s="107">
        <v>41202</v>
      </c>
      <c r="AB1067" s="107">
        <v>41543</v>
      </c>
      <c r="AC1067" s="4" t="s">
        <v>40</v>
      </c>
      <c r="AD1067" s="4" t="s">
        <v>5838</v>
      </c>
    </row>
    <row r="1068" spans="1:30" ht="120.75" x14ac:dyDescent="0.25">
      <c r="A1068" s="6">
        <v>2195842</v>
      </c>
      <c r="B1068" s="7" t="s">
        <v>974</v>
      </c>
      <c r="C1068" s="7" t="s">
        <v>980</v>
      </c>
      <c r="D1068" s="7" t="s">
        <v>5834</v>
      </c>
      <c r="E1068" s="7" t="s">
        <v>5839</v>
      </c>
      <c r="F1068" s="7"/>
      <c r="G1068" s="7" t="s">
        <v>29</v>
      </c>
      <c r="H1068" s="7" t="s">
        <v>22</v>
      </c>
      <c r="I1068" s="7" t="s">
        <v>4209</v>
      </c>
      <c r="J1068" s="7" t="s">
        <v>28</v>
      </c>
      <c r="K1068" s="10">
        <v>5</v>
      </c>
      <c r="L1068" s="8"/>
      <c r="M1068" s="8"/>
      <c r="N1068" s="8">
        <v>1.51</v>
      </c>
      <c r="O1068" s="8">
        <v>0.03</v>
      </c>
      <c r="P1068" s="105">
        <v>5</v>
      </c>
      <c r="Q1068" s="8"/>
      <c r="R1068" s="8"/>
      <c r="S1068" s="8"/>
      <c r="T1068" s="7"/>
      <c r="U1068" s="4"/>
      <c r="V1068" s="5"/>
      <c r="W1068" s="5"/>
      <c r="X1068" s="5"/>
      <c r="Y1068" s="5"/>
      <c r="Z1068" s="4" t="s">
        <v>4610</v>
      </c>
      <c r="AA1068" s="107">
        <v>41202</v>
      </c>
      <c r="AB1068" s="107">
        <v>41603</v>
      </c>
      <c r="AC1068" s="4" t="s">
        <v>40</v>
      </c>
      <c r="AD1068" s="4" t="s">
        <v>5840</v>
      </c>
    </row>
    <row r="1069" spans="1:30" ht="120.75" x14ac:dyDescent="0.25">
      <c r="A1069" s="3">
        <v>2192121</v>
      </c>
      <c r="B1069" s="4" t="s">
        <v>974</v>
      </c>
      <c r="C1069" s="4" t="s">
        <v>980</v>
      </c>
      <c r="D1069" s="4" t="s">
        <v>5841</v>
      </c>
      <c r="E1069" s="4" t="s">
        <v>5842</v>
      </c>
      <c r="F1069" s="4"/>
      <c r="G1069" s="4" t="s">
        <v>29</v>
      </c>
      <c r="H1069" s="4" t="s">
        <v>22</v>
      </c>
      <c r="I1069" s="4" t="s">
        <v>4209</v>
      </c>
      <c r="J1069" s="4" t="s">
        <v>28</v>
      </c>
      <c r="K1069" s="9">
        <v>2</v>
      </c>
      <c r="L1069" s="5"/>
      <c r="M1069" s="5"/>
      <c r="N1069" s="5">
        <v>1.54</v>
      </c>
      <c r="O1069" s="5">
        <v>0.01</v>
      </c>
      <c r="P1069" s="106">
        <v>5</v>
      </c>
      <c r="Q1069" s="5"/>
      <c r="R1069" s="5"/>
      <c r="S1069" s="5"/>
      <c r="T1069" s="4"/>
      <c r="U1069" s="4"/>
      <c r="V1069" s="5"/>
      <c r="W1069" s="5"/>
      <c r="X1069" s="5"/>
      <c r="Y1069" s="5"/>
      <c r="Z1069" s="4" t="s">
        <v>4869</v>
      </c>
      <c r="AA1069" s="107">
        <v>41202</v>
      </c>
      <c r="AB1069" s="107">
        <v>41543</v>
      </c>
      <c r="AC1069" s="4" t="s">
        <v>40</v>
      </c>
      <c r="AD1069" s="4" t="s">
        <v>5843</v>
      </c>
    </row>
    <row r="1070" spans="1:30" ht="120.75" x14ac:dyDescent="0.25">
      <c r="A1070" s="6">
        <v>2192129</v>
      </c>
      <c r="B1070" s="7" t="s">
        <v>974</v>
      </c>
      <c r="C1070" s="7" t="s">
        <v>980</v>
      </c>
      <c r="D1070" s="7" t="s">
        <v>5844</v>
      </c>
      <c r="E1070" s="7" t="s">
        <v>5842</v>
      </c>
      <c r="F1070" s="7"/>
      <c r="G1070" s="7" t="s">
        <v>29</v>
      </c>
      <c r="H1070" s="7" t="s">
        <v>22</v>
      </c>
      <c r="I1070" s="7" t="s">
        <v>4209</v>
      </c>
      <c r="J1070" s="7" t="s">
        <v>28</v>
      </c>
      <c r="K1070" s="10">
        <v>2</v>
      </c>
      <c r="L1070" s="8"/>
      <c r="M1070" s="8"/>
      <c r="N1070" s="8">
        <v>1.54</v>
      </c>
      <c r="O1070" s="8">
        <v>0.01</v>
      </c>
      <c r="P1070" s="105">
        <v>5</v>
      </c>
      <c r="Q1070" s="8"/>
      <c r="R1070" s="8"/>
      <c r="S1070" s="8"/>
      <c r="T1070" s="7"/>
      <c r="U1070" s="4"/>
      <c r="V1070" s="5"/>
      <c r="W1070" s="5"/>
      <c r="X1070" s="5"/>
      <c r="Y1070" s="5"/>
      <c r="Z1070" s="4" t="s">
        <v>4610</v>
      </c>
      <c r="AA1070" s="107">
        <v>41202</v>
      </c>
      <c r="AB1070" s="107">
        <v>41543</v>
      </c>
      <c r="AC1070" s="4" t="s">
        <v>40</v>
      </c>
      <c r="AD1070" s="4" t="s">
        <v>5845</v>
      </c>
    </row>
    <row r="1071" spans="1:30" ht="120.75" x14ac:dyDescent="0.25">
      <c r="A1071" s="3">
        <v>2195843</v>
      </c>
      <c r="B1071" s="4" t="s">
        <v>974</v>
      </c>
      <c r="C1071" s="4" t="s">
        <v>980</v>
      </c>
      <c r="D1071" s="4" t="s">
        <v>5844</v>
      </c>
      <c r="E1071" s="4" t="s">
        <v>5846</v>
      </c>
      <c r="F1071" s="4"/>
      <c r="G1071" s="4" t="s">
        <v>29</v>
      </c>
      <c r="H1071" s="4" t="s">
        <v>22</v>
      </c>
      <c r="I1071" s="4" t="s">
        <v>4209</v>
      </c>
      <c r="J1071" s="4" t="s">
        <v>28</v>
      </c>
      <c r="K1071" s="9">
        <v>2</v>
      </c>
      <c r="L1071" s="5"/>
      <c r="M1071" s="5"/>
      <c r="N1071" s="5">
        <v>1.55</v>
      </c>
      <c r="O1071" s="5">
        <v>0.03</v>
      </c>
      <c r="P1071" s="106">
        <v>5</v>
      </c>
      <c r="Q1071" s="5"/>
      <c r="R1071" s="5"/>
      <c r="S1071" s="5"/>
      <c r="T1071" s="4"/>
      <c r="U1071" s="4"/>
      <c r="V1071" s="5"/>
      <c r="W1071" s="5"/>
      <c r="X1071" s="5"/>
      <c r="Y1071" s="5"/>
      <c r="Z1071" s="4" t="s">
        <v>4610</v>
      </c>
      <c r="AA1071" s="107">
        <v>41202</v>
      </c>
      <c r="AB1071" s="107">
        <v>41603</v>
      </c>
      <c r="AC1071" s="4" t="s">
        <v>40</v>
      </c>
      <c r="AD1071" s="4" t="s">
        <v>5847</v>
      </c>
    </row>
    <row r="1072" spans="1:30" ht="120.75" x14ac:dyDescent="0.25">
      <c r="A1072" s="6">
        <v>2192115</v>
      </c>
      <c r="B1072" s="7" t="s">
        <v>974</v>
      </c>
      <c r="C1072" s="7" t="s">
        <v>980</v>
      </c>
      <c r="D1072" s="7" t="s">
        <v>5848</v>
      </c>
      <c r="E1072" s="7" t="s">
        <v>5849</v>
      </c>
      <c r="F1072" s="7"/>
      <c r="G1072" s="7" t="s">
        <v>29</v>
      </c>
      <c r="H1072" s="7" t="s">
        <v>22</v>
      </c>
      <c r="I1072" s="7" t="s">
        <v>4209</v>
      </c>
      <c r="J1072" s="7" t="s">
        <v>28</v>
      </c>
      <c r="K1072" s="10">
        <v>2</v>
      </c>
      <c r="L1072" s="8"/>
      <c r="M1072" s="8"/>
      <c r="N1072" s="8">
        <v>1.54</v>
      </c>
      <c r="O1072" s="8">
        <v>0.01</v>
      </c>
      <c r="P1072" s="105">
        <v>5</v>
      </c>
      <c r="Q1072" s="8"/>
      <c r="R1072" s="8"/>
      <c r="S1072" s="8"/>
      <c r="T1072" s="7"/>
      <c r="U1072" s="4"/>
      <c r="V1072" s="5"/>
      <c r="W1072" s="5"/>
      <c r="X1072" s="5"/>
      <c r="Y1072" s="5"/>
      <c r="Z1072" s="4" t="s">
        <v>4610</v>
      </c>
      <c r="AA1072" s="107">
        <v>41202</v>
      </c>
      <c r="AB1072" s="107">
        <v>41543</v>
      </c>
      <c r="AC1072" s="4" t="s">
        <v>40</v>
      </c>
      <c r="AD1072" s="4" t="s">
        <v>5850</v>
      </c>
    </row>
    <row r="1073" spans="1:30" ht="120.75" x14ac:dyDescent="0.25">
      <c r="A1073" s="3">
        <v>2192128</v>
      </c>
      <c r="B1073" s="4" t="s">
        <v>974</v>
      </c>
      <c r="C1073" s="4" t="s">
        <v>980</v>
      </c>
      <c r="D1073" s="4" t="s">
        <v>5851</v>
      </c>
      <c r="E1073" s="4" t="s">
        <v>5849</v>
      </c>
      <c r="F1073" s="4"/>
      <c r="G1073" s="4" t="s">
        <v>29</v>
      </c>
      <c r="H1073" s="4" t="s">
        <v>22</v>
      </c>
      <c r="I1073" s="4" t="s">
        <v>4209</v>
      </c>
      <c r="J1073" s="4" t="s">
        <v>28</v>
      </c>
      <c r="K1073" s="9">
        <v>2</v>
      </c>
      <c r="L1073" s="5"/>
      <c r="M1073" s="5"/>
      <c r="N1073" s="5">
        <v>1.54</v>
      </c>
      <c r="O1073" s="5">
        <v>0.01</v>
      </c>
      <c r="P1073" s="106">
        <v>5</v>
      </c>
      <c r="Q1073" s="5"/>
      <c r="R1073" s="5"/>
      <c r="S1073" s="5"/>
      <c r="T1073" s="4"/>
      <c r="U1073" s="4"/>
      <c r="V1073" s="5"/>
      <c r="W1073" s="5"/>
      <c r="X1073" s="5"/>
      <c r="Y1073" s="5"/>
      <c r="Z1073" s="4" t="s">
        <v>4869</v>
      </c>
      <c r="AA1073" s="107">
        <v>41202</v>
      </c>
      <c r="AB1073" s="107">
        <v>41543</v>
      </c>
      <c r="AC1073" s="4" t="s">
        <v>40</v>
      </c>
      <c r="AD1073" s="4" t="s">
        <v>5852</v>
      </c>
    </row>
    <row r="1074" spans="1:30" ht="120.75" x14ac:dyDescent="0.25">
      <c r="A1074" s="6">
        <v>2195844</v>
      </c>
      <c r="B1074" s="7" t="s">
        <v>974</v>
      </c>
      <c r="C1074" s="7" t="s">
        <v>980</v>
      </c>
      <c r="D1074" s="7" t="s">
        <v>5848</v>
      </c>
      <c r="E1074" s="7" t="s">
        <v>5853</v>
      </c>
      <c r="F1074" s="7"/>
      <c r="G1074" s="7" t="s">
        <v>29</v>
      </c>
      <c r="H1074" s="7" t="s">
        <v>22</v>
      </c>
      <c r="I1074" s="7" t="s">
        <v>4209</v>
      </c>
      <c r="J1074" s="7" t="s">
        <v>28</v>
      </c>
      <c r="K1074" s="10">
        <v>2</v>
      </c>
      <c r="L1074" s="8"/>
      <c r="M1074" s="8"/>
      <c r="N1074" s="8">
        <v>1.55</v>
      </c>
      <c r="O1074" s="8">
        <v>0.03</v>
      </c>
      <c r="P1074" s="105">
        <v>5</v>
      </c>
      <c r="Q1074" s="8"/>
      <c r="R1074" s="8"/>
      <c r="S1074" s="8"/>
      <c r="T1074" s="7"/>
      <c r="U1074" s="4"/>
      <c r="V1074" s="5"/>
      <c r="W1074" s="5"/>
      <c r="X1074" s="5"/>
      <c r="Y1074" s="5"/>
      <c r="Z1074" s="4" t="s">
        <v>4610</v>
      </c>
      <c r="AA1074" s="107">
        <v>41202</v>
      </c>
      <c r="AB1074" s="107">
        <v>41603</v>
      </c>
      <c r="AC1074" s="4" t="s">
        <v>40</v>
      </c>
      <c r="AD1074" s="4" t="s">
        <v>5854</v>
      </c>
    </row>
    <row r="1075" spans="1:30" ht="120.75" x14ac:dyDescent="0.25">
      <c r="A1075" s="3">
        <v>2192117</v>
      </c>
      <c r="B1075" s="4" t="s">
        <v>974</v>
      </c>
      <c r="C1075" s="4" t="s">
        <v>980</v>
      </c>
      <c r="D1075" s="4" t="s">
        <v>5855</v>
      </c>
      <c r="E1075" s="4" t="s">
        <v>5856</v>
      </c>
      <c r="F1075" s="4"/>
      <c r="G1075" s="4" t="s">
        <v>29</v>
      </c>
      <c r="H1075" s="4" t="s">
        <v>22</v>
      </c>
      <c r="I1075" s="4" t="s">
        <v>4209</v>
      </c>
      <c r="J1075" s="4" t="s">
        <v>28</v>
      </c>
      <c r="K1075" s="9">
        <v>6</v>
      </c>
      <c r="L1075" s="5"/>
      <c r="M1075" s="5"/>
      <c r="N1075" s="5">
        <v>1.5</v>
      </c>
      <c r="O1075" s="5">
        <v>0.01</v>
      </c>
      <c r="P1075" s="106">
        <v>5</v>
      </c>
      <c r="Q1075" s="5"/>
      <c r="R1075" s="5"/>
      <c r="S1075" s="5"/>
      <c r="T1075" s="4"/>
      <c r="U1075" s="4"/>
      <c r="V1075" s="5"/>
      <c r="W1075" s="5"/>
      <c r="X1075" s="5"/>
      <c r="Y1075" s="5"/>
      <c r="Z1075" s="4" t="s">
        <v>4869</v>
      </c>
      <c r="AA1075" s="107">
        <v>41202</v>
      </c>
      <c r="AB1075" s="107">
        <v>41543</v>
      </c>
      <c r="AC1075" s="4" t="s">
        <v>40</v>
      </c>
      <c r="AD1075" s="4" t="s">
        <v>5857</v>
      </c>
    </row>
    <row r="1076" spans="1:30" ht="120.75" x14ac:dyDescent="0.25">
      <c r="A1076" s="6">
        <v>2192131</v>
      </c>
      <c r="B1076" s="7" t="s">
        <v>974</v>
      </c>
      <c r="C1076" s="7" t="s">
        <v>980</v>
      </c>
      <c r="D1076" s="7" t="s">
        <v>5858</v>
      </c>
      <c r="E1076" s="7" t="s">
        <v>5856</v>
      </c>
      <c r="F1076" s="7"/>
      <c r="G1076" s="7" t="s">
        <v>29</v>
      </c>
      <c r="H1076" s="7" t="s">
        <v>22</v>
      </c>
      <c r="I1076" s="7" t="s">
        <v>4209</v>
      </c>
      <c r="J1076" s="7" t="s">
        <v>28</v>
      </c>
      <c r="K1076" s="10">
        <v>6</v>
      </c>
      <c r="L1076" s="8"/>
      <c r="M1076" s="8"/>
      <c r="N1076" s="8">
        <v>1.5</v>
      </c>
      <c r="O1076" s="8">
        <v>0.01</v>
      </c>
      <c r="P1076" s="105">
        <v>5</v>
      </c>
      <c r="Q1076" s="8"/>
      <c r="R1076" s="8"/>
      <c r="S1076" s="8"/>
      <c r="T1076" s="7"/>
      <c r="U1076" s="4"/>
      <c r="V1076" s="5"/>
      <c r="W1076" s="5"/>
      <c r="X1076" s="5"/>
      <c r="Y1076" s="5"/>
      <c r="Z1076" s="4" t="s">
        <v>4610</v>
      </c>
      <c r="AA1076" s="107">
        <v>41202</v>
      </c>
      <c r="AB1076" s="107">
        <v>41543</v>
      </c>
      <c r="AC1076" s="4" t="s">
        <v>40</v>
      </c>
      <c r="AD1076" s="4" t="s">
        <v>5859</v>
      </c>
    </row>
    <row r="1077" spans="1:30" ht="120.75" x14ac:dyDescent="0.25">
      <c r="A1077" s="3">
        <v>2195845</v>
      </c>
      <c r="B1077" s="4" t="s">
        <v>974</v>
      </c>
      <c r="C1077" s="4" t="s">
        <v>980</v>
      </c>
      <c r="D1077" s="4" t="s">
        <v>5858</v>
      </c>
      <c r="E1077" s="4" t="s">
        <v>5860</v>
      </c>
      <c r="F1077" s="4"/>
      <c r="G1077" s="4" t="s">
        <v>29</v>
      </c>
      <c r="H1077" s="4" t="s">
        <v>22</v>
      </c>
      <c r="I1077" s="4" t="s">
        <v>4209</v>
      </c>
      <c r="J1077" s="4" t="s">
        <v>28</v>
      </c>
      <c r="K1077" s="9">
        <v>6</v>
      </c>
      <c r="L1077" s="5"/>
      <c r="M1077" s="5"/>
      <c r="N1077" s="5">
        <v>1.45</v>
      </c>
      <c r="O1077" s="5">
        <v>0.03</v>
      </c>
      <c r="P1077" s="106">
        <v>5</v>
      </c>
      <c r="Q1077" s="5"/>
      <c r="R1077" s="5"/>
      <c r="S1077" s="5"/>
      <c r="T1077" s="4"/>
      <c r="U1077" s="4"/>
      <c r="V1077" s="5"/>
      <c r="W1077" s="5"/>
      <c r="X1077" s="5"/>
      <c r="Y1077" s="5"/>
      <c r="Z1077" s="4" t="s">
        <v>4610</v>
      </c>
      <c r="AA1077" s="107">
        <v>41202</v>
      </c>
      <c r="AB1077" s="107">
        <v>41603</v>
      </c>
      <c r="AC1077" s="4" t="s">
        <v>40</v>
      </c>
      <c r="AD1077" s="4" t="s">
        <v>5861</v>
      </c>
    </row>
    <row r="1078" spans="1:30" ht="120.75" x14ac:dyDescent="0.25">
      <c r="A1078" s="6">
        <v>2192118</v>
      </c>
      <c r="B1078" s="7" t="s">
        <v>974</v>
      </c>
      <c r="C1078" s="7" t="s">
        <v>980</v>
      </c>
      <c r="D1078" s="7" t="s">
        <v>5862</v>
      </c>
      <c r="E1078" s="7" t="s">
        <v>5863</v>
      </c>
      <c r="F1078" s="7"/>
      <c r="G1078" s="7" t="s">
        <v>29</v>
      </c>
      <c r="H1078" s="7" t="s">
        <v>22</v>
      </c>
      <c r="I1078" s="7" t="s">
        <v>4209</v>
      </c>
      <c r="J1078" s="7" t="s">
        <v>28</v>
      </c>
      <c r="K1078" s="10">
        <v>6</v>
      </c>
      <c r="L1078" s="8"/>
      <c r="M1078" s="8"/>
      <c r="N1078" s="8">
        <v>1.5</v>
      </c>
      <c r="O1078" s="8">
        <v>0.01</v>
      </c>
      <c r="P1078" s="105">
        <v>5</v>
      </c>
      <c r="Q1078" s="8"/>
      <c r="R1078" s="8"/>
      <c r="S1078" s="8"/>
      <c r="T1078" s="7"/>
      <c r="U1078" s="4"/>
      <c r="V1078" s="5"/>
      <c r="W1078" s="5"/>
      <c r="X1078" s="5"/>
      <c r="Y1078" s="5"/>
      <c r="Z1078" s="4" t="s">
        <v>4869</v>
      </c>
      <c r="AA1078" s="107">
        <v>41202</v>
      </c>
      <c r="AB1078" s="107">
        <v>41543</v>
      </c>
      <c r="AC1078" s="4" t="s">
        <v>40</v>
      </c>
      <c r="AD1078" s="4" t="s">
        <v>5864</v>
      </c>
    </row>
    <row r="1079" spans="1:30" ht="120.75" x14ac:dyDescent="0.25">
      <c r="A1079" s="3">
        <v>2192126</v>
      </c>
      <c r="B1079" s="4" t="s">
        <v>974</v>
      </c>
      <c r="C1079" s="4" t="s">
        <v>980</v>
      </c>
      <c r="D1079" s="4" t="s">
        <v>5865</v>
      </c>
      <c r="E1079" s="4" t="s">
        <v>5863</v>
      </c>
      <c r="F1079" s="4"/>
      <c r="G1079" s="4" t="s">
        <v>29</v>
      </c>
      <c r="H1079" s="4" t="s">
        <v>22</v>
      </c>
      <c r="I1079" s="4" t="s">
        <v>4209</v>
      </c>
      <c r="J1079" s="4" t="s">
        <v>28</v>
      </c>
      <c r="K1079" s="9">
        <v>6</v>
      </c>
      <c r="L1079" s="5"/>
      <c r="M1079" s="5"/>
      <c r="N1079" s="5">
        <v>1.5</v>
      </c>
      <c r="O1079" s="5">
        <v>0.01</v>
      </c>
      <c r="P1079" s="106">
        <v>5</v>
      </c>
      <c r="Q1079" s="5"/>
      <c r="R1079" s="5"/>
      <c r="S1079" s="5"/>
      <c r="T1079" s="4"/>
      <c r="U1079" s="4"/>
      <c r="V1079" s="5"/>
      <c r="W1079" s="5"/>
      <c r="X1079" s="5"/>
      <c r="Y1079" s="5"/>
      <c r="Z1079" s="4" t="s">
        <v>4610</v>
      </c>
      <c r="AA1079" s="107">
        <v>41202</v>
      </c>
      <c r="AB1079" s="107">
        <v>41543</v>
      </c>
      <c r="AC1079" s="4" t="s">
        <v>40</v>
      </c>
      <c r="AD1079" s="4" t="s">
        <v>5866</v>
      </c>
    </row>
    <row r="1080" spans="1:30" ht="120.75" x14ac:dyDescent="0.25">
      <c r="A1080" s="6">
        <v>2195846</v>
      </c>
      <c r="B1080" s="7" t="s">
        <v>974</v>
      </c>
      <c r="C1080" s="7" t="s">
        <v>980</v>
      </c>
      <c r="D1080" s="7" t="s">
        <v>5865</v>
      </c>
      <c r="E1080" s="7" t="s">
        <v>5867</v>
      </c>
      <c r="F1080" s="7"/>
      <c r="G1080" s="7" t="s">
        <v>29</v>
      </c>
      <c r="H1080" s="7" t="s">
        <v>22</v>
      </c>
      <c r="I1080" s="7" t="s">
        <v>4209</v>
      </c>
      <c r="J1080" s="7" t="s">
        <v>28</v>
      </c>
      <c r="K1080" s="10">
        <v>6</v>
      </c>
      <c r="L1080" s="8"/>
      <c r="M1080" s="8"/>
      <c r="N1080" s="8">
        <v>1.45</v>
      </c>
      <c r="O1080" s="8">
        <v>0.03</v>
      </c>
      <c r="P1080" s="105">
        <v>5</v>
      </c>
      <c r="Q1080" s="8"/>
      <c r="R1080" s="8"/>
      <c r="S1080" s="8"/>
      <c r="T1080" s="7"/>
      <c r="U1080" s="4"/>
      <c r="V1080" s="5"/>
      <c r="W1080" s="5"/>
      <c r="X1080" s="5"/>
      <c r="Y1080" s="5"/>
      <c r="Z1080" s="4" t="s">
        <v>4610</v>
      </c>
      <c r="AA1080" s="107">
        <v>41202</v>
      </c>
      <c r="AB1080" s="107">
        <v>41603</v>
      </c>
      <c r="AC1080" s="4" t="s">
        <v>40</v>
      </c>
      <c r="AD1080" s="4" t="s">
        <v>5868</v>
      </c>
    </row>
    <row r="1081" spans="1:30" ht="120.75" x14ac:dyDescent="0.25">
      <c r="A1081" s="3">
        <v>2193554</v>
      </c>
      <c r="B1081" s="4" t="s">
        <v>974</v>
      </c>
      <c r="C1081" s="4" t="s">
        <v>980</v>
      </c>
      <c r="D1081" s="4" t="s">
        <v>5869</v>
      </c>
      <c r="E1081" s="4" t="s">
        <v>5870</v>
      </c>
      <c r="F1081" s="4"/>
      <c r="G1081" s="4" t="s">
        <v>29</v>
      </c>
      <c r="H1081" s="4" t="s">
        <v>22</v>
      </c>
      <c r="I1081" s="4" t="s">
        <v>4209</v>
      </c>
      <c r="J1081" s="4" t="s">
        <v>28</v>
      </c>
      <c r="K1081" s="9">
        <v>2</v>
      </c>
      <c r="L1081" s="5"/>
      <c r="M1081" s="5"/>
      <c r="N1081" s="5">
        <v>1.47</v>
      </c>
      <c r="O1081" s="5">
        <v>0.01</v>
      </c>
      <c r="P1081" s="106">
        <v>5</v>
      </c>
      <c r="Q1081" s="5"/>
      <c r="R1081" s="5"/>
      <c r="S1081" s="5"/>
      <c r="T1081" s="4"/>
      <c r="U1081" s="4"/>
      <c r="V1081" s="5"/>
      <c r="W1081" s="5"/>
      <c r="X1081" s="5"/>
      <c r="Y1081" s="5"/>
      <c r="Z1081" s="4" t="s">
        <v>4610</v>
      </c>
      <c r="AA1081" s="107">
        <v>41202</v>
      </c>
      <c r="AB1081" s="107">
        <v>41551</v>
      </c>
      <c r="AC1081" s="4" t="s">
        <v>40</v>
      </c>
      <c r="AD1081" s="4" t="s">
        <v>5871</v>
      </c>
    </row>
    <row r="1082" spans="1:30" ht="120.75" x14ac:dyDescent="0.25">
      <c r="A1082" s="6">
        <v>2193555</v>
      </c>
      <c r="B1082" s="7" t="s">
        <v>974</v>
      </c>
      <c r="C1082" s="7" t="s">
        <v>980</v>
      </c>
      <c r="D1082" s="7" t="s">
        <v>5872</v>
      </c>
      <c r="E1082" s="7" t="s">
        <v>5870</v>
      </c>
      <c r="F1082" s="7"/>
      <c r="G1082" s="7" t="s">
        <v>29</v>
      </c>
      <c r="H1082" s="7" t="s">
        <v>22</v>
      </c>
      <c r="I1082" s="7" t="s">
        <v>4209</v>
      </c>
      <c r="J1082" s="7" t="s">
        <v>28</v>
      </c>
      <c r="K1082" s="10">
        <v>2</v>
      </c>
      <c r="L1082" s="8"/>
      <c r="M1082" s="8"/>
      <c r="N1082" s="8">
        <v>1.47</v>
      </c>
      <c r="O1082" s="8">
        <v>0.01</v>
      </c>
      <c r="P1082" s="105">
        <v>5</v>
      </c>
      <c r="Q1082" s="8"/>
      <c r="R1082" s="8"/>
      <c r="S1082" s="8"/>
      <c r="T1082" s="7"/>
      <c r="U1082" s="4"/>
      <c r="V1082" s="5"/>
      <c r="W1082" s="5"/>
      <c r="X1082" s="5"/>
      <c r="Y1082" s="5"/>
      <c r="Z1082" s="4" t="s">
        <v>4869</v>
      </c>
      <c r="AA1082" s="107">
        <v>41202</v>
      </c>
      <c r="AB1082" s="107">
        <v>41551</v>
      </c>
      <c r="AC1082" s="4" t="s">
        <v>40</v>
      </c>
      <c r="AD1082" s="4" t="s">
        <v>5873</v>
      </c>
    </row>
    <row r="1083" spans="1:30" ht="120.75" x14ac:dyDescent="0.25">
      <c r="A1083" s="3">
        <v>2195847</v>
      </c>
      <c r="B1083" s="4" t="s">
        <v>974</v>
      </c>
      <c r="C1083" s="4" t="s">
        <v>980</v>
      </c>
      <c r="D1083" s="4" t="s">
        <v>5869</v>
      </c>
      <c r="E1083" s="4" t="s">
        <v>5874</v>
      </c>
      <c r="F1083" s="4"/>
      <c r="G1083" s="4" t="s">
        <v>29</v>
      </c>
      <c r="H1083" s="4" t="s">
        <v>22</v>
      </c>
      <c r="I1083" s="4" t="s">
        <v>4209</v>
      </c>
      <c r="J1083" s="4" t="s">
        <v>28</v>
      </c>
      <c r="K1083" s="9">
        <v>2</v>
      </c>
      <c r="L1083" s="5"/>
      <c r="M1083" s="5"/>
      <c r="N1083" s="5">
        <v>1.49</v>
      </c>
      <c r="O1083" s="5">
        <v>0.03</v>
      </c>
      <c r="P1083" s="106">
        <v>5</v>
      </c>
      <c r="Q1083" s="5"/>
      <c r="R1083" s="5"/>
      <c r="S1083" s="5"/>
      <c r="T1083" s="4"/>
      <c r="U1083" s="4"/>
      <c r="V1083" s="5"/>
      <c r="W1083" s="5"/>
      <c r="X1083" s="5"/>
      <c r="Y1083" s="5"/>
      <c r="Z1083" s="4" t="s">
        <v>4610</v>
      </c>
      <c r="AA1083" s="107">
        <v>41202</v>
      </c>
      <c r="AB1083" s="107">
        <v>41603</v>
      </c>
      <c r="AC1083" s="4" t="s">
        <v>40</v>
      </c>
      <c r="AD1083" s="4" t="s">
        <v>5875</v>
      </c>
    </row>
    <row r="1084" spans="1:30" ht="120.75" x14ac:dyDescent="0.25">
      <c r="A1084" s="6">
        <v>2193556</v>
      </c>
      <c r="B1084" s="7" t="s">
        <v>974</v>
      </c>
      <c r="C1084" s="7" t="s">
        <v>980</v>
      </c>
      <c r="D1084" s="7" t="s">
        <v>5876</v>
      </c>
      <c r="E1084" s="7" t="s">
        <v>5877</v>
      </c>
      <c r="F1084" s="7"/>
      <c r="G1084" s="7" t="s">
        <v>29</v>
      </c>
      <c r="H1084" s="7" t="s">
        <v>22</v>
      </c>
      <c r="I1084" s="7" t="s">
        <v>4209</v>
      </c>
      <c r="J1084" s="7" t="s">
        <v>28</v>
      </c>
      <c r="K1084" s="10">
        <v>2</v>
      </c>
      <c r="L1084" s="8"/>
      <c r="M1084" s="8"/>
      <c r="N1084" s="8">
        <v>1.47</v>
      </c>
      <c r="O1084" s="8">
        <v>0.01</v>
      </c>
      <c r="P1084" s="105">
        <v>5</v>
      </c>
      <c r="Q1084" s="8"/>
      <c r="R1084" s="8"/>
      <c r="S1084" s="8"/>
      <c r="T1084" s="7"/>
      <c r="U1084" s="4"/>
      <c r="V1084" s="5"/>
      <c r="W1084" s="5"/>
      <c r="X1084" s="5"/>
      <c r="Y1084" s="5"/>
      <c r="Z1084" s="4" t="s">
        <v>4610</v>
      </c>
      <c r="AA1084" s="107">
        <v>41202</v>
      </c>
      <c r="AB1084" s="107">
        <v>41551</v>
      </c>
      <c r="AC1084" s="4" t="s">
        <v>40</v>
      </c>
      <c r="AD1084" s="4" t="s">
        <v>5878</v>
      </c>
    </row>
    <row r="1085" spans="1:30" ht="120.75" x14ac:dyDescent="0.25">
      <c r="A1085" s="3">
        <v>2193557</v>
      </c>
      <c r="B1085" s="4" t="s">
        <v>974</v>
      </c>
      <c r="C1085" s="4" t="s">
        <v>980</v>
      </c>
      <c r="D1085" s="4" t="s">
        <v>5879</v>
      </c>
      <c r="E1085" s="4" t="s">
        <v>5877</v>
      </c>
      <c r="F1085" s="4"/>
      <c r="G1085" s="4" t="s">
        <v>29</v>
      </c>
      <c r="H1085" s="4" t="s">
        <v>22</v>
      </c>
      <c r="I1085" s="4" t="s">
        <v>4209</v>
      </c>
      <c r="J1085" s="4" t="s">
        <v>28</v>
      </c>
      <c r="K1085" s="9">
        <v>2</v>
      </c>
      <c r="L1085" s="5"/>
      <c r="M1085" s="5"/>
      <c r="N1085" s="5">
        <v>1.47</v>
      </c>
      <c r="O1085" s="5">
        <v>0.01</v>
      </c>
      <c r="P1085" s="106">
        <v>5</v>
      </c>
      <c r="Q1085" s="5"/>
      <c r="R1085" s="5"/>
      <c r="S1085" s="5"/>
      <c r="T1085" s="4"/>
      <c r="U1085" s="4"/>
      <c r="V1085" s="5"/>
      <c r="W1085" s="5"/>
      <c r="X1085" s="5"/>
      <c r="Y1085" s="5"/>
      <c r="Z1085" s="4" t="s">
        <v>4869</v>
      </c>
      <c r="AA1085" s="107">
        <v>41202</v>
      </c>
      <c r="AB1085" s="107">
        <v>41551</v>
      </c>
      <c r="AC1085" s="4" t="s">
        <v>40</v>
      </c>
      <c r="AD1085" s="4" t="s">
        <v>5880</v>
      </c>
    </row>
    <row r="1086" spans="1:30" ht="120.75" x14ac:dyDescent="0.25">
      <c r="A1086" s="6">
        <v>2195848</v>
      </c>
      <c r="B1086" s="7" t="s">
        <v>974</v>
      </c>
      <c r="C1086" s="7" t="s">
        <v>980</v>
      </c>
      <c r="D1086" s="7" t="s">
        <v>5876</v>
      </c>
      <c r="E1086" s="7" t="s">
        <v>5881</v>
      </c>
      <c r="F1086" s="7"/>
      <c r="G1086" s="7" t="s">
        <v>29</v>
      </c>
      <c r="H1086" s="7" t="s">
        <v>22</v>
      </c>
      <c r="I1086" s="7" t="s">
        <v>4209</v>
      </c>
      <c r="J1086" s="7" t="s">
        <v>28</v>
      </c>
      <c r="K1086" s="10">
        <v>2</v>
      </c>
      <c r="L1086" s="8"/>
      <c r="M1086" s="8"/>
      <c r="N1086" s="8">
        <v>1.49</v>
      </c>
      <c r="O1086" s="8">
        <v>0.03</v>
      </c>
      <c r="P1086" s="105">
        <v>5</v>
      </c>
      <c r="Q1086" s="8"/>
      <c r="R1086" s="8"/>
      <c r="S1086" s="8"/>
      <c r="T1086" s="7"/>
      <c r="U1086" s="4"/>
      <c r="V1086" s="5"/>
      <c r="W1086" s="5"/>
      <c r="X1086" s="5"/>
      <c r="Y1086" s="5"/>
      <c r="Z1086" s="4" t="s">
        <v>4610</v>
      </c>
      <c r="AA1086" s="107">
        <v>41202</v>
      </c>
      <c r="AB1086" s="107">
        <v>41603</v>
      </c>
      <c r="AC1086" s="4" t="s">
        <v>40</v>
      </c>
      <c r="AD1086" s="4" t="s">
        <v>5882</v>
      </c>
    </row>
    <row r="1087" spans="1:30" ht="120.75" x14ac:dyDescent="0.25">
      <c r="A1087" s="3">
        <v>2193558</v>
      </c>
      <c r="B1087" s="4" t="s">
        <v>974</v>
      </c>
      <c r="C1087" s="4" t="s">
        <v>980</v>
      </c>
      <c r="D1087" s="4" t="s">
        <v>5883</v>
      </c>
      <c r="E1087" s="4" t="s">
        <v>5884</v>
      </c>
      <c r="F1087" s="4"/>
      <c r="G1087" s="4" t="s">
        <v>29</v>
      </c>
      <c r="H1087" s="4" t="s">
        <v>22</v>
      </c>
      <c r="I1087" s="4" t="s">
        <v>4209</v>
      </c>
      <c r="J1087" s="4" t="s">
        <v>28</v>
      </c>
      <c r="K1087" s="9">
        <v>3</v>
      </c>
      <c r="L1087" s="5"/>
      <c r="M1087" s="5"/>
      <c r="N1087" s="5">
        <v>1.28</v>
      </c>
      <c r="O1087" s="5">
        <v>0.01</v>
      </c>
      <c r="P1087" s="106">
        <v>5</v>
      </c>
      <c r="Q1087" s="5"/>
      <c r="R1087" s="5"/>
      <c r="S1087" s="5"/>
      <c r="T1087" s="4"/>
      <c r="U1087" s="4"/>
      <c r="V1087" s="5"/>
      <c r="W1087" s="5"/>
      <c r="X1087" s="5"/>
      <c r="Y1087" s="5"/>
      <c r="Z1087" s="4" t="s">
        <v>4869</v>
      </c>
      <c r="AA1087" s="107">
        <v>41202</v>
      </c>
      <c r="AB1087" s="107">
        <v>41551</v>
      </c>
      <c r="AC1087" s="4" t="s">
        <v>707</v>
      </c>
      <c r="AD1087" s="4" t="s">
        <v>5885</v>
      </c>
    </row>
    <row r="1088" spans="1:30" ht="120.75" x14ac:dyDescent="0.25">
      <c r="A1088" s="6">
        <v>2199460</v>
      </c>
      <c r="B1088" s="7" t="s">
        <v>974</v>
      </c>
      <c r="C1088" s="7" t="s">
        <v>980</v>
      </c>
      <c r="D1088" s="7" t="s">
        <v>2548</v>
      </c>
      <c r="E1088" s="7" t="s">
        <v>2549</v>
      </c>
      <c r="F1088" s="7"/>
      <c r="G1088" s="7" t="s">
        <v>29</v>
      </c>
      <c r="H1088" s="7" t="s">
        <v>27</v>
      </c>
      <c r="I1088" s="7" t="s">
        <v>3981</v>
      </c>
      <c r="J1088" s="7"/>
      <c r="K1088" s="10">
        <v>12</v>
      </c>
      <c r="L1088" s="8"/>
      <c r="M1088" s="8"/>
      <c r="N1088" s="8">
        <v>1.17</v>
      </c>
      <c r="O1088" s="8">
        <v>0.19</v>
      </c>
      <c r="P1088" s="105">
        <v>0</v>
      </c>
      <c r="Q1088" s="8"/>
      <c r="R1088" s="8"/>
      <c r="S1088" s="8"/>
      <c r="T1088" s="7"/>
      <c r="U1088" s="4"/>
      <c r="V1088" s="5"/>
      <c r="W1088" s="5"/>
      <c r="X1088" s="5"/>
      <c r="Y1088" s="5"/>
      <c r="Z1088" s="4" t="s">
        <v>4185</v>
      </c>
      <c r="AA1088" s="107">
        <v>41641</v>
      </c>
      <c r="AB1088" s="107">
        <v>41639</v>
      </c>
      <c r="AC1088" s="4" t="s">
        <v>26</v>
      </c>
      <c r="AD1088" s="4" t="s">
        <v>5886</v>
      </c>
    </row>
    <row r="1089" spans="1:30" ht="120.75" x14ac:dyDescent="0.25">
      <c r="A1089" s="3">
        <v>2199463</v>
      </c>
      <c r="B1089" s="4" t="s">
        <v>974</v>
      </c>
      <c r="C1089" s="4" t="s">
        <v>980</v>
      </c>
      <c r="D1089" s="4" t="s">
        <v>2548</v>
      </c>
      <c r="E1089" s="4" t="s">
        <v>2549</v>
      </c>
      <c r="F1089" s="4"/>
      <c r="G1089" s="4" t="s">
        <v>29</v>
      </c>
      <c r="H1089" s="4" t="s">
        <v>27</v>
      </c>
      <c r="I1089" s="4" t="s">
        <v>3981</v>
      </c>
      <c r="J1089" s="4"/>
      <c r="K1089" s="9">
        <v>12</v>
      </c>
      <c r="L1089" s="5"/>
      <c r="M1089" s="5"/>
      <c r="N1089" s="5">
        <v>1.17</v>
      </c>
      <c r="O1089" s="5">
        <v>0.28999999999999998</v>
      </c>
      <c r="P1089" s="106">
        <v>0</v>
      </c>
      <c r="Q1089" s="5"/>
      <c r="R1089" s="5"/>
      <c r="S1089" s="5"/>
      <c r="T1089" s="4"/>
      <c r="U1089" s="4"/>
      <c r="V1089" s="5"/>
      <c r="W1089" s="5"/>
      <c r="X1089" s="5"/>
      <c r="Y1089" s="5"/>
      <c r="Z1089" s="4" t="s">
        <v>4219</v>
      </c>
      <c r="AA1089" s="107">
        <v>41641</v>
      </c>
      <c r="AB1089" s="107">
        <v>41639</v>
      </c>
      <c r="AC1089" s="4" t="s">
        <v>26</v>
      </c>
      <c r="AD1089" s="4" t="s">
        <v>5887</v>
      </c>
    </row>
    <row r="1090" spans="1:30" ht="120.75" x14ac:dyDescent="0.25">
      <c r="A1090" s="6">
        <v>2199461</v>
      </c>
      <c r="B1090" s="7" t="s">
        <v>974</v>
      </c>
      <c r="C1090" s="7" t="s">
        <v>980</v>
      </c>
      <c r="D1090" s="7" t="s">
        <v>2550</v>
      </c>
      <c r="E1090" s="7" t="s">
        <v>2551</v>
      </c>
      <c r="F1090" s="7"/>
      <c r="G1090" s="7" t="s">
        <v>29</v>
      </c>
      <c r="H1090" s="7" t="s">
        <v>27</v>
      </c>
      <c r="I1090" s="7" t="s">
        <v>3981</v>
      </c>
      <c r="J1090" s="7"/>
      <c r="K1090" s="10">
        <v>12</v>
      </c>
      <c r="L1090" s="8"/>
      <c r="M1090" s="8"/>
      <c r="N1090" s="8">
        <v>1.74</v>
      </c>
      <c r="O1090" s="8">
        <v>0.28999999999999998</v>
      </c>
      <c r="P1090" s="105">
        <v>0</v>
      </c>
      <c r="Q1090" s="8"/>
      <c r="R1090" s="8"/>
      <c r="S1090" s="8"/>
      <c r="T1090" s="7"/>
      <c r="U1090" s="4"/>
      <c r="V1090" s="5"/>
      <c r="W1090" s="5"/>
      <c r="X1090" s="5"/>
      <c r="Y1090" s="5"/>
      <c r="Z1090" s="4" t="s">
        <v>31</v>
      </c>
      <c r="AA1090" s="107">
        <v>41641</v>
      </c>
      <c r="AB1090" s="107">
        <v>41639</v>
      </c>
      <c r="AC1090" s="4" t="s">
        <v>26</v>
      </c>
      <c r="AD1090" s="4" t="s">
        <v>5888</v>
      </c>
    </row>
    <row r="1091" spans="1:30" ht="120.75" x14ac:dyDescent="0.25">
      <c r="A1091" s="3">
        <v>2199462</v>
      </c>
      <c r="B1091" s="4" t="s">
        <v>974</v>
      </c>
      <c r="C1091" s="4" t="s">
        <v>980</v>
      </c>
      <c r="D1091" s="4" t="s">
        <v>2550</v>
      </c>
      <c r="E1091" s="4" t="s">
        <v>2551</v>
      </c>
      <c r="F1091" s="4"/>
      <c r="G1091" s="4" t="s">
        <v>29</v>
      </c>
      <c r="H1091" s="4" t="s">
        <v>27</v>
      </c>
      <c r="I1091" s="4" t="s">
        <v>3981</v>
      </c>
      <c r="J1091" s="4"/>
      <c r="K1091" s="9">
        <v>12</v>
      </c>
      <c r="L1091" s="5"/>
      <c r="M1091" s="5"/>
      <c r="N1091" s="5">
        <v>1.38</v>
      </c>
      <c r="O1091" s="5">
        <v>0.19</v>
      </c>
      <c r="P1091" s="106">
        <v>0</v>
      </c>
      <c r="Q1091" s="5"/>
      <c r="R1091" s="5"/>
      <c r="S1091" s="5"/>
      <c r="T1091" s="4"/>
      <c r="U1091" s="4"/>
      <c r="V1091" s="5"/>
      <c r="W1091" s="5"/>
      <c r="X1091" s="5"/>
      <c r="Y1091" s="5"/>
      <c r="Z1091" s="4" t="s">
        <v>34</v>
      </c>
      <c r="AA1091" s="107">
        <v>41641</v>
      </c>
      <c r="AB1091" s="107">
        <v>41639</v>
      </c>
      <c r="AC1091" s="4" t="s">
        <v>26</v>
      </c>
      <c r="AD1091" s="4" t="s">
        <v>5889</v>
      </c>
    </row>
    <row r="1092" spans="1:30" ht="120.75" x14ac:dyDescent="0.25">
      <c r="A1092" s="6">
        <v>2199466</v>
      </c>
      <c r="B1092" s="7" t="s">
        <v>974</v>
      </c>
      <c r="C1092" s="7" t="s">
        <v>980</v>
      </c>
      <c r="D1092" s="7" t="s">
        <v>2550</v>
      </c>
      <c r="E1092" s="7" t="s">
        <v>2551</v>
      </c>
      <c r="F1092" s="7"/>
      <c r="G1092" s="7" t="s">
        <v>29</v>
      </c>
      <c r="H1092" s="7" t="s">
        <v>27</v>
      </c>
      <c r="I1092" s="7" t="s">
        <v>3981</v>
      </c>
      <c r="J1092" s="7"/>
      <c r="K1092" s="10">
        <v>12</v>
      </c>
      <c r="L1092" s="8"/>
      <c r="M1092" s="8"/>
      <c r="N1092" s="8">
        <v>1.28</v>
      </c>
      <c r="O1092" s="8">
        <v>0.19</v>
      </c>
      <c r="P1092" s="105">
        <v>0</v>
      </c>
      <c r="Q1092" s="8"/>
      <c r="R1092" s="8"/>
      <c r="S1092" s="8"/>
      <c r="T1092" s="7"/>
      <c r="U1092" s="4"/>
      <c r="V1092" s="5"/>
      <c r="W1092" s="5"/>
      <c r="X1092" s="5"/>
      <c r="Y1092" s="5"/>
      <c r="Z1092" s="4" t="s">
        <v>33</v>
      </c>
      <c r="AA1092" s="107">
        <v>41641</v>
      </c>
      <c r="AB1092" s="107">
        <v>41639</v>
      </c>
      <c r="AC1092" s="4" t="s">
        <v>26</v>
      </c>
      <c r="AD1092" s="4" t="s">
        <v>5890</v>
      </c>
    </row>
    <row r="1093" spans="1:30" ht="120.75" x14ac:dyDescent="0.25">
      <c r="A1093" s="3">
        <v>2199465</v>
      </c>
      <c r="B1093" s="4" t="s">
        <v>974</v>
      </c>
      <c r="C1093" s="4" t="s">
        <v>980</v>
      </c>
      <c r="D1093" s="4" t="s">
        <v>5891</v>
      </c>
      <c r="E1093" s="4" t="s">
        <v>5892</v>
      </c>
      <c r="F1093" s="4"/>
      <c r="G1093" s="4" t="s">
        <v>29</v>
      </c>
      <c r="H1093" s="4" t="s">
        <v>27</v>
      </c>
      <c r="I1093" s="4" t="s">
        <v>3981</v>
      </c>
      <c r="J1093" s="4"/>
      <c r="K1093" s="9">
        <v>16</v>
      </c>
      <c r="L1093" s="5"/>
      <c r="M1093" s="5"/>
      <c r="N1093" s="5">
        <v>1.17</v>
      </c>
      <c r="O1093" s="5">
        <v>0.19</v>
      </c>
      <c r="P1093" s="106">
        <v>0</v>
      </c>
      <c r="Q1093" s="5"/>
      <c r="R1093" s="5"/>
      <c r="S1093" s="5"/>
      <c r="T1093" s="4"/>
      <c r="U1093" s="4"/>
      <c r="V1093" s="5"/>
      <c r="W1093" s="5"/>
      <c r="X1093" s="5"/>
      <c r="Y1093" s="5"/>
      <c r="Z1093" s="4" t="s">
        <v>4219</v>
      </c>
      <c r="AA1093" s="107">
        <v>41276</v>
      </c>
      <c r="AB1093" s="107">
        <v>41639</v>
      </c>
      <c r="AC1093" s="4" t="s">
        <v>26</v>
      </c>
      <c r="AD1093" s="4" t="s">
        <v>5893</v>
      </c>
    </row>
    <row r="1094" spans="1:30" ht="120.75" x14ac:dyDescent="0.25">
      <c r="A1094" s="6">
        <v>2199467</v>
      </c>
      <c r="B1094" s="7" t="s">
        <v>974</v>
      </c>
      <c r="C1094" s="7" t="s">
        <v>980</v>
      </c>
      <c r="D1094" s="7" t="s">
        <v>5891</v>
      </c>
      <c r="E1094" s="7" t="s">
        <v>5892</v>
      </c>
      <c r="F1094" s="7"/>
      <c r="G1094" s="7" t="s">
        <v>29</v>
      </c>
      <c r="H1094" s="7" t="s">
        <v>27</v>
      </c>
      <c r="I1094" s="7" t="s">
        <v>3981</v>
      </c>
      <c r="J1094" s="7"/>
      <c r="K1094" s="10">
        <v>16</v>
      </c>
      <c r="L1094" s="8"/>
      <c r="M1094" s="8"/>
      <c r="N1094" s="8">
        <v>1.27</v>
      </c>
      <c r="O1094" s="8">
        <v>0.28000000000000003</v>
      </c>
      <c r="P1094" s="105">
        <v>0</v>
      </c>
      <c r="Q1094" s="8"/>
      <c r="R1094" s="8"/>
      <c r="S1094" s="8"/>
      <c r="T1094" s="7"/>
      <c r="U1094" s="4"/>
      <c r="V1094" s="5"/>
      <c r="W1094" s="5"/>
      <c r="X1094" s="5"/>
      <c r="Y1094" s="5"/>
      <c r="Z1094" s="4" t="s">
        <v>4185</v>
      </c>
      <c r="AA1094" s="107">
        <v>41276</v>
      </c>
      <c r="AB1094" s="107">
        <v>41639</v>
      </c>
      <c r="AC1094" s="4" t="s">
        <v>26</v>
      </c>
      <c r="AD1094" s="4" t="s">
        <v>5894</v>
      </c>
    </row>
    <row r="1095" spans="1:30" ht="120.75" x14ac:dyDescent="0.25">
      <c r="A1095" s="3">
        <v>2199464</v>
      </c>
      <c r="B1095" s="4" t="s">
        <v>974</v>
      </c>
      <c r="C1095" s="4" t="s">
        <v>980</v>
      </c>
      <c r="D1095" s="4" t="s">
        <v>5895</v>
      </c>
      <c r="E1095" s="4" t="s">
        <v>5896</v>
      </c>
      <c r="F1095" s="4"/>
      <c r="G1095" s="4" t="s">
        <v>29</v>
      </c>
      <c r="H1095" s="4" t="s">
        <v>27</v>
      </c>
      <c r="I1095" s="4" t="s">
        <v>3981</v>
      </c>
      <c r="J1095" s="4"/>
      <c r="K1095" s="9">
        <v>16</v>
      </c>
      <c r="L1095" s="5"/>
      <c r="M1095" s="5"/>
      <c r="N1095" s="5">
        <v>1.71</v>
      </c>
      <c r="O1095" s="5">
        <v>0.19</v>
      </c>
      <c r="P1095" s="106">
        <v>0</v>
      </c>
      <c r="Q1095" s="5"/>
      <c r="R1095" s="5"/>
      <c r="S1095" s="5"/>
      <c r="T1095" s="4"/>
      <c r="U1095" s="4"/>
      <c r="V1095" s="5"/>
      <c r="W1095" s="5"/>
      <c r="X1095" s="5"/>
      <c r="Y1095" s="5"/>
      <c r="Z1095" s="4" t="s">
        <v>31</v>
      </c>
      <c r="AA1095" s="107">
        <v>41276</v>
      </c>
      <c r="AB1095" s="107">
        <v>41639</v>
      </c>
      <c r="AC1095" s="4" t="s">
        <v>26</v>
      </c>
      <c r="AD1095" s="4" t="s">
        <v>5897</v>
      </c>
    </row>
    <row r="1096" spans="1:30" ht="120.75" x14ac:dyDescent="0.25">
      <c r="A1096" s="6">
        <v>2199469</v>
      </c>
      <c r="B1096" s="7" t="s">
        <v>974</v>
      </c>
      <c r="C1096" s="7" t="s">
        <v>980</v>
      </c>
      <c r="D1096" s="7" t="s">
        <v>5895</v>
      </c>
      <c r="E1096" s="7" t="s">
        <v>5896</v>
      </c>
      <c r="F1096" s="7"/>
      <c r="G1096" s="7" t="s">
        <v>29</v>
      </c>
      <c r="H1096" s="7" t="s">
        <v>27</v>
      </c>
      <c r="I1096" s="7" t="s">
        <v>3981</v>
      </c>
      <c r="J1096" s="7"/>
      <c r="K1096" s="10">
        <v>16</v>
      </c>
      <c r="L1096" s="8"/>
      <c r="M1096" s="8"/>
      <c r="N1096" s="8">
        <v>1.25</v>
      </c>
      <c r="O1096" s="8">
        <v>0.28999999999999998</v>
      </c>
      <c r="P1096" s="105">
        <v>0</v>
      </c>
      <c r="Q1096" s="8"/>
      <c r="R1096" s="8"/>
      <c r="S1096" s="8"/>
      <c r="T1096" s="7"/>
      <c r="U1096" s="4"/>
      <c r="V1096" s="5"/>
      <c r="W1096" s="5"/>
      <c r="X1096" s="5"/>
      <c r="Y1096" s="5"/>
      <c r="Z1096" s="4" t="s">
        <v>33</v>
      </c>
      <c r="AA1096" s="107">
        <v>41276</v>
      </c>
      <c r="AB1096" s="107">
        <v>41639</v>
      </c>
      <c r="AC1096" s="4" t="s">
        <v>26</v>
      </c>
      <c r="AD1096" s="4" t="s">
        <v>5898</v>
      </c>
    </row>
    <row r="1097" spans="1:30" ht="120.75" x14ac:dyDescent="0.25">
      <c r="A1097" s="3">
        <v>2199470</v>
      </c>
      <c r="B1097" s="4" t="s">
        <v>974</v>
      </c>
      <c r="C1097" s="4" t="s">
        <v>980</v>
      </c>
      <c r="D1097" s="4" t="s">
        <v>5895</v>
      </c>
      <c r="E1097" s="4" t="s">
        <v>5896</v>
      </c>
      <c r="F1097" s="4"/>
      <c r="G1097" s="4" t="s">
        <v>29</v>
      </c>
      <c r="H1097" s="4" t="s">
        <v>27</v>
      </c>
      <c r="I1097" s="4" t="s">
        <v>3981</v>
      </c>
      <c r="J1097" s="4"/>
      <c r="K1097" s="9">
        <v>16</v>
      </c>
      <c r="L1097" s="5"/>
      <c r="M1097" s="5"/>
      <c r="N1097" s="5">
        <v>1.75</v>
      </c>
      <c r="O1097" s="5">
        <v>0.18</v>
      </c>
      <c r="P1097" s="106">
        <v>0</v>
      </c>
      <c r="Q1097" s="5"/>
      <c r="R1097" s="5"/>
      <c r="S1097" s="5"/>
      <c r="T1097" s="4"/>
      <c r="U1097" s="4"/>
      <c r="V1097" s="5"/>
      <c r="W1097" s="5"/>
      <c r="X1097" s="5"/>
      <c r="Y1097" s="5"/>
      <c r="Z1097" s="4" t="s">
        <v>34</v>
      </c>
      <c r="AA1097" s="107">
        <v>41276</v>
      </c>
      <c r="AB1097" s="107">
        <v>41639</v>
      </c>
      <c r="AC1097" s="4" t="s">
        <v>26</v>
      </c>
      <c r="AD1097" s="4" t="s">
        <v>5899</v>
      </c>
    </row>
    <row r="1098" spans="1:30" ht="120.75" x14ac:dyDescent="0.25">
      <c r="A1098" s="6">
        <v>2199468</v>
      </c>
      <c r="B1098" s="7" t="s">
        <v>974</v>
      </c>
      <c r="C1098" s="7" t="s">
        <v>980</v>
      </c>
      <c r="D1098" s="7" t="s">
        <v>5900</v>
      </c>
      <c r="E1098" s="7" t="s">
        <v>5901</v>
      </c>
      <c r="F1098" s="7"/>
      <c r="G1098" s="7" t="s">
        <v>29</v>
      </c>
      <c r="H1098" s="7" t="s">
        <v>27</v>
      </c>
      <c r="I1098" s="7" t="s">
        <v>3357</v>
      </c>
      <c r="J1098" s="7"/>
      <c r="K1098" s="10">
        <v>14</v>
      </c>
      <c r="L1098" s="8"/>
      <c r="M1098" s="8"/>
      <c r="N1098" s="8">
        <v>1.31</v>
      </c>
      <c r="O1098" s="8">
        <v>0.28999999999999998</v>
      </c>
      <c r="P1098" s="105">
        <v>0</v>
      </c>
      <c r="Q1098" s="8"/>
      <c r="R1098" s="8"/>
      <c r="S1098" s="8"/>
      <c r="T1098" s="7"/>
      <c r="U1098" s="4"/>
      <c r="V1098" s="5"/>
      <c r="W1098" s="5"/>
      <c r="X1098" s="5"/>
      <c r="Y1098" s="5"/>
      <c r="Z1098" s="4" t="s">
        <v>4185</v>
      </c>
      <c r="AA1098" s="107">
        <v>41276</v>
      </c>
      <c r="AB1098" s="107">
        <v>41639</v>
      </c>
      <c r="AC1098" s="4" t="s">
        <v>26</v>
      </c>
      <c r="AD1098" s="4" t="s">
        <v>5902</v>
      </c>
    </row>
    <row r="1099" spans="1:30" ht="120.75" x14ac:dyDescent="0.25">
      <c r="A1099" s="3">
        <v>2199472</v>
      </c>
      <c r="B1099" s="4" t="s">
        <v>974</v>
      </c>
      <c r="C1099" s="4" t="s">
        <v>980</v>
      </c>
      <c r="D1099" s="4" t="s">
        <v>5900</v>
      </c>
      <c r="E1099" s="4" t="s">
        <v>5901</v>
      </c>
      <c r="F1099" s="4"/>
      <c r="G1099" s="4" t="s">
        <v>29</v>
      </c>
      <c r="H1099" s="4" t="s">
        <v>27</v>
      </c>
      <c r="I1099" s="4" t="s">
        <v>3357</v>
      </c>
      <c r="J1099" s="4"/>
      <c r="K1099" s="9">
        <v>14</v>
      </c>
      <c r="L1099" s="5"/>
      <c r="M1099" s="5"/>
      <c r="N1099" s="5">
        <v>1.1499999999999999</v>
      </c>
      <c r="O1099" s="5">
        <v>0.28000000000000003</v>
      </c>
      <c r="P1099" s="106">
        <v>0</v>
      </c>
      <c r="Q1099" s="5"/>
      <c r="R1099" s="5"/>
      <c r="S1099" s="5"/>
      <c r="T1099" s="4"/>
      <c r="U1099" s="4"/>
      <c r="V1099" s="5"/>
      <c r="W1099" s="5"/>
      <c r="X1099" s="5"/>
      <c r="Y1099" s="5"/>
      <c r="Z1099" s="4" t="s">
        <v>4219</v>
      </c>
      <c r="AA1099" s="107">
        <v>41276</v>
      </c>
      <c r="AB1099" s="107">
        <v>41639</v>
      </c>
      <c r="AC1099" s="4" t="s">
        <v>26</v>
      </c>
      <c r="AD1099" s="4" t="s">
        <v>5903</v>
      </c>
    </row>
    <row r="1100" spans="1:30" ht="120.75" x14ac:dyDescent="0.25">
      <c r="A1100" s="6">
        <v>2199471</v>
      </c>
      <c r="B1100" s="7" t="s">
        <v>974</v>
      </c>
      <c r="C1100" s="7" t="s">
        <v>980</v>
      </c>
      <c r="D1100" s="7" t="s">
        <v>5904</v>
      </c>
      <c r="E1100" s="7" t="s">
        <v>5905</v>
      </c>
      <c r="F1100" s="7"/>
      <c r="G1100" s="7" t="s">
        <v>29</v>
      </c>
      <c r="H1100" s="7" t="s">
        <v>27</v>
      </c>
      <c r="I1100" s="7" t="s">
        <v>3357</v>
      </c>
      <c r="J1100" s="7"/>
      <c r="K1100" s="10">
        <v>14</v>
      </c>
      <c r="L1100" s="8"/>
      <c r="M1100" s="8"/>
      <c r="N1100" s="8">
        <v>1.74</v>
      </c>
      <c r="O1100" s="8">
        <v>0.19</v>
      </c>
      <c r="P1100" s="105">
        <v>0</v>
      </c>
      <c r="Q1100" s="8"/>
      <c r="R1100" s="8"/>
      <c r="S1100" s="8"/>
      <c r="T1100" s="7"/>
      <c r="U1100" s="4"/>
      <c r="V1100" s="5"/>
      <c r="W1100" s="5"/>
      <c r="X1100" s="5"/>
      <c r="Y1100" s="5"/>
      <c r="Z1100" s="4" t="s">
        <v>31</v>
      </c>
      <c r="AA1100" s="107">
        <v>41276</v>
      </c>
      <c r="AB1100" s="107">
        <v>41639</v>
      </c>
      <c r="AC1100" s="4" t="s">
        <v>26</v>
      </c>
      <c r="AD1100" s="4" t="s">
        <v>5906</v>
      </c>
    </row>
    <row r="1101" spans="1:30" ht="120.75" x14ac:dyDescent="0.25">
      <c r="A1101" s="3">
        <v>2199473</v>
      </c>
      <c r="B1101" s="4" t="s">
        <v>974</v>
      </c>
      <c r="C1101" s="4" t="s">
        <v>980</v>
      </c>
      <c r="D1101" s="4" t="s">
        <v>5904</v>
      </c>
      <c r="E1101" s="4" t="s">
        <v>5905</v>
      </c>
      <c r="F1101" s="4"/>
      <c r="G1101" s="4" t="s">
        <v>29</v>
      </c>
      <c r="H1101" s="4" t="s">
        <v>27</v>
      </c>
      <c r="I1101" s="4" t="s">
        <v>3357</v>
      </c>
      <c r="J1101" s="4"/>
      <c r="K1101" s="9">
        <v>14</v>
      </c>
      <c r="L1101" s="5"/>
      <c r="M1101" s="5"/>
      <c r="N1101" s="5">
        <v>1.28</v>
      </c>
      <c r="O1101" s="5">
        <v>0.18</v>
      </c>
      <c r="P1101" s="106">
        <v>0</v>
      </c>
      <c r="Q1101" s="5"/>
      <c r="R1101" s="5"/>
      <c r="S1101" s="5"/>
      <c r="T1101" s="4"/>
      <c r="U1101" s="4"/>
      <c r="V1101" s="5"/>
      <c r="W1101" s="5"/>
      <c r="X1101" s="5"/>
      <c r="Y1101" s="5"/>
      <c r="Z1101" s="4" t="s">
        <v>33</v>
      </c>
      <c r="AA1101" s="107">
        <v>41276</v>
      </c>
      <c r="AB1101" s="107">
        <v>41639</v>
      </c>
      <c r="AC1101" s="4" t="s">
        <v>26</v>
      </c>
      <c r="AD1101" s="4" t="s">
        <v>5907</v>
      </c>
    </row>
    <row r="1102" spans="1:30" ht="120.75" x14ac:dyDescent="0.25">
      <c r="A1102" s="6">
        <v>2199476</v>
      </c>
      <c r="B1102" s="7" t="s">
        <v>974</v>
      </c>
      <c r="C1102" s="7" t="s">
        <v>980</v>
      </c>
      <c r="D1102" s="7" t="s">
        <v>5904</v>
      </c>
      <c r="E1102" s="7" t="s">
        <v>5905</v>
      </c>
      <c r="F1102" s="7"/>
      <c r="G1102" s="7" t="s">
        <v>29</v>
      </c>
      <c r="H1102" s="7" t="s">
        <v>27</v>
      </c>
      <c r="I1102" s="7" t="s">
        <v>3357</v>
      </c>
      <c r="J1102" s="7"/>
      <c r="K1102" s="10">
        <v>14</v>
      </c>
      <c r="L1102" s="8"/>
      <c r="M1102" s="8"/>
      <c r="N1102" s="8">
        <v>1.77</v>
      </c>
      <c r="O1102" s="8">
        <v>0.19</v>
      </c>
      <c r="P1102" s="105">
        <v>0</v>
      </c>
      <c r="Q1102" s="8"/>
      <c r="R1102" s="8"/>
      <c r="S1102" s="8"/>
      <c r="T1102" s="7"/>
      <c r="U1102" s="4"/>
      <c r="V1102" s="5"/>
      <c r="W1102" s="5"/>
      <c r="X1102" s="5"/>
      <c r="Y1102" s="5"/>
      <c r="Z1102" s="4" t="s">
        <v>34</v>
      </c>
      <c r="AA1102" s="107">
        <v>41276</v>
      </c>
      <c r="AB1102" s="107">
        <v>41639</v>
      </c>
      <c r="AC1102" s="4" t="s">
        <v>26</v>
      </c>
      <c r="AD1102" s="4" t="s">
        <v>5908</v>
      </c>
    </row>
    <row r="1103" spans="1:30" ht="120.75" x14ac:dyDescent="0.25">
      <c r="A1103" s="3">
        <v>2199474</v>
      </c>
      <c r="B1103" s="4" t="s">
        <v>974</v>
      </c>
      <c r="C1103" s="4" t="s">
        <v>980</v>
      </c>
      <c r="D1103" s="4" t="s">
        <v>5909</v>
      </c>
      <c r="E1103" s="4" t="s">
        <v>5910</v>
      </c>
      <c r="F1103" s="4"/>
      <c r="G1103" s="4" t="s">
        <v>29</v>
      </c>
      <c r="H1103" s="4" t="s">
        <v>27</v>
      </c>
      <c r="I1103" s="4" t="s">
        <v>3981</v>
      </c>
      <c r="J1103" s="4"/>
      <c r="K1103" s="9">
        <v>9</v>
      </c>
      <c r="L1103" s="5"/>
      <c r="M1103" s="5"/>
      <c r="N1103" s="5">
        <v>1.27</v>
      </c>
      <c r="O1103" s="5">
        <v>0.28000000000000003</v>
      </c>
      <c r="P1103" s="106">
        <v>0</v>
      </c>
      <c r="Q1103" s="5"/>
      <c r="R1103" s="5"/>
      <c r="S1103" s="5"/>
      <c r="T1103" s="4"/>
      <c r="U1103" s="4"/>
      <c r="V1103" s="5"/>
      <c r="W1103" s="5"/>
      <c r="X1103" s="5"/>
      <c r="Y1103" s="5"/>
      <c r="Z1103" s="4" t="s">
        <v>4185</v>
      </c>
      <c r="AA1103" s="107">
        <v>41276</v>
      </c>
      <c r="AB1103" s="107">
        <v>41639</v>
      </c>
      <c r="AC1103" s="4" t="s">
        <v>26</v>
      </c>
      <c r="AD1103" s="4" t="s">
        <v>5911</v>
      </c>
    </row>
    <row r="1104" spans="1:30" ht="120.75" x14ac:dyDescent="0.25">
      <c r="A1104" s="6">
        <v>2199475</v>
      </c>
      <c r="B1104" s="7" t="s">
        <v>974</v>
      </c>
      <c r="C1104" s="7" t="s">
        <v>980</v>
      </c>
      <c r="D1104" s="7" t="s">
        <v>5909</v>
      </c>
      <c r="E1104" s="7" t="s">
        <v>5910</v>
      </c>
      <c r="F1104" s="7"/>
      <c r="G1104" s="7" t="s">
        <v>29</v>
      </c>
      <c r="H1104" s="7" t="s">
        <v>27</v>
      </c>
      <c r="I1104" s="7" t="s">
        <v>3981</v>
      </c>
      <c r="J1104" s="7"/>
      <c r="K1104" s="10">
        <v>9</v>
      </c>
      <c r="L1104" s="8"/>
      <c r="M1104" s="8"/>
      <c r="N1104" s="8">
        <v>1.17</v>
      </c>
      <c r="O1104" s="8">
        <v>0.19</v>
      </c>
      <c r="P1104" s="105">
        <v>0</v>
      </c>
      <c r="Q1104" s="8"/>
      <c r="R1104" s="8"/>
      <c r="S1104" s="8"/>
      <c r="T1104" s="7"/>
      <c r="U1104" s="4"/>
      <c r="V1104" s="5"/>
      <c r="W1104" s="5"/>
      <c r="X1104" s="5"/>
      <c r="Y1104" s="5"/>
      <c r="Z1104" s="4" t="s">
        <v>4219</v>
      </c>
      <c r="AA1104" s="107">
        <v>41276</v>
      </c>
      <c r="AB1104" s="107">
        <v>41639</v>
      </c>
      <c r="AC1104" s="4" t="s">
        <v>26</v>
      </c>
      <c r="AD1104" s="4" t="s">
        <v>5912</v>
      </c>
    </row>
    <row r="1105" spans="1:30" ht="120.75" x14ac:dyDescent="0.25">
      <c r="A1105" s="3">
        <v>2199477</v>
      </c>
      <c r="B1105" s="4" t="s">
        <v>974</v>
      </c>
      <c r="C1105" s="4" t="s">
        <v>980</v>
      </c>
      <c r="D1105" s="4" t="s">
        <v>5913</v>
      </c>
      <c r="E1105" s="4" t="s">
        <v>5914</v>
      </c>
      <c r="F1105" s="4"/>
      <c r="G1105" s="4" t="s">
        <v>29</v>
      </c>
      <c r="H1105" s="4" t="s">
        <v>27</v>
      </c>
      <c r="I1105" s="4" t="s">
        <v>3981</v>
      </c>
      <c r="J1105" s="4"/>
      <c r="K1105" s="9">
        <v>9</v>
      </c>
      <c r="L1105" s="5"/>
      <c r="M1105" s="5"/>
      <c r="N1105" s="5">
        <v>1.25</v>
      </c>
      <c r="O1105" s="5">
        <v>0.28999999999999998</v>
      </c>
      <c r="P1105" s="106">
        <v>0</v>
      </c>
      <c r="Q1105" s="5"/>
      <c r="R1105" s="5"/>
      <c r="S1105" s="5"/>
      <c r="T1105" s="4"/>
      <c r="U1105" s="4"/>
      <c r="V1105" s="5"/>
      <c r="W1105" s="5"/>
      <c r="X1105" s="5"/>
      <c r="Y1105" s="5"/>
      <c r="Z1105" s="4" t="s">
        <v>33</v>
      </c>
      <c r="AA1105" s="107">
        <v>41276</v>
      </c>
      <c r="AB1105" s="107">
        <v>41639</v>
      </c>
      <c r="AC1105" s="4" t="s">
        <v>26</v>
      </c>
      <c r="AD1105" s="4" t="s">
        <v>5915</v>
      </c>
    </row>
    <row r="1106" spans="1:30" ht="120.75" x14ac:dyDescent="0.25">
      <c r="A1106" s="6">
        <v>2199478</v>
      </c>
      <c r="B1106" s="7" t="s">
        <v>974</v>
      </c>
      <c r="C1106" s="7" t="s">
        <v>980</v>
      </c>
      <c r="D1106" s="7" t="s">
        <v>5913</v>
      </c>
      <c r="E1106" s="7" t="s">
        <v>5914</v>
      </c>
      <c r="F1106" s="7"/>
      <c r="G1106" s="7" t="s">
        <v>29</v>
      </c>
      <c r="H1106" s="7" t="s">
        <v>27</v>
      </c>
      <c r="I1106" s="7" t="s">
        <v>3981</v>
      </c>
      <c r="J1106" s="7"/>
      <c r="K1106" s="10">
        <v>9</v>
      </c>
      <c r="L1106" s="8"/>
      <c r="M1106" s="8"/>
      <c r="N1106" s="8">
        <v>1.71</v>
      </c>
      <c r="O1106" s="8">
        <v>0.19</v>
      </c>
      <c r="P1106" s="105">
        <v>0</v>
      </c>
      <c r="Q1106" s="8"/>
      <c r="R1106" s="8"/>
      <c r="S1106" s="8"/>
      <c r="T1106" s="7"/>
      <c r="U1106" s="4"/>
      <c r="V1106" s="5"/>
      <c r="W1106" s="5"/>
      <c r="X1106" s="5"/>
      <c r="Y1106" s="5"/>
      <c r="Z1106" s="4" t="s">
        <v>31</v>
      </c>
      <c r="AA1106" s="107">
        <v>41276</v>
      </c>
      <c r="AB1106" s="107">
        <v>41639</v>
      </c>
      <c r="AC1106" s="4" t="s">
        <v>26</v>
      </c>
      <c r="AD1106" s="4" t="s">
        <v>5916</v>
      </c>
    </row>
    <row r="1107" spans="1:30" ht="120.75" x14ac:dyDescent="0.25">
      <c r="A1107" s="3">
        <v>2199479</v>
      </c>
      <c r="B1107" s="4" t="s">
        <v>974</v>
      </c>
      <c r="C1107" s="4" t="s">
        <v>980</v>
      </c>
      <c r="D1107" s="4" t="s">
        <v>5913</v>
      </c>
      <c r="E1107" s="4" t="s">
        <v>5914</v>
      </c>
      <c r="F1107" s="4"/>
      <c r="G1107" s="4" t="s">
        <v>29</v>
      </c>
      <c r="H1107" s="4" t="s">
        <v>27</v>
      </c>
      <c r="I1107" s="4" t="s">
        <v>3981</v>
      </c>
      <c r="J1107" s="4"/>
      <c r="K1107" s="9">
        <v>9</v>
      </c>
      <c r="L1107" s="5"/>
      <c r="M1107" s="5"/>
      <c r="N1107" s="5">
        <v>1.75</v>
      </c>
      <c r="O1107" s="5">
        <v>0.18</v>
      </c>
      <c r="P1107" s="106">
        <v>0</v>
      </c>
      <c r="Q1107" s="5"/>
      <c r="R1107" s="5"/>
      <c r="S1107" s="5"/>
      <c r="T1107" s="4"/>
      <c r="U1107" s="4"/>
      <c r="V1107" s="5"/>
      <c r="W1107" s="5"/>
      <c r="X1107" s="5"/>
      <c r="Y1107" s="5"/>
      <c r="Z1107" s="4" t="s">
        <v>34</v>
      </c>
      <c r="AA1107" s="107">
        <v>41276</v>
      </c>
      <c r="AB1107" s="107">
        <v>41639</v>
      </c>
      <c r="AC1107" s="4" t="s">
        <v>26</v>
      </c>
      <c r="AD1107" s="4" t="s">
        <v>5917</v>
      </c>
    </row>
    <row r="1108" spans="1:30" ht="120.75" x14ac:dyDescent="0.25">
      <c r="A1108" s="6">
        <v>2199481</v>
      </c>
      <c r="B1108" s="7" t="s">
        <v>974</v>
      </c>
      <c r="C1108" s="7" t="s">
        <v>980</v>
      </c>
      <c r="D1108" s="7" t="s">
        <v>5918</v>
      </c>
      <c r="E1108" s="7" t="s">
        <v>5919</v>
      </c>
      <c r="F1108" s="7"/>
      <c r="G1108" s="7" t="s">
        <v>29</v>
      </c>
      <c r="H1108" s="7" t="s">
        <v>27</v>
      </c>
      <c r="I1108" s="7" t="s">
        <v>3357</v>
      </c>
      <c r="J1108" s="7"/>
      <c r="K1108" s="10">
        <v>9</v>
      </c>
      <c r="L1108" s="8"/>
      <c r="M1108" s="8"/>
      <c r="N1108" s="8">
        <v>1.1499999999999999</v>
      </c>
      <c r="O1108" s="8">
        <v>0.28000000000000003</v>
      </c>
      <c r="P1108" s="105">
        <v>0</v>
      </c>
      <c r="Q1108" s="8"/>
      <c r="R1108" s="8"/>
      <c r="S1108" s="8"/>
      <c r="T1108" s="7"/>
      <c r="U1108" s="4"/>
      <c r="V1108" s="5"/>
      <c r="W1108" s="5"/>
      <c r="X1108" s="5"/>
      <c r="Y1108" s="5"/>
      <c r="Z1108" s="4" t="s">
        <v>4219</v>
      </c>
      <c r="AA1108" s="107">
        <v>41276</v>
      </c>
      <c r="AB1108" s="107">
        <v>41639</v>
      </c>
      <c r="AC1108" s="4" t="s">
        <v>26</v>
      </c>
      <c r="AD1108" s="4" t="s">
        <v>5920</v>
      </c>
    </row>
    <row r="1109" spans="1:30" ht="120.75" x14ac:dyDescent="0.25">
      <c r="A1109" s="3">
        <v>2199482</v>
      </c>
      <c r="B1109" s="4" t="s">
        <v>974</v>
      </c>
      <c r="C1109" s="4" t="s">
        <v>980</v>
      </c>
      <c r="D1109" s="4" t="s">
        <v>5918</v>
      </c>
      <c r="E1109" s="4" t="s">
        <v>5919</v>
      </c>
      <c r="F1109" s="4"/>
      <c r="G1109" s="4" t="s">
        <v>29</v>
      </c>
      <c r="H1109" s="4" t="s">
        <v>27</v>
      </c>
      <c r="I1109" s="4" t="s">
        <v>3357</v>
      </c>
      <c r="J1109" s="4"/>
      <c r="K1109" s="9">
        <v>9</v>
      </c>
      <c r="L1109" s="5"/>
      <c r="M1109" s="5"/>
      <c r="N1109" s="5">
        <v>1.31</v>
      </c>
      <c r="O1109" s="5">
        <v>0.28999999999999998</v>
      </c>
      <c r="P1109" s="106">
        <v>0</v>
      </c>
      <c r="Q1109" s="5"/>
      <c r="R1109" s="5"/>
      <c r="S1109" s="5"/>
      <c r="T1109" s="4"/>
      <c r="U1109" s="4"/>
      <c r="V1109" s="5"/>
      <c r="W1109" s="5"/>
      <c r="X1109" s="5"/>
      <c r="Y1109" s="5"/>
      <c r="Z1109" s="4" t="s">
        <v>4185</v>
      </c>
      <c r="AA1109" s="107">
        <v>41276</v>
      </c>
      <c r="AB1109" s="107">
        <v>41639</v>
      </c>
      <c r="AC1109" s="4" t="s">
        <v>26</v>
      </c>
      <c r="AD1109" s="4" t="s">
        <v>5921</v>
      </c>
    </row>
    <row r="1110" spans="1:30" ht="120.75" x14ac:dyDescent="0.25">
      <c r="A1110" s="6">
        <v>2199480</v>
      </c>
      <c r="B1110" s="7" t="s">
        <v>974</v>
      </c>
      <c r="C1110" s="7" t="s">
        <v>980</v>
      </c>
      <c r="D1110" s="7" t="s">
        <v>5922</v>
      </c>
      <c r="E1110" s="7" t="s">
        <v>5923</v>
      </c>
      <c r="F1110" s="7"/>
      <c r="G1110" s="7" t="s">
        <v>29</v>
      </c>
      <c r="H1110" s="7" t="s">
        <v>27</v>
      </c>
      <c r="I1110" s="7" t="s">
        <v>3357</v>
      </c>
      <c r="J1110" s="7"/>
      <c r="K1110" s="10">
        <v>9</v>
      </c>
      <c r="L1110" s="8"/>
      <c r="M1110" s="8"/>
      <c r="N1110" s="8">
        <v>1.74</v>
      </c>
      <c r="O1110" s="8">
        <v>0.19</v>
      </c>
      <c r="P1110" s="105">
        <v>0</v>
      </c>
      <c r="Q1110" s="8"/>
      <c r="R1110" s="8"/>
      <c r="S1110" s="8"/>
      <c r="T1110" s="7"/>
      <c r="U1110" s="4"/>
      <c r="V1110" s="5"/>
      <c r="W1110" s="5"/>
      <c r="X1110" s="5"/>
      <c r="Y1110" s="5"/>
      <c r="Z1110" s="4" t="s">
        <v>31</v>
      </c>
      <c r="AA1110" s="107">
        <v>41276</v>
      </c>
      <c r="AB1110" s="107">
        <v>41639</v>
      </c>
      <c r="AC1110" s="4" t="s">
        <v>26</v>
      </c>
      <c r="AD1110" s="4" t="s">
        <v>5924</v>
      </c>
    </row>
    <row r="1111" spans="1:30" ht="120.75" x14ac:dyDescent="0.25">
      <c r="A1111" s="3">
        <v>2199483</v>
      </c>
      <c r="B1111" s="4" t="s">
        <v>974</v>
      </c>
      <c r="C1111" s="4" t="s">
        <v>980</v>
      </c>
      <c r="D1111" s="4" t="s">
        <v>5922</v>
      </c>
      <c r="E1111" s="4" t="s">
        <v>5923</v>
      </c>
      <c r="F1111" s="4"/>
      <c r="G1111" s="4" t="s">
        <v>29</v>
      </c>
      <c r="H1111" s="4" t="s">
        <v>27</v>
      </c>
      <c r="I1111" s="4" t="s">
        <v>3357</v>
      </c>
      <c r="J1111" s="4"/>
      <c r="K1111" s="9">
        <v>9</v>
      </c>
      <c r="L1111" s="5"/>
      <c r="M1111" s="5"/>
      <c r="N1111" s="5">
        <v>1.28</v>
      </c>
      <c r="O1111" s="5">
        <v>0.18</v>
      </c>
      <c r="P1111" s="106">
        <v>0</v>
      </c>
      <c r="Q1111" s="5"/>
      <c r="R1111" s="5"/>
      <c r="S1111" s="5"/>
      <c r="T1111" s="4"/>
      <c r="U1111" s="4"/>
      <c r="V1111" s="5"/>
      <c r="W1111" s="5"/>
      <c r="X1111" s="5"/>
      <c r="Y1111" s="5"/>
      <c r="Z1111" s="4" t="s">
        <v>33</v>
      </c>
      <c r="AA1111" s="107">
        <v>41276</v>
      </c>
      <c r="AB1111" s="107">
        <v>41639</v>
      </c>
      <c r="AC1111" s="4" t="s">
        <v>26</v>
      </c>
      <c r="AD1111" s="4" t="s">
        <v>5925</v>
      </c>
    </row>
    <row r="1112" spans="1:30" ht="120.75" x14ac:dyDescent="0.25">
      <c r="A1112" s="6">
        <v>2199484</v>
      </c>
      <c r="B1112" s="7" t="s">
        <v>974</v>
      </c>
      <c r="C1112" s="7" t="s">
        <v>980</v>
      </c>
      <c r="D1112" s="7" t="s">
        <v>5922</v>
      </c>
      <c r="E1112" s="7" t="s">
        <v>5923</v>
      </c>
      <c r="F1112" s="7"/>
      <c r="G1112" s="7" t="s">
        <v>29</v>
      </c>
      <c r="H1112" s="7" t="s">
        <v>27</v>
      </c>
      <c r="I1112" s="7" t="s">
        <v>3357</v>
      </c>
      <c r="J1112" s="7"/>
      <c r="K1112" s="10">
        <v>9</v>
      </c>
      <c r="L1112" s="8"/>
      <c r="M1112" s="8"/>
      <c r="N1112" s="8">
        <v>1.77</v>
      </c>
      <c r="O1112" s="8">
        <v>0.19</v>
      </c>
      <c r="P1112" s="105">
        <v>0</v>
      </c>
      <c r="Q1112" s="8"/>
      <c r="R1112" s="8"/>
      <c r="S1112" s="8"/>
      <c r="T1112" s="7"/>
      <c r="U1112" s="4"/>
      <c r="V1112" s="5"/>
      <c r="W1112" s="5"/>
      <c r="X1112" s="5"/>
      <c r="Y1112" s="5"/>
      <c r="Z1112" s="4" t="s">
        <v>34</v>
      </c>
      <c r="AA1112" s="107">
        <v>41276</v>
      </c>
      <c r="AB1112" s="107">
        <v>41639</v>
      </c>
      <c r="AC1112" s="4" t="s">
        <v>26</v>
      </c>
      <c r="AD1112" s="4" t="s">
        <v>5926</v>
      </c>
    </row>
    <row r="1113" spans="1:30" ht="120.75" x14ac:dyDescent="0.25">
      <c r="A1113" s="3">
        <v>2199299</v>
      </c>
      <c r="B1113" s="4" t="s">
        <v>974</v>
      </c>
      <c r="C1113" s="4" t="s">
        <v>980</v>
      </c>
      <c r="D1113" s="4" t="s">
        <v>2552</v>
      </c>
      <c r="E1113" s="4" t="s">
        <v>2552</v>
      </c>
      <c r="F1113" s="4"/>
      <c r="G1113" s="4" t="s">
        <v>29</v>
      </c>
      <c r="H1113" s="4" t="s">
        <v>27</v>
      </c>
      <c r="I1113" s="4" t="s">
        <v>3981</v>
      </c>
      <c r="J1113" s="4"/>
      <c r="K1113" s="9">
        <v>21</v>
      </c>
      <c r="L1113" s="5"/>
      <c r="M1113" s="5"/>
      <c r="N1113" s="5">
        <v>2</v>
      </c>
      <c r="O1113" s="5">
        <v>0.1</v>
      </c>
      <c r="P1113" s="106">
        <v>0</v>
      </c>
      <c r="Q1113" s="5"/>
      <c r="R1113" s="5"/>
      <c r="S1113" s="5"/>
      <c r="T1113" s="4"/>
      <c r="U1113" s="4"/>
      <c r="V1113" s="5"/>
      <c r="W1113" s="5"/>
      <c r="X1113" s="5"/>
      <c r="Y1113" s="5"/>
      <c r="Z1113" s="4" t="s">
        <v>31</v>
      </c>
      <c r="AA1113" s="107">
        <v>41609</v>
      </c>
      <c r="AB1113" s="107">
        <v>41601</v>
      </c>
      <c r="AC1113" s="4" t="s">
        <v>40</v>
      </c>
      <c r="AD1113" s="4" t="s">
        <v>5927</v>
      </c>
    </row>
    <row r="1114" spans="1:30" ht="120.75" x14ac:dyDescent="0.25">
      <c r="A1114" s="3">
        <v>2199296</v>
      </c>
      <c r="B1114" s="4" t="s">
        <v>974</v>
      </c>
      <c r="C1114" s="4" t="s">
        <v>980</v>
      </c>
      <c r="D1114" s="4" t="s">
        <v>2553</v>
      </c>
      <c r="E1114" s="4" t="s">
        <v>2553</v>
      </c>
      <c r="F1114" s="4"/>
      <c r="G1114" s="4" t="s">
        <v>29</v>
      </c>
      <c r="H1114" s="4" t="s">
        <v>27</v>
      </c>
      <c r="I1114" s="4" t="s">
        <v>3981</v>
      </c>
      <c r="J1114" s="4"/>
      <c r="K1114" s="9">
        <v>23</v>
      </c>
      <c r="L1114" s="5"/>
      <c r="M1114" s="5"/>
      <c r="N1114" s="5">
        <v>1.58</v>
      </c>
      <c r="O1114" s="5">
        <v>0.08</v>
      </c>
      <c r="P1114" s="106">
        <v>1</v>
      </c>
      <c r="Q1114" s="5"/>
      <c r="R1114" s="5"/>
      <c r="S1114" s="5"/>
      <c r="T1114" s="4"/>
      <c r="U1114" s="4"/>
      <c r="V1114" s="5"/>
      <c r="W1114" s="5"/>
      <c r="X1114" s="5"/>
      <c r="Y1114" s="5"/>
      <c r="Z1114" s="4" t="s">
        <v>33</v>
      </c>
      <c r="AA1114" s="107">
        <v>41609</v>
      </c>
      <c r="AB1114" s="107">
        <v>41601</v>
      </c>
      <c r="AC1114" s="4" t="s">
        <v>40</v>
      </c>
      <c r="AD1114" s="4" t="s">
        <v>5928</v>
      </c>
    </row>
    <row r="1115" spans="1:30" ht="120.75" x14ac:dyDescent="0.25">
      <c r="A1115" s="6">
        <v>2199297</v>
      </c>
      <c r="B1115" s="7" t="s">
        <v>974</v>
      </c>
      <c r="C1115" s="7" t="s">
        <v>980</v>
      </c>
      <c r="D1115" s="7" t="s">
        <v>2554</v>
      </c>
      <c r="E1115" s="7" t="s">
        <v>2554</v>
      </c>
      <c r="F1115" s="7"/>
      <c r="G1115" s="7" t="s">
        <v>29</v>
      </c>
      <c r="H1115" s="7" t="s">
        <v>27</v>
      </c>
      <c r="I1115" s="7" t="s">
        <v>3981</v>
      </c>
      <c r="J1115" s="7"/>
      <c r="K1115" s="10">
        <v>23</v>
      </c>
      <c r="L1115" s="8"/>
      <c r="M1115" s="8"/>
      <c r="N1115" s="8">
        <v>1.58</v>
      </c>
      <c r="O1115" s="8">
        <v>0.08</v>
      </c>
      <c r="P1115" s="105">
        <v>1</v>
      </c>
      <c r="Q1115" s="8"/>
      <c r="R1115" s="8"/>
      <c r="S1115" s="8"/>
      <c r="T1115" s="7"/>
      <c r="U1115" s="4"/>
      <c r="V1115" s="5"/>
      <c r="W1115" s="5"/>
      <c r="X1115" s="5"/>
      <c r="Y1115" s="5"/>
      <c r="Z1115" s="4" t="s">
        <v>33</v>
      </c>
      <c r="AA1115" s="107">
        <v>41609</v>
      </c>
      <c r="AB1115" s="107">
        <v>41601</v>
      </c>
      <c r="AC1115" s="4" t="s">
        <v>40</v>
      </c>
      <c r="AD1115" s="4" t="s">
        <v>5929</v>
      </c>
    </row>
    <row r="1116" spans="1:30" ht="144.75" x14ac:dyDescent="0.25">
      <c r="A1116" s="3">
        <v>2185381</v>
      </c>
      <c r="B1116" s="4" t="s">
        <v>974</v>
      </c>
      <c r="C1116" s="4" t="s">
        <v>980</v>
      </c>
      <c r="D1116" s="4" t="s">
        <v>5930</v>
      </c>
      <c r="E1116" s="4" t="s">
        <v>5930</v>
      </c>
      <c r="F1116" s="4"/>
      <c r="G1116" s="4" t="s">
        <v>29</v>
      </c>
      <c r="H1116" s="4" t="s">
        <v>27</v>
      </c>
      <c r="I1116" s="4" t="s">
        <v>3981</v>
      </c>
      <c r="J1116" s="4"/>
      <c r="K1116" s="9">
        <v>23</v>
      </c>
      <c r="L1116" s="5"/>
      <c r="M1116" s="5"/>
      <c r="N1116" s="5">
        <v>1.44</v>
      </c>
      <c r="O1116" s="5">
        <v>0.08</v>
      </c>
      <c r="P1116" s="106">
        <v>1</v>
      </c>
      <c r="Q1116" s="5"/>
      <c r="R1116" s="5"/>
      <c r="S1116" s="5"/>
      <c r="T1116" s="4"/>
      <c r="U1116" s="4"/>
      <c r="V1116" s="5"/>
      <c r="W1116" s="5"/>
      <c r="X1116" s="5"/>
      <c r="Y1116" s="5"/>
      <c r="Z1116" s="4" t="s">
        <v>25</v>
      </c>
      <c r="AA1116" s="107">
        <v>41475</v>
      </c>
      <c r="AB1116" s="107">
        <v>41456</v>
      </c>
      <c r="AC1116" s="4" t="s">
        <v>707</v>
      </c>
      <c r="AD1116" s="4" t="s">
        <v>5931</v>
      </c>
    </row>
    <row r="1117" spans="1:30" ht="144.75" x14ac:dyDescent="0.25">
      <c r="A1117" s="6">
        <v>2185382</v>
      </c>
      <c r="B1117" s="7" t="s">
        <v>974</v>
      </c>
      <c r="C1117" s="7" t="s">
        <v>980</v>
      </c>
      <c r="D1117" s="7" t="s">
        <v>5932</v>
      </c>
      <c r="E1117" s="7" t="s">
        <v>5932</v>
      </c>
      <c r="F1117" s="7"/>
      <c r="G1117" s="7" t="s">
        <v>29</v>
      </c>
      <c r="H1117" s="7" t="s">
        <v>27</v>
      </c>
      <c r="I1117" s="7" t="s">
        <v>3981</v>
      </c>
      <c r="J1117" s="7"/>
      <c r="K1117" s="10">
        <v>23</v>
      </c>
      <c r="L1117" s="8"/>
      <c r="M1117" s="8"/>
      <c r="N1117" s="8">
        <v>1.34</v>
      </c>
      <c r="O1117" s="8">
        <v>0.21</v>
      </c>
      <c r="P1117" s="105">
        <v>1</v>
      </c>
      <c r="Q1117" s="8"/>
      <c r="R1117" s="8"/>
      <c r="S1117" s="8"/>
      <c r="T1117" s="7"/>
      <c r="U1117" s="4"/>
      <c r="V1117" s="5"/>
      <c r="W1117" s="5"/>
      <c r="X1117" s="5"/>
      <c r="Y1117" s="5"/>
      <c r="Z1117" s="4" t="s">
        <v>25</v>
      </c>
      <c r="AA1117" s="107">
        <v>41475</v>
      </c>
      <c r="AB1117" s="107">
        <v>41456</v>
      </c>
      <c r="AC1117" s="4" t="s">
        <v>707</v>
      </c>
      <c r="AD1117" s="4" t="s">
        <v>5933</v>
      </c>
    </row>
    <row r="1118" spans="1:30" ht="144.75" x14ac:dyDescent="0.25">
      <c r="A1118" s="3">
        <v>2185383</v>
      </c>
      <c r="B1118" s="4" t="s">
        <v>974</v>
      </c>
      <c r="C1118" s="4" t="s">
        <v>980</v>
      </c>
      <c r="D1118" s="4" t="s">
        <v>5934</v>
      </c>
      <c r="E1118" s="4" t="s">
        <v>5934</v>
      </c>
      <c r="F1118" s="4"/>
      <c r="G1118" s="4" t="s">
        <v>29</v>
      </c>
      <c r="H1118" s="4" t="s">
        <v>27</v>
      </c>
      <c r="I1118" s="4" t="s">
        <v>3981</v>
      </c>
      <c r="J1118" s="4"/>
      <c r="K1118" s="9">
        <v>23</v>
      </c>
      <c r="L1118" s="5"/>
      <c r="M1118" s="5"/>
      <c r="N1118" s="5">
        <v>1.44</v>
      </c>
      <c r="O1118" s="5">
        <v>0.08</v>
      </c>
      <c r="P1118" s="106">
        <v>1</v>
      </c>
      <c r="Q1118" s="5"/>
      <c r="R1118" s="5"/>
      <c r="S1118" s="5"/>
      <c r="T1118" s="4"/>
      <c r="U1118" s="4"/>
      <c r="V1118" s="5"/>
      <c r="W1118" s="5"/>
      <c r="X1118" s="5"/>
      <c r="Y1118" s="5"/>
      <c r="Z1118" s="4" t="s">
        <v>25</v>
      </c>
      <c r="AA1118" s="107">
        <v>41475</v>
      </c>
      <c r="AB1118" s="107">
        <v>41456</v>
      </c>
      <c r="AC1118" s="4" t="s">
        <v>707</v>
      </c>
      <c r="AD1118" s="4" t="s">
        <v>5935</v>
      </c>
    </row>
    <row r="1119" spans="1:30" ht="144.75" x14ac:dyDescent="0.25">
      <c r="A1119" s="6">
        <v>2185384</v>
      </c>
      <c r="B1119" s="7" t="s">
        <v>974</v>
      </c>
      <c r="C1119" s="7" t="s">
        <v>980</v>
      </c>
      <c r="D1119" s="7" t="s">
        <v>5936</v>
      </c>
      <c r="E1119" s="7" t="s">
        <v>5936</v>
      </c>
      <c r="F1119" s="7"/>
      <c r="G1119" s="7" t="s">
        <v>29</v>
      </c>
      <c r="H1119" s="7" t="s">
        <v>27</v>
      </c>
      <c r="I1119" s="7" t="s">
        <v>3981</v>
      </c>
      <c r="J1119" s="7"/>
      <c r="K1119" s="10">
        <v>23</v>
      </c>
      <c r="L1119" s="8"/>
      <c r="M1119" s="8"/>
      <c r="N1119" s="8">
        <v>1.34</v>
      </c>
      <c r="O1119" s="8">
        <v>0.21</v>
      </c>
      <c r="P1119" s="105">
        <v>1</v>
      </c>
      <c r="Q1119" s="8"/>
      <c r="R1119" s="8"/>
      <c r="S1119" s="8"/>
      <c r="T1119" s="7"/>
      <c r="U1119" s="4"/>
      <c r="V1119" s="5"/>
      <c r="W1119" s="5"/>
      <c r="X1119" s="5"/>
      <c r="Y1119" s="5"/>
      <c r="Z1119" s="4" t="s">
        <v>25</v>
      </c>
      <c r="AA1119" s="107">
        <v>41475</v>
      </c>
      <c r="AB1119" s="107">
        <v>41456</v>
      </c>
      <c r="AC1119" s="4" t="s">
        <v>707</v>
      </c>
      <c r="AD1119" s="4" t="s">
        <v>5937</v>
      </c>
    </row>
    <row r="1120" spans="1:30" ht="120.75" x14ac:dyDescent="0.25">
      <c r="A1120" s="3">
        <v>2199298</v>
      </c>
      <c r="B1120" s="4" t="s">
        <v>974</v>
      </c>
      <c r="C1120" s="4" t="s">
        <v>980</v>
      </c>
      <c r="D1120" s="4" t="s">
        <v>2555</v>
      </c>
      <c r="E1120" s="4" t="s">
        <v>2555</v>
      </c>
      <c r="F1120" s="4"/>
      <c r="G1120" s="4" t="s">
        <v>29</v>
      </c>
      <c r="H1120" s="4" t="s">
        <v>27</v>
      </c>
      <c r="I1120" s="4" t="s">
        <v>3981</v>
      </c>
      <c r="J1120" s="4"/>
      <c r="K1120" s="9">
        <v>24</v>
      </c>
      <c r="L1120" s="5"/>
      <c r="M1120" s="5"/>
      <c r="N1120" s="5">
        <v>2</v>
      </c>
      <c r="O1120" s="5">
        <v>0.1</v>
      </c>
      <c r="P1120" s="106">
        <v>0</v>
      </c>
      <c r="Q1120" s="5"/>
      <c r="R1120" s="5"/>
      <c r="S1120" s="5"/>
      <c r="T1120" s="4"/>
      <c r="U1120" s="4"/>
      <c r="V1120" s="5"/>
      <c r="W1120" s="5"/>
      <c r="X1120" s="5"/>
      <c r="Y1120" s="5"/>
      <c r="Z1120" s="4" t="s">
        <v>31</v>
      </c>
      <c r="AA1120" s="107">
        <v>41609</v>
      </c>
      <c r="AB1120" s="107">
        <v>41601</v>
      </c>
      <c r="AC1120" s="4" t="s">
        <v>40</v>
      </c>
      <c r="AD1120" s="4" t="s">
        <v>5938</v>
      </c>
    </row>
    <row r="1121" spans="1:30" ht="144.75" x14ac:dyDescent="0.25">
      <c r="A1121" s="3">
        <v>2191870</v>
      </c>
      <c r="B1121" s="4" t="s">
        <v>2556</v>
      </c>
      <c r="C1121" s="4" t="s">
        <v>2556</v>
      </c>
      <c r="D1121" s="4" t="s">
        <v>2557</v>
      </c>
      <c r="E1121" s="4" t="s">
        <v>2557</v>
      </c>
      <c r="F1121" s="4"/>
      <c r="G1121" s="4" t="s">
        <v>4268</v>
      </c>
      <c r="H1121" s="4" t="s">
        <v>3426</v>
      </c>
      <c r="I1121" s="4" t="s">
        <v>32</v>
      </c>
      <c r="J1121" s="4" t="s">
        <v>28</v>
      </c>
      <c r="K1121" s="9">
        <v>51</v>
      </c>
      <c r="L1121" s="5"/>
      <c r="M1121" s="5"/>
      <c r="N1121" s="5">
        <v>7.59</v>
      </c>
      <c r="O1121" s="5">
        <v>0.4</v>
      </c>
      <c r="P1121" s="106">
        <v>60</v>
      </c>
      <c r="Q1121" s="5"/>
      <c r="R1121" s="5"/>
      <c r="S1121" s="5"/>
      <c r="T1121" s="4"/>
      <c r="U1121" s="4"/>
      <c r="V1121" s="5"/>
      <c r="W1121" s="5"/>
      <c r="X1121" s="5"/>
      <c r="Y1121" s="5"/>
      <c r="Z1121" s="4" t="s">
        <v>5939</v>
      </c>
      <c r="AA1121" s="107">
        <v>42437</v>
      </c>
      <c r="AB1121" s="107">
        <v>42437</v>
      </c>
      <c r="AC1121" s="4" t="s">
        <v>45</v>
      </c>
      <c r="AD1121" s="4" t="s">
        <v>5940</v>
      </c>
    </row>
    <row r="1122" spans="1:30" ht="144.75" x14ac:dyDescent="0.25">
      <c r="A1122" s="6">
        <v>2191868</v>
      </c>
      <c r="B1122" s="7" t="s">
        <v>2556</v>
      </c>
      <c r="C1122" s="7" t="s">
        <v>2556</v>
      </c>
      <c r="D1122" s="7" t="s">
        <v>2558</v>
      </c>
      <c r="E1122" s="7" t="s">
        <v>2558</v>
      </c>
      <c r="F1122" s="7" t="s">
        <v>2559</v>
      </c>
      <c r="G1122" s="7" t="s">
        <v>29</v>
      </c>
      <c r="H1122" s="7" t="s">
        <v>3426</v>
      </c>
      <c r="I1122" s="7" t="s">
        <v>32</v>
      </c>
      <c r="J1122" s="7" t="s">
        <v>28</v>
      </c>
      <c r="K1122" s="10">
        <v>51</v>
      </c>
      <c r="L1122" s="8"/>
      <c r="M1122" s="8"/>
      <c r="N1122" s="8">
        <v>1.66</v>
      </c>
      <c r="O1122" s="8">
        <v>0.4</v>
      </c>
      <c r="P1122" s="105">
        <v>60</v>
      </c>
      <c r="Q1122" s="8"/>
      <c r="R1122" s="8"/>
      <c r="S1122" s="8"/>
      <c r="T1122" s="7"/>
      <c r="U1122" s="4"/>
      <c r="V1122" s="5"/>
      <c r="W1122" s="5"/>
      <c r="X1122" s="5"/>
      <c r="Y1122" s="5"/>
      <c r="Z1122" s="4" t="s">
        <v>5939</v>
      </c>
      <c r="AA1122" s="107">
        <v>42433</v>
      </c>
      <c r="AB1122" s="107">
        <v>42437</v>
      </c>
      <c r="AC1122" s="4" t="s">
        <v>45</v>
      </c>
      <c r="AD1122" s="4" t="s">
        <v>5941</v>
      </c>
    </row>
    <row r="1123" spans="1:30" ht="144.75" x14ac:dyDescent="0.25">
      <c r="A1123" s="3">
        <v>2191871</v>
      </c>
      <c r="B1123" s="4" t="s">
        <v>2556</v>
      </c>
      <c r="C1123" s="4" t="s">
        <v>2556</v>
      </c>
      <c r="D1123" s="4" t="s">
        <v>2560</v>
      </c>
      <c r="E1123" s="4" t="s">
        <v>2560</v>
      </c>
      <c r="F1123" s="4" t="s">
        <v>2561</v>
      </c>
      <c r="G1123" s="4" t="s">
        <v>4268</v>
      </c>
      <c r="H1123" s="4" t="s">
        <v>3426</v>
      </c>
      <c r="I1123" s="4" t="s">
        <v>32</v>
      </c>
      <c r="J1123" s="4" t="s">
        <v>28</v>
      </c>
      <c r="K1123" s="9">
        <v>72</v>
      </c>
      <c r="L1123" s="5"/>
      <c r="M1123" s="5"/>
      <c r="N1123" s="5">
        <v>7.72</v>
      </c>
      <c r="O1123" s="5">
        <v>0.4</v>
      </c>
      <c r="P1123" s="106">
        <v>60</v>
      </c>
      <c r="Q1123" s="5"/>
      <c r="R1123" s="5"/>
      <c r="S1123" s="5"/>
      <c r="T1123" s="4"/>
      <c r="U1123" s="4"/>
      <c r="V1123" s="5"/>
      <c r="W1123" s="5"/>
      <c r="X1123" s="5"/>
      <c r="Y1123" s="5"/>
      <c r="Z1123" s="4" t="s">
        <v>5939</v>
      </c>
      <c r="AA1123" s="107">
        <v>42437</v>
      </c>
      <c r="AB1123" s="107">
        <v>42612</v>
      </c>
      <c r="AC1123" s="4" t="s">
        <v>45</v>
      </c>
      <c r="AD1123" s="4" t="s">
        <v>5942</v>
      </c>
    </row>
    <row r="1124" spans="1:30" ht="144.75" x14ac:dyDescent="0.25">
      <c r="A1124" s="6">
        <v>2191869</v>
      </c>
      <c r="B1124" s="7" t="s">
        <v>2556</v>
      </c>
      <c r="C1124" s="7" t="s">
        <v>2556</v>
      </c>
      <c r="D1124" s="7" t="s">
        <v>2562</v>
      </c>
      <c r="E1124" s="7" t="s">
        <v>2562</v>
      </c>
      <c r="F1124" s="7"/>
      <c r="G1124" s="7" t="s">
        <v>29</v>
      </c>
      <c r="H1124" s="7" t="s">
        <v>3426</v>
      </c>
      <c r="I1124" s="7" t="s">
        <v>32</v>
      </c>
      <c r="J1124" s="7" t="s">
        <v>28</v>
      </c>
      <c r="K1124" s="10">
        <v>72</v>
      </c>
      <c r="L1124" s="8"/>
      <c r="M1124" s="8"/>
      <c r="N1124" s="8">
        <v>1.72</v>
      </c>
      <c r="O1124" s="8">
        <v>0.4</v>
      </c>
      <c r="P1124" s="105">
        <v>60</v>
      </c>
      <c r="Q1124" s="8"/>
      <c r="R1124" s="8"/>
      <c r="S1124" s="8"/>
      <c r="T1124" s="7"/>
      <c r="U1124" s="4"/>
      <c r="V1124" s="5"/>
      <c r="W1124" s="5"/>
      <c r="X1124" s="5"/>
      <c r="Y1124" s="5"/>
      <c r="Z1124" s="4" t="s">
        <v>5939</v>
      </c>
      <c r="AA1124" s="107">
        <v>42437</v>
      </c>
      <c r="AB1124" s="107">
        <v>42437</v>
      </c>
      <c r="AC1124" s="4" t="s">
        <v>45</v>
      </c>
      <c r="AD1124" s="4" t="s">
        <v>5943</v>
      </c>
    </row>
    <row r="1125" spans="1:30" ht="108.75" x14ac:dyDescent="0.25">
      <c r="A1125" s="3">
        <v>2304491</v>
      </c>
      <c r="B1125" s="4" t="s">
        <v>2563</v>
      </c>
      <c r="C1125" s="4" t="s">
        <v>2563</v>
      </c>
      <c r="D1125" s="4" t="s">
        <v>2564</v>
      </c>
      <c r="E1125" s="4" t="s">
        <v>2565</v>
      </c>
      <c r="F1125" s="4"/>
      <c r="G1125" s="4" t="s">
        <v>3954</v>
      </c>
      <c r="H1125" s="4" t="s">
        <v>22</v>
      </c>
      <c r="I1125" s="4" t="s">
        <v>3955</v>
      </c>
      <c r="J1125" s="4" t="s">
        <v>21</v>
      </c>
      <c r="K1125" s="9">
        <v>65</v>
      </c>
      <c r="L1125" s="5"/>
      <c r="M1125" s="5"/>
      <c r="N1125" s="5">
        <v>1.32</v>
      </c>
      <c r="O1125" s="5">
        <v>0.08</v>
      </c>
      <c r="P1125" s="106">
        <v>15</v>
      </c>
      <c r="Q1125" s="5"/>
      <c r="R1125" s="5"/>
      <c r="S1125" s="5"/>
      <c r="T1125" s="4"/>
      <c r="U1125" s="4"/>
      <c r="V1125" s="5"/>
      <c r="W1125" s="5"/>
      <c r="X1125" s="5"/>
      <c r="Y1125" s="5"/>
      <c r="Z1125" s="4" t="s">
        <v>4592</v>
      </c>
      <c r="AA1125" s="107">
        <v>43100</v>
      </c>
      <c r="AB1125" s="107">
        <v>43005</v>
      </c>
      <c r="AC1125" s="4" t="s">
        <v>45</v>
      </c>
      <c r="AD1125" s="4" t="s">
        <v>5944</v>
      </c>
    </row>
    <row r="1126" spans="1:30" ht="108.75" x14ac:dyDescent="0.25">
      <c r="A1126" s="6">
        <v>2304492</v>
      </c>
      <c r="B1126" s="7" t="s">
        <v>2563</v>
      </c>
      <c r="C1126" s="7" t="s">
        <v>2563</v>
      </c>
      <c r="D1126" s="7" t="s">
        <v>2564</v>
      </c>
      <c r="E1126" s="7" t="s">
        <v>2566</v>
      </c>
      <c r="F1126" s="7"/>
      <c r="G1126" s="7" t="s">
        <v>3954</v>
      </c>
      <c r="H1126" s="7" t="s">
        <v>22</v>
      </c>
      <c r="I1126" s="7" t="s">
        <v>3955</v>
      </c>
      <c r="J1126" s="7" t="s">
        <v>21</v>
      </c>
      <c r="K1126" s="10">
        <v>65</v>
      </c>
      <c r="L1126" s="8"/>
      <c r="M1126" s="8"/>
      <c r="N1126" s="8">
        <v>1.32</v>
      </c>
      <c r="O1126" s="8">
        <v>0.08</v>
      </c>
      <c r="P1126" s="105">
        <v>15</v>
      </c>
      <c r="Q1126" s="8"/>
      <c r="R1126" s="8"/>
      <c r="S1126" s="8"/>
      <c r="T1126" s="7"/>
      <c r="U1126" s="4"/>
      <c r="V1126" s="5"/>
      <c r="W1126" s="5"/>
      <c r="X1126" s="5"/>
      <c r="Y1126" s="5"/>
      <c r="Z1126" s="4" t="s">
        <v>4592</v>
      </c>
      <c r="AA1126" s="107">
        <v>43100</v>
      </c>
      <c r="AB1126" s="107">
        <v>43005</v>
      </c>
      <c r="AC1126" s="4" t="s">
        <v>45</v>
      </c>
      <c r="AD1126" s="4" t="s">
        <v>5945</v>
      </c>
    </row>
    <row r="1127" spans="1:30" ht="156.75" x14ac:dyDescent="0.25">
      <c r="A1127" s="3">
        <v>2188817</v>
      </c>
      <c r="B1127" s="4" t="s">
        <v>2563</v>
      </c>
      <c r="C1127" s="4" t="s">
        <v>2563</v>
      </c>
      <c r="D1127" s="4" t="s">
        <v>2564</v>
      </c>
      <c r="E1127" s="4" t="s">
        <v>2567</v>
      </c>
      <c r="F1127" s="4"/>
      <c r="G1127" s="4" t="s">
        <v>3954</v>
      </c>
      <c r="H1127" s="4" t="s">
        <v>22</v>
      </c>
      <c r="I1127" s="4" t="s">
        <v>3955</v>
      </c>
      <c r="J1127" s="4" t="s">
        <v>21</v>
      </c>
      <c r="K1127" s="9">
        <v>20</v>
      </c>
      <c r="L1127" s="5"/>
      <c r="M1127" s="5"/>
      <c r="N1127" s="5">
        <v>1.28</v>
      </c>
      <c r="O1127" s="5">
        <v>0.11</v>
      </c>
      <c r="P1127" s="106">
        <v>15</v>
      </c>
      <c r="Q1127" s="5"/>
      <c r="R1127" s="5"/>
      <c r="S1127" s="5"/>
      <c r="T1127" s="4"/>
      <c r="U1127" s="4"/>
      <c r="V1127" s="5"/>
      <c r="W1127" s="5"/>
      <c r="X1127" s="5"/>
      <c r="Y1127" s="5"/>
      <c r="Z1127" s="4" t="s">
        <v>33</v>
      </c>
      <c r="AA1127" s="107">
        <v>41548</v>
      </c>
      <c r="AB1127" s="107">
        <v>41509</v>
      </c>
      <c r="AC1127" s="4" t="s">
        <v>45</v>
      </c>
      <c r="AD1127" s="4" t="s">
        <v>5946</v>
      </c>
    </row>
    <row r="1128" spans="1:30" ht="72.75" x14ac:dyDescent="0.25">
      <c r="A1128" s="6">
        <v>2298115</v>
      </c>
      <c r="B1128" s="7" t="s">
        <v>2563</v>
      </c>
      <c r="C1128" s="7" t="s">
        <v>2563</v>
      </c>
      <c r="D1128" s="7" t="s">
        <v>2564</v>
      </c>
      <c r="E1128" s="7" t="s">
        <v>2568</v>
      </c>
      <c r="F1128" s="7"/>
      <c r="G1128" s="7" t="s">
        <v>3954</v>
      </c>
      <c r="H1128" s="7" t="s">
        <v>22</v>
      </c>
      <c r="I1128" s="7" t="s">
        <v>3955</v>
      </c>
      <c r="J1128" s="7" t="s">
        <v>21</v>
      </c>
      <c r="K1128" s="10">
        <v>45</v>
      </c>
      <c r="L1128" s="8"/>
      <c r="M1128" s="8"/>
      <c r="N1128" s="8">
        <v>1.02</v>
      </c>
      <c r="O1128" s="8">
        <v>0.08</v>
      </c>
      <c r="P1128" s="105">
        <v>15</v>
      </c>
      <c r="Q1128" s="8"/>
      <c r="R1128" s="8"/>
      <c r="S1128" s="8"/>
      <c r="T1128" s="7"/>
      <c r="U1128" s="4"/>
      <c r="V1128" s="5"/>
      <c r="W1128" s="5"/>
      <c r="X1128" s="5"/>
      <c r="Y1128" s="5"/>
      <c r="Z1128" s="4" t="s">
        <v>39</v>
      </c>
      <c r="AA1128" s="107">
        <v>42947</v>
      </c>
      <c r="AB1128" s="107">
        <v>42907</v>
      </c>
      <c r="AC1128" s="4" t="s">
        <v>45</v>
      </c>
      <c r="AD1128" s="4" t="s">
        <v>5947</v>
      </c>
    </row>
    <row r="1129" spans="1:30" ht="72.75" x14ac:dyDescent="0.25">
      <c r="A1129" s="3">
        <v>2303604</v>
      </c>
      <c r="B1129" s="4" t="s">
        <v>2563</v>
      </c>
      <c r="C1129" s="4" t="s">
        <v>2563</v>
      </c>
      <c r="D1129" s="4" t="s">
        <v>2564</v>
      </c>
      <c r="E1129" s="4" t="s">
        <v>2569</v>
      </c>
      <c r="F1129" s="4"/>
      <c r="G1129" s="4" t="s">
        <v>3954</v>
      </c>
      <c r="H1129" s="4" t="s">
        <v>22</v>
      </c>
      <c r="I1129" s="4" t="s">
        <v>3955</v>
      </c>
      <c r="J1129" s="4" t="s">
        <v>21</v>
      </c>
      <c r="K1129" s="9">
        <v>30</v>
      </c>
      <c r="L1129" s="5"/>
      <c r="M1129" s="5"/>
      <c r="N1129" s="5">
        <v>0.08</v>
      </c>
      <c r="O1129" s="5">
        <v>0.04</v>
      </c>
      <c r="P1129" s="106">
        <v>15</v>
      </c>
      <c r="Q1129" s="5"/>
      <c r="R1129" s="5"/>
      <c r="S1129" s="5"/>
      <c r="T1129" s="4"/>
      <c r="U1129" s="4"/>
      <c r="V1129" s="5"/>
      <c r="W1129" s="5"/>
      <c r="X1129" s="5"/>
      <c r="Y1129" s="5"/>
      <c r="Z1129" s="4" t="s">
        <v>39</v>
      </c>
      <c r="AA1129" s="107">
        <v>43039</v>
      </c>
      <c r="AB1129" s="107">
        <v>42989</v>
      </c>
      <c r="AC1129" s="4" t="s">
        <v>45</v>
      </c>
      <c r="AD1129" s="4" t="s">
        <v>5948</v>
      </c>
    </row>
    <row r="1130" spans="1:30" ht="72.75" x14ac:dyDescent="0.25">
      <c r="A1130" s="6">
        <v>2220356</v>
      </c>
      <c r="B1130" s="7" t="s">
        <v>2563</v>
      </c>
      <c r="C1130" s="7" t="s">
        <v>2563</v>
      </c>
      <c r="D1130" s="7" t="s">
        <v>2564</v>
      </c>
      <c r="E1130" s="7" t="s">
        <v>2570</v>
      </c>
      <c r="F1130" s="7" t="s">
        <v>2571</v>
      </c>
      <c r="G1130" s="7" t="s">
        <v>3954</v>
      </c>
      <c r="H1130" s="7" t="s">
        <v>22</v>
      </c>
      <c r="I1130" s="7" t="s">
        <v>3955</v>
      </c>
      <c r="J1130" s="7" t="s">
        <v>21</v>
      </c>
      <c r="K1130" s="10">
        <v>65</v>
      </c>
      <c r="L1130" s="8"/>
      <c r="M1130" s="8"/>
      <c r="N1130" s="8">
        <v>2.38</v>
      </c>
      <c r="O1130" s="8">
        <v>0.21</v>
      </c>
      <c r="P1130" s="105">
        <v>15</v>
      </c>
      <c r="Q1130" s="8"/>
      <c r="R1130" s="8"/>
      <c r="S1130" s="8"/>
      <c r="T1130" s="7"/>
      <c r="U1130" s="4"/>
      <c r="V1130" s="5"/>
      <c r="W1130" s="5"/>
      <c r="X1130" s="5"/>
      <c r="Y1130" s="5"/>
      <c r="Z1130" s="4" t="s">
        <v>4020</v>
      </c>
      <c r="AA1130" s="107">
        <v>41940</v>
      </c>
      <c r="AB1130" s="107">
        <v>41906</v>
      </c>
      <c r="AC1130" s="4" t="s">
        <v>45</v>
      </c>
      <c r="AD1130" s="4" t="s">
        <v>5949</v>
      </c>
    </row>
    <row r="1131" spans="1:30" ht="72.75" x14ac:dyDescent="0.25">
      <c r="A1131" s="3">
        <v>2298116</v>
      </c>
      <c r="B1131" s="4" t="s">
        <v>2563</v>
      </c>
      <c r="C1131" s="4" t="s">
        <v>2563</v>
      </c>
      <c r="D1131" s="4" t="s">
        <v>2564</v>
      </c>
      <c r="E1131" s="4" t="s">
        <v>2570</v>
      </c>
      <c r="F1131" s="4"/>
      <c r="G1131" s="4" t="s">
        <v>3954</v>
      </c>
      <c r="H1131" s="4" t="s">
        <v>22</v>
      </c>
      <c r="I1131" s="4" t="s">
        <v>3955</v>
      </c>
      <c r="J1131" s="4" t="s">
        <v>21</v>
      </c>
      <c r="K1131" s="9">
        <v>65</v>
      </c>
      <c r="L1131" s="5"/>
      <c r="M1131" s="5"/>
      <c r="N1131" s="5">
        <v>1.02</v>
      </c>
      <c r="O1131" s="5">
        <v>0.08</v>
      </c>
      <c r="P1131" s="106">
        <v>15</v>
      </c>
      <c r="Q1131" s="5"/>
      <c r="R1131" s="5"/>
      <c r="S1131" s="5"/>
      <c r="T1131" s="4"/>
      <c r="U1131" s="4"/>
      <c r="V1131" s="5"/>
      <c r="W1131" s="5"/>
      <c r="X1131" s="5"/>
      <c r="Y1131" s="5"/>
      <c r="Z1131" s="4" t="s">
        <v>39</v>
      </c>
      <c r="AA1131" s="107">
        <v>42947</v>
      </c>
      <c r="AB1131" s="107">
        <v>42907</v>
      </c>
      <c r="AC1131" s="4" t="s">
        <v>45</v>
      </c>
      <c r="AD1131" s="4" t="s">
        <v>5950</v>
      </c>
    </row>
    <row r="1132" spans="1:30" ht="156.75" x14ac:dyDescent="0.25">
      <c r="A1132" s="6">
        <v>2188816</v>
      </c>
      <c r="B1132" s="7" t="s">
        <v>2563</v>
      </c>
      <c r="C1132" s="7" t="s">
        <v>2563</v>
      </c>
      <c r="D1132" s="7" t="s">
        <v>2564</v>
      </c>
      <c r="E1132" s="7" t="s">
        <v>2572</v>
      </c>
      <c r="F1132" s="7"/>
      <c r="G1132" s="7" t="s">
        <v>3954</v>
      </c>
      <c r="H1132" s="7" t="s">
        <v>22</v>
      </c>
      <c r="I1132" s="7" t="s">
        <v>3955</v>
      </c>
      <c r="J1132" s="7" t="s">
        <v>21</v>
      </c>
      <c r="K1132" s="10">
        <v>60</v>
      </c>
      <c r="L1132" s="8"/>
      <c r="M1132" s="8"/>
      <c r="N1132" s="8">
        <v>0.37</v>
      </c>
      <c r="O1132" s="8">
        <v>0.04</v>
      </c>
      <c r="P1132" s="105">
        <v>15</v>
      </c>
      <c r="Q1132" s="8"/>
      <c r="R1132" s="8"/>
      <c r="S1132" s="8"/>
      <c r="T1132" s="7"/>
      <c r="U1132" s="4"/>
      <c r="V1132" s="5"/>
      <c r="W1132" s="5"/>
      <c r="X1132" s="5"/>
      <c r="Y1132" s="5"/>
      <c r="Z1132" s="4" t="s">
        <v>33</v>
      </c>
      <c r="AA1132" s="107">
        <v>41548</v>
      </c>
      <c r="AB1132" s="107">
        <v>41509</v>
      </c>
      <c r="AC1132" s="4" t="s">
        <v>45</v>
      </c>
      <c r="AD1132" s="4" t="s">
        <v>5951</v>
      </c>
    </row>
    <row r="1133" spans="1:30" ht="72.75" x14ac:dyDescent="0.25">
      <c r="A1133" s="3">
        <v>2247420</v>
      </c>
      <c r="B1133" s="4" t="s">
        <v>2563</v>
      </c>
      <c r="C1133" s="4" t="s">
        <v>2563</v>
      </c>
      <c r="D1133" s="4" t="s">
        <v>2564</v>
      </c>
      <c r="E1133" s="4" t="s">
        <v>2573</v>
      </c>
      <c r="F1133" s="4"/>
      <c r="G1133" s="4" t="s">
        <v>3954</v>
      </c>
      <c r="H1133" s="4" t="s">
        <v>22</v>
      </c>
      <c r="I1133" s="4" t="s">
        <v>3955</v>
      </c>
      <c r="J1133" s="4" t="s">
        <v>21</v>
      </c>
      <c r="K1133" s="9">
        <v>85</v>
      </c>
      <c r="L1133" s="5"/>
      <c r="M1133" s="5"/>
      <c r="N1133" s="5">
        <v>0.63</v>
      </c>
      <c r="O1133" s="5">
        <v>0.09</v>
      </c>
      <c r="P1133" s="106">
        <v>15</v>
      </c>
      <c r="Q1133" s="5"/>
      <c r="R1133" s="5"/>
      <c r="S1133" s="5"/>
      <c r="T1133" s="4"/>
      <c r="U1133" s="4"/>
      <c r="V1133" s="5"/>
      <c r="W1133" s="5"/>
      <c r="X1133" s="5"/>
      <c r="Y1133" s="5"/>
      <c r="Z1133" s="4" t="s">
        <v>4020</v>
      </c>
      <c r="AA1133" s="107">
        <v>42296</v>
      </c>
      <c r="AB1133" s="107">
        <v>42240</v>
      </c>
      <c r="AC1133" s="4" t="s">
        <v>45</v>
      </c>
      <c r="AD1133" s="4" t="s">
        <v>5952</v>
      </c>
    </row>
    <row r="1134" spans="1:30" ht="132.75" x14ac:dyDescent="0.25">
      <c r="A1134" s="6">
        <v>2188992</v>
      </c>
      <c r="B1134" s="7" t="s">
        <v>2563</v>
      </c>
      <c r="C1134" s="7" t="s">
        <v>2563</v>
      </c>
      <c r="D1134" s="7" t="s">
        <v>2564</v>
      </c>
      <c r="E1134" s="7" t="s">
        <v>2574</v>
      </c>
      <c r="F1134" s="7"/>
      <c r="G1134" s="7" t="s">
        <v>3954</v>
      </c>
      <c r="H1134" s="7" t="s">
        <v>22</v>
      </c>
      <c r="I1134" s="7" t="s">
        <v>3955</v>
      </c>
      <c r="J1134" s="7" t="s">
        <v>21</v>
      </c>
      <c r="K1134" s="10">
        <v>60</v>
      </c>
      <c r="L1134" s="8"/>
      <c r="M1134" s="8"/>
      <c r="N1134" s="8">
        <v>1.26</v>
      </c>
      <c r="O1134" s="8">
        <v>0.01</v>
      </c>
      <c r="P1134" s="105">
        <v>15</v>
      </c>
      <c r="Q1134" s="8"/>
      <c r="R1134" s="8"/>
      <c r="S1134" s="8"/>
      <c r="T1134" s="7"/>
      <c r="U1134" s="4"/>
      <c r="V1134" s="5"/>
      <c r="W1134" s="5"/>
      <c r="X1134" s="5"/>
      <c r="Y1134" s="5"/>
      <c r="Z1134" s="4" t="s">
        <v>33</v>
      </c>
      <c r="AA1134" s="107">
        <v>41548</v>
      </c>
      <c r="AB1134" s="107">
        <v>41513</v>
      </c>
      <c r="AC1134" s="4" t="s">
        <v>45</v>
      </c>
      <c r="AD1134" s="4" t="s">
        <v>5953</v>
      </c>
    </row>
    <row r="1135" spans="1:30" ht="132.75" x14ac:dyDescent="0.25">
      <c r="A1135" s="3">
        <v>2188993</v>
      </c>
      <c r="B1135" s="4" t="s">
        <v>2563</v>
      </c>
      <c r="C1135" s="4" t="s">
        <v>2563</v>
      </c>
      <c r="D1135" s="4" t="s">
        <v>2564</v>
      </c>
      <c r="E1135" s="4" t="s">
        <v>2575</v>
      </c>
      <c r="F1135" s="4"/>
      <c r="G1135" s="4" t="s">
        <v>3954</v>
      </c>
      <c r="H1135" s="4" t="s">
        <v>22</v>
      </c>
      <c r="I1135" s="4" t="s">
        <v>3955</v>
      </c>
      <c r="J1135" s="4" t="s">
        <v>21</v>
      </c>
      <c r="K1135" s="9">
        <v>60</v>
      </c>
      <c r="L1135" s="5"/>
      <c r="M1135" s="5"/>
      <c r="N1135" s="5">
        <v>1.26</v>
      </c>
      <c r="O1135" s="5">
        <v>0.01</v>
      </c>
      <c r="P1135" s="106">
        <v>15</v>
      </c>
      <c r="Q1135" s="5"/>
      <c r="R1135" s="5"/>
      <c r="S1135" s="5"/>
      <c r="T1135" s="4"/>
      <c r="U1135" s="4"/>
      <c r="V1135" s="5"/>
      <c r="W1135" s="5"/>
      <c r="X1135" s="5"/>
      <c r="Y1135" s="5"/>
      <c r="Z1135" s="4" t="s">
        <v>33</v>
      </c>
      <c r="AA1135" s="107">
        <v>41548</v>
      </c>
      <c r="AB1135" s="107">
        <v>41513</v>
      </c>
      <c r="AC1135" s="4" t="s">
        <v>45</v>
      </c>
      <c r="AD1135" s="4" t="s">
        <v>5954</v>
      </c>
    </row>
    <row r="1136" spans="1:30" ht="132.75" x14ac:dyDescent="0.25">
      <c r="A1136" s="6">
        <v>2188994</v>
      </c>
      <c r="B1136" s="7" t="s">
        <v>2563</v>
      </c>
      <c r="C1136" s="7" t="s">
        <v>2563</v>
      </c>
      <c r="D1136" s="7" t="s">
        <v>2564</v>
      </c>
      <c r="E1136" s="7" t="s">
        <v>2576</v>
      </c>
      <c r="F1136" s="7"/>
      <c r="G1136" s="7" t="s">
        <v>3954</v>
      </c>
      <c r="H1136" s="7" t="s">
        <v>22</v>
      </c>
      <c r="I1136" s="7" t="s">
        <v>3955</v>
      </c>
      <c r="J1136" s="7" t="s">
        <v>21</v>
      </c>
      <c r="K1136" s="10">
        <v>80</v>
      </c>
      <c r="L1136" s="8"/>
      <c r="M1136" s="8"/>
      <c r="N1136" s="8">
        <v>1.26</v>
      </c>
      <c r="O1136" s="8">
        <v>0.01</v>
      </c>
      <c r="P1136" s="105">
        <v>15</v>
      </c>
      <c r="Q1136" s="8"/>
      <c r="R1136" s="8"/>
      <c r="S1136" s="8"/>
      <c r="T1136" s="7"/>
      <c r="U1136" s="4"/>
      <c r="V1136" s="5"/>
      <c r="W1136" s="5"/>
      <c r="X1136" s="5"/>
      <c r="Y1136" s="5"/>
      <c r="Z1136" s="4" t="s">
        <v>33</v>
      </c>
      <c r="AA1136" s="107">
        <v>41548</v>
      </c>
      <c r="AB1136" s="107">
        <v>41513</v>
      </c>
      <c r="AC1136" s="4" t="s">
        <v>45</v>
      </c>
      <c r="AD1136" s="4" t="s">
        <v>5955</v>
      </c>
    </row>
    <row r="1137" spans="1:30" ht="132.75" x14ac:dyDescent="0.25">
      <c r="A1137" s="3">
        <v>2188995</v>
      </c>
      <c r="B1137" s="4" t="s">
        <v>2563</v>
      </c>
      <c r="C1137" s="4" t="s">
        <v>2563</v>
      </c>
      <c r="D1137" s="4" t="s">
        <v>2564</v>
      </c>
      <c r="E1137" s="4" t="s">
        <v>2577</v>
      </c>
      <c r="F1137" s="4"/>
      <c r="G1137" s="4" t="s">
        <v>3954</v>
      </c>
      <c r="H1137" s="4" t="s">
        <v>22</v>
      </c>
      <c r="I1137" s="4" t="s">
        <v>3955</v>
      </c>
      <c r="J1137" s="4" t="s">
        <v>21</v>
      </c>
      <c r="K1137" s="9">
        <v>80</v>
      </c>
      <c r="L1137" s="5"/>
      <c r="M1137" s="5"/>
      <c r="N1137" s="5">
        <v>1.26</v>
      </c>
      <c r="O1137" s="5">
        <v>0.01</v>
      </c>
      <c r="P1137" s="106">
        <v>15</v>
      </c>
      <c r="Q1137" s="5"/>
      <c r="R1137" s="5"/>
      <c r="S1137" s="5"/>
      <c r="T1137" s="4"/>
      <c r="U1137" s="4"/>
      <c r="V1137" s="5"/>
      <c r="W1137" s="5"/>
      <c r="X1137" s="5"/>
      <c r="Y1137" s="5"/>
      <c r="Z1137" s="4" t="s">
        <v>33</v>
      </c>
      <c r="AA1137" s="107">
        <v>41548</v>
      </c>
      <c r="AB1137" s="107">
        <v>41513</v>
      </c>
      <c r="AC1137" s="4" t="s">
        <v>45</v>
      </c>
      <c r="AD1137" s="4" t="s">
        <v>5956</v>
      </c>
    </row>
    <row r="1138" spans="1:30" ht="156.75" x14ac:dyDescent="0.25">
      <c r="A1138" s="6">
        <v>2193547</v>
      </c>
      <c r="B1138" s="7" t="s">
        <v>2563</v>
      </c>
      <c r="C1138" s="7" t="s">
        <v>2563</v>
      </c>
      <c r="D1138" s="7" t="s">
        <v>2564</v>
      </c>
      <c r="E1138" s="7" t="s">
        <v>2578</v>
      </c>
      <c r="F1138" s="7"/>
      <c r="G1138" s="7" t="s">
        <v>3954</v>
      </c>
      <c r="H1138" s="7" t="s">
        <v>22</v>
      </c>
      <c r="I1138" s="7" t="s">
        <v>3955</v>
      </c>
      <c r="J1138" s="7" t="s">
        <v>21</v>
      </c>
      <c r="K1138" s="10">
        <v>65</v>
      </c>
      <c r="L1138" s="8"/>
      <c r="M1138" s="8"/>
      <c r="N1138" s="8">
        <v>0.94</v>
      </c>
      <c r="O1138" s="8">
        <v>0.1</v>
      </c>
      <c r="P1138" s="105">
        <v>15</v>
      </c>
      <c r="Q1138" s="8"/>
      <c r="R1138" s="8"/>
      <c r="S1138" s="8"/>
      <c r="T1138" s="7"/>
      <c r="U1138" s="4"/>
      <c r="V1138" s="5"/>
      <c r="W1138" s="5"/>
      <c r="X1138" s="5"/>
      <c r="Y1138" s="5"/>
      <c r="Z1138" s="4" t="s">
        <v>4020</v>
      </c>
      <c r="AA1138" s="107">
        <v>41590</v>
      </c>
      <c r="AB1138" s="107">
        <v>42516</v>
      </c>
      <c r="AC1138" s="4" t="s">
        <v>45</v>
      </c>
      <c r="AD1138" s="4" t="s">
        <v>5957</v>
      </c>
    </row>
    <row r="1139" spans="1:30" ht="72.75" x14ac:dyDescent="0.25">
      <c r="A1139" s="3">
        <v>2285068</v>
      </c>
      <c r="B1139" s="4" t="s">
        <v>2563</v>
      </c>
      <c r="C1139" s="4" t="s">
        <v>2563</v>
      </c>
      <c r="D1139" s="4" t="s">
        <v>2564</v>
      </c>
      <c r="E1139" s="4" t="s">
        <v>2579</v>
      </c>
      <c r="F1139" s="4"/>
      <c r="G1139" s="4" t="s">
        <v>3954</v>
      </c>
      <c r="H1139" s="4" t="s">
        <v>22</v>
      </c>
      <c r="I1139" s="4" t="s">
        <v>3955</v>
      </c>
      <c r="J1139" s="4" t="s">
        <v>21</v>
      </c>
      <c r="K1139" s="9">
        <v>70</v>
      </c>
      <c r="L1139" s="5"/>
      <c r="M1139" s="5"/>
      <c r="N1139" s="5">
        <v>1.1100000000000001</v>
      </c>
      <c r="O1139" s="5">
        <v>0.01</v>
      </c>
      <c r="P1139" s="106">
        <v>15</v>
      </c>
      <c r="Q1139" s="5"/>
      <c r="R1139" s="5"/>
      <c r="S1139" s="5"/>
      <c r="T1139" s="4"/>
      <c r="U1139" s="4"/>
      <c r="V1139" s="5"/>
      <c r="W1139" s="5"/>
      <c r="X1139" s="5"/>
      <c r="Y1139" s="5"/>
      <c r="Z1139" s="4" t="s">
        <v>33</v>
      </c>
      <c r="AA1139" s="107">
        <v>41548</v>
      </c>
      <c r="AB1139" s="107">
        <v>41513</v>
      </c>
      <c r="AC1139" s="4" t="s">
        <v>5958</v>
      </c>
      <c r="AD1139" s="4" t="s">
        <v>5959</v>
      </c>
    </row>
    <row r="1140" spans="1:30" ht="156.75" x14ac:dyDescent="0.25">
      <c r="A1140" s="6">
        <v>2193548</v>
      </c>
      <c r="B1140" s="7" t="s">
        <v>2563</v>
      </c>
      <c r="C1140" s="7" t="s">
        <v>2563</v>
      </c>
      <c r="D1140" s="7" t="s">
        <v>2564</v>
      </c>
      <c r="E1140" s="7" t="s">
        <v>2580</v>
      </c>
      <c r="F1140" s="7"/>
      <c r="G1140" s="7" t="s">
        <v>3954</v>
      </c>
      <c r="H1140" s="7" t="s">
        <v>22</v>
      </c>
      <c r="I1140" s="7" t="s">
        <v>3955</v>
      </c>
      <c r="J1140" s="7" t="s">
        <v>21</v>
      </c>
      <c r="K1140" s="10">
        <v>80</v>
      </c>
      <c r="L1140" s="8"/>
      <c r="M1140" s="8"/>
      <c r="N1140" s="8">
        <v>0.94</v>
      </c>
      <c r="O1140" s="8">
        <v>0.1</v>
      </c>
      <c r="P1140" s="105">
        <v>15</v>
      </c>
      <c r="Q1140" s="8"/>
      <c r="R1140" s="8"/>
      <c r="S1140" s="8"/>
      <c r="T1140" s="7"/>
      <c r="U1140" s="4"/>
      <c r="V1140" s="5"/>
      <c r="W1140" s="5"/>
      <c r="X1140" s="5"/>
      <c r="Y1140" s="5"/>
      <c r="Z1140" s="4" t="s">
        <v>4020</v>
      </c>
      <c r="AA1140" s="107">
        <v>41590</v>
      </c>
      <c r="AB1140" s="107">
        <v>42516</v>
      </c>
      <c r="AC1140" s="4" t="s">
        <v>45</v>
      </c>
      <c r="AD1140" s="4" t="s">
        <v>5960</v>
      </c>
    </row>
    <row r="1141" spans="1:30" ht="72.75" x14ac:dyDescent="0.25">
      <c r="A1141" s="3">
        <v>2263963</v>
      </c>
      <c r="B1141" s="4" t="s">
        <v>2563</v>
      </c>
      <c r="C1141" s="4" t="s">
        <v>2563</v>
      </c>
      <c r="D1141" s="4" t="s">
        <v>2564</v>
      </c>
      <c r="E1141" s="4" t="s">
        <v>2581</v>
      </c>
      <c r="F1141" s="4"/>
      <c r="G1141" s="4" t="s">
        <v>3954</v>
      </c>
      <c r="H1141" s="4" t="s">
        <v>22</v>
      </c>
      <c r="I1141" s="4" t="s">
        <v>3955</v>
      </c>
      <c r="J1141" s="4" t="s">
        <v>21</v>
      </c>
      <c r="K1141" s="9">
        <v>100</v>
      </c>
      <c r="L1141" s="5"/>
      <c r="M1141" s="5"/>
      <c r="N1141" s="5">
        <v>0.94</v>
      </c>
      <c r="O1141" s="5">
        <v>0.1</v>
      </c>
      <c r="P1141" s="106">
        <v>15</v>
      </c>
      <c r="Q1141" s="5"/>
      <c r="R1141" s="5"/>
      <c r="S1141" s="5"/>
      <c r="T1141" s="4"/>
      <c r="U1141" s="4"/>
      <c r="V1141" s="5"/>
      <c r="W1141" s="5"/>
      <c r="X1141" s="5"/>
      <c r="Y1141" s="5"/>
      <c r="Z1141" s="4" t="s">
        <v>4590</v>
      </c>
      <c r="AA1141" s="107">
        <v>42485</v>
      </c>
      <c r="AB1141" s="107">
        <v>42421</v>
      </c>
      <c r="AC1141" s="4" t="s">
        <v>45</v>
      </c>
      <c r="AD1141" s="4" t="s">
        <v>5961</v>
      </c>
    </row>
    <row r="1142" spans="1:30" ht="72.75" x14ac:dyDescent="0.25">
      <c r="A1142" s="6">
        <v>2278580</v>
      </c>
      <c r="B1142" s="7" t="s">
        <v>2563</v>
      </c>
      <c r="C1142" s="7" t="s">
        <v>2563</v>
      </c>
      <c r="D1142" s="7" t="s">
        <v>2564</v>
      </c>
      <c r="E1142" s="7" t="s">
        <v>2582</v>
      </c>
      <c r="F1142" s="7"/>
      <c r="G1142" s="7" t="s">
        <v>3954</v>
      </c>
      <c r="H1142" s="7" t="s">
        <v>22</v>
      </c>
      <c r="I1142" s="7" t="s">
        <v>3955</v>
      </c>
      <c r="J1142" s="7" t="s">
        <v>21</v>
      </c>
      <c r="K1142" s="10">
        <v>120</v>
      </c>
      <c r="L1142" s="8"/>
      <c r="M1142" s="8"/>
      <c r="N1142" s="8">
        <v>1.03</v>
      </c>
      <c r="O1142" s="8">
        <v>0.03</v>
      </c>
      <c r="P1142" s="105">
        <v>15</v>
      </c>
      <c r="Q1142" s="8"/>
      <c r="R1142" s="8"/>
      <c r="S1142" s="8"/>
      <c r="T1142" s="7"/>
      <c r="U1142" s="4"/>
      <c r="V1142" s="5"/>
      <c r="W1142" s="5"/>
      <c r="X1142" s="5"/>
      <c r="Y1142" s="5"/>
      <c r="Z1142" s="4" t="s">
        <v>4020</v>
      </c>
      <c r="AA1142" s="107">
        <v>42674</v>
      </c>
      <c r="AB1142" s="107">
        <v>42621</v>
      </c>
      <c r="AC1142" s="4" t="s">
        <v>45</v>
      </c>
      <c r="AD1142" s="4" t="s">
        <v>5962</v>
      </c>
    </row>
    <row r="1143" spans="1:30" ht="72.75" x14ac:dyDescent="0.25">
      <c r="A1143" s="3">
        <v>2278581</v>
      </c>
      <c r="B1143" s="4" t="s">
        <v>2563</v>
      </c>
      <c r="C1143" s="4" t="s">
        <v>2563</v>
      </c>
      <c r="D1143" s="4" t="s">
        <v>2564</v>
      </c>
      <c r="E1143" s="4" t="s">
        <v>2583</v>
      </c>
      <c r="F1143" s="4"/>
      <c r="G1143" s="4" t="s">
        <v>3954</v>
      </c>
      <c r="H1143" s="4" t="s">
        <v>22</v>
      </c>
      <c r="I1143" s="4" t="s">
        <v>3955</v>
      </c>
      <c r="J1143" s="4" t="s">
        <v>21</v>
      </c>
      <c r="K1143" s="9">
        <v>140</v>
      </c>
      <c r="L1143" s="5"/>
      <c r="M1143" s="5"/>
      <c r="N1143" s="5">
        <v>1.03</v>
      </c>
      <c r="O1143" s="5">
        <v>0.03</v>
      </c>
      <c r="P1143" s="106">
        <v>15</v>
      </c>
      <c r="Q1143" s="5"/>
      <c r="R1143" s="5"/>
      <c r="S1143" s="5"/>
      <c r="T1143" s="4"/>
      <c r="U1143" s="4"/>
      <c r="V1143" s="5"/>
      <c r="W1143" s="5"/>
      <c r="X1143" s="5"/>
      <c r="Y1143" s="5"/>
      <c r="Z1143" s="4" t="s">
        <v>4020</v>
      </c>
      <c r="AA1143" s="107">
        <v>42674</v>
      </c>
      <c r="AB1143" s="107">
        <v>42621</v>
      </c>
      <c r="AC1143" s="4" t="s">
        <v>45</v>
      </c>
      <c r="AD1143" s="4" t="s">
        <v>5963</v>
      </c>
    </row>
    <row r="1144" spans="1:30" ht="72.75" x14ac:dyDescent="0.25">
      <c r="A1144" s="6">
        <v>2302280</v>
      </c>
      <c r="B1144" s="7" t="s">
        <v>2563</v>
      </c>
      <c r="C1144" s="7" t="s">
        <v>2563</v>
      </c>
      <c r="D1144" s="7" t="s">
        <v>5964</v>
      </c>
      <c r="E1144" s="7" t="s">
        <v>5964</v>
      </c>
      <c r="F1144" s="7"/>
      <c r="G1144" s="7" t="s">
        <v>3954</v>
      </c>
      <c r="H1144" s="7" t="s">
        <v>27</v>
      </c>
      <c r="I1144" s="7" t="s">
        <v>3955</v>
      </c>
      <c r="J1144" s="7" t="s">
        <v>28</v>
      </c>
      <c r="K1144" s="10">
        <v>1</v>
      </c>
      <c r="L1144" s="8"/>
      <c r="M1144" s="8"/>
      <c r="N1144" s="8"/>
      <c r="O1144" s="8"/>
      <c r="P1144" s="105">
        <v>0</v>
      </c>
      <c r="Q1144" s="8"/>
      <c r="R1144" s="8"/>
      <c r="S1144" s="8"/>
      <c r="T1144" s="7"/>
      <c r="U1144" s="4"/>
      <c r="V1144" s="5"/>
      <c r="W1144" s="5"/>
      <c r="X1144" s="5"/>
      <c r="Y1144" s="5"/>
      <c r="Z1144" s="4" t="s">
        <v>33</v>
      </c>
      <c r="AA1144" s="107">
        <v>42979</v>
      </c>
      <c r="AB1144" s="107">
        <v>42963</v>
      </c>
      <c r="AC1144" s="4" t="s">
        <v>707</v>
      </c>
      <c r="AD1144" s="4" t="s">
        <v>5965</v>
      </c>
    </row>
    <row r="1145" spans="1:30" ht="72.75" x14ac:dyDescent="0.25">
      <c r="A1145" s="3">
        <v>2238429</v>
      </c>
      <c r="B1145" s="4" t="s">
        <v>2584</v>
      </c>
      <c r="C1145" s="4" t="s">
        <v>2585</v>
      </c>
      <c r="D1145" s="4" t="s">
        <v>2660</v>
      </c>
      <c r="E1145" s="4" t="s">
        <v>5966</v>
      </c>
      <c r="F1145" s="4"/>
      <c r="G1145" s="4" t="s">
        <v>29</v>
      </c>
      <c r="H1145" s="4" t="s">
        <v>27</v>
      </c>
      <c r="I1145" s="4" t="s">
        <v>3981</v>
      </c>
      <c r="J1145" s="4" t="s">
        <v>28</v>
      </c>
      <c r="K1145" s="9">
        <v>16</v>
      </c>
      <c r="L1145" s="5"/>
      <c r="M1145" s="5"/>
      <c r="N1145" s="5">
        <v>3.94</v>
      </c>
      <c r="O1145" s="5">
        <v>0.32</v>
      </c>
      <c r="P1145" s="106">
        <v>3</v>
      </c>
      <c r="Q1145" s="5"/>
      <c r="R1145" s="5"/>
      <c r="S1145" s="5"/>
      <c r="T1145" s="4" t="s">
        <v>2854</v>
      </c>
      <c r="U1145" s="4" t="s">
        <v>2854</v>
      </c>
      <c r="V1145" s="5"/>
      <c r="W1145" s="5"/>
      <c r="X1145" s="5"/>
      <c r="Y1145" s="5"/>
      <c r="Z1145" s="4" t="s">
        <v>5967</v>
      </c>
      <c r="AA1145" s="107">
        <v>41424</v>
      </c>
      <c r="AB1145" s="107">
        <v>41414</v>
      </c>
      <c r="AC1145" s="4" t="s">
        <v>5968</v>
      </c>
      <c r="AD1145" s="4" t="s">
        <v>5969</v>
      </c>
    </row>
    <row r="1146" spans="1:30" ht="96.75" x14ac:dyDescent="0.25">
      <c r="A1146" s="6">
        <v>2312715</v>
      </c>
      <c r="B1146" s="7" t="s">
        <v>2584</v>
      </c>
      <c r="C1146" s="7" t="s">
        <v>2585</v>
      </c>
      <c r="D1146" s="7" t="s">
        <v>5970</v>
      </c>
      <c r="E1146" s="7" t="s">
        <v>5970</v>
      </c>
      <c r="F1146" s="7"/>
      <c r="G1146" s="7" t="s">
        <v>29</v>
      </c>
      <c r="H1146" s="7" t="s">
        <v>27</v>
      </c>
      <c r="I1146" s="7" t="s">
        <v>3981</v>
      </c>
      <c r="J1146" s="7" t="s">
        <v>28</v>
      </c>
      <c r="K1146" s="10">
        <v>19</v>
      </c>
      <c r="L1146" s="8"/>
      <c r="M1146" s="8"/>
      <c r="N1146" s="8">
        <v>2.39</v>
      </c>
      <c r="O1146" s="8">
        <v>0.2</v>
      </c>
      <c r="P1146" s="105">
        <v>2</v>
      </c>
      <c r="Q1146" s="8"/>
      <c r="R1146" s="8"/>
      <c r="S1146" s="8"/>
      <c r="T1146" s="7"/>
      <c r="U1146" s="4"/>
      <c r="V1146" s="5"/>
      <c r="W1146" s="5"/>
      <c r="X1146" s="5"/>
      <c r="Y1146" s="5"/>
      <c r="Z1146" s="4" t="s">
        <v>31</v>
      </c>
      <c r="AA1146" s="107">
        <v>43190</v>
      </c>
      <c r="AB1146" s="107">
        <v>43165</v>
      </c>
      <c r="AC1146" s="4" t="s">
        <v>3523</v>
      </c>
      <c r="AD1146" s="4" t="s">
        <v>5971</v>
      </c>
    </row>
    <row r="1147" spans="1:30" ht="120.75" x14ac:dyDescent="0.25">
      <c r="A1147" s="3">
        <v>2300250</v>
      </c>
      <c r="B1147" s="4" t="s">
        <v>2584</v>
      </c>
      <c r="C1147" s="4" t="s">
        <v>2585</v>
      </c>
      <c r="D1147" s="4" t="s">
        <v>2586</v>
      </c>
      <c r="E1147" s="4" t="s">
        <v>2586</v>
      </c>
      <c r="F1147" s="4"/>
      <c r="G1147" s="4" t="s">
        <v>29</v>
      </c>
      <c r="H1147" s="4" t="s">
        <v>27</v>
      </c>
      <c r="I1147" s="4" t="s">
        <v>3981</v>
      </c>
      <c r="J1147" s="4" t="s">
        <v>28</v>
      </c>
      <c r="K1147" s="9">
        <v>19</v>
      </c>
      <c r="L1147" s="5"/>
      <c r="M1147" s="5"/>
      <c r="N1147" s="5">
        <v>2.38</v>
      </c>
      <c r="O1147" s="5">
        <v>0.24</v>
      </c>
      <c r="P1147" s="106">
        <v>2</v>
      </c>
      <c r="Q1147" s="5"/>
      <c r="R1147" s="5"/>
      <c r="S1147" s="5"/>
      <c r="T1147" s="4"/>
      <c r="U1147" s="4"/>
      <c r="V1147" s="5"/>
      <c r="W1147" s="5"/>
      <c r="X1147" s="5"/>
      <c r="Y1147" s="5"/>
      <c r="Z1147" s="4" t="s">
        <v>31</v>
      </c>
      <c r="AA1147" s="107">
        <v>42962</v>
      </c>
      <c r="AB1147" s="107">
        <v>42936</v>
      </c>
      <c r="AC1147" s="4" t="s">
        <v>26</v>
      </c>
      <c r="AD1147" s="4" t="s">
        <v>5972</v>
      </c>
    </row>
    <row r="1148" spans="1:30" ht="120.75" x14ac:dyDescent="0.25">
      <c r="A1148" s="6">
        <v>2264310</v>
      </c>
      <c r="B1148" s="7" t="s">
        <v>2587</v>
      </c>
      <c r="C1148" s="7" t="s">
        <v>2588</v>
      </c>
      <c r="D1148" s="7" t="s">
        <v>1812</v>
      </c>
      <c r="E1148" s="7" t="s">
        <v>2589</v>
      </c>
      <c r="F1148" s="7"/>
      <c r="G1148" s="7" t="s">
        <v>29</v>
      </c>
      <c r="H1148" s="7" t="s">
        <v>27</v>
      </c>
      <c r="I1148" s="7" t="s">
        <v>3981</v>
      </c>
      <c r="J1148" s="7" t="s">
        <v>28</v>
      </c>
      <c r="K1148" s="10">
        <v>23</v>
      </c>
      <c r="L1148" s="8"/>
      <c r="M1148" s="8"/>
      <c r="N1148" s="8">
        <v>2.14</v>
      </c>
      <c r="O1148" s="8">
        <v>0.19</v>
      </c>
      <c r="P1148" s="105">
        <v>0</v>
      </c>
      <c r="Q1148" s="8"/>
      <c r="R1148" s="8"/>
      <c r="S1148" s="8"/>
      <c r="T1148" s="7"/>
      <c r="U1148" s="4"/>
      <c r="V1148" s="5"/>
      <c r="W1148" s="5"/>
      <c r="X1148" s="5"/>
      <c r="Y1148" s="5"/>
      <c r="Z1148" s="4" t="s">
        <v>4185</v>
      </c>
      <c r="AA1148" s="107">
        <v>42353</v>
      </c>
      <c r="AB1148" s="107">
        <v>42445</v>
      </c>
      <c r="AC1148" s="4" t="s">
        <v>26</v>
      </c>
      <c r="AD1148" s="4" t="s">
        <v>5973</v>
      </c>
    </row>
    <row r="1149" spans="1:30" ht="192.75" x14ac:dyDescent="0.25">
      <c r="A1149" s="3">
        <v>2306365</v>
      </c>
      <c r="B1149" s="4" t="s">
        <v>2590</v>
      </c>
      <c r="C1149" s="4" t="s">
        <v>2591</v>
      </c>
      <c r="D1149" s="4" t="s">
        <v>2592</v>
      </c>
      <c r="E1149" s="4" t="s">
        <v>2593</v>
      </c>
      <c r="F1149" s="4" t="s">
        <v>2594</v>
      </c>
      <c r="G1149" s="4" t="s">
        <v>5100</v>
      </c>
      <c r="H1149" s="4" t="s">
        <v>22</v>
      </c>
      <c r="I1149" s="4" t="s">
        <v>4269</v>
      </c>
      <c r="J1149" s="4" t="s">
        <v>28</v>
      </c>
      <c r="K1149" s="9">
        <v>65</v>
      </c>
      <c r="L1149" s="5"/>
      <c r="M1149" s="5"/>
      <c r="N1149" s="5">
        <v>6.22</v>
      </c>
      <c r="O1149" s="5">
        <v>0.09</v>
      </c>
      <c r="P1149" s="106">
        <v>10</v>
      </c>
      <c r="Q1149" s="5"/>
      <c r="R1149" s="5"/>
      <c r="S1149" s="5"/>
      <c r="T1149" s="4"/>
      <c r="U1149" s="4"/>
      <c r="V1149" s="5"/>
      <c r="W1149" s="5"/>
      <c r="X1149" s="5"/>
      <c r="Y1149" s="5"/>
      <c r="Z1149" s="4" t="s">
        <v>4722</v>
      </c>
      <c r="AA1149" s="107">
        <v>42979</v>
      </c>
      <c r="AB1149" s="107">
        <v>43052</v>
      </c>
      <c r="AC1149" s="4" t="s">
        <v>26</v>
      </c>
      <c r="AD1149" s="4" t="s">
        <v>5974</v>
      </c>
    </row>
    <row r="1150" spans="1:30" ht="84.75" x14ac:dyDescent="0.25">
      <c r="A1150" s="6">
        <v>2252967</v>
      </c>
      <c r="B1150" s="7" t="s">
        <v>2590</v>
      </c>
      <c r="C1150" s="7" t="s">
        <v>2591</v>
      </c>
      <c r="D1150" s="7" t="s">
        <v>5975</v>
      </c>
      <c r="E1150" s="7" t="s">
        <v>5976</v>
      </c>
      <c r="F1150" s="7"/>
      <c r="G1150" s="7" t="s">
        <v>5100</v>
      </c>
      <c r="H1150" s="7" t="s">
        <v>22</v>
      </c>
      <c r="I1150" s="7" t="s">
        <v>4269</v>
      </c>
      <c r="J1150" s="7" t="s">
        <v>28</v>
      </c>
      <c r="K1150" s="10">
        <v>65</v>
      </c>
      <c r="L1150" s="8"/>
      <c r="M1150" s="8"/>
      <c r="N1150" s="8">
        <v>6.77</v>
      </c>
      <c r="O1150" s="8">
        <v>0</v>
      </c>
      <c r="P1150" s="105">
        <v>10</v>
      </c>
      <c r="Q1150" s="8"/>
      <c r="R1150" s="8"/>
      <c r="S1150" s="8"/>
      <c r="T1150" s="7"/>
      <c r="U1150" s="4"/>
      <c r="V1150" s="5"/>
      <c r="W1150" s="5"/>
      <c r="X1150" s="5"/>
      <c r="Y1150" s="5"/>
      <c r="Z1150" s="4" t="s">
        <v>4877</v>
      </c>
      <c r="AA1150" s="107">
        <v>39234</v>
      </c>
      <c r="AB1150" s="107">
        <v>42326</v>
      </c>
      <c r="AC1150" s="4" t="s">
        <v>5977</v>
      </c>
      <c r="AD1150" s="4" t="s">
        <v>5978</v>
      </c>
    </row>
    <row r="1151" spans="1:30" ht="120.75" x14ac:dyDescent="0.25">
      <c r="A1151" s="3">
        <v>2246585</v>
      </c>
      <c r="B1151" s="4" t="s">
        <v>2590</v>
      </c>
      <c r="C1151" s="4" t="s">
        <v>2591</v>
      </c>
      <c r="D1151" s="4" t="s">
        <v>5979</v>
      </c>
      <c r="E1151" s="4" t="s">
        <v>5980</v>
      </c>
      <c r="F1151" s="4"/>
      <c r="G1151" s="4" t="s">
        <v>5100</v>
      </c>
      <c r="H1151" s="4" t="s">
        <v>22</v>
      </c>
      <c r="I1151" s="4" t="s">
        <v>4269</v>
      </c>
      <c r="J1151" s="4" t="s">
        <v>28</v>
      </c>
      <c r="K1151" s="9">
        <v>120</v>
      </c>
      <c r="L1151" s="5"/>
      <c r="M1151" s="5"/>
      <c r="N1151" s="5">
        <v>6.14</v>
      </c>
      <c r="O1151" s="5">
        <v>0</v>
      </c>
      <c r="P1151" s="106">
        <v>10</v>
      </c>
      <c r="Q1151" s="5"/>
      <c r="R1151" s="5"/>
      <c r="S1151" s="5"/>
      <c r="T1151" s="4"/>
      <c r="U1151" s="4"/>
      <c r="V1151" s="5"/>
      <c r="W1151" s="5"/>
      <c r="X1151" s="5"/>
      <c r="Y1151" s="5"/>
      <c r="Z1151" s="4" t="s">
        <v>4877</v>
      </c>
      <c r="AA1151" s="107">
        <v>39234</v>
      </c>
      <c r="AB1151" s="107">
        <v>42327</v>
      </c>
      <c r="AC1151" s="4" t="s">
        <v>26</v>
      </c>
      <c r="AD1151" s="4" t="s">
        <v>5981</v>
      </c>
    </row>
    <row r="1152" spans="1:30" ht="120.75" x14ac:dyDescent="0.25">
      <c r="A1152" s="6">
        <v>2192758</v>
      </c>
      <c r="B1152" s="7" t="s">
        <v>2590</v>
      </c>
      <c r="C1152" s="7" t="s">
        <v>2591</v>
      </c>
      <c r="D1152" s="7" t="s">
        <v>5982</v>
      </c>
      <c r="E1152" s="7" t="s">
        <v>5983</v>
      </c>
      <c r="F1152" s="7"/>
      <c r="G1152" s="7" t="s">
        <v>5100</v>
      </c>
      <c r="H1152" s="7" t="s">
        <v>27</v>
      </c>
      <c r="I1152" s="7" t="s">
        <v>4269</v>
      </c>
      <c r="J1152" s="7" t="s">
        <v>28</v>
      </c>
      <c r="K1152" s="10">
        <v>120</v>
      </c>
      <c r="L1152" s="8"/>
      <c r="M1152" s="8"/>
      <c r="N1152" s="8">
        <v>7.25</v>
      </c>
      <c r="O1152" s="8">
        <v>0.01</v>
      </c>
      <c r="P1152" s="105">
        <v>10</v>
      </c>
      <c r="Q1152" s="8"/>
      <c r="R1152" s="8"/>
      <c r="S1152" s="8"/>
      <c r="T1152" s="7"/>
      <c r="U1152" s="4"/>
      <c r="V1152" s="5"/>
      <c r="W1152" s="5"/>
      <c r="X1152" s="5"/>
      <c r="Y1152" s="5"/>
      <c r="Z1152" s="4" t="s">
        <v>4877</v>
      </c>
      <c r="AA1152" s="107">
        <v>40087</v>
      </c>
      <c r="AB1152" s="107">
        <v>41563</v>
      </c>
      <c r="AC1152" s="4" t="s">
        <v>26</v>
      </c>
      <c r="AD1152" s="4" t="s">
        <v>5984</v>
      </c>
    </row>
    <row r="1153" spans="1:30" ht="192.75" x14ac:dyDescent="0.25">
      <c r="A1153" s="3">
        <v>2192760</v>
      </c>
      <c r="B1153" s="4" t="s">
        <v>2590</v>
      </c>
      <c r="C1153" s="4" t="s">
        <v>2591</v>
      </c>
      <c r="D1153" s="4" t="s">
        <v>5985</v>
      </c>
      <c r="E1153" s="4" t="s">
        <v>2596</v>
      </c>
      <c r="F1153" s="4" t="s">
        <v>5986</v>
      </c>
      <c r="G1153" s="4" t="s">
        <v>5100</v>
      </c>
      <c r="H1153" s="4" t="s">
        <v>27</v>
      </c>
      <c r="I1153" s="4" t="s">
        <v>4269</v>
      </c>
      <c r="J1153" s="4" t="s">
        <v>21</v>
      </c>
      <c r="K1153" s="9">
        <v>180</v>
      </c>
      <c r="L1153" s="5"/>
      <c r="M1153" s="5"/>
      <c r="N1153" s="5">
        <v>0.06</v>
      </c>
      <c r="O1153" s="5">
        <v>0.06</v>
      </c>
      <c r="P1153" s="106">
        <v>50</v>
      </c>
      <c r="Q1153" s="5"/>
      <c r="R1153" s="5"/>
      <c r="S1153" s="5"/>
      <c r="T1153" s="4"/>
      <c r="U1153" s="4"/>
      <c r="V1153" s="5"/>
      <c r="W1153" s="5"/>
      <c r="X1153" s="5"/>
      <c r="Y1153" s="5"/>
      <c r="Z1153" s="4" t="s">
        <v>5987</v>
      </c>
      <c r="AA1153" s="107">
        <v>40269</v>
      </c>
      <c r="AB1153" s="107">
        <v>42611</v>
      </c>
      <c r="AC1153" s="4" t="s">
        <v>26</v>
      </c>
      <c r="AD1153" s="4" t="s">
        <v>5988</v>
      </c>
    </row>
    <row r="1154" spans="1:30" ht="192.75" x14ac:dyDescent="0.25">
      <c r="A1154" s="6">
        <v>2252613</v>
      </c>
      <c r="B1154" s="7" t="s">
        <v>2590</v>
      </c>
      <c r="C1154" s="7" t="s">
        <v>2591</v>
      </c>
      <c r="D1154" s="7" t="s">
        <v>2595</v>
      </c>
      <c r="E1154" s="7" t="s">
        <v>2596</v>
      </c>
      <c r="F1154" s="7" t="s">
        <v>2597</v>
      </c>
      <c r="G1154" s="7" t="s">
        <v>5100</v>
      </c>
      <c r="H1154" s="7" t="s">
        <v>27</v>
      </c>
      <c r="I1154" s="7" t="s">
        <v>4269</v>
      </c>
      <c r="J1154" s="7" t="s">
        <v>28</v>
      </c>
      <c r="K1154" s="10">
        <v>120</v>
      </c>
      <c r="L1154" s="8"/>
      <c r="M1154" s="8"/>
      <c r="N1154" s="8">
        <v>0.06</v>
      </c>
      <c r="O1154" s="8">
        <v>0.06</v>
      </c>
      <c r="P1154" s="105">
        <v>50</v>
      </c>
      <c r="Q1154" s="8"/>
      <c r="R1154" s="8"/>
      <c r="S1154" s="8"/>
      <c r="T1154" s="7"/>
      <c r="U1154" s="4"/>
      <c r="V1154" s="5"/>
      <c r="W1154" s="5"/>
      <c r="X1154" s="5"/>
      <c r="Y1154" s="5"/>
      <c r="Z1154" s="4" t="s">
        <v>5987</v>
      </c>
      <c r="AA1154" s="107">
        <v>42125</v>
      </c>
      <c r="AB1154" s="107">
        <v>42611</v>
      </c>
      <c r="AC1154" s="4" t="s">
        <v>26</v>
      </c>
      <c r="AD1154" s="4" t="s">
        <v>5989</v>
      </c>
    </row>
    <row r="1155" spans="1:30" ht="192.75" x14ac:dyDescent="0.25">
      <c r="A1155" s="3">
        <v>2192761</v>
      </c>
      <c r="B1155" s="4" t="s">
        <v>2590</v>
      </c>
      <c r="C1155" s="4" t="s">
        <v>2591</v>
      </c>
      <c r="D1155" s="4" t="s">
        <v>5990</v>
      </c>
      <c r="E1155" s="4" t="s">
        <v>5991</v>
      </c>
      <c r="F1155" s="4" t="s">
        <v>5992</v>
      </c>
      <c r="G1155" s="4" t="s">
        <v>5100</v>
      </c>
      <c r="H1155" s="4" t="s">
        <v>27</v>
      </c>
      <c r="I1155" s="4" t="s">
        <v>4269</v>
      </c>
      <c r="J1155" s="4" t="s">
        <v>21</v>
      </c>
      <c r="K1155" s="9">
        <v>310</v>
      </c>
      <c r="L1155" s="5"/>
      <c r="M1155" s="5"/>
      <c r="N1155" s="5">
        <v>0.06</v>
      </c>
      <c r="O1155" s="5">
        <v>0.06</v>
      </c>
      <c r="P1155" s="106">
        <v>50</v>
      </c>
      <c r="Q1155" s="5"/>
      <c r="R1155" s="5"/>
      <c r="S1155" s="5"/>
      <c r="T1155" s="4"/>
      <c r="U1155" s="4"/>
      <c r="V1155" s="5"/>
      <c r="W1155" s="5"/>
      <c r="X1155" s="5"/>
      <c r="Y1155" s="5"/>
      <c r="Z1155" s="4" t="s">
        <v>5987</v>
      </c>
      <c r="AA1155" s="107">
        <v>40269</v>
      </c>
      <c r="AB1155" s="107">
        <v>42611</v>
      </c>
      <c r="AC1155" s="4" t="s">
        <v>26</v>
      </c>
      <c r="AD1155" s="4" t="s">
        <v>5993</v>
      </c>
    </row>
    <row r="1156" spans="1:30" ht="120.75" x14ac:dyDescent="0.25">
      <c r="A1156" s="6">
        <v>2192759</v>
      </c>
      <c r="B1156" s="7" t="s">
        <v>2590</v>
      </c>
      <c r="C1156" s="7" t="s">
        <v>2591</v>
      </c>
      <c r="D1156" s="7" t="s">
        <v>5994</v>
      </c>
      <c r="E1156" s="7" t="s">
        <v>5995</v>
      </c>
      <c r="F1156" s="7"/>
      <c r="G1156" s="7" t="s">
        <v>5100</v>
      </c>
      <c r="H1156" s="7" t="s">
        <v>27</v>
      </c>
      <c r="I1156" s="7" t="s">
        <v>4269</v>
      </c>
      <c r="J1156" s="7" t="s">
        <v>28</v>
      </c>
      <c r="K1156" s="10">
        <v>45</v>
      </c>
      <c r="L1156" s="8"/>
      <c r="M1156" s="8"/>
      <c r="N1156" s="8">
        <v>4.97</v>
      </c>
      <c r="O1156" s="8">
        <v>0.2</v>
      </c>
      <c r="P1156" s="105">
        <v>10</v>
      </c>
      <c r="Q1156" s="8"/>
      <c r="R1156" s="8"/>
      <c r="S1156" s="8"/>
      <c r="T1156" s="7"/>
      <c r="U1156" s="4"/>
      <c r="V1156" s="5"/>
      <c r="W1156" s="5"/>
      <c r="X1156" s="5"/>
      <c r="Y1156" s="5"/>
      <c r="Z1156" s="4" t="s">
        <v>4877</v>
      </c>
      <c r="AA1156" s="107">
        <v>40210</v>
      </c>
      <c r="AB1156" s="107">
        <v>41563</v>
      </c>
      <c r="AC1156" s="4" t="s">
        <v>26</v>
      </c>
      <c r="AD1156" s="4" t="s">
        <v>5996</v>
      </c>
    </row>
    <row r="1157" spans="1:30" ht="276.75" x14ac:dyDescent="0.25">
      <c r="A1157" s="3">
        <v>2198687</v>
      </c>
      <c r="B1157" s="4" t="s">
        <v>2598</v>
      </c>
      <c r="C1157" s="4" t="s">
        <v>2599</v>
      </c>
      <c r="D1157" s="4" t="s">
        <v>2600</v>
      </c>
      <c r="E1157" s="4" t="s">
        <v>2601</v>
      </c>
      <c r="F1157" s="4"/>
      <c r="G1157" s="4" t="s">
        <v>3954</v>
      </c>
      <c r="H1157" s="4" t="s">
        <v>22</v>
      </c>
      <c r="I1157" s="4" t="s">
        <v>3955</v>
      </c>
      <c r="J1157" s="4" t="s">
        <v>21</v>
      </c>
      <c r="K1157" s="9">
        <v>5</v>
      </c>
      <c r="L1157" s="5"/>
      <c r="M1157" s="5"/>
      <c r="N1157" s="5">
        <v>0.41</v>
      </c>
      <c r="O1157" s="5">
        <v>0.28999999999999998</v>
      </c>
      <c r="P1157" s="106">
        <v>10</v>
      </c>
      <c r="Q1157" s="5"/>
      <c r="R1157" s="5"/>
      <c r="S1157" s="5"/>
      <c r="T1157" s="4"/>
      <c r="U1157" s="4"/>
      <c r="V1157" s="5"/>
      <c r="W1157" s="5"/>
      <c r="X1157" s="5"/>
      <c r="Y1157" s="5"/>
      <c r="Z1157" s="4" t="s">
        <v>25</v>
      </c>
      <c r="AA1157" s="107">
        <v>41663</v>
      </c>
      <c r="AB1157" s="107">
        <v>41618</v>
      </c>
      <c r="AC1157" s="4" t="s">
        <v>26</v>
      </c>
      <c r="AD1157" s="4" t="s">
        <v>5997</v>
      </c>
    </row>
    <row r="1158" spans="1:30" ht="168.75" x14ac:dyDescent="0.25">
      <c r="A1158" s="6">
        <v>2308739</v>
      </c>
      <c r="B1158" s="7" t="s">
        <v>2598</v>
      </c>
      <c r="C1158" s="7" t="s">
        <v>2599</v>
      </c>
      <c r="D1158" s="8" t="s">
        <v>5998</v>
      </c>
      <c r="E1158" s="7" t="s">
        <v>2602</v>
      </c>
      <c r="F1158" s="7" t="s">
        <v>2603</v>
      </c>
      <c r="G1158" s="7" t="s">
        <v>3954</v>
      </c>
      <c r="H1158" s="7" t="s">
        <v>22</v>
      </c>
      <c r="I1158" s="7" t="s">
        <v>3955</v>
      </c>
      <c r="J1158" s="7" t="s">
        <v>21</v>
      </c>
      <c r="K1158" s="10">
        <v>28</v>
      </c>
      <c r="L1158" s="8"/>
      <c r="M1158" s="8"/>
      <c r="N1158" s="8">
        <v>0.14000000000000001</v>
      </c>
      <c r="O1158" s="8">
        <v>0.03</v>
      </c>
      <c r="P1158" s="105">
        <v>10</v>
      </c>
      <c r="Q1158" s="8"/>
      <c r="R1158" s="8"/>
      <c r="S1158" s="8"/>
      <c r="T1158" s="7"/>
      <c r="U1158" s="4"/>
      <c r="V1158" s="5"/>
      <c r="W1158" s="5"/>
      <c r="X1158" s="5"/>
      <c r="Y1158" s="5"/>
      <c r="Z1158" s="4" t="s">
        <v>25</v>
      </c>
      <c r="AA1158" s="107">
        <v>43115</v>
      </c>
      <c r="AB1158" s="107">
        <v>43104</v>
      </c>
      <c r="AC1158" s="4" t="s">
        <v>26</v>
      </c>
      <c r="AD1158" s="4" t="s">
        <v>5999</v>
      </c>
    </row>
    <row r="1159" spans="1:30" ht="120.75" x14ac:dyDescent="0.25">
      <c r="A1159" s="3">
        <v>2276364</v>
      </c>
      <c r="B1159" s="4" t="s">
        <v>2598</v>
      </c>
      <c r="C1159" s="4" t="s">
        <v>2599</v>
      </c>
      <c r="D1159" s="4" t="s">
        <v>2604</v>
      </c>
      <c r="E1159" s="4" t="s">
        <v>2605</v>
      </c>
      <c r="F1159" s="4"/>
      <c r="G1159" s="4" t="s">
        <v>3954</v>
      </c>
      <c r="H1159" s="4" t="s">
        <v>22</v>
      </c>
      <c r="I1159" s="4" t="s">
        <v>3955</v>
      </c>
      <c r="J1159" s="4" t="s">
        <v>21</v>
      </c>
      <c r="K1159" s="9">
        <v>7</v>
      </c>
      <c r="L1159" s="5"/>
      <c r="M1159" s="5"/>
      <c r="N1159" s="5">
        <v>1.24</v>
      </c>
      <c r="O1159" s="5">
        <v>0.01</v>
      </c>
      <c r="P1159" s="106">
        <v>10</v>
      </c>
      <c r="Q1159" s="5"/>
      <c r="R1159" s="5"/>
      <c r="S1159" s="5"/>
      <c r="T1159" s="4"/>
      <c r="U1159" s="4"/>
      <c r="V1159" s="5"/>
      <c r="W1159" s="5"/>
      <c r="X1159" s="5"/>
      <c r="Y1159" s="5"/>
      <c r="Z1159" s="4" t="s">
        <v>25</v>
      </c>
      <c r="AA1159" s="107">
        <v>42695</v>
      </c>
      <c r="AB1159" s="107">
        <v>42605</v>
      </c>
      <c r="AC1159" s="4" t="s">
        <v>26</v>
      </c>
      <c r="AD1159" s="4" t="s">
        <v>6000</v>
      </c>
    </row>
    <row r="1160" spans="1:30" ht="120.75" x14ac:dyDescent="0.25">
      <c r="A1160" s="6">
        <v>2198925</v>
      </c>
      <c r="B1160" s="7" t="s">
        <v>2598</v>
      </c>
      <c r="C1160" s="7" t="s">
        <v>2599</v>
      </c>
      <c r="D1160" s="7" t="s">
        <v>6001</v>
      </c>
      <c r="E1160" s="7" t="s">
        <v>6002</v>
      </c>
      <c r="F1160" s="7"/>
      <c r="G1160" s="7" t="s">
        <v>3954</v>
      </c>
      <c r="H1160" s="7" t="s">
        <v>22</v>
      </c>
      <c r="I1160" s="7" t="s">
        <v>3955</v>
      </c>
      <c r="J1160" s="7" t="s">
        <v>21</v>
      </c>
      <c r="K1160" s="10">
        <v>40</v>
      </c>
      <c r="L1160" s="8"/>
      <c r="M1160" s="8"/>
      <c r="N1160" s="8">
        <v>0.74</v>
      </c>
      <c r="O1160" s="8">
        <v>0.16</v>
      </c>
      <c r="P1160" s="105">
        <v>5</v>
      </c>
      <c r="Q1160" s="8"/>
      <c r="R1160" s="8"/>
      <c r="S1160" s="8"/>
      <c r="T1160" s="7"/>
      <c r="U1160" s="4"/>
      <c r="V1160" s="5"/>
      <c r="W1160" s="5"/>
      <c r="X1160" s="5"/>
      <c r="Y1160" s="5"/>
      <c r="Z1160" s="4" t="s">
        <v>25</v>
      </c>
      <c r="AA1160" s="107">
        <v>41039</v>
      </c>
      <c r="AB1160" s="107">
        <v>41627</v>
      </c>
      <c r="AC1160" s="4" t="s">
        <v>26</v>
      </c>
      <c r="AD1160" s="4" t="s">
        <v>6003</v>
      </c>
    </row>
    <row r="1161" spans="1:30" ht="120.75" x14ac:dyDescent="0.25">
      <c r="A1161" s="3">
        <v>2245913</v>
      </c>
      <c r="B1161" s="4" t="s">
        <v>2598</v>
      </c>
      <c r="C1161" s="4" t="s">
        <v>2599</v>
      </c>
      <c r="D1161" s="4" t="s">
        <v>2606</v>
      </c>
      <c r="E1161" s="4" t="s">
        <v>2607</v>
      </c>
      <c r="F1161" s="4" t="s">
        <v>2608</v>
      </c>
      <c r="G1161" s="4" t="s">
        <v>3954</v>
      </c>
      <c r="H1161" s="4" t="s">
        <v>22</v>
      </c>
      <c r="I1161" s="4" t="s">
        <v>3955</v>
      </c>
      <c r="J1161" s="4" t="s">
        <v>21</v>
      </c>
      <c r="K1161" s="9">
        <v>40</v>
      </c>
      <c r="L1161" s="5"/>
      <c r="M1161" s="5"/>
      <c r="N1161" s="5">
        <v>0.63</v>
      </c>
      <c r="O1161" s="5">
        <v>0.17</v>
      </c>
      <c r="P1161" s="106">
        <v>10</v>
      </c>
      <c r="Q1161" s="5"/>
      <c r="R1161" s="5"/>
      <c r="S1161" s="5"/>
      <c r="T1161" s="4"/>
      <c r="U1161" s="4"/>
      <c r="V1161" s="5"/>
      <c r="W1161" s="5"/>
      <c r="X1161" s="5"/>
      <c r="Y1161" s="5"/>
      <c r="Z1161" s="4" t="s">
        <v>25</v>
      </c>
      <c r="AA1161" s="107">
        <v>42324</v>
      </c>
      <c r="AB1161" s="107">
        <v>42713</v>
      </c>
      <c r="AC1161" s="4" t="s">
        <v>26</v>
      </c>
      <c r="AD1161" s="4" t="s">
        <v>6004</v>
      </c>
    </row>
    <row r="1162" spans="1:30" ht="120.75" x14ac:dyDescent="0.25">
      <c r="A1162" s="6">
        <v>2284009</v>
      </c>
      <c r="B1162" s="7" t="s">
        <v>2598</v>
      </c>
      <c r="C1162" s="7" t="s">
        <v>2599</v>
      </c>
      <c r="D1162" s="7" t="s">
        <v>2609</v>
      </c>
      <c r="E1162" s="7" t="s">
        <v>2610</v>
      </c>
      <c r="F1162" s="7" t="s">
        <v>2611</v>
      </c>
      <c r="G1162" s="7" t="s">
        <v>3954</v>
      </c>
      <c r="H1162" s="7" t="s">
        <v>27</v>
      </c>
      <c r="I1162" s="7" t="s">
        <v>3955</v>
      </c>
      <c r="J1162" s="7" t="s">
        <v>21</v>
      </c>
      <c r="K1162" s="10">
        <v>48</v>
      </c>
      <c r="L1162" s="8"/>
      <c r="M1162" s="8"/>
      <c r="N1162" s="8">
        <v>1.36</v>
      </c>
      <c r="O1162" s="8">
        <v>0.26</v>
      </c>
      <c r="P1162" s="105">
        <v>0</v>
      </c>
      <c r="Q1162" s="8"/>
      <c r="R1162" s="8"/>
      <c r="S1162" s="8"/>
      <c r="T1162" s="7"/>
      <c r="U1162" s="4"/>
      <c r="V1162" s="5"/>
      <c r="W1162" s="5"/>
      <c r="X1162" s="5"/>
      <c r="Y1162" s="5"/>
      <c r="Z1162" s="4" t="s">
        <v>25</v>
      </c>
      <c r="AA1162" s="107">
        <v>42750</v>
      </c>
      <c r="AB1162" s="107">
        <v>42684</v>
      </c>
      <c r="AC1162" s="4" t="s">
        <v>26</v>
      </c>
      <c r="AD1162" s="4" t="s">
        <v>6005</v>
      </c>
    </row>
    <row r="1163" spans="1:30" ht="120.75" x14ac:dyDescent="0.25">
      <c r="A1163" s="3">
        <v>2309747</v>
      </c>
      <c r="B1163" s="4" t="s">
        <v>2598</v>
      </c>
      <c r="C1163" s="4" t="s">
        <v>2599</v>
      </c>
      <c r="D1163" s="4" t="s">
        <v>2612</v>
      </c>
      <c r="E1163" s="4" t="s">
        <v>2613</v>
      </c>
      <c r="F1163" s="4"/>
      <c r="G1163" s="4" t="s">
        <v>3954</v>
      </c>
      <c r="H1163" s="4" t="s">
        <v>27</v>
      </c>
      <c r="I1163" s="4" t="s">
        <v>3955</v>
      </c>
      <c r="J1163" s="4" t="s">
        <v>21</v>
      </c>
      <c r="K1163" s="9">
        <v>8</v>
      </c>
      <c r="L1163" s="5"/>
      <c r="M1163" s="5"/>
      <c r="N1163" s="5">
        <v>0.43</v>
      </c>
      <c r="O1163" s="5">
        <v>0.43</v>
      </c>
      <c r="P1163" s="106">
        <v>0</v>
      </c>
      <c r="Q1163" s="5"/>
      <c r="R1163" s="5"/>
      <c r="S1163" s="5"/>
      <c r="T1163" s="4"/>
      <c r="U1163" s="4"/>
      <c r="V1163" s="5"/>
      <c r="W1163" s="5"/>
      <c r="X1163" s="5"/>
      <c r="Y1163" s="5"/>
      <c r="Z1163" s="4" t="s">
        <v>33</v>
      </c>
      <c r="AA1163" s="107">
        <v>43115</v>
      </c>
      <c r="AB1163" s="107">
        <v>43129</v>
      </c>
      <c r="AC1163" s="4" t="s">
        <v>26</v>
      </c>
      <c r="AD1163" s="4" t="s">
        <v>6006</v>
      </c>
    </row>
    <row r="1164" spans="1:30" ht="96.75" x14ac:dyDescent="0.25">
      <c r="A1164" s="6">
        <v>2218608</v>
      </c>
      <c r="B1164" s="7" t="s">
        <v>2598</v>
      </c>
      <c r="C1164" s="7" t="s">
        <v>2599</v>
      </c>
      <c r="D1164" s="7" t="s">
        <v>6007</v>
      </c>
      <c r="E1164" s="7" t="s">
        <v>6007</v>
      </c>
      <c r="F1164" s="7" t="s">
        <v>6008</v>
      </c>
      <c r="G1164" s="7" t="s">
        <v>3954</v>
      </c>
      <c r="H1164" s="7" t="s">
        <v>22</v>
      </c>
      <c r="I1164" s="7" t="s">
        <v>3955</v>
      </c>
      <c r="J1164" s="7" t="s">
        <v>21</v>
      </c>
      <c r="K1164" s="10">
        <v>8</v>
      </c>
      <c r="L1164" s="8"/>
      <c r="M1164" s="8"/>
      <c r="N1164" s="8">
        <v>0.49</v>
      </c>
      <c r="O1164" s="8">
        <v>0.49</v>
      </c>
      <c r="P1164" s="105">
        <v>0</v>
      </c>
      <c r="Q1164" s="8"/>
      <c r="R1164" s="8"/>
      <c r="S1164" s="8"/>
      <c r="T1164" s="7"/>
      <c r="U1164" s="4"/>
      <c r="V1164" s="5"/>
      <c r="W1164" s="5"/>
      <c r="X1164" s="5"/>
      <c r="Y1164" s="5"/>
      <c r="Z1164" s="4" t="s">
        <v>3998</v>
      </c>
      <c r="AA1164" s="107">
        <v>40683</v>
      </c>
      <c r="AB1164" s="107">
        <v>41883</v>
      </c>
      <c r="AC1164" s="4" t="s">
        <v>6009</v>
      </c>
      <c r="AD1164" s="4" t="s">
        <v>6010</v>
      </c>
    </row>
    <row r="1165" spans="1:30" ht="120.75" x14ac:dyDescent="0.25">
      <c r="A1165" s="3">
        <v>2248263</v>
      </c>
      <c r="B1165" s="4" t="s">
        <v>2598</v>
      </c>
      <c r="C1165" s="4" t="s">
        <v>2599</v>
      </c>
      <c r="D1165" s="4" t="s">
        <v>2614</v>
      </c>
      <c r="E1165" s="4" t="s">
        <v>2614</v>
      </c>
      <c r="F1165" s="4" t="s">
        <v>2615</v>
      </c>
      <c r="G1165" s="4" t="s">
        <v>3954</v>
      </c>
      <c r="H1165" s="4" t="s">
        <v>22</v>
      </c>
      <c r="I1165" s="4" t="s">
        <v>3955</v>
      </c>
      <c r="J1165" s="4" t="s">
        <v>21</v>
      </c>
      <c r="K1165" s="9">
        <v>8</v>
      </c>
      <c r="L1165" s="5"/>
      <c r="M1165" s="5"/>
      <c r="N1165" s="5">
        <v>1.31</v>
      </c>
      <c r="O1165" s="5">
        <v>0.21</v>
      </c>
      <c r="P1165" s="106">
        <v>10</v>
      </c>
      <c r="Q1165" s="5"/>
      <c r="R1165" s="5"/>
      <c r="S1165" s="5"/>
      <c r="T1165" s="4"/>
      <c r="U1165" s="4"/>
      <c r="V1165" s="5"/>
      <c r="W1165" s="5"/>
      <c r="X1165" s="5"/>
      <c r="Y1165" s="5"/>
      <c r="Z1165" s="4" t="s">
        <v>25</v>
      </c>
      <c r="AA1165" s="107">
        <v>42444</v>
      </c>
      <c r="AB1165" s="107">
        <v>42713</v>
      </c>
      <c r="AC1165" s="4" t="s">
        <v>26</v>
      </c>
      <c r="AD1165" s="4" t="s">
        <v>6011</v>
      </c>
    </row>
    <row r="1166" spans="1:30" ht="120.75" x14ac:dyDescent="0.25">
      <c r="A1166" s="6">
        <v>2199934</v>
      </c>
      <c r="B1166" s="7" t="s">
        <v>2598</v>
      </c>
      <c r="C1166" s="7" t="s">
        <v>2599</v>
      </c>
      <c r="D1166" s="7" t="s">
        <v>6012</v>
      </c>
      <c r="E1166" s="7" t="s">
        <v>6012</v>
      </c>
      <c r="F1166" s="7"/>
      <c r="G1166" s="7" t="s">
        <v>3954</v>
      </c>
      <c r="H1166" s="7" t="s">
        <v>22</v>
      </c>
      <c r="I1166" s="7" t="s">
        <v>3955</v>
      </c>
      <c r="J1166" s="7" t="s">
        <v>21</v>
      </c>
      <c r="K1166" s="10">
        <v>16</v>
      </c>
      <c r="L1166" s="8"/>
      <c r="M1166" s="8"/>
      <c r="N1166" s="8">
        <v>0.41</v>
      </c>
      <c r="O1166" s="8">
        <v>0.17</v>
      </c>
      <c r="P1166" s="105">
        <v>10</v>
      </c>
      <c r="Q1166" s="8"/>
      <c r="R1166" s="8"/>
      <c r="S1166" s="8"/>
      <c r="T1166" s="7"/>
      <c r="U1166" s="4"/>
      <c r="V1166" s="5"/>
      <c r="W1166" s="5"/>
      <c r="X1166" s="5"/>
      <c r="Y1166" s="5"/>
      <c r="Z1166" s="4" t="s">
        <v>25</v>
      </c>
      <c r="AA1166" s="107">
        <v>40527</v>
      </c>
      <c r="AB1166" s="107">
        <v>41647</v>
      </c>
      <c r="AC1166" s="4" t="s">
        <v>26</v>
      </c>
      <c r="AD1166" s="4" t="s">
        <v>6013</v>
      </c>
    </row>
    <row r="1167" spans="1:30" ht="120.75" x14ac:dyDescent="0.25">
      <c r="A1167" s="3">
        <v>2280059</v>
      </c>
      <c r="B1167" s="4" t="s">
        <v>2598</v>
      </c>
      <c r="C1167" s="4" t="s">
        <v>2599</v>
      </c>
      <c r="D1167" s="4" t="s">
        <v>2616</v>
      </c>
      <c r="E1167" s="4" t="s">
        <v>2617</v>
      </c>
      <c r="F1167" s="4" t="s">
        <v>2618</v>
      </c>
      <c r="G1167" s="4" t="s">
        <v>3954</v>
      </c>
      <c r="H1167" s="4" t="s">
        <v>22</v>
      </c>
      <c r="I1167" s="4" t="s">
        <v>3955</v>
      </c>
      <c r="J1167" s="4" t="s">
        <v>21</v>
      </c>
      <c r="K1167" s="9">
        <v>20</v>
      </c>
      <c r="L1167" s="5"/>
      <c r="M1167" s="5"/>
      <c r="N1167" s="5">
        <v>0.13</v>
      </c>
      <c r="O1167" s="5">
        <v>0.05</v>
      </c>
      <c r="P1167" s="106">
        <v>10</v>
      </c>
      <c r="Q1167" s="5"/>
      <c r="R1167" s="5"/>
      <c r="S1167" s="5"/>
      <c r="T1167" s="4"/>
      <c r="U1167" s="4"/>
      <c r="V1167" s="5"/>
      <c r="W1167" s="5"/>
      <c r="X1167" s="5"/>
      <c r="Y1167" s="5"/>
      <c r="Z1167" s="4" t="s">
        <v>25</v>
      </c>
      <c r="AA1167" s="107">
        <v>42705</v>
      </c>
      <c r="AB1167" s="107">
        <v>42639</v>
      </c>
      <c r="AC1167" s="4" t="s">
        <v>26</v>
      </c>
      <c r="AD1167" s="4" t="s">
        <v>6014</v>
      </c>
    </row>
    <row r="1168" spans="1:30" ht="120.75" x14ac:dyDescent="0.25">
      <c r="A1168" s="6">
        <v>2233046</v>
      </c>
      <c r="B1168" s="7" t="s">
        <v>2598</v>
      </c>
      <c r="C1168" s="7" t="s">
        <v>2599</v>
      </c>
      <c r="D1168" s="8" t="s">
        <v>6015</v>
      </c>
      <c r="E1168" s="7" t="s">
        <v>6016</v>
      </c>
      <c r="F1168" s="7"/>
      <c r="G1168" s="7" t="s">
        <v>3954</v>
      </c>
      <c r="H1168" s="7" t="s">
        <v>22</v>
      </c>
      <c r="I1168" s="7" t="s">
        <v>3955</v>
      </c>
      <c r="J1168" s="7" t="s">
        <v>21</v>
      </c>
      <c r="K1168" s="10">
        <v>50</v>
      </c>
      <c r="L1168" s="8"/>
      <c r="M1168" s="8"/>
      <c r="N1168" s="8">
        <v>0.39</v>
      </c>
      <c r="O1168" s="8">
        <v>0.15</v>
      </c>
      <c r="P1168" s="105">
        <v>10</v>
      </c>
      <c r="Q1168" s="8"/>
      <c r="R1168" s="8"/>
      <c r="S1168" s="8"/>
      <c r="T1168" s="7"/>
      <c r="U1168" s="4"/>
      <c r="V1168" s="5"/>
      <c r="W1168" s="5"/>
      <c r="X1168" s="5"/>
      <c r="Y1168" s="5"/>
      <c r="Z1168" s="4" t="s">
        <v>25</v>
      </c>
      <c r="AA1168" s="107">
        <v>40969</v>
      </c>
      <c r="AB1168" s="107">
        <v>42047</v>
      </c>
      <c r="AC1168" s="4" t="s">
        <v>26</v>
      </c>
      <c r="AD1168" s="4" t="s">
        <v>6017</v>
      </c>
    </row>
    <row r="1169" spans="1:30" ht="120.75" x14ac:dyDescent="0.25">
      <c r="A1169" s="3">
        <v>2277187</v>
      </c>
      <c r="B1169" s="4" t="s">
        <v>2598</v>
      </c>
      <c r="C1169" s="4" t="s">
        <v>2599</v>
      </c>
      <c r="D1169" s="4" t="s">
        <v>2619</v>
      </c>
      <c r="E1169" s="4" t="s">
        <v>2620</v>
      </c>
      <c r="F1169" s="4" t="s">
        <v>2621</v>
      </c>
      <c r="G1169" s="4" t="s">
        <v>3954</v>
      </c>
      <c r="H1169" s="4" t="s">
        <v>22</v>
      </c>
      <c r="I1169" s="4" t="s">
        <v>3955</v>
      </c>
      <c r="J1169" s="4" t="s">
        <v>21</v>
      </c>
      <c r="K1169" s="9">
        <v>80</v>
      </c>
      <c r="L1169" s="5"/>
      <c r="M1169" s="5"/>
      <c r="N1169" s="5">
        <v>0.63</v>
      </c>
      <c r="O1169" s="5">
        <v>0.23</v>
      </c>
      <c r="P1169" s="106">
        <v>10</v>
      </c>
      <c r="Q1169" s="5"/>
      <c r="R1169" s="5"/>
      <c r="S1169" s="5"/>
      <c r="T1169" s="4"/>
      <c r="U1169" s="4"/>
      <c r="V1169" s="5"/>
      <c r="W1169" s="5"/>
      <c r="X1169" s="5"/>
      <c r="Y1169" s="5"/>
      <c r="Z1169" s="4" t="s">
        <v>25</v>
      </c>
      <c r="AA1169" s="107">
        <v>42675</v>
      </c>
      <c r="AB1169" s="107">
        <v>42611</v>
      </c>
      <c r="AC1169" s="4" t="s">
        <v>26</v>
      </c>
      <c r="AD1169" s="4" t="s">
        <v>6018</v>
      </c>
    </row>
    <row r="1170" spans="1:30" ht="120.75" x14ac:dyDescent="0.25">
      <c r="A1170" s="6">
        <v>2197662</v>
      </c>
      <c r="B1170" s="7" t="s">
        <v>2598</v>
      </c>
      <c r="C1170" s="7" t="s">
        <v>2599</v>
      </c>
      <c r="D1170" s="7" t="s">
        <v>6019</v>
      </c>
      <c r="E1170" s="7" t="s">
        <v>6020</v>
      </c>
      <c r="F1170" s="7" t="s">
        <v>6021</v>
      </c>
      <c r="G1170" s="7" t="s">
        <v>3954</v>
      </c>
      <c r="H1170" s="7" t="s">
        <v>22</v>
      </c>
      <c r="I1170" s="7" t="s">
        <v>3955</v>
      </c>
      <c r="J1170" s="7" t="s">
        <v>21</v>
      </c>
      <c r="K1170" s="10">
        <v>50</v>
      </c>
      <c r="L1170" s="8"/>
      <c r="M1170" s="8"/>
      <c r="N1170" s="8">
        <v>0.54</v>
      </c>
      <c r="O1170" s="8">
        <v>0.27</v>
      </c>
      <c r="P1170" s="105">
        <v>1</v>
      </c>
      <c r="Q1170" s="8"/>
      <c r="R1170" s="8"/>
      <c r="S1170" s="8"/>
      <c r="T1170" s="7"/>
      <c r="U1170" s="4"/>
      <c r="V1170" s="5"/>
      <c r="W1170" s="5"/>
      <c r="X1170" s="5"/>
      <c r="Y1170" s="5"/>
      <c r="Z1170" s="4" t="s">
        <v>3962</v>
      </c>
      <c r="AA1170" s="107">
        <v>40664</v>
      </c>
      <c r="AB1170" s="107">
        <v>41543</v>
      </c>
      <c r="AC1170" s="4" t="s">
        <v>26</v>
      </c>
      <c r="AD1170" s="4" t="s">
        <v>6022</v>
      </c>
    </row>
    <row r="1171" spans="1:30" ht="120.75" x14ac:dyDescent="0.25">
      <c r="A1171" s="3">
        <v>2207804</v>
      </c>
      <c r="B1171" s="4" t="s">
        <v>2598</v>
      </c>
      <c r="C1171" s="4" t="s">
        <v>2599</v>
      </c>
      <c r="D1171" s="5" t="s">
        <v>6023</v>
      </c>
      <c r="E1171" s="4" t="s">
        <v>6024</v>
      </c>
      <c r="F1171" s="4"/>
      <c r="G1171" s="4" t="s">
        <v>3954</v>
      </c>
      <c r="H1171" s="4" t="s">
        <v>22</v>
      </c>
      <c r="I1171" s="4" t="s">
        <v>3955</v>
      </c>
      <c r="J1171" s="4" t="s">
        <v>21</v>
      </c>
      <c r="K1171" s="9">
        <v>60</v>
      </c>
      <c r="L1171" s="5"/>
      <c r="M1171" s="5"/>
      <c r="N1171" s="5">
        <v>0.71</v>
      </c>
      <c r="O1171" s="5">
        <v>0.21</v>
      </c>
      <c r="P1171" s="106">
        <v>10</v>
      </c>
      <c r="Q1171" s="5"/>
      <c r="R1171" s="5"/>
      <c r="S1171" s="5"/>
      <c r="T1171" s="4"/>
      <c r="U1171" s="4"/>
      <c r="V1171" s="5"/>
      <c r="W1171" s="5"/>
      <c r="X1171" s="5"/>
      <c r="Y1171" s="5"/>
      <c r="Z1171" s="4" t="s">
        <v>25</v>
      </c>
      <c r="AA1171" s="107">
        <v>41760</v>
      </c>
      <c r="AB1171" s="107">
        <v>41732</v>
      </c>
      <c r="AC1171" s="4" t="s">
        <v>26</v>
      </c>
      <c r="AD1171" s="4" t="s">
        <v>6025</v>
      </c>
    </row>
    <row r="1172" spans="1:30" ht="120.75" x14ac:dyDescent="0.25">
      <c r="A1172" s="6">
        <v>2257959</v>
      </c>
      <c r="B1172" s="7" t="s">
        <v>2598</v>
      </c>
      <c r="C1172" s="7" t="s">
        <v>2599</v>
      </c>
      <c r="D1172" s="7" t="s">
        <v>2622</v>
      </c>
      <c r="E1172" s="7" t="s">
        <v>2623</v>
      </c>
      <c r="F1172" s="7"/>
      <c r="G1172" s="7" t="s">
        <v>3954</v>
      </c>
      <c r="H1172" s="7" t="s">
        <v>22</v>
      </c>
      <c r="I1172" s="7" t="s">
        <v>3955</v>
      </c>
      <c r="J1172" s="7" t="s">
        <v>21</v>
      </c>
      <c r="K1172" s="10">
        <v>60</v>
      </c>
      <c r="L1172" s="8"/>
      <c r="M1172" s="8"/>
      <c r="N1172" s="8">
        <v>0.42</v>
      </c>
      <c r="O1172" s="8">
        <v>0.16</v>
      </c>
      <c r="P1172" s="105">
        <v>10</v>
      </c>
      <c r="Q1172" s="8"/>
      <c r="R1172" s="8"/>
      <c r="S1172" s="8"/>
      <c r="T1172" s="7"/>
      <c r="U1172" s="4"/>
      <c r="V1172" s="5"/>
      <c r="W1172" s="5"/>
      <c r="X1172" s="5"/>
      <c r="Y1172" s="5"/>
      <c r="Z1172" s="4" t="s">
        <v>25</v>
      </c>
      <c r="AA1172" s="107">
        <v>42583</v>
      </c>
      <c r="AB1172" s="107">
        <v>42404</v>
      </c>
      <c r="AC1172" s="4" t="s">
        <v>26</v>
      </c>
      <c r="AD1172" s="4" t="s">
        <v>6026</v>
      </c>
    </row>
    <row r="1173" spans="1:30" ht="168.75" x14ac:dyDescent="0.25">
      <c r="A1173" s="3">
        <v>2285560</v>
      </c>
      <c r="B1173" s="4" t="s">
        <v>2598</v>
      </c>
      <c r="C1173" s="4" t="s">
        <v>2599</v>
      </c>
      <c r="D1173" s="4" t="s">
        <v>2624</v>
      </c>
      <c r="E1173" s="4" t="s">
        <v>2625</v>
      </c>
      <c r="F1173" s="4" t="s">
        <v>2626</v>
      </c>
      <c r="G1173" s="4" t="s">
        <v>3954</v>
      </c>
      <c r="H1173" s="4" t="s">
        <v>22</v>
      </c>
      <c r="I1173" s="4" t="s">
        <v>3955</v>
      </c>
      <c r="J1173" s="4" t="s">
        <v>21</v>
      </c>
      <c r="K1173" s="9">
        <v>160</v>
      </c>
      <c r="L1173" s="5"/>
      <c r="M1173" s="5"/>
      <c r="N1173" s="5">
        <v>0.28999999999999998</v>
      </c>
      <c r="O1173" s="5">
        <v>0.03</v>
      </c>
      <c r="P1173" s="106">
        <v>10</v>
      </c>
      <c r="Q1173" s="5"/>
      <c r="R1173" s="5"/>
      <c r="S1173" s="5"/>
      <c r="T1173" s="4"/>
      <c r="U1173" s="4"/>
      <c r="V1173" s="5"/>
      <c r="W1173" s="5"/>
      <c r="X1173" s="5"/>
      <c r="Y1173" s="5"/>
      <c r="Z1173" s="4" t="s">
        <v>25</v>
      </c>
      <c r="AA1173" s="107">
        <v>42887</v>
      </c>
      <c r="AB1173" s="107">
        <v>42709</v>
      </c>
      <c r="AC1173" s="4" t="s">
        <v>26</v>
      </c>
      <c r="AD1173" s="4" t="s">
        <v>6027</v>
      </c>
    </row>
    <row r="1174" spans="1:30" ht="120.75" x14ac:dyDescent="0.25">
      <c r="A1174" s="6">
        <v>2199933</v>
      </c>
      <c r="B1174" s="7" t="s">
        <v>2598</v>
      </c>
      <c r="C1174" s="7" t="s">
        <v>2599</v>
      </c>
      <c r="D1174" s="7" t="s">
        <v>6028</v>
      </c>
      <c r="E1174" s="7" t="s">
        <v>6029</v>
      </c>
      <c r="F1174" s="7"/>
      <c r="G1174" s="7" t="s">
        <v>3954</v>
      </c>
      <c r="H1174" s="7" t="s">
        <v>22</v>
      </c>
      <c r="I1174" s="7" t="s">
        <v>3955</v>
      </c>
      <c r="J1174" s="7" t="s">
        <v>21</v>
      </c>
      <c r="K1174" s="10">
        <v>40</v>
      </c>
      <c r="L1174" s="8"/>
      <c r="M1174" s="8"/>
      <c r="N1174" s="8">
        <v>0.92</v>
      </c>
      <c r="O1174" s="8">
        <v>0.21</v>
      </c>
      <c r="P1174" s="105">
        <v>10</v>
      </c>
      <c r="Q1174" s="8"/>
      <c r="R1174" s="8"/>
      <c r="S1174" s="8"/>
      <c r="T1174" s="7"/>
      <c r="U1174" s="4"/>
      <c r="V1174" s="5"/>
      <c r="W1174" s="5"/>
      <c r="X1174" s="5"/>
      <c r="Y1174" s="5"/>
      <c r="Z1174" s="4" t="s">
        <v>25</v>
      </c>
      <c r="AA1174" s="107">
        <v>41122</v>
      </c>
      <c r="AB1174" s="107">
        <v>41647</v>
      </c>
      <c r="AC1174" s="4" t="s">
        <v>26</v>
      </c>
      <c r="AD1174" s="4" t="s">
        <v>6030</v>
      </c>
    </row>
    <row r="1175" spans="1:30" ht="288.75" x14ac:dyDescent="0.25">
      <c r="A1175" s="3">
        <v>2308841</v>
      </c>
      <c r="B1175" s="4" t="s">
        <v>2598</v>
      </c>
      <c r="C1175" s="4" t="s">
        <v>2599</v>
      </c>
      <c r="D1175" s="4" t="s">
        <v>6031</v>
      </c>
      <c r="E1175" s="4" t="s">
        <v>6032</v>
      </c>
      <c r="F1175" s="4" t="s">
        <v>6033</v>
      </c>
      <c r="G1175" s="4" t="s">
        <v>3954</v>
      </c>
      <c r="H1175" s="4" t="s">
        <v>22</v>
      </c>
      <c r="I1175" s="4" t="s">
        <v>3955</v>
      </c>
      <c r="J1175" s="4" t="s">
        <v>21</v>
      </c>
      <c r="K1175" s="9">
        <v>30</v>
      </c>
      <c r="L1175" s="5"/>
      <c r="M1175" s="5"/>
      <c r="N1175" s="5">
        <v>0.3</v>
      </c>
      <c r="O1175" s="5">
        <v>0.05</v>
      </c>
      <c r="P1175" s="106">
        <v>10</v>
      </c>
      <c r="Q1175" s="5"/>
      <c r="R1175" s="5"/>
      <c r="S1175" s="5"/>
      <c r="T1175" s="4"/>
      <c r="U1175" s="4"/>
      <c r="V1175" s="5"/>
      <c r="W1175" s="5"/>
      <c r="X1175" s="5"/>
      <c r="Y1175" s="5"/>
      <c r="Z1175" s="4" t="s">
        <v>25</v>
      </c>
      <c r="AA1175" s="107">
        <v>43221</v>
      </c>
      <c r="AB1175" s="107">
        <v>43108</v>
      </c>
      <c r="AC1175" s="4" t="s">
        <v>26</v>
      </c>
      <c r="AD1175" s="4" t="s">
        <v>6034</v>
      </c>
    </row>
    <row r="1176" spans="1:30" ht="120.75" x14ac:dyDescent="0.25">
      <c r="A1176" s="6">
        <v>2266663</v>
      </c>
      <c r="B1176" s="7" t="s">
        <v>2598</v>
      </c>
      <c r="C1176" s="7" t="s">
        <v>2599</v>
      </c>
      <c r="D1176" s="7" t="s">
        <v>2627</v>
      </c>
      <c r="E1176" s="7" t="s">
        <v>2628</v>
      </c>
      <c r="F1176" s="7"/>
      <c r="G1176" s="7" t="s">
        <v>3954</v>
      </c>
      <c r="H1176" s="7" t="s">
        <v>22</v>
      </c>
      <c r="I1176" s="7" t="s">
        <v>3955</v>
      </c>
      <c r="J1176" s="7" t="s">
        <v>21</v>
      </c>
      <c r="K1176" s="10">
        <v>60</v>
      </c>
      <c r="L1176" s="8"/>
      <c r="M1176" s="8"/>
      <c r="N1176" s="8">
        <v>0.45</v>
      </c>
      <c r="O1176" s="8">
        <v>0.15</v>
      </c>
      <c r="P1176" s="105">
        <v>10</v>
      </c>
      <c r="Q1176" s="8"/>
      <c r="R1176" s="8"/>
      <c r="S1176" s="8"/>
      <c r="T1176" s="7"/>
      <c r="U1176" s="4"/>
      <c r="V1176" s="5"/>
      <c r="W1176" s="5"/>
      <c r="X1176" s="5"/>
      <c r="Y1176" s="5"/>
      <c r="Z1176" s="4" t="s">
        <v>25</v>
      </c>
      <c r="AA1176" s="107">
        <v>42401</v>
      </c>
      <c r="AB1176" s="107">
        <v>42494</v>
      </c>
      <c r="AC1176" s="4" t="s">
        <v>26</v>
      </c>
      <c r="AD1176" s="4" t="s">
        <v>6035</v>
      </c>
    </row>
    <row r="1177" spans="1:30" ht="120.75" x14ac:dyDescent="0.25">
      <c r="A1177" s="3">
        <v>2197663</v>
      </c>
      <c r="B1177" s="4" t="s">
        <v>2598</v>
      </c>
      <c r="C1177" s="4" t="s">
        <v>2599</v>
      </c>
      <c r="D1177" s="4" t="s">
        <v>6036</v>
      </c>
      <c r="E1177" s="4" t="s">
        <v>6037</v>
      </c>
      <c r="F1177" s="4" t="s">
        <v>6038</v>
      </c>
      <c r="G1177" s="4" t="s">
        <v>3954</v>
      </c>
      <c r="H1177" s="4" t="s">
        <v>22</v>
      </c>
      <c r="I1177" s="4" t="s">
        <v>3955</v>
      </c>
      <c r="J1177" s="4" t="s">
        <v>21</v>
      </c>
      <c r="K1177" s="9">
        <v>40</v>
      </c>
      <c r="L1177" s="5"/>
      <c r="M1177" s="5"/>
      <c r="N1177" s="5">
        <v>0.51</v>
      </c>
      <c r="O1177" s="5">
        <v>0.24</v>
      </c>
      <c r="P1177" s="106">
        <v>10</v>
      </c>
      <c r="Q1177" s="5"/>
      <c r="R1177" s="5"/>
      <c r="S1177" s="5"/>
      <c r="T1177" s="4"/>
      <c r="U1177" s="4"/>
      <c r="V1177" s="5"/>
      <c r="W1177" s="5"/>
      <c r="X1177" s="5"/>
      <c r="Y1177" s="5"/>
      <c r="Z1177" s="4" t="s">
        <v>3962</v>
      </c>
      <c r="AA1177" s="107">
        <v>40842</v>
      </c>
      <c r="AB1177" s="107">
        <v>41610</v>
      </c>
      <c r="AC1177" s="4" t="s">
        <v>26</v>
      </c>
      <c r="AD1177" s="4" t="s">
        <v>6039</v>
      </c>
    </row>
    <row r="1178" spans="1:30" ht="156.75" x14ac:dyDescent="0.25">
      <c r="A1178" s="6">
        <v>2205065</v>
      </c>
      <c r="B1178" s="7" t="s">
        <v>2598</v>
      </c>
      <c r="C1178" s="7" t="s">
        <v>2599</v>
      </c>
      <c r="D1178" s="8" t="s">
        <v>6040</v>
      </c>
      <c r="E1178" s="7" t="s">
        <v>2629</v>
      </c>
      <c r="F1178" s="7"/>
      <c r="G1178" s="7" t="s">
        <v>3954</v>
      </c>
      <c r="H1178" s="7" t="s">
        <v>22</v>
      </c>
      <c r="I1178" s="7" t="s">
        <v>3955</v>
      </c>
      <c r="J1178" s="7" t="s">
        <v>21</v>
      </c>
      <c r="K1178" s="10">
        <v>80</v>
      </c>
      <c r="L1178" s="8"/>
      <c r="M1178" s="8"/>
      <c r="N1178" s="8">
        <v>0.63</v>
      </c>
      <c r="O1178" s="8">
        <v>0.24</v>
      </c>
      <c r="P1178" s="105">
        <v>10</v>
      </c>
      <c r="Q1178" s="8"/>
      <c r="R1178" s="8"/>
      <c r="S1178" s="8"/>
      <c r="T1178" s="7"/>
      <c r="U1178" s="4"/>
      <c r="V1178" s="5"/>
      <c r="W1178" s="5"/>
      <c r="X1178" s="5"/>
      <c r="Y1178" s="5"/>
      <c r="Z1178" s="4" t="s">
        <v>25</v>
      </c>
      <c r="AA1178" s="107">
        <v>41744</v>
      </c>
      <c r="AB1178" s="107">
        <v>41696</v>
      </c>
      <c r="AC1178" s="4" t="s">
        <v>26</v>
      </c>
      <c r="AD1178" s="4" t="s">
        <v>6041</v>
      </c>
    </row>
    <row r="1179" spans="1:30" ht="120.75" x14ac:dyDescent="0.25">
      <c r="A1179" s="3">
        <v>2199935</v>
      </c>
      <c r="B1179" s="4" t="s">
        <v>2598</v>
      </c>
      <c r="C1179" s="4" t="s">
        <v>2599</v>
      </c>
      <c r="D1179" s="4" t="s">
        <v>6042</v>
      </c>
      <c r="E1179" s="4" t="s">
        <v>6043</v>
      </c>
      <c r="F1179" s="4"/>
      <c r="G1179" s="4" t="s">
        <v>3954</v>
      </c>
      <c r="H1179" s="4" t="s">
        <v>22</v>
      </c>
      <c r="I1179" s="4" t="s">
        <v>3955</v>
      </c>
      <c r="J1179" s="4" t="s">
        <v>21</v>
      </c>
      <c r="K1179" s="9">
        <v>12</v>
      </c>
      <c r="L1179" s="5"/>
      <c r="M1179" s="5"/>
      <c r="N1179" s="5">
        <v>0.48</v>
      </c>
      <c r="O1179" s="5">
        <v>0.11</v>
      </c>
      <c r="P1179" s="106">
        <v>0</v>
      </c>
      <c r="Q1179" s="5"/>
      <c r="R1179" s="5"/>
      <c r="S1179" s="5"/>
      <c r="T1179" s="4"/>
      <c r="U1179" s="4"/>
      <c r="V1179" s="5"/>
      <c r="W1179" s="5"/>
      <c r="X1179" s="5"/>
      <c r="Y1179" s="5"/>
      <c r="Z1179" s="4" t="s">
        <v>25</v>
      </c>
      <c r="AA1179" s="107">
        <v>40269</v>
      </c>
      <c r="AB1179" s="107">
        <v>41647</v>
      </c>
      <c r="AC1179" s="4" t="s">
        <v>26</v>
      </c>
      <c r="AD1179" s="4" t="s">
        <v>6044</v>
      </c>
    </row>
    <row r="1180" spans="1:30" ht="120.75" x14ac:dyDescent="0.25">
      <c r="A1180" s="6">
        <v>2191393</v>
      </c>
      <c r="B1180" s="7" t="s">
        <v>2598</v>
      </c>
      <c r="C1180" s="7" t="s">
        <v>2599</v>
      </c>
      <c r="D1180" s="7" t="s">
        <v>6045</v>
      </c>
      <c r="E1180" s="7" t="s">
        <v>6046</v>
      </c>
      <c r="F1180" s="7" t="s">
        <v>6047</v>
      </c>
      <c r="G1180" s="7" t="s">
        <v>3954</v>
      </c>
      <c r="H1180" s="7" t="s">
        <v>22</v>
      </c>
      <c r="I1180" s="7" t="s">
        <v>3955</v>
      </c>
      <c r="J1180" s="7" t="s">
        <v>21</v>
      </c>
      <c r="K1180" s="10">
        <v>160</v>
      </c>
      <c r="L1180" s="8"/>
      <c r="M1180" s="8"/>
      <c r="N1180" s="8">
        <v>0.48</v>
      </c>
      <c r="O1180" s="8">
        <v>0.22</v>
      </c>
      <c r="P1180" s="105">
        <v>10</v>
      </c>
      <c r="Q1180" s="8"/>
      <c r="R1180" s="8"/>
      <c r="S1180" s="8"/>
      <c r="T1180" s="7"/>
      <c r="U1180" s="4"/>
      <c r="V1180" s="5"/>
      <c r="W1180" s="5"/>
      <c r="X1180" s="5"/>
      <c r="Y1180" s="5"/>
      <c r="Z1180" s="4" t="s">
        <v>25</v>
      </c>
      <c r="AA1180" s="107">
        <v>41334</v>
      </c>
      <c r="AB1180" s="107">
        <v>41533</v>
      </c>
      <c r="AC1180" s="4" t="s">
        <v>26</v>
      </c>
      <c r="AD1180" s="4" t="s">
        <v>6048</v>
      </c>
    </row>
    <row r="1181" spans="1:30" ht="120.75" x14ac:dyDescent="0.25">
      <c r="A1181" s="3">
        <v>2269422</v>
      </c>
      <c r="B1181" s="4" t="s">
        <v>2598</v>
      </c>
      <c r="C1181" s="4" t="s">
        <v>2599</v>
      </c>
      <c r="D1181" s="4" t="s">
        <v>2630</v>
      </c>
      <c r="E1181" s="4" t="s">
        <v>2631</v>
      </c>
      <c r="F1181" s="4"/>
      <c r="G1181" s="4" t="s">
        <v>3954</v>
      </c>
      <c r="H1181" s="4" t="s">
        <v>22</v>
      </c>
      <c r="I1181" s="4" t="s">
        <v>3955</v>
      </c>
      <c r="J1181" s="4" t="s">
        <v>21</v>
      </c>
      <c r="K1181" s="9">
        <v>10</v>
      </c>
      <c r="L1181" s="5"/>
      <c r="M1181" s="5"/>
      <c r="N1181" s="5">
        <v>2.71</v>
      </c>
      <c r="O1181" s="5">
        <v>0.06</v>
      </c>
      <c r="P1181" s="106">
        <v>0</v>
      </c>
      <c r="Q1181" s="5"/>
      <c r="R1181" s="5"/>
      <c r="S1181" s="5"/>
      <c r="T1181" s="4"/>
      <c r="U1181" s="4"/>
      <c r="V1181" s="5"/>
      <c r="W1181" s="5"/>
      <c r="X1181" s="5"/>
      <c r="Y1181" s="5"/>
      <c r="Z1181" s="4" t="s">
        <v>25</v>
      </c>
      <c r="AA1181" s="107">
        <v>42401</v>
      </c>
      <c r="AB1181" s="107">
        <v>42529</v>
      </c>
      <c r="AC1181" s="4" t="s">
        <v>26</v>
      </c>
      <c r="AD1181" s="4" t="s">
        <v>6049</v>
      </c>
    </row>
    <row r="1182" spans="1:30" ht="156.75" x14ac:dyDescent="0.25">
      <c r="A1182" s="6">
        <v>2283997</v>
      </c>
      <c r="B1182" s="7" t="s">
        <v>2632</v>
      </c>
      <c r="C1182" s="7" t="s">
        <v>2633</v>
      </c>
      <c r="D1182" s="7" t="s">
        <v>2634</v>
      </c>
      <c r="E1182" s="7" t="s">
        <v>2634</v>
      </c>
      <c r="F1182" s="7" t="s">
        <v>2635</v>
      </c>
      <c r="G1182" s="7" t="s">
        <v>29</v>
      </c>
      <c r="H1182" s="7" t="s">
        <v>27</v>
      </c>
      <c r="I1182" s="7" t="s">
        <v>3981</v>
      </c>
      <c r="J1182" s="7" t="s">
        <v>28</v>
      </c>
      <c r="K1182" s="10">
        <v>45</v>
      </c>
      <c r="L1182" s="8"/>
      <c r="M1182" s="8"/>
      <c r="N1182" s="8">
        <v>3.6</v>
      </c>
      <c r="O1182" s="8">
        <v>0.01</v>
      </c>
      <c r="P1182" s="105">
        <v>1</v>
      </c>
      <c r="Q1182" s="8"/>
      <c r="R1182" s="8"/>
      <c r="S1182" s="8"/>
      <c r="T1182" s="7"/>
      <c r="U1182" s="4"/>
      <c r="V1182" s="5"/>
      <c r="W1182" s="5"/>
      <c r="X1182" s="5"/>
      <c r="Y1182" s="5"/>
      <c r="Z1182" s="4" t="s">
        <v>30</v>
      </c>
      <c r="AA1182" s="107">
        <v>42597</v>
      </c>
      <c r="AB1182" s="107">
        <v>42682</v>
      </c>
      <c r="AC1182" s="4" t="s">
        <v>26</v>
      </c>
      <c r="AD1182" s="4" t="s">
        <v>6050</v>
      </c>
    </row>
    <row r="1183" spans="1:30" ht="120.75" x14ac:dyDescent="0.25">
      <c r="A1183" s="3">
        <v>2284415</v>
      </c>
      <c r="B1183" s="4" t="s">
        <v>2632</v>
      </c>
      <c r="C1183" s="4" t="s">
        <v>2633</v>
      </c>
      <c r="D1183" s="4" t="s">
        <v>6051</v>
      </c>
      <c r="E1183" s="4" t="s">
        <v>6051</v>
      </c>
      <c r="F1183" s="4"/>
      <c r="G1183" s="4" t="s">
        <v>29</v>
      </c>
      <c r="H1183" s="4" t="s">
        <v>27</v>
      </c>
      <c r="I1183" s="4" t="s">
        <v>3357</v>
      </c>
      <c r="J1183" s="4" t="s">
        <v>28</v>
      </c>
      <c r="K1183" s="9">
        <v>15</v>
      </c>
      <c r="L1183" s="5"/>
      <c r="M1183" s="5"/>
      <c r="N1183" s="5"/>
      <c r="O1183" s="5"/>
      <c r="P1183" s="106">
        <v>0</v>
      </c>
      <c r="Q1183" s="5"/>
      <c r="R1183" s="5"/>
      <c r="S1183" s="5"/>
      <c r="T1183" s="4"/>
      <c r="U1183" s="4"/>
      <c r="V1183" s="5"/>
      <c r="W1183" s="5"/>
      <c r="X1183" s="5"/>
      <c r="Y1183" s="5"/>
      <c r="Z1183" s="4" t="s">
        <v>33</v>
      </c>
      <c r="AA1183" s="107">
        <v>42681</v>
      </c>
      <c r="AB1183" s="107">
        <v>42690</v>
      </c>
      <c r="AC1183" s="4" t="s">
        <v>26</v>
      </c>
      <c r="AD1183" s="4" t="s">
        <v>6052</v>
      </c>
    </row>
    <row r="1184" spans="1:30" ht="120.75" x14ac:dyDescent="0.25">
      <c r="A1184" s="6">
        <v>2294749</v>
      </c>
      <c r="B1184" s="7" t="s">
        <v>2632</v>
      </c>
      <c r="C1184" s="7" t="s">
        <v>2633</v>
      </c>
      <c r="D1184" s="7" t="s">
        <v>6053</v>
      </c>
      <c r="E1184" s="7" t="s">
        <v>6053</v>
      </c>
      <c r="F1184" s="7"/>
      <c r="G1184" s="7" t="s">
        <v>29</v>
      </c>
      <c r="H1184" s="7" t="s">
        <v>27</v>
      </c>
      <c r="I1184" s="7" t="s">
        <v>3981</v>
      </c>
      <c r="J1184" s="7" t="s">
        <v>28</v>
      </c>
      <c r="K1184" s="10">
        <v>6</v>
      </c>
      <c r="L1184" s="8"/>
      <c r="M1184" s="8"/>
      <c r="N1184" s="8"/>
      <c r="O1184" s="8"/>
      <c r="P1184" s="105">
        <v>0</v>
      </c>
      <c r="Q1184" s="8"/>
      <c r="R1184" s="8"/>
      <c r="S1184" s="8"/>
      <c r="T1184" s="7"/>
      <c r="U1184" s="4"/>
      <c r="V1184" s="5"/>
      <c r="W1184" s="5"/>
      <c r="X1184" s="5"/>
      <c r="Y1184" s="5"/>
      <c r="Z1184" s="4" t="s">
        <v>31</v>
      </c>
      <c r="AA1184" s="107">
        <v>43101</v>
      </c>
      <c r="AB1184" s="107">
        <v>42837</v>
      </c>
      <c r="AC1184" s="4" t="s">
        <v>26</v>
      </c>
      <c r="AD1184" s="4" t="s">
        <v>6054</v>
      </c>
    </row>
    <row r="1185" spans="1:30" ht="156.75" x14ac:dyDescent="0.25">
      <c r="A1185" s="3">
        <v>2242991</v>
      </c>
      <c r="B1185" s="4" t="s">
        <v>2632</v>
      </c>
      <c r="C1185" s="4" t="s">
        <v>2633</v>
      </c>
      <c r="D1185" s="4" t="s">
        <v>2636</v>
      </c>
      <c r="E1185" s="4" t="s">
        <v>2637</v>
      </c>
      <c r="F1185" s="4"/>
      <c r="G1185" s="4" t="s">
        <v>29</v>
      </c>
      <c r="H1185" s="4" t="s">
        <v>27</v>
      </c>
      <c r="I1185" s="4" t="s">
        <v>3981</v>
      </c>
      <c r="J1185" s="4" t="s">
        <v>28</v>
      </c>
      <c r="K1185" s="9">
        <v>35</v>
      </c>
      <c r="L1185" s="5"/>
      <c r="M1185" s="5"/>
      <c r="N1185" s="5">
        <v>4.38</v>
      </c>
      <c r="O1185" s="5"/>
      <c r="P1185" s="106">
        <v>5</v>
      </c>
      <c r="Q1185" s="5"/>
      <c r="R1185" s="5"/>
      <c r="S1185" s="5"/>
      <c r="T1185" s="4"/>
      <c r="U1185" s="4"/>
      <c r="V1185" s="5"/>
      <c r="W1185" s="5"/>
      <c r="X1185" s="5"/>
      <c r="Y1185" s="5"/>
      <c r="Z1185" s="4" t="s">
        <v>30</v>
      </c>
      <c r="AA1185" s="107">
        <v>41988</v>
      </c>
      <c r="AB1185" s="107">
        <v>42194</v>
      </c>
      <c r="AC1185" s="4" t="s">
        <v>26</v>
      </c>
      <c r="AD1185" s="4" t="s">
        <v>6055</v>
      </c>
    </row>
    <row r="1186" spans="1:30" ht="156.75" x14ac:dyDescent="0.25">
      <c r="A1186" s="6">
        <v>2242992</v>
      </c>
      <c r="B1186" s="7" t="s">
        <v>2632</v>
      </c>
      <c r="C1186" s="7" t="s">
        <v>2633</v>
      </c>
      <c r="D1186" s="7" t="s">
        <v>2638</v>
      </c>
      <c r="E1186" s="7" t="s">
        <v>2639</v>
      </c>
      <c r="F1186" s="7"/>
      <c r="G1186" s="7" t="s">
        <v>29</v>
      </c>
      <c r="H1186" s="7" t="s">
        <v>27</v>
      </c>
      <c r="I1186" s="7" t="s">
        <v>3981</v>
      </c>
      <c r="J1186" s="7" t="s">
        <v>28</v>
      </c>
      <c r="K1186" s="10">
        <v>45</v>
      </c>
      <c r="L1186" s="8"/>
      <c r="M1186" s="8"/>
      <c r="N1186" s="8">
        <v>4.38</v>
      </c>
      <c r="O1186" s="8"/>
      <c r="P1186" s="105">
        <v>5</v>
      </c>
      <c r="Q1186" s="8"/>
      <c r="R1186" s="8"/>
      <c r="S1186" s="8"/>
      <c r="T1186" s="7"/>
      <c r="U1186" s="4"/>
      <c r="V1186" s="5"/>
      <c r="W1186" s="5"/>
      <c r="X1186" s="5"/>
      <c r="Y1186" s="5"/>
      <c r="Z1186" s="4" t="s">
        <v>30</v>
      </c>
      <c r="AA1186" s="107">
        <v>41988</v>
      </c>
      <c r="AB1186" s="107">
        <v>42194</v>
      </c>
      <c r="AC1186" s="4" t="s">
        <v>26</v>
      </c>
      <c r="AD1186" s="4" t="s">
        <v>6056</v>
      </c>
    </row>
    <row r="1187" spans="1:30" ht="156.75" x14ac:dyDescent="0.25">
      <c r="A1187" s="3">
        <v>2242993</v>
      </c>
      <c r="B1187" s="4" t="s">
        <v>2632</v>
      </c>
      <c r="C1187" s="4" t="s">
        <v>2633</v>
      </c>
      <c r="D1187" s="4" t="s">
        <v>2638</v>
      </c>
      <c r="E1187" s="4" t="s">
        <v>2640</v>
      </c>
      <c r="F1187" s="4"/>
      <c r="G1187" s="4" t="s">
        <v>29</v>
      </c>
      <c r="H1187" s="4" t="s">
        <v>27</v>
      </c>
      <c r="I1187" s="4" t="s">
        <v>3981</v>
      </c>
      <c r="J1187" s="4" t="s">
        <v>28</v>
      </c>
      <c r="K1187" s="9">
        <v>50</v>
      </c>
      <c r="L1187" s="5"/>
      <c r="M1187" s="5"/>
      <c r="N1187" s="5">
        <v>4.38</v>
      </c>
      <c r="O1187" s="5"/>
      <c r="P1187" s="106">
        <v>5</v>
      </c>
      <c r="Q1187" s="5"/>
      <c r="R1187" s="5"/>
      <c r="S1187" s="5"/>
      <c r="T1187" s="4"/>
      <c r="U1187" s="4"/>
      <c r="V1187" s="5"/>
      <c r="W1187" s="5"/>
      <c r="X1187" s="5"/>
      <c r="Y1187" s="5"/>
      <c r="Z1187" s="4" t="s">
        <v>30</v>
      </c>
      <c r="AA1187" s="107">
        <v>41988</v>
      </c>
      <c r="AB1187" s="107">
        <v>42194</v>
      </c>
      <c r="AC1187" s="4" t="s">
        <v>26</v>
      </c>
      <c r="AD1187" s="4" t="s">
        <v>6057</v>
      </c>
    </row>
    <row r="1188" spans="1:30" ht="264.75" x14ac:dyDescent="0.25">
      <c r="A1188" s="3">
        <v>2252977</v>
      </c>
      <c r="B1188" s="4" t="s">
        <v>1024</v>
      </c>
      <c r="C1188" s="4" t="s">
        <v>1025</v>
      </c>
      <c r="D1188" s="4" t="s">
        <v>2641</v>
      </c>
      <c r="E1188" s="4" t="s">
        <v>2641</v>
      </c>
      <c r="F1188" s="4"/>
      <c r="G1188" s="4" t="s">
        <v>4268</v>
      </c>
      <c r="H1188" s="4" t="s">
        <v>3426</v>
      </c>
      <c r="I1188" s="4" t="s">
        <v>4269</v>
      </c>
      <c r="J1188" s="4" t="s">
        <v>21</v>
      </c>
      <c r="K1188" s="9">
        <v>30</v>
      </c>
      <c r="L1188" s="5"/>
      <c r="M1188" s="5"/>
      <c r="N1188" s="5">
        <v>0.84</v>
      </c>
      <c r="O1188" s="5">
        <v>0.28000000000000003</v>
      </c>
      <c r="P1188" s="106">
        <v>14</v>
      </c>
      <c r="Q1188" s="5"/>
      <c r="R1188" s="5"/>
      <c r="S1188" s="5"/>
      <c r="T1188" s="4"/>
      <c r="U1188" s="4"/>
      <c r="V1188" s="5"/>
      <c r="W1188" s="5"/>
      <c r="X1188" s="5"/>
      <c r="Y1188" s="5"/>
      <c r="Z1188" s="4" t="s">
        <v>6058</v>
      </c>
      <c r="AA1188" s="107">
        <v>42461</v>
      </c>
      <c r="AB1188" s="107">
        <v>42324</v>
      </c>
      <c r="AC1188" s="4" t="s">
        <v>45</v>
      </c>
      <c r="AD1188" s="4" t="s">
        <v>6059</v>
      </c>
    </row>
    <row r="1189" spans="1:30" ht="264.75" x14ac:dyDescent="0.25">
      <c r="A1189" s="6">
        <v>2256287</v>
      </c>
      <c r="B1189" s="7" t="s">
        <v>1024</v>
      </c>
      <c r="C1189" s="7" t="s">
        <v>1025</v>
      </c>
      <c r="D1189" s="7" t="s">
        <v>2642</v>
      </c>
      <c r="E1189" s="7" t="s">
        <v>2642</v>
      </c>
      <c r="F1189" s="7"/>
      <c r="G1189" s="7" t="s">
        <v>4268</v>
      </c>
      <c r="H1189" s="7" t="s">
        <v>3426</v>
      </c>
      <c r="I1189" s="7" t="s">
        <v>32</v>
      </c>
      <c r="J1189" s="7" t="s">
        <v>28</v>
      </c>
      <c r="K1189" s="10">
        <v>48</v>
      </c>
      <c r="L1189" s="8"/>
      <c r="M1189" s="8"/>
      <c r="N1189" s="8">
        <v>0.76</v>
      </c>
      <c r="O1189" s="8">
        <v>0.19</v>
      </c>
      <c r="P1189" s="105">
        <v>14</v>
      </c>
      <c r="Q1189" s="8"/>
      <c r="R1189" s="8"/>
      <c r="S1189" s="8"/>
      <c r="T1189" s="7"/>
      <c r="U1189" s="4"/>
      <c r="V1189" s="5"/>
      <c r="W1189" s="5"/>
      <c r="X1189" s="5"/>
      <c r="Y1189" s="5"/>
      <c r="Z1189" s="4" t="s">
        <v>6058</v>
      </c>
      <c r="AA1189" s="107">
        <v>42461</v>
      </c>
      <c r="AB1189" s="107">
        <v>42375</v>
      </c>
      <c r="AC1189" s="4" t="s">
        <v>45</v>
      </c>
      <c r="AD1189" s="4" t="s">
        <v>6060</v>
      </c>
    </row>
    <row r="1190" spans="1:30" ht="264.75" x14ac:dyDescent="0.25">
      <c r="A1190" s="3">
        <v>2226382</v>
      </c>
      <c r="B1190" s="4" t="s">
        <v>1024</v>
      </c>
      <c r="C1190" s="4" t="s">
        <v>1025</v>
      </c>
      <c r="D1190" s="4" t="s">
        <v>6061</v>
      </c>
      <c r="E1190" s="4" t="s">
        <v>6061</v>
      </c>
      <c r="F1190" s="4"/>
      <c r="G1190" s="4" t="s">
        <v>4268</v>
      </c>
      <c r="H1190" s="4" t="s">
        <v>3426</v>
      </c>
      <c r="I1190" s="4" t="s">
        <v>32</v>
      </c>
      <c r="J1190" s="4" t="s">
        <v>28</v>
      </c>
      <c r="K1190" s="9">
        <v>80</v>
      </c>
      <c r="L1190" s="5"/>
      <c r="M1190" s="5"/>
      <c r="N1190" s="5">
        <v>0.98</v>
      </c>
      <c r="O1190" s="5">
        <v>0.36</v>
      </c>
      <c r="P1190" s="106">
        <v>14</v>
      </c>
      <c r="Q1190" s="5"/>
      <c r="R1190" s="5"/>
      <c r="S1190" s="5"/>
      <c r="T1190" s="4"/>
      <c r="U1190" s="4"/>
      <c r="V1190" s="5"/>
      <c r="W1190" s="5"/>
      <c r="X1190" s="5"/>
      <c r="Y1190" s="5"/>
      <c r="Z1190" s="4" t="s">
        <v>6058</v>
      </c>
      <c r="AA1190" s="107">
        <v>42248</v>
      </c>
      <c r="AB1190" s="107">
        <v>41974</v>
      </c>
      <c r="AC1190" s="4" t="s">
        <v>45</v>
      </c>
      <c r="AD1190" s="4" t="s">
        <v>6062</v>
      </c>
    </row>
    <row r="1191" spans="1:30" ht="264.75" x14ac:dyDescent="0.25">
      <c r="A1191" s="6">
        <v>2226386</v>
      </c>
      <c r="B1191" s="7" t="s">
        <v>1024</v>
      </c>
      <c r="C1191" s="7" t="s">
        <v>1025</v>
      </c>
      <c r="D1191" s="7" t="s">
        <v>6063</v>
      </c>
      <c r="E1191" s="7" t="s">
        <v>6063</v>
      </c>
      <c r="F1191" s="7"/>
      <c r="G1191" s="7" t="s">
        <v>4268</v>
      </c>
      <c r="H1191" s="7" t="s">
        <v>3426</v>
      </c>
      <c r="I1191" s="7" t="s">
        <v>32</v>
      </c>
      <c r="J1191" s="7" t="s">
        <v>28</v>
      </c>
      <c r="K1191" s="10">
        <v>112</v>
      </c>
      <c r="L1191" s="8"/>
      <c r="M1191" s="8"/>
      <c r="N1191" s="8">
        <v>0.98</v>
      </c>
      <c r="O1191" s="8">
        <v>0.36</v>
      </c>
      <c r="P1191" s="105">
        <v>14</v>
      </c>
      <c r="Q1191" s="8"/>
      <c r="R1191" s="8"/>
      <c r="S1191" s="8"/>
      <c r="T1191" s="7"/>
      <c r="U1191" s="4"/>
      <c r="V1191" s="5"/>
      <c r="W1191" s="5"/>
      <c r="X1191" s="5"/>
      <c r="Y1191" s="5"/>
      <c r="Z1191" s="4" t="s">
        <v>6058</v>
      </c>
      <c r="AA1191" s="107">
        <v>42248</v>
      </c>
      <c r="AB1191" s="107">
        <v>41974</v>
      </c>
      <c r="AC1191" s="4" t="s">
        <v>45</v>
      </c>
      <c r="AD1191" s="4" t="s">
        <v>6064</v>
      </c>
    </row>
    <row r="1192" spans="1:30" ht="264.75" x14ac:dyDescent="0.25">
      <c r="A1192" s="6">
        <v>2252979</v>
      </c>
      <c r="B1192" s="7" t="s">
        <v>1024</v>
      </c>
      <c r="C1192" s="7" t="s">
        <v>1030</v>
      </c>
      <c r="D1192" s="7" t="s">
        <v>2641</v>
      </c>
      <c r="E1192" s="7" t="s">
        <v>2641</v>
      </c>
      <c r="F1192" s="7"/>
      <c r="G1192" s="7" t="s">
        <v>4268</v>
      </c>
      <c r="H1192" s="7" t="s">
        <v>3426</v>
      </c>
      <c r="I1192" s="7" t="s">
        <v>4269</v>
      </c>
      <c r="J1192" s="7" t="s">
        <v>21</v>
      </c>
      <c r="K1192" s="10">
        <v>30</v>
      </c>
      <c r="L1192" s="8"/>
      <c r="M1192" s="8"/>
      <c r="N1192" s="8">
        <v>0.84</v>
      </c>
      <c r="O1192" s="8">
        <v>0.28000000000000003</v>
      </c>
      <c r="P1192" s="105">
        <v>14</v>
      </c>
      <c r="Q1192" s="8"/>
      <c r="R1192" s="8"/>
      <c r="S1192" s="8"/>
      <c r="T1192" s="7"/>
      <c r="U1192" s="4"/>
      <c r="V1192" s="5"/>
      <c r="W1192" s="5"/>
      <c r="X1192" s="5"/>
      <c r="Y1192" s="5"/>
      <c r="Z1192" s="4" t="s">
        <v>6058</v>
      </c>
      <c r="AA1192" s="107">
        <v>42461</v>
      </c>
      <c r="AB1192" s="107">
        <v>42324</v>
      </c>
      <c r="AC1192" s="4" t="s">
        <v>45</v>
      </c>
      <c r="AD1192" s="4" t="s">
        <v>6065</v>
      </c>
    </row>
    <row r="1193" spans="1:30" ht="264.75" x14ac:dyDescent="0.25">
      <c r="A1193" s="3">
        <v>2256288</v>
      </c>
      <c r="B1193" s="4" t="s">
        <v>1024</v>
      </c>
      <c r="C1193" s="4" t="s">
        <v>1030</v>
      </c>
      <c r="D1193" s="4" t="s">
        <v>2642</v>
      </c>
      <c r="E1193" s="4" t="s">
        <v>2642</v>
      </c>
      <c r="F1193" s="4"/>
      <c r="G1193" s="4" t="s">
        <v>4268</v>
      </c>
      <c r="H1193" s="4" t="s">
        <v>3426</v>
      </c>
      <c r="I1193" s="4" t="s">
        <v>32</v>
      </c>
      <c r="J1193" s="4" t="s">
        <v>28</v>
      </c>
      <c r="K1193" s="9">
        <v>48</v>
      </c>
      <c r="L1193" s="5"/>
      <c r="M1193" s="5"/>
      <c r="N1193" s="5">
        <v>0.76</v>
      </c>
      <c r="O1193" s="5">
        <v>0.19</v>
      </c>
      <c r="P1193" s="106">
        <v>14</v>
      </c>
      <c r="Q1193" s="5"/>
      <c r="R1193" s="5"/>
      <c r="S1193" s="5"/>
      <c r="T1193" s="4"/>
      <c r="U1193" s="4"/>
      <c r="V1193" s="5"/>
      <c r="W1193" s="5"/>
      <c r="X1193" s="5"/>
      <c r="Y1193" s="5"/>
      <c r="Z1193" s="4" t="s">
        <v>6058</v>
      </c>
      <c r="AA1193" s="107">
        <v>42461</v>
      </c>
      <c r="AB1193" s="107">
        <v>42375</v>
      </c>
      <c r="AC1193" s="4" t="s">
        <v>45</v>
      </c>
      <c r="AD1193" s="4" t="s">
        <v>6066</v>
      </c>
    </row>
    <row r="1194" spans="1:30" ht="264.75" x14ac:dyDescent="0.25">
      <c r="A1194" s="6">
        <v>2226383</v>
      </c>
      <c r="B1194" s="7" t="s">
        <v>1024</v>
      </c>
      <c r="C1194" s="7" t="s">
        <v>1030</v>
      </c>
      <c r="D1194" s="7" t="s">
        <v>6061</v>
      </c>
      <c r="E1194" s="7" t="s">
        <v>6061</v>
      </c>
      <c r="F1194" s="7"/>
      <c r="G1194" s="7" t="s">
        <v>4268</v>
      </c>
      <c r="H1194" s="7" t="s">
        <v>3426</v>
      </c>
      <c r="I1194" s="7" t="s">
        <v>32</v>
      </c>
      <c r="J1194" s="7" t="s">
        <v>28</v>
      </c>
      <c r="K1194" s="10">
        <v>80</v>
      </c>
      <c r="L1194" s="8"/>
      <c r="M1194" s="8"/>
      <c r="N1194" s="8">
        <v>0.98</v>
      </c>
      <c r="O1194" s="8">
        <v>0.36</v>
      </c>
      <c r="P1194" s="105">
        <v>14</v>
      </c>
      <c r="Q1194" s="8"/>
      <c r="R1194" s="8"/>
      <c r="S1194" s="8"/>
      <c r="T1194" s="7"/>
      <c r="U1194" s="4"/>
      <c r="V1194" s="5"/>
      <c r="W1194" s="5"/>
      <c r="X1194" s="5"/>
      <c r="Y1194" s="5"/>
      <c r="Z1194" s="4" t="s">
        <v>6058</v>
      </c>
      <c r="AA1194" s="107">
        <v>42248</v>
      </c>
      <c r="AB1194" s="107">
        <v>41974</v>
      </c>
      <c r="AC1194" s="4" t="s">
        <v>45</v>
      </c>
      <c r="AD1194" s="4" t="s">
        <v>6067</v>
      </c>
    </row>
    <row r="1195" spans="1:30" ht="264.75" x14ac:dyDescent="0.25">
      <c r="A1195" s="3">
        <v>2226387</v>
      </c>
      <c r="B1195" s="4" t="s">
        <v>1024</v>
      </c>
      <c r="C1195" s="4" t="s">
        <v>1030</v>
      </c>
      <c r="D1195" s="4" t="s">
        <v>6063</v>
      </c>
      <c r="E1195" s="4" t="s">
        <v>6063</v>
      </c>
      <c r="F1195" s="4"/>
      <c r="G1195" s="4" t="s">
        <v>4268</v>
      </c>
      <c r="H1195" s="4" t="s">
        <v>3426</v>
      </c>
      <c r="I1195" s="4" t="s">
        <v>32</v>
      </c>
      <c r="J1195" s="4" t="s">
        <v>28</v>
      </c>
      <c r="K1195" s="9">
        <v>112</v>
      </c>
      <c r="L1195" s="5"/>
      <c r="M1195" s="5"/>
      <c r="N1195" s="5">
        <v>0.98</v>
      </c>
      <c r="O1195" s="5">
        <v>0.36</v>
      </c>
      <c r="P1195" s="106">
        <v>14</v>
      </c>
      <c r="Q1195" s="5"/>
      <c r="R1195" s="5"/>
      <c r="S1195" s="5"/>
      <c r="T1195" s="4"/>
      <c r="U1195" s="4"/>
      <c r="V1195" s="5"/>
      <c r="W1195" s="5"/>
      <c r="X1195" s="5"/>
      <c r="Y1195" s="5"/>
      <c r="Z1195" s="4" t="s">
        <v>6058</v>
      </c>
      <c r="AA1195" s="107">
        <v>42248</v>
      </c>
      <c r="AB1195" s="107">
        <v>41974</v>
      </c>
      <c r="AC1195" s="4" t="s">
        <v>45</v>
      </c>
      <c r="AD1195" s="4" t="s">
        <v>6068</v>
      </c>
    </row>
    <row r="1196" spans="1:30" ht="228.75" x14ac:dyDescent="0.25">
      <c r="A1196" s="6">
        <v>2195708</v>
      </c>
      <c r="B1196" s="7" t="s">
        <v>1024</v>
      </c>
      <c r="C1196" s="7" t="s">
        <v>1030</v>
      </c>
      <c r="D1196" s="7" t="s">
        <v>6069</v>
      </c>
      <c r="E1196" s="7" t="s">
        <v>6069</v>
      </c>
      <c r="F1196" s="7"/>
      <c r="G1196" s="7" t="s">
        <v>4268</v>
      </c>
      <c r="H1196" s="7" t="s">
        <v>22</v>
      </c>
      <c r="I1196" s="7" t="s">
        <v>4269</v>
      </c>
      <c r="J1196" s="7" t="s">
        <v>21</v>
      </c>
      <c r="K1196" s="10">
        <v>29</v>
      </c>
      <c r="L1196" s="8"/>
      <c r="M1196" s="8"/>
      <c r="N1196" s="8">
        <v>2.0099999999999998</v>
      </c>
      <c r="O1196" s="8">
        <v>0.08</v>
      </c>
      <c r="P1196" s="105">
        <v>15</v>
      </c>
      <c r="Q1196" s="8"/>
      <c r="R1196" s="8"/>
      <c r="S1196" s="8"/>
      <c r="T1196" s="7"/>
      <c r="U1196" s="4"/>
      <c r="V1196" s="5"/>
      <c r="W1196" s="5"/>
      <c r="X1196" s="5"/>
      <c r="Y1196" s="5"/>
      <c r="Z1196" s="4" t="s">
        <v>6070</v>
      </c>
      <c r="AA1196" s="107">
        <v>41153</v>
      </c>
      <c r="AB1196" s="107">
        <v>41599</v>
      </c>
      <c r="AC1196" s="4" t="s">
        <v>45</v>
      </c>
      <c r="AD1196" s="4" t="s">
        <v>6071</v>
      </c>
    </row>
    <row r="1197" spans="1:30" ht="96.75" x14ac:dyDescent="0.25">
      <c r="A1197" s="6">
        <v>2192146</v>
      </c>
      <c r="B1197" s="7" t="s">
        <v>1024</v>
      </c>
      <c r="C1197" s="7" t="s">
        <v>1136</v>
      </c>
      <c r="D1197" s="7" t="s">
        <v>6072</v>
      </c>
      <c r="E1197" s="7" t="s">
        <v>6072</v>
      </c>
      <c r="F1197" s="7"/>
      <c r="G1197" s="7" t="s">
        <v>4268</v>
      </c>
      <c r="H1197" s="7" t="s">
        <v>3426</v>
      </c>
      <c r="I1197" s="7" t="s">
        <v>4269</v>
      </c>
      <c r="J1197" s="7" t="s">
        <v>21</v>
      </c>
      <c r="K1197" s="10">
        <v>29</v>
      </c>
      <c r="L1197" s="8"/>
      <c r="M1197" s="8"/>
      <c r="N1197" s="8">
        <v>1.3</v>
      </c>
      <c r="O1197" s="8">
        <v>0.03</v>
      </c>
      <c r="P1197" s="105">
        <v>14</v>
      </c>
      <c r="Q1197" s="8"/>
      <c r="R1197" s="8"/>
      <c r="S1197" s="8"/>
      <c r="T1197" s="7"/>
      <c r="U1197" s="4"/>
      <c r="V1197" s="5"/>
      <c r="W1197" s="5"/>
      <c r="X1197" s="5"/>
      <c r="Y1197" s="5"/>
      <c r="Z1197" s="4" t="s">
        <v>31</v>
      </c>
      <c r="AA1197" s="107">
        <v>41260</v>
      </c>
      <c r="AB1197" s="107">
        <v>41543</v>
      </c>
      <c r="AC1197" s="4" t="s">
        <v>45</v>
      </c>
      <c r="AD1197" s="4" t="s">
        <v>6073</v>
      </c>
    </row>
    <row r="1198" spans="1:30" ht="264.75" x14ac:dyDescent="0.25">
      <c r="A1198" s="3">
        <v>2252976</v>
      </c>
      <c r="B1198" s="4" t="s">
        <v>1024</v>
      </c>
      <c r="C1198" s="4" t="s">
        <v>1136</v>
      </c>
      <c r="D1198" s="4" t="s">
        <v>2643</v>
      </c>
      <c r="E1198" s="4" t="s">
        <v>2643</v>
      </c>
      <c r="F1198" s="4"/>
      <c r="G1198" s="4" t="s">
        <v>4268</v>
      </c>
      <c r="H1198" s="4" t="s">
        <v>3426</v>
      </c>
      <c r="I1198" s="4" t="s">
        <v>4269</v>
      </c>
      <c r="J1198" s="4" t="s">
        <v>21</v>
      </c>
      <c r="K1198" s="9">
        <v>30</v>
      </c>
      <c r="L1198" s="5"/>
      <c r="M1198" s="5"/>
      <c r="N1198" s="5">
        <v>0.84</v>
      </c>
      <c r="O1198" s="5">
        <v>0.28000000000000003</v>
      </c>
      <c r="P1198" s="106">
        <v>14</v>
      </c>
      <c r="Q1198" s="5"/>
      <c r="R1198" s="5"/>
      <c r="S1198" s="5"/>
      <c r="T1198" s="4"/>
      <c r="U1198" s="4"/>
      <c r="V1198" s="5"/>
      <c r="W1198" s="5"/>
      <c r="X1198" s="5"/>
      <c r="Y1198" s="5"/>
      <c r="Z1198" s="4" t="s">
        <v>6058</v>
      </c>
      <c r="AA1198" s="107">
        <v>42461</v>
      </c>
      <c r="AB1198" s="107">
        <v>42324</v>
      </c>
      <c r="AC1198" s="4" t="s">
        <v>45</v>
      </c>
      <c r="AD1198" s="4" t="s">
        <v>6074</v>
      </c>
    </row>
    <row r="1199" spans="1:30" ht="264.75" x14ac:dyDescent="0.25">
      <c r="A1199" s="6">
        <v>2256285</v>
      </c>
      <c r="B1199" s="7" t="s">
        <v>1024</v>
      </c>
      <c r="C1199" s="7" t="s">
        <v>1136</v>
      </c>
      <c r="D1199" s="7" t="s">
        <v>2644</v>
      </c>
      <c r="E1199" s="7" t="s">
        <v>2644</v>
      </c>
      <c r="F1199" s="7"/>
      <c r="G1199" s="7" t="s">
        <v>4268</v>
      </c>
      <c r="H1199" s="7" t="s">
        <v>3426</v>
      </c>
      <c r="I1199" s="7" t="s">
        <v>32</v>
      </c>
      <c r="J1199" s="7" t="s">
        <v>28</v>
      </c>
      <c r="K1199" s="10">
        <v>48</v>
      </c>
      <c r="L1199" s="8"/>
      <c r="M1199" s="8"/>
      <c r="N1199" s="8">
        <v>0.76</v>
      </c>
      <c r="O1199" s="8">
        <v>0.19</v>
      </c>
      <c r="P1199" s="105">
        <v>14</v>
      </c>
      <c r="Q1199" s="8"/>
      <c r="R1199" s="8"/>
      <c r="S1199" s="8"/>
      <c r="T1199" s="7"/>
      <c r="U1199" s="4"/>
      <c r="V1199" s="5"/>
      <c r="W1199" s="5"/>
      <c r="X1199" s="5"/>
      <c r="Y1199" s="5"/>
      <c r="Z1199" s="4" t="s">
        <v>6058</v>
      </c>
      <c r="AA1199" s="107">
        <v>42461</v>
      </c>
      <c r="AB1199" s="107">
        <v>42375</v>
      </c>
      <c r="AC1199" s="4" t="s">
        <v>45</v>
      </c>
      <c r="AD1199" s="4" t="s">
        <v>6075</v>
      </c>
    </row>
    <row r="1200" spans="1:30" ht="264.75" x14ac:dyDescent="0.25">
      <c r="A1200" s="3">
        <v>2226380</v>
      </c>
      <c r="B1200" s="4" t="s">
        <v>1024</v>
      </c>
      <c r="C1200" s="4" t="s">
        <v>1136</v>
      </c>
      <c r="D1200" s="4" t="s">
        <v>6076</v>
      </c>
      <c r="E1200" s="4" t="s">
        <v>6076</v>
      </c>
      <c r="F1200" s="4"/>
      <c r="G1200" s="4" t="s">
        <v>4268</v>
      </c>
      <c r="H1200" s="4" t="s">
        <v>3426</v>
      </c>
      <c r="I1200" s="4" t="s">
        <v>32</v>
      </c>
      <c r="J1200" s="4" t="s">
        <v>28</v>
      </c>
      <c r="K1200" s="9">
        <v>80</v>
      </c>
      <c r="L1200" s="5"/>
      <c r="M1200" s="5"/>
      <c r="N1200" s="5">
        <v>0.98</v>
      </c>
      <c r="O1200" s="5">
        <v>0.36</v>
      </c>
      <c r="P1200" s="106">
        <v>14</v>
      </c>
      <c r="Q1200" s="5"/>
      <c r="R1200" s="5"/>
      <c r="S1200" s="5"/>
      <c r="T1200" s="4"/>
      <c r="U1200" s="4"/>
      <c r="V1200" s="5"/>
      <c r="W1200" s="5"/>
      <c r="X1200" s="5"/>
      <c r="Y1200" s="5"/>
      <c r="Z1200" s="4" t="s">
        <v>6058</v>
      </c>
      <c r="AA1200" s="107">
        <v>42248</v>
      </c>
      <c r="AB1200" s="107">
        <v>41974</v>
      </c>
      <c r="AC1200" s="4" t="s">
        <v>45</v>
      </c>
      <c r="AD1200" s="4" t="s">
        <v>6077</v>
      </c>
    </row>
    <row r="1201" spans="1:30" ht="264.75" x14ac:dyDescent="0.25">
      <c r="A1201" s="6">
        <v>2226384</v>
      </c>
      <c r="B1201" s="7" t="s">
        <v>1024</v>
      </c>
      <c r="C1201" s="7" t="s">
        <v>1136</v>
      </c>
      <c r="D1201" s="7" t="s">
        <v>6078</v>
      </c>
      <c r="E1201" s="7" t="s">
        <v>6078</v>
      </c>
      <c r="F1201" s="7"/>
      <c r="G1201" s="7" t="s">
        <v>4268</v>
      </c>
      <c r="H1201" s="7" t="s">
        <v>3426</v>
      </c>
      <c r="I1201" s="7" t="s">
        <v>32</v>
      </c>
      <c r="J1201" s="7" t="s">
        <v>28</v>
      </c>
      <c r="K1201" s="10">
        <v>112</v>
      </c>
      <c r="L1201" s="8"/>
      <c r="M1201" s="8"/>
      <c r="N1201" s="8">
        <v>0.98</v>
      </c>
      <c r="O1201" s="8">
        <v>0.36</v>
      </c>
      <c r="P1201" s="105">
        <v>14</v>
      </c>
      <c r="Q1201" s="8"/>
      <c r="R1201" s="8"/>
      <c r="S1201" s="8"/>
      <c r="T1201" s="7"/>
      <c r="U1201" s="4"/>
      <c r="V1201" s="5"/>
      <c r="W1201" s="5"/>
      <c r="X1201" s="5"/>
      <c r="Y1201" s="5"/>
      <c r="Z1201" s="4" t="s">
        <v>6058</v>
      </c>
      <c r="AA1201" s="107">
        <v>42248</v>
      </c>
      <c r="AB1201" s="107">
        <v>41974</v>
      </c>
      <c r="AC1201" s="4" t="s">
        <v>45</v>
      </c>
      <c r="AD1201" s="4" t="s">
        <v>6079</v>
      </c>
    </row>
    <row r="1202" spans="1:30" ht="180.75" x14ac:dyDescent="0.25">
      <c r="A1202" s="6">
        <v>2192161</v>
      </c>
      <c r="B1202" s="7" t="s">
        <v>1024</v>
      </c>
      <c r="C1202" s="7" t="s">
        <v>1136</v>
      </c>
      <c r="D1202" s="7" t="s">
        <v>2645</v>
      </c>
      <c r="E1202" s="7" t="s">
        <v>2645</v>
      </c>
      <c r="F1202" s="7"/>
      <c r="G1202" s="7" t="s">
        <v>4268</v>
      </c>
      <c r="H1202" s="7" t="s">
        <v>22</v>
      </c>
      <c r="I1202" s="7" t="s">
        <v>4269</v>
      </c>
      <c r="J1202" s="7" t="s">
        <v>21</v>
      </c>
      <c r="K1202" s="10">
        <v>29</v>
      </c>
      <c r="L1202" s="8"/>
      <c r="M1202" s="8"/>
      <c r="N1202" s="8">
        <v>2.78</v>
      </c>
      <c r="O1202" s="8">
        <v>0.28999999999999998</v>
      </c>
      <c r="P1202" s="105">
        <v>15</v>
      </c>
      <c r="Q1202" s="8"/>
      <c r="R1202" s="8"/>
      <c r="S1202" s="8"/>
      <c r="T1202" s="7"/>
      <c r="U1202" s="4"/>
      <c r="V1202" s="5"/>
      <c r="W1202" s="5"/>
      <c r="X1202" s="5"/>
      <c r="Y1202" s="5"/>
      <c r="Z1202" s="4" t="s">
        <v>981</v>
      </c>
      <c r="AA1202" s="107">
        <v>41670</v>
      </c>
      <c r="AB1202" s="107">
        <v>41547</v>
      </c>
      <c r="AC1202" s="4" t="s">
        <v>45</v>
      </c>
      <c r="AD1202" s="4" t="s">
        <v>6080</v>
      </c>
    </row>
    <row r="1203" spans="1:30" ht="264.75" x14ac:dyDescent="0.25">
      <c r="A1203" s="6">
        <v>2252978</v>
      </c>
      <c r="B1203" s="7" t="s">
        <v>1024</v>
      </c>
      <c r="C1203" s="7" t="s">
        <v>1149</v>
      </c>
      <c r="D1203" s="7" t="s">
        <v>2641</v>
      </c>
      <c r="E1203" s="7" t="s">
        <v>2641</v>
      </c>
      <c r="F1203" s="7"/>
      <c r="G1203" s="7" t="s">
        <v>4268</v>
      </c>
      <c r="H1203" s="7" t="s">
        <v>3426</v>
      </c>
      <c r="I1203" s="7" t="s">
        <v>4269</v>
      </c>
      <c r="J1203" s="7" t="s">
        <v>21</v>
      </c>
      <c r="K1203" s="10">
        <v>30</v>
      </c>
      <c r="L1203" s="8"/>
      <c r="M1203" s="8"/>
      <c r="N1203" s="8">
        <v>0.84</v>
      </c>
      <c r="O1203" s="8">
        <v>0.28000000000000003</v>
      </c>
      <c r="P1203" s="105">
        <v>14</v>
      </c>
      <c r="Q1203" s="8"/>
      <c r="R1203" s="8"/>
      <c r="S1203" s="8"/>
      <c r="T1203" s="7"/>
      <c r="U1203" s="4"/>
      <c r="V1203" s="5"/>
      <c r="W1203" s="5"/>
      <c r="X1203" s="5"/>
      <c r="Y1203" s="5"/>
      <c r="Z1203" s="4" t="s">
        <v>6058</v>
      </c>
      <c r="AA1203" s="107">
        <v>42461</v>
      </c>
      <c r="AB1203" s="107">
        <v>42324</v>
      </c>
      <c r="AC1203" s="4" t="s">
        <v>45</v>
      </c>
      <c r="AD1203" s="4" t="s">
        <v>6081</v>
      </c>
    </row>
    <row r="1204" spans="1:30" ht="264.75" x14ac:dyDescent="0.25">
      <c r="A1204" s="3">
        <v>2256286</v>
      </c>
      <c r="B1204" s="4" t="s">
        <v>1024</v>
      </c>
      <c r="C1204" s="4" t="s">
        <v>1149</v>
      </c>
      <c r="D1204" s="4" t="s">
        <v>2642</v>
      </c>
      <c r="E1204" s="4" t="s">
        <v>2642</v>
      </c>
      <c r="F1204" s="4"/>
      <c r="G1204" s="4" t="s">
        <v>4268</v>
      </c>
      <c r="H1204" s="4" t="s">
        <v>3426</v>
      </c>
      <c r="I1204" s="4" t="s">
        <v>32</v>
      </c>
      <c r="J1204" s="4" t="s">
        <v>28</v>
      </c>
      <c r="K1204" s="9">
        <v>48</v>
      </c>
      <c r="L1204" s="5"/>
      <c r="M1204" s="5"/>
      <c r="N1204" s="5">
        <v>0.76</v>
      </c>
      <c r="O1204" s="5">
        <v>0.19</v>
      </c>
      <c r="P1204" s="106">
        <v>14</v>
      </c>
      <c r="Q1204" s="5"/>
      <c r="R1204" s="5"/>
      <c r="S1204" s="5"/>
      <c r="T1204" s="4"/>
      <c r="U1204" s="4"/>
      <c r="V1204" s="5"/>
      <c r="W1204" s="5"/>
      <c r="X1204" s="5"/>
      <c r="Y1204" s="5"/>
      <c r="Z1204" s="4" t="s">
        <v>6058</v>
      </c>
      <c r="AA1204" s="107">
        <v>42461</v>
      </c>
      <c r="AB1204" s="107">
        <v>42375</v>
      </c>
      <c r="AC1204" s="4" t="s">
        <v>45</v>
      </c>
      <c r="AD1204" s="4" t="s">
        <v>6082</v>
      </c>
    </row>
    <row r="1205" spans="1:30" ht="264.75" x14ac:dyDescent="0.25">
      <c r="A1205" s="6">
        <v>2226381</v>
      </c>
      <c r="B1205" s="7" t="s">
        <v>1024</v>
      </c>
      <c r="C1205" s="7" t="s">
        <v>1149</v>
      </c>
      <c r="D1205" s="7" t="s">
        <v>6061</v>
      </c>
      <c r="E1205" s="7" t="s">
        <v>6061</v>
      </c>
      <c r="F1205" s="7"/>
      <c r="G1205" s="7" t="s">
        <v>4268</v>
      </c>
      <c r="H1205" s="7" t="s">
        <v>3426</v>
      </c>
      <c r="I1205" s="7" t="s">
        <v>32</v>
      </c>
      <c r="J1205" s="7" t="s">
        <v>28</v>
      </c>
      <c r="K1205" s="10">
        <v>80</v>
      </c>
      <c r="L1205" s="8"/>
      <c r="M1205" s="8"/>
      <c r="N1205" s="8">
        <v>0.98</v>
      </c>
      <c r="O1205" s="8">
        <v>0.36</v>
      </c>
      <c r="P1205" s="105">
        <v>14</v>
      </c>
      <c r="Q1205" s="8"/>
      <c r="R1205" s="8"/>
      <c r="S1205" s="8"/>
      <c r="T1205" s="7"/>
      <c r="U1205" s="4"/>
      <c r="V1205" s="5"/>
      <c r="W1205" s="5"/>
      <c r="X1205" s="5"/>
      <c r="Y1205" s="5"/>
      <c r="Z1205" s="4" t="s">
        <v>6058</v>
      </c>
      <c r="AA1205" s="107">
        <v>42248</v>
      </c>
      <c r="AB1205" s="107">
        <v>41974</v>
      </c>
      <c r="AC1205" s="4" t="s">
        <v>45</v>
      </c>
      <c r="AD1205" s="4" t="s">
        <v>6083</v>
      </c>
    </row>
    <row r="1206" spans="1:30" ht="264.75" x14ac:dyDescent="0.25">
      <c r="A1206" s="3">
        <v>2226385</v>
      </c>
      <c r="B1206" s="4" t="s">
        <v>1024</v>
      </c>
      <c r="C1206" s="4" t="s">
        <v>1149</v>
      </c>
      <c r="D1206" s="4" t="s">
        <v>6063</v>
      </c>
      <c r="E1206" s="4" t="s">
        <v>6063</v>
      </c>
      <c r="F1206" s="4"/>
      <c r="G1206" s="4" t="s">
        <v>4268</v>
      </c>
      <c r="H1206" s="4" t="s">
        <v>3426</v>
      </c>
      <c r="I1206" s="4" t="s">
        <v>32</v>
      </c>
      <c r="J1206" s="4" t="s">
        <v>28</v>
      </c>
      <c r="K1206" s="9">
        <v>112</v>
      </c>
      <c r="L1206" s="5"/>
      <c r="M1206" s="5"/>
      <c r="N1206" s="5">
        <v>0.98</v>
      </c>
      <c r="O1206" s="5">
        <v>0.36</v>
      </c>
      <c r="P1206" s="106">
        <v>14</v>
      </c>
      <c r="Q1206" s="5"/>
      <c r="R1206" s="5"/>
      <c r="S1206" s="5"/>
      <c r="T1206" s="4"/>
      <c r="U1206" s="4"/>
      <c r="V1206" s="5"/>
      <c r="W1206" s="5"/>
      <c r="X1206" s="5"/>
      <c r="Y1206" s="5"/>
      <c r="Z1206" s="4" t="s">
        <v>6058</v>
      </c>
      <c r="AA1206" s="107">
        <v>42248</v>
      </c>
      <c r="AB1206" s="107">
        <v>41974</v>
      </c>
      <c r="AC1206" s="4" t="s">
        <v>45</v>
      </c>
      <c r="AD1206" s="4" t="s">
        <v>6084</v>
      </c>
    </row>
    <row r="1207" spans="1:30" ht="120.75" x14ac:dyDescent="0.25">
      <c r="A1207" s="3">
        <v>2235620</v>
      </c>
      <c r="B1207" s="4" t="s">
        <v>6085</v>
      </c>
      <c r="C1207" s="4" t="s">
        <v>6086</v>
      </c>
      <c r="D1207" s="4" t="s">
        <v>6087</v>
      </c>
      <c r="E1207" s="4" t="s">
        <v>6088</v>
      </c>
      <c r="F1207" s="4"/>
      <c r="G1207" s="4" t="s">
        <v>29</v>
      </c>
      <c r="H1207" s="4" t="s">
        <v>3426</v>
      </c>
      <c r="I1207" s="4" t="s">
        <v>4269</v>
      </c>
      <c r="J1207" s="4" t="s">
        <v>21</v>
      </c>
      <c r="K1207" s="9">
        <v>1</v>
      </c>
      <c r="L1207" s="5"/>
      <c r="M1207" s="5"/>
      <c r="N1207" s="5">
        <v>4.1399999999999997</v>
      </c>
      <c r="O1207" s="5">
        <v>0.01</v>
      </c>
      <c r="P1207" s="106">
        <v>30</v>
      </c>
      <c r="Q1207" s="5"/>
      <c r="R1207" s="5"/>
      <c r="S1207" s="5"/>
      <c r="T1207" s="4"/>
      <c r="U1207" s="4"/>
      <c r="V1207" s="5"/>
      <c r="W1207" s="5"/>
      <c r="X1207" s="5"/>
      <c r="Y1207" s="5"/>
      <c r="Z1207" s="4" t="s">
        <v>33</v>
      </c>
      <c r="AA1207" s="107">
        <v>40716</v>
      </c>
      <c r="AB1207" s="107">
        <v>41428</v>
      </c>
      <c r="AC1207" s="4" t="s">
        <v>26</v>
      </c>
      <c r="AD1207" s="4" t="s">
        <v>6089</v>
      </c>
    </row>
    <row r="1208" spans="1:30" ht="108.75" x14ac:dyDescent="0.25">
      <c r="A1208" s="6">
        <v>2206726</v>
      </c>
      <c r="B1208" s="7" t="s">
        <v>2646</v>
      </c>
      <c r="C1208" s="7" t="s">
        <v>2647</v>
      </c>
      <c r="D1208" s="7" t="s">
        <v>2648</v>
      </c>
      <c r="E1208" s="7" t="s">
        <v>2648</v>
      </c>
      <c r="F1208" s="7"/>
      <c r="G1208" s="7" t="s">
        <v>29</v>
      </c>
      <c r="H1208" s="7" t="s">
        <v>27</v>
      </c>
      <c r="I1208" s="7" t="s">
        <v>3981</v>
      </c>
      <c r="J1208" s="7" t="s">
        <v>28</v>
      </c>
      <c r="K1208" s="10">
        <v>600</v>
      </c>
      <c r="L1208" s="8"/>
      <c r="M1208" s="8"/>
      <c r="N1208" s="8">
        <v>4.8899999999999997</v>
      </c>
      <c r="O1208" s="8">
        <v>0.17</v>
      </c>
      <c r="P1208" s="105">
        <v>60</v>
      </c>
      <c r="Q1208" s="8"/>
      <c r="R1208" s="8"/>
      <c r="S1208" s="8"/>
      <c r="T1208" s="7"/>
      <c r="U1208" s="4"/>
      <c r="V1208" s="5"/>
      <c r="W1208" s="5"/>
      <c r="X1208" s="5"/>
      <c r="Y1208" s="5"/>
      <c r="Z1208" s="4" t="s">
        <v>3982</v>
      </c>
      <c r="AA1208" s="107">
        <v>41722</v>
      </c>
      <c r="AB1208" s="107">
        <v>41722</v>
      </c>
      <c r="AC1208" s="4" t="s">
        <v>4488</v>
      </c>
      <c r="AD1208" s="4" t="s">
        <v>6090</v>
      </c>
    </row>
    <row r="1209" spans="1:30" ht="108.75" x14ac:dyDescent="0.25">
      <c r="A1209" s="3">
        <v>2233205</v>
      </c>
      <c r="B1209" s="4" t="s">
        <v>2646</v>
      </c>
      <c r="C1209" s="4" t="s">
        <v>2647</v>
      </c>
      <c r="D1209" s="4" t="s">
        <v>2649</v>
      </c>
      <c r="E1209" s="4" t="s">
        <v>2649</v>
      </c>
      <c r="F1209" s="4"/>
      <c r="G1209" s="4" t="s">
        <v>29</v>
      </c>
      <c r="H1209" s="4" t="s">
        <v>27</v>
      </c>
      <c r="I1209" s="4" t="s">
        <v>3981</v>
      </c>
      <c r="J1209" s="4" t="s">
        <v>28</v>
      </c>
      <c r="K1209" s="9">
        <v>600</v>
      </c>
      <c r="L1209" s="5"/>
      <c r="M1209" s="5"/>
      <c r="N1209" s="5">
        <v>3.98</v>
      </c>
      <c r="O1209" s="5">
        <v>0.2</v>
      </c>
      <c r="P1209" s="106">
        <v>60</v>
      </c>
      <c r="Q1209" s="5"/>
      <c r="R1209" s="5"/>
      <c r="S1209" s="5"/>
      <c r="T1209" s="4"/>
      <c r="U1209" s="4"/>
      <c r="V1209" s="5"/>
      <c r="W1209" s="5"/>
      <c r="X1209" s="5"/>
      <c r="Y1209" s="5"/>
      <c r="Z1209" s="4" t="s">
        <v>3982</v>
      </c>
      <c r="AA1209" s="107">
        <v>42012</v>
      </c>
      <c r="AB1209" s="107">
        <v>42012</v>
      </c>
      <c r="AC1209" s="4" t="s">
        <v>4488</v>
      </c>
      <c r="AD1209" s="4" t="s">
        <v>6091</v>
      </c>
    </row>
    <row r="1210" spans="1:30" ht="168.75" x14ac:dyDescent="0.25">
      <c r="A1210" s="6">
        <v>2292840</v>
      </c>
      <c r="B1210" s="7" t="s">
        <v>2646</v>
      </c>
      <c r="C1210" s="7" t="s">
        <v>2647</v>
      </c>
      <c r="D1210" s="7" t="s">
        <v>6092</v>
      </c>
      <c r="E1210" s="7" t="s">
        <v>6092</v>
      </c>
      <c r="F1210" s="7" t="s">
        <v>6093</v>
      </c>
      <c r="G1210" s="7" t="s">
        <v>29</v>
      </c>
      <c r="H1210" s="7" t="s">
        <v>27</v>
      </c>
      <c r="I1210" s="7" t="s">
        <v>3981</v>
      </c>
      <c r="J1210" s="7" t="s">
        <v>28</v>
      </c>
      <c r="K1210" s="10">
        <v>60</v>
      </c>
      <c r="L1210" s="8"/>
      <c r="M1210" s="8"/>
      <c r="N1210" s="8"/>
      <c r="O1210" s="8"/>
      <c r="P1210" s="105">
        <v>0</v>
      </c>
      <c r="Q1210" s="8"/>
      <c r="R1210" s="8"/>
      <c r="S1210" s="8"/>
      <c r="T1210" s="7"/>
      <c r="U1210" s="4"/>
      <c r="V1210" s="5"/>
      <c r="W1210" s="5"/>
      <c r="X1210" s="5"/>
      <c r="Y1210" s="5"/>
      <c r="Z1210" s="4" t="s">
        <v>31</v>
      </c>
      <c r="AA1210" s="107">
        <v>42795</v>
      </c>
      <c r="AB1210" s="107">
        <v>42814</v>
      </c>
      <c r="AC1210" s="4" t="s">
        <v>26</v>
      </c>
      <c r="AD1210" s="4" t="s">
        <v>6094</v>
      </c>
    </row>
    <row r="1211" spans="1:30" ht="120.75" x14ac:dyDescent="0.25">
      <c r="A1211" s="3">
        <v>2195524</v>
      </c>
      <c r="B1211" s="4" t="s">
        <v>2650</v>
      </c>
      <c r="C1211" s="4" t="s">
        <v>2651</v>
      </c>
      <c r="D1211" s="4" t="s">
        <v>2652</v>
      </c>
      <c r="E1211" s="4" t="s">
        <v>2652</v>
      </c>
      <c r="F1211" s="4"/>
      <c r="G1211" s="4" t="s">
        <v>3954</v>
      </c>
      <c r="H1211" s="4" t="s">
        <v>22</v>
      </c>
      <c r="I1211" s="4" t="s">
        <v>32</v>
      </c>
      <c r="J1211" s="4"/>
      <c r="K1211" s="9">
        <v>60</v>
      </c>
      <c r="L1211" s="5"/>
      <c r="M1211" s="5"/>
      <c r="N1211" s="5">
        <v>2.15</v>
      </c>
      <c r="O1211" s="5">
        <v>0.13</v>
      </c>
      <c r="P1211" s="106">
        <v>15</v>
      </c>
      <c r="Q1211" s="5"/>
      <c r="R1211" s="5"/>
      <c r="S1211" s="5"/>
      <c r="T1211" s="4"/>
      <c r="U1211" s="4"/>
      <c r="V1211" s="5"/>
      <c r="W1211" s="5"/>
      <c r="X1211" s="5"/>
      <c r="Y1211" s="5"/>
      <c r="Z1211" s="4" t="s">
        <v>33</v>
      </c>
      <c r="AA1211" s="107">
        <v>41690</v>
      </c>
      <c r="AB1211" s="107">
        <v>41600</v>
      </c>
      <c r="AC1211" s="4" t="s">
        <v>26</v>
      </c>
      <c r="AD1211" s="4" t="s">
        <v>6095</v>
      </c>
    </row>
    <row r="1212" spans="1:30" ht="120.75" x14ac:dyDescent="0.25">
      <c r="A1212" s="6">
        <v>2218074</v>
      </c>
      <c r="B1212" s="7" t="s">
        <v>2650</v>
      </c>
      <c r="C1212" s="7" t="s">
        <v>229</v>
      </c>
      <c r="D1212" s="7" t="s">
        <v>6096</v>
      </c>
      <c r="E1212" s="7" t="s">
        <v>6096</v>
      </c>
      <c r="F1212" s="7"/>
      <c r="G1212" s="7" t="s">
        <v>3954</v>
      </c>
      <c r="H1212" s="7" t="s">
        <v>22</v>
      </c>
      <c r="I1212" s="7" t="s">
        <v>32</v>
      </c>
      <c r="J1212" s="7"/>
      <c r="K1212" s="10">
        <v>20</v>
      </c>
      <c r="L1212" s="8"/>
      <c r="M1212" s="8"/>
      <c r="N1212" s="8">
        <v>2.69</v>
      </c>
      <c r="O1212" s="8">
        <v>0.18</v>
      </c>
      <c r="P1212" s="105">
        <v>15</v>
      </c>
      <c r="Q1212" s="8"/>
      <c r="R1212" s="8"/>
      <c r="S1212" s="8"/>
      <c r="T1212" s="7"/>
      <c r="U1212" s="4"/>
      <c r="V1212" s="5"/>
      <c r="W1212" s="5"/>
      <c r="X1212" s="5"/>
      <c r="Y1212" s="5"/>
      <c r="Z1212" s="4" t="s">
        <v>33</v>
      </c>
      <c r="AA1212" s="107">
        <v>40313</v>
      </c>
      <c r="AB1212" s="107">
        <v>41879</v>
      </c>
      <c r="AC1212" s="4" t="s">
        <v>26</v>
      </c>
      <c r="AD1212" s="4" t="s">
        <v>6097</v>
      </c>
    </row>
    <row r="1213" spans="1:30" ht="144.75" x14ac:dyDescent="0.25">
      <c r="A1213" s="3">
        <v>2260773</v>
      </c>
      <c r="B1213" s="4" t="s">
        <v>2653</v>
      </c>
      <c r="C1213" s="4" t="s">
        <v>2653</v>
      </c>
      <c r="D1213" s="4" t="s">
        <v>6098</v>
      </c>
      <c r="E1213" s="4" t="s">
        <v>6099</v>
      </c>
      <c r="F1213" s="4" t="s">
        <v>6100</v>
      </c>
      <c r="G1213" s="4" t="s">
        <v>29</v>
      </c>
      <c r="H1213" s="4" t="s">
        <v>27</v>
      </c>
      <c r="I1213" s="4" t="s">
        <v>3981</v>
      </c>
      <c r="J1213" s="4" t="s">
        <v>28</v>
      </c>
      <c r="K1213" s="9">
        <v>15</v>
      </c>
      <c r="L1213" s="5"/>
      <c r="M1213" s="5"/>
      <c r="N1213" s="5"/>
      <c r="O1213" s="5">
        <v>0.09</v>
      </c>
      <c r="P1213" s="106">
        <v>0</v>
      </c>
      <c r="Q1213" s="5"/>
      <c r="R1213" s="5"/>
      <c r="S1213" s="5"/>
      <c r="T1213" s="4"/>
      <c r="U1213" s="4"/>
      <c r="V1213" s="5"/>
      <c r="W1213" s="5"/>
      <c r="X1213" s="5"/>
      <c r="Y1213" s="5"/>
      <c r="Z1213" s="4" t="s">
        <v>31</v>
      </c>
      <c r="AA1213" s="107">
        <v>41791</v>
      </c>
      <c r="AB1213" s="107">
        <v>42419</v>
      </c>
      <c r="AC1213" s="4" t="s">
        <v>45</v>
      </c>
      <c r="AD1213" s="4" t="s">
        <v>6101</v>
      </c>
    </row>
    <row r="1214" spans="1:30" ht="84.75" x14ac:dyDescent="0.25">
      <c r="A1214" s="6">
        <v>2280673</v>
      </c>
      <c r="B1214" s="7" t="s">
        <v>2653</v>
      </c>
      <c r="C1214" s="7" t="s">
        <v>2654</v>
      </c>
      <c r="D1214" s="7" t="s">
        <v>2655</v>
      </c>
      <c r="E1214" s="7" t="s">
        <v>2655</v>
      </c>
      <c r="F1214" s="7"/>
      <c r="G1214" s="7" t="s">
        <v>29</v>
      </c>
      <c r="H1214" s="7" t="s">
        <v>27</v>
      </c>
      <c r="I1214" s="7" t="s">
        <v>3981</v>
      </c>
      <c r="J1214" s="7"/>
      <c r="K1214" s="10">
        <v>11</v>
      </c>
      <c r="L1214" s="8"/>
      <c r="M1214" s="8"/>
      <c r="N1214" s="8">
        <v>0.4</v>
      </c>
      <c r="O1214" s="8">
        <v>0.1</v>
      </c>
      <c r="P1214" s="105">
        <v>0</v>
      </c>
      <c r="Q1214" s="8"/>
      <c r="R1214" s="8"/>
      <c r="S1214" s="8"/>
      <c r="T1214" s="7"/>
      <c r="U1214" s="4"/>
      <c r="V1214" s="5"/>
      <c r="W1214" s="5"/>
      <c r="X1214" s="5"/>
      <c r="Y1214" s="5"/>
      <c r="Z1214" s="4" t="s">
        <v>6102</v>
      </c>
      <c r="AA1214" s="107">
        <v>42629</v>
      </c>
      <c r="AB1214" s="107">
        <v>42636</v>
      </c>
      <c r="AC1214" s="4" t="s">
        <v>5155</v>
      </c>
      <c r="AD1214" s="4" t="s">
        <v>6103</v>
      </c>
    </row>
    <row r="1215" spans="1:30" ht="84.75" x14ac:dyDescent="0.25">
      <c r="A1215" s="3">
        <v>2280674</v>
      </c>
      <c r="B1215" s="4" t="s">
        <v>2653</v>
      </c>
      <c r="C1215" s="4" t="s">
        <v>2654</v>
      </c>
      <c r="D1215" s="4" t="s">
        <v>2656</v>
      </c>
      <c r="E1215" s="4" t="s">
        <v>2656</v>
      </c>
      <c r="F1215" s="4" t="s">
        <v>2657</v>
      </c>
      <c r="G1215" s="4" t="s">
        <v>29</v>
      </c>
      <c r="H1215" s="4" t="s">
        <v>27</v>
      </c>
      <c r="I1215" s="4" t="s">
        <v>3981</v>
      </c>
      <c r="J1215" s="4"/>
      <c r="K1215" s="9">
        <v>11</v>
      </c>
      <c r="L1215" s="5"/>
      <c r="M1215" s="5"/>
      <c r="N1215" s="5">
        <v>2.2000000000000002</v>
      </c>
      <c r="O1215" s="5">
        <v>0.1</v>
      </c>
      <c r="P1215" s="106">
        <v>0</v>
      </c>
      <c r="Q1215" s="5"/>
      <c r="R1215" s="5"/>
      <c r="S1215" s="5"/>
      <c r="T1215" s="4"/>
      <c r="U1215" s="4"/>
      <c r="V1215" s="5"/>
      <c r="W1215" s="5"/>
      <c r="X1215" s="5"/>
      <c r="Y1215" s="5"/>
      <c r="Z1215" s="4" t="s">
        <v>6102</v>
      </c>
      <c r="AA1215" s="107">
        <v>42629</v>
      </c>
      <c r="AB1215" s="107">
        <v>42636</v>
      </c>
      <c r="AC1215" s="4" t="s">
        <v>5155</v>
      </c>
      <c r="AD1215" s="4" t="s">
        <v>6104</v>
      </c>
    </row>
    <row r="1216" spans="1:30" ht="96.75" x14ac:dyDescent="0.25">
      <c r="A1216" s="6">
        <v>2193804</v>
      </c>
      <c r="B1216" s="7" t="s">
        <v>2653</v>
      </c>
      <c r="C1216" s="7" t="s">
        <v>2654</v>
      </c>
      <c r="D1216" s="7" t="s">
        <v>6098</v>
      </c>
      <c r="E1216" s="7" t="s">
        <v>6098</v>
      </c>
      <c r="F1216" s="7"/>
      <c r="G1216" s="7" t="s">
        <v>29</v>
      </c>
      <c r="H1216" s="7" t="s">
        <v>27</v>
      </c>
      <c r="I1216" s="7" t="s">
        <v>3981</v>
      </c>
      <c r="J1216" s="7" t="s">
        <v>28</v>
      </c>
      <c r="K1216" s="10">
        <v>2</v>
      </c>
      <c r="L1216" s="8"/>
      <c r="M1216" s="8"/>
      <c r="N1216" s="8"/>
      <c r="O1216" s="8"/>
      <c r="P1216" s="105">
        <v>0</v>
      </c>
      <c r="Q1216" s="8"/>
      <c r="R1216" s="8"/>
      <c r="S1216" s="8"/>
      <c r="T1216" s="7"/>
      <c r="U1216" s="4"/>
      <c r="V1216" s="5"/>
      <c r="W1216" s="5"/>
      <c r="X1216" s="5"/>
      <c r="Y1216" s="5"/>
      <c r="Z1216" s="4" t="s">
        <v>57</v>
      </c>
      <c r="AA1216" s="107">
        <v>41579</v>
      </c>
      <c r="AB1216" s="107">
        <v>41579</v>
      </c>
      <c r="AC1216" s="4" t="s">
        <v>45</v>
      </c>
      <c r="AD1216" s="4" t="s">
        <v>6105</v>
      </c>
    </row>
    <row r="1217" spans="1:30" ht="96.75" x14ac:dyDescent="0.25">
      <c r="A1217" s="3">
        <v>2211960</v>
      </c>
      <c r="B1217" s="4" t="s">
        <v>2658</v>
      </c>
      <c r="C1217" s="4" t="s">
        <v>2659</v>
      </c>
      <c r="D1217" s="4" t="s">
        <v>2660</v>
      </c>
      <c r="E1217" s="4" t="s">
        <v>6106</v>
      </c>
      <c r="F1217" s="4"/>
      <c r="G1217" s="4" t="s">
        <v>29</v>
      </c>
      <c r="H1217" s="4" t="s">
        <v>27</v>
      </c>
      <c r="I1217" s="4" t="s">
        <v>4209</v>
      </c>
      <c r="J1217" s="4" t="s">
        <v>28</v>
      </c>
      <c r="K1217" s="9">
        <v>2</v>
      </c>
      <c r="L1217" s="5"/>
      <c r="M1217" s="5"/>
      <c r="N1217" s="5">
        <v>4.67</v>
      </c>
      <c r="O1217" s="5">
        <v>0.21</v>
      </c>
      <c r="P1217" s="106">
        <v>3</v>
      </c>
      <c r="Q1217" s="5"/>
      <c r="R1217" s="5"/>
      <c r="S1217" s="5"/>
      <c r="T1217" s="4" t="s">
        <v>2854</v>
      </c>
      <c r="U1217" s="4" t="s">
        <v>2854</v>
      </c>
      <c r="V1217" s="5"/>
      <c r="W1217" s="5"/>
      <c r="X1217" s="5"/>
      <c r="Y1217" s="5"/>
      <c r="Z1217" s="4" t="s">
        <v>31</v>
      </c>
      <c r="AA1217" s="107">
        <v>41395</v>
      </c>
      <c r="AB1217" s="107">
        <v>41423</v>
      </c>
      <c r="AC1217" s="4" t="s">
        <v>707</v>
      </c>
      <c r="AD1217" s="4" t="s">
        <v>6107</v>
      </c>
    </row>
    <row r="1218" spans="1:30" ht="120.75" x14ac:dyDescent="0.25">
      <c r="A1218" s="6">
        <v>2204886</v>
      </c>
      <c r="B1218" s="7" t="s">
        <v>2658</v>
      </c>
      <c r="C1218" s="7" t="s">
        <v>2659</v>
      </c>
      <c r="D1218" s="7" t="s">
        <v>2660</v>
      </c>
      <c r="E1218" s="7" t="s">
        <v>2661</v>
      </c>
      <c r="F1218" s="7"/>
      <c r="G1218" s="7" t="s">
        <v>29</v>
      </c>
      <c r="H1218" s="7" t="s">
        <v>27</v>
      </c>
      <c r="I1218" s="7" t="s">
        <v>3981</v>
      </c>
      <c r="J1218" s="7" t="s">
        <v>28</v>
      </c>
      <c r="K1218" s="10">
        <v>16</v>
      </c>
      <c r="L1218" s="8"/>
      <c r="M1218" s="8"/>
      <c r="N1218" s="8">
        <v>2.04</v>
      </c>
      <c r="O1218" s="8">
        <v>0</v>
      </c>
      <c r="P1218" s="105">
        <v>2</v>
      </c>
      <c r="Q1218" s="8"/>
      <c r="R1218" s="8"/>
      <c r="S1218" s="8"/>
      <c r="T1218" s="7"/>
      <c r="U1218" s="4"/>
      <c r="V1218" s="5"/>
      <c r="W1218" s="5"/>
      <c r="X1218" s="5"/>
      <c r="Y1218" s="5"/>
      <c r="Z1218" s="4" t="s">
        <v>31</v>
      </c>
      <c r="AA1218" s="107">
        <v>42740</v>
      </c>
      <c r="AB1218" s="107">
        <v>41689</v>
      </c>
      <c r="AC1218" s="4" t="s">
        <v>26</v>
      </c>
      <c r="AD1218" s="4" t="s">
        <v>6108</v>
      </c>
    </row>
    <row r="1219" spans="1:30" ht="132.75" x14ac:dyDescent="0.25">
      <c r="A1219" s="3">
        <v>2230972</v>
      </c>
      <c r="B1219" s="4" t="s">
        <v>2658</v>
      </c>
      <c r="C1219" s="4" t="s">
        <v>2659</v>
      </c>
      <c r="D1219" s="4" t="s">
        <v>2660</v>
      </c>
      <c r="E1219" s="4" t="s">
        <v>2662</v>
      </c>
      <c r="F1219" s="4"/>
      <c r="G1219" s="4" t="s">
        <v>29</v>
      </c>
      <c r="H1219" s="4" t="s">
        <v>27</v>
      </c>
      <c r="I1219" s="4" t="s">
        <v>3981</v>
      </c>
      <c r="J1219" s="4" t="s">
        <v>28</v>
      </c>
      <c r="K1219" s="9">
        <v>16</v>
      </c>
      <c r="L1219" s="5"/>
      <c r="M1219" s="5"/>
      <c r="N1219" s="5">
        <v>2</v>
      </c>
      <c r="O1219" s="5">
        <v>0</v>
      </c>
      <c r="P1219" s="106">
        <v>2</v>
      </c>
      <c r="Q1219" s="5"/>
      <c r="R1219" s="5"/>
      <c r="S1219" s="5"/>
      <c r="T1219" s="4"/>
      <c r="U1219" s="4"/>
      <c r="V1219" s="5"/>
      <c r="W1219" s="5"/>
      <c r="X1219" s="5"/>
      <c r="Y1219" s="5"/>
      <c r="Z1219" s="4" t="s">
        <v>6109</v>
      </c>
      <c r="AA1219" s="107">
        <v>42740</v>
      </c>
      <c r="AB1219" s="107">
        <v>42012</v>
      </c>
      <c r="AC1219" s="4" t="s">
        <v>45</v>
      </c>
      <c r="AD1219" s="4" t="s">
        <v>6110</v>
      </c>
    </row>
    <row r="1220" spans="1:30" ht="120.75" x14ac:dyDescent="0.25">
      <c r="A1220" s="6">
        <v>2245834</v>
      </c>
      <c r="B1220" s="7" t="s">
        <v>2658</v>
      </c>
      <c r="C1220" s="7" t="s">
        <v>2659</v>
      </c>
      <c r="D1220" s="7" t="s">
        <v>2660</v>
      </c>
      <c r="E1220" s="7" t="s">
        <v>2663</v>
      </c>
      <c r="F1220" s="7" t="s">
        <v>2664</v>
      </c>
      <c r="G1220" s="7" t="s">
        <v>29</v>
      </c>
      <c r="H1220" s="7" t="s">
        <v>27</v>
      </c>
      <c r="I1220" s="7" t="s">
        <v>3981</v>
      </c>
      <c r="J1220" s="7" t="s">
        <v>28</v>
      </c>
      <c r="K1220" s="10">
        <v>25</v>
      </c>
      <c r="L1220" s="8"/>
      <c r="M1220" s="8"/>
      <c r="N1220" s="8">
        <v>2.02</v>
      </c>
      <c r="O1220" s="8">
        <v>0.1</v>
      </c>
      <c r="P1220" s="105">
        <v>2</v>
      </c>
      <c r="Q1220" s="8"/>
      <c r="R1220" s="8"/>
      <c r="S1220" s="8"/>
      <c r="T1220" s="7"/>
      <c r="U1220" s="4"/>
      <c r="V1220" s="5"/>
      <c r="W1220" s="5"/>
      <c r="X1220" s="5"/>
      <c r="Y1220" s="5"/>
      <c r="Z1220" s="4" t="s">
        <v>4185</v>
      </c>
      <c r="AA1220" s="107">
        <v>42740</v>
      </c>
      <c r="AB1220" s="107">
        <v>42187</v>
      </c>
      <c r="AC1220" s="4" t="s">
        <v>45</v>
      </c>
      <c r="AD1220" s="4" t="s">
        <v>6111</v>
      </c>
    </row>
    <row r="1221" spans="1:30" ht="96.75" x14ac:dyDescent="0.25">
      <c r="A1221" s="3">
        <v>2239639</v>
      </c>
      <c r="B1221" s="4" t="s">
        <v>2658</v>
      </c>
      <c r="C1221" s="4" t="s">
        <v>2659</v>
      </c>
      <c r="D1221" s="4" t="s">
        <v>2660</v>
      </c>
      <c r="E1221" s="4" t="s">
        <v>2665</v>
      </c>
      <c r="F1221" s="4" t="s">
        <v>2666</v>
      </c>
      <c r="G1221" s="4" t="s">
        <v>29</v>
      </c>
      <c r="H1221" s="4" t="s">
        <v>27</v>
      </c>
      <c r="I1221" s="4" t="s">
        <v>3981</v>
      </c>
      <c r="J1221" s="4" t="s">
        <v>28</v>
      </c>
      <c r="K1221" s="9">
        <v>25</v>
      </c>
      <c r="L1221" s="5"/>
      <c r="M1221" s="5"/>
      <c r="N1221" s="5">
        <v>1.91</v>
      </c>
      <c r="O1221" s="5">
        <v>0.1</v>
      </c>
      <c r="P1221" s="106">
        <v>2</v>
      </c>
      <c r="Q1221" s="5"/>
      <c r="R1221" s="5"/>
      <c r="S1221" s="5"/>
      <c r="T1221" s="4"/>
      <c r="U1221" s="4"/>
      <c r="V1221" s="5"/>
      <c r="W1221" s="5"/>
      <c r="X1221" s="5"/>
      <c r="Y1221" s="5"/>
      <c r="Z1221" s="4" t="s">
        <v>4185</v>
      </c>
      <c r="AA1221" s="107">
        <v>42740</v>
      </c>
      <c r="AB1221" s="107">
        <v>42129</v>
      </c>
      <c r="AC1221" s="4" t="s">
        <v>45</v>
      </c>
      <c r="AD1221" s="4" t="s">
        <v>6112</v>
      </c>
    </row>
    <row r="1222" spans="1:30" ht="96.75" x14ac:dyDescent="0.25">
      <c r="A1222" s="6">
        <v>2296344</v>
      </c>
      <c r="B1222" s="7" t="s">
        <v>2658</v>
      </c>
      <c r="C1222" s="7" t="s">
        <v>2659</v>
      </c>
      <c r="D1222" s="7" t="s">
        <v>2667</v>
      </c>
      <c r="E1222" s="7" t="s">
        <v>2667</v>
      </c>
      <c r="F1222" s="7" t="s">
        <v>2668</v>
      </c>
      <c r="G1222" s="7" t="s">
        <v>29</v>
      </c>
      <c r="H1222" s="7" t="s">
        <v>27</v>
      </c>
      <c r="I1222" s="7" t="s">
        <v>3981</v>
      </c>
      <c r="J1222" s="7" t="s">
        <v>28</v>
      </c>
      <c r="K1222" s="10">
        <v>19</v>
      </c>
      <c r="L1222" s="8"/>
      <c r="M1222" s="8"/>
      <c r="N1222" s="8">
        <v>2.38</v>
      </c>
      <c r="O1222" s="8">
        <v>0.24</v>
      </c>
      <c r="P1222" s="105">
        <v>2</v>
      </c>
      <c r="Q1222" s="8"/>
      <c r="R1222" s="8"/>
      <c r="S1222" s="8"/>
      <c r="T1222" s="7"/>
      <c r="U1222" s="4"/>
      <c r="V1222" s="5"/>
      <c r="W1222" s="5"/>
      <c r="X1222" s="5"/>
      <c r="Y1222" s="5"/>
      <c r="Z1222" s="4" t="s">
        <v>31</v>
      </c>
      <c r="AA1222" s="107">
        <v>42901</v>
      </c>
      <c r="AB1222" s="107">
        <v>42874</v>
      </c>
      <c r="AC1222" s="4" t="s">
        <v>1170</v>
      </c>
      <c r="AD1222" s="4" t="s">
        <v>6113</v>
      </c>
    </row>
    <row r="1223" spans="1:30" ht="120.75" x14ac:dyDescent="0.25">
      <c r="A1223" s="3">
        <v>2204892</v>
      </c>
      <c r="B1223" s="4" t="s">
        <v>2658</v>
      </c>
      <c r="C1223" s="4" t="s">
        <v>2669</v>
      </c>
      <c r="D1223" s="4" t="s">
        <v>2465</v>
      </c>
      <c r="E1223" s="4" t="s">
        <v>2670</v>
      </c>
      <c r="F1223" s="4"/>
      <c r="G1223" s="4" t="s">
        <v>29</v>
      </c>
      <c r="H1223" s="4" t="s">
        <v>27</v>
      </c>
      <c r="I1223" s="4" t="s">
        <v>3981</v>
      </c>
      <c r="J1223" s="4" t="s">
        <v>28</v>
      </c>
      <c r="K1223" s="9">
        <v>18</v>
      </c>
      <c r="L1223" s="5"/>
      <c r="M1223" s="5"/>
      <c r="N1223" s="5">
        <v>3.25</v>
      </c>
      <c r="O1223" s="5">
        <v>0</v>
      </c>
      <c r="P1223" s="106">
        <v>2</v>
      </c>
      <c r="Q1223" s="5"/>
      <c r="R1223" s="5"/>
      <c r="S1223" s="5"/>
      <c r="T1223" s="4"/>
      <c r="U1223" s="4"/>
      <c r="V1223" s="5"/>
      <c r="W1223" s="5"/>
      <c r="X1223" s="5"/>
      <c r="Y1223" s="5"/>
      <c r="Z1223" s="4" t="s">
        <v>197</v>
      </c>
      <c r="AA1223" s="107">
        <v>42740</v>
      </c>
      <c r="AB1223" s="107">
        <v>41689</v>
      </c>
      <c r="AC1223" s="4" t="s">
        <v>26</v>
      </c>
      <c r="AD1223" s="4" t="s">
        <v>6114</v>
      </c>
    </row>
    <row r="1224" spans="1:30" ht="144.75" x14ac:dyDescent="0.25">
      <c r="A1224" s="6">
        <v>2204896</v>
      </c>
      <c r="B1224" s="7" t="s">
        <v>2658</v>
      </c>
      <c r="C1224" s="7" t="s">
        <v>2671</v>
      </c>
      <c r="D1224" s="7" t="s">
        <v>2672</v>
      </c>
      <c r="E1224" s="7" t="s">
        <v>2673</v>
      </c>
      <c r="F1224" s="7" t="s">
        <v>2674</v>
      </c>
      <c r="G1224" s="7" t="s">
        <v>29</v>
      </c>
      <c r="H1224" s="7" t="s">
        <v>27</v>
      </c>
      <c r="I1224" s="7" t="s">
        <v>3981</v>
      </c>
      <c r="J1224" s="7" t="s">
        <v>28</v>
      </c>
      <c r="K1224" s="10">
        <v>18</v>
      </c>
      <c r="L1224" s="8"/>
      <c r="M1224" s="8"/>
      <c r="N1224" s="8">
        <v>5.36</v>
      </c>
      <c r="O1224" s="8">
        <v>0</v>
      </c>
      <c r="P1224" s="105">
        <v>3</v>
      </c>
      <c r="Q1224" s="8"/>
      <c r="R1224" s="8"/>
      <c r="S1224" s="8"/>
      <c r="T1224" s="7"/>
      <c r="U1224" s="4"/>
      <c r="V1224" s="5"/>
      <c r="W1224" s="5"/>
      <c r="X1224" s="5"/>
      <c r="Y1224" s="5"/>
      <c r="Z1224" s="4" t="s">
        <v>197</v>
      </c>
      <c r="AA1224" s="107">
        <v>42740</v>
      </c>
      <c r="AB1224" s="107">
        <v>41689</v>
      </c>
      <c r="AC1224" s="4" t="s">
        <v>26</v>
      </c>
      <c r="AD1224" s="4" t="s">
        <v>6115</v>
      </c>
    </row>
    <row r="1225" spans="1:30" ht="120.75" x14ac:dyDescent="0.25">
      <c r="A1225" s="3">
        <v>2204893</v>
      </c>
      <c r="B1225" s="4" t="s">
        <v>2658</v>
      </c>
      <c r="C1225" s="4" t="s">
        <v>2671</v>
      </c>
      <c r="D1225" s="4" t="s">
        <v>2660</v>
      </c>
      <c r="E1225" s="4" t="s">
        <v>2675</v>
      </c>
      <c r="F1225" s="4"/>
      <c r="G1225" s="4" t="s">
        <v>29</v>
      </c>
      <c r="H1225" s="4" t="s">
        <v>27</v>
      </c>
      <c r="I1225" s="4" t="s">
        <v>3981</v>
      </c>
      <c r="J1225" s="4" t="s">
        <v>28</v>
      </c>
      <c r="K1225" s="9">
        <v>25</v>
      </c>
      <c r="L1225" s="5"/>
      <c r="M1225" s="5"/>
      <c r="N1225" s="5">
        <v>3.02</v>
      </c>
      <c r="O1225" s="5">
        <v>0</v>
      </c>
      <c r="P1225" s="106">
        <v>3</v>
      </c>
      <c r="Q1225" s="5"/>
      <c r="R1225" s="5"/>
      <c r="S1225" s="5"/>
      <c r="T1225" s="4"/>
      <c r="U1225" s="4"/>
      <c r="V1225" s="5"/>
      <c r="W1225" s="5"/>
      <c r="X1225" s="5"/>
      <c r="Y1225" s="5"/>
      <c r="Z1225" s="4" t="s">
        <v>197</v>
      </c>
      <c r="AA1225" s="107">
        <v>42740</v>
      </c>
      <c r="AB1225" s="107">
        <v>41689</v>
      </c>
      <c r="AC1225" s="4" t="s">
        <v>26</v>
      </c>
      <c r="AD1225" s="4" t="s">
        <v>6116</v>
      </c>
    </row>
    <row r="1226" spans="1:30" ht="120.75" x14ac:dyDescent="0.25">
      <c r="A1226" s="6">
        <v>2204894</v>
      </c>
      <c r="B1226" s="7" t="s">
        <v>2658</v>
      </c>
      <c r="C1226" s="7" t="s">
        <v>2671</v>
      </c>
      <c r="D1226" s="7" t="s">
        <v>2660</v>
      </c>
      <c r="E1226" s="7" t="s">
        <v>2676</v>
      </c>
      <c r="F1226" s="7"/>
      <c r="G1226" s="7" t="s">
        <v>29</v>
      </c>
      <c r="H1226" s="7" t="s">
        <v>27</v>
      </c>
      <c r="I1226" s="7" t="s">
        <v>3981</v>
      </c>
      <c r="J1226" s="7" t="s">
        <v>28</v>
      </c>
      <c r="K1226" s="10">
        <v>24</v>
      </c>
      <c r="L1226" s="8"/>
      <c r="M1226" s="8"/>
      <c r="N1226" s="8">
        <v>3.62</v>
      </c>
      <c r="O1226" s="8">
        <v>0</v>
      </c>
      <c r="P1226" s="105">
        <v>3</v>
      </c>
      <c r="Q1226" s="8"/>
      <c r="R1226" s="8"/>
      <c r="S1226" s="8"/>
      <c r="T1226" s="7"/>
      <c r="U1226" s="4"/>
      <c r="V1226" s="5"/>
      <c r="W1226" s="5"/>
      <c r="X1226" s="5"/>
      <c r="Y1226" s="5"/>
      <c r="Z1226" s="4" t="s">
        <v>197</v>
      </c>
      <c r="AA1226" s="107">
        <v>42740</v>
      </c>
      <c r="AB1226" s="107">
        <v>41689</v>
      </c>
      <c r="AC1226" s="4" t="s">
        <v>26</v>
      </c>
      <c r="AD1226" s="4" t="s">
        <v>6117</v>
      </c>
    </row>
    <row r="1227" spans="1:30" ht="132.75" x14ac:dyDescent="0.25">
      <c r="A1227" s="6">
        <v>2199225</v>
      </c>
      <c r="B1227" s="7" t="s">
        <v>2677</v>
      </c>
      <c r="C1227" s="7" t="s">
        <v>2678</v>
      </c>
      <c r="D1227" s="7" t="s">
        <v>6118</v>
      </c>
      <c r="E1227" s="7" t="s">
        <v>6118</v>
      </c>
      <c r="F1227" s="7"/>
      <c r="G1227" s="7" t="s">
        <v>29</v>
      </c>
      <c r="H1227" s="7" t="s">
        <v>27</v>
      </c>
      <c r="I1227" s="7" t="s">
        <v>3981</v>
      </c>
      <c r="J1227" s="7" t="s">
        <v>28</v>
      </c>
      <c r="K1227" s="10">
        <v>19</v>
      </c>
      <c r="L1227" s="8"/>
      <c r="M1227" s="8"/>
      <c r="N1227" s="8">
        <v>1.1599999999999999</v>
      </c>
      <c r="O1227" s="8">
        <v>0.09</v>
      </c>
      <c r="P1227" s="105">
        <v>0</v>
      </c>
      <c r="Q1227" s="8"/>
      <c r="R1227" s="8"/>
      <c r="S1227" s="8"/>
      <c r="T1227" s="7"/>
      <c r="U1227" s="4"/>
      <c r="V1227" s="5"/>
      <c r="W1227" s="5"/>
      <c r="X1227" s="5"/>
      <c r="Y1227" s="5"/>
      <c r="Z1227" s="4" t="s">
        <v>31</v>
      </c>
      <c r="AA1227" s="107">
        <v>40817</v>
      </c>
      <c r="AB1227" s="107">
        <v>41632</v>
      </c>
      <c r="AC1227" s="4" t="s">
        <v>26</v>
      </c>
      <c r="AD1227" s="4" t="s">
        <v>6119</v>
      </c>
    </row>
    <row r="1228" spans="1:30" ht="132.75" x14ac:dyDescent="0.25">
      <c r="A1228" s="3">
        <v>2199213</v>
      </c>
      <c r="B1228" s="4" t="s">
        <v>2677</v>
      </c>
      <c r="C1228" s="4" t="s">
        <v>2678</v>
      </c>
      <c r="D1228" s="4" t="s">
        <v>6120</v>
      </c>
      <c r="E1228" s="4" t="s">
        <v>6120</v>
      </c>
      <c r="F1228" s="4"/>
      <c r="G1228" s="4" t="s">
        <v>29</v>
      </c>
      <c r="H1228" s="4" t="s">
        <v>27</v>
      </c>
      <c r="I1228" s="4" t="s">
        <v>3981</v>
      </c>
      <c r="J1228" s="4" t="s">
        <v>28</v>
      </c>
      <c r="K1228" s="9">
        <v>23</v>
      </c>
      <c r="L1228" s="5"/>
      <c r="M1228" s="5"/>
      <c r="N1228" s="5">
        <v>4.1500000000000004</v>
      </c>
      <c r="O1228" s="5">
        <v>0.1</v>
      </c>
      <c r="P1228" s="106">
        <v>30</v>
      </c>
      <c r="Q1228" s="5"/>
      <c r="R1228" s="5"/>
      <c r="S1228" s="5"/>
      <c r="T1228" s="4"/>
      <c r="U1228" s="4"/>
      <c r="V1228" s="5"/>
      <c r="W1228" s="5"/>
      <c r="X1228" s="5"/>
      <c r="Y1228" s="5"/>
      <c r="Z1228" s="4" t="s">
        <v>243</v>
      </c>
      <c r="AA1228" s="107">
        <v>41395</v>
      </c>
      <c r="AB1228" s="107">
        <v>41632</v>
      </c>
      <c r="AC1228" s="4" t="s">
        <v>26</v>
      </c>
      <c r="AD1228" s="4" t="s">
        <v>6121</v>
      </c>
    </row>
    <row r="1229" spans="1:30" ht="132.75" x14ac:dyDescent="0.25">
      <c r="A1229" s="6">
        <v>2199224</v>
      </c>
      <c r="B1229" s="7" t="s">
        <v>2677</v>
      </c>
      <c r="C1229" s="7" t="s">
        <v>2678</v>
      </c>
      <c r="D1229" s="7" t="s">
        <v>6122</v>
      </c>
      <c r="E1229" s="7" t="s">
        <v>6122</v>
      </c>
      <c r="F1229" s="7"/>
      <c r="G1229" s="7" t="s">
        <v>29</v>
      </c>
      <c r="H1229" s="7" t="s">
        <v>27</v>
      </c>
      <c r="I1229" s="7" t="s">
        <v>3981</v>
      </c>
      <c r="J1229" s="7" t="s">
        <v>28</v>
      </c>
      <c r="K1229" s="10">
        <v>19</v>
      </c>
      <c r="L1229" s="8"/>
      <c r="M1229" s="8"/>
      <c r="N1229" s="8">
        <v>3.15</v>
      </c>
      <c r="O1229" s="8">
        <v>0.09</v>
      </c>
      <c r="P1229" s="105">
        <v>0</v>
      </c>
      <c r="Q1229" s="8"/>
      <c r="R1229" s="8"/>
      <c r="S1229" s="8"/>
      <c r="T1229" s="7"/>
      <c r="U1229" s="4"/>
      <c r="V1229" s="5"/>
      <c r="W1229" s="5"/>
      <c r="X1229" s="5"/>
      <c r="Y1229" s="5"/>
      <c r="Z1229" s="4" t="s">
        <v>31</v>
      </c>
      <c r="AA1229" s="107">
        <v>39569</v>
      </c>
      <c r="AB1229" s="107">
        <v>41632</v>
      </c>
      <c r="AC1229" s="4" t="s">
        <v>26</v>
      </c>
      <c r="AD1229" s="4" t="s">
        <v>6123</v>
      </c>
    </row>
    <row r="1230" spans="1:30" ht="132.75" x14ac:dyDescent="0.25">
      <c r="A1230" s="3">
        <v>2199215</v>
      </c>
      <c r="B1230" s="4" t="s">
        <v>2677</v>
      </c>
      <c r="C1230" s="4" t="s">
        <v>2678</v>
      </c>
      <c r="D1230" s="4" t="s">
        <v>6124</v>
      </c>
      <c r="E1230" s="4" t="s">
        <v>6124</v>
      </c>
      <c r="F1230" s="4"/>
      <c r="G1230" s="4" t="s">
        <v>29</v>
      </c>
      <c r="H1230" s="4" t="s">
        <v>27</v>
      </c>
      <c r="I1230" s="4" t="s">
        <v>3981</v>
      </c>
      <c r="J1230" s="4" t="s">
        <v>28</v>
      </c>
      <c r="K1230" s="9">
        <v>19</v>
      </c>
      <c r="L1230" s="5"/>
      <c r="M1230" s="5"/>
      <c r="N1230" s="5">
        <v>4.07</v>
      </c>
      <c r="O1230" s="5">
        <v>0.09</v>
      </c>
      <c r="P1230" s="106">
        <v>0</v>
      </c>
      <c r="Q1230" s="5"/>
      <c r="R1230" s="5"/>
      <c r="S1230" s="5"/>
      <c r="T1230" s="4"/>
      <c r="U1230" s="4"/>
      <c r="V1230" s="5"/>
      <c r="W1230" s="5"/>
      <c r="X1230" s="5"/>
      <c r="Y1230" s="5"/>
      <c r="Z1230" s="4" t="s">
        <v>31</v>
      </c>
      <c r="AA1230" s="107">
        <v>40269</v>
      </c>
      <c r="AB1230" s="107">
        <v>41632</v>
      </c>
      <c r="AC1230" s="4" t="s">
        <v>26</v>
      </c>
      <c r="AD1230" s="4" t="s">
        <v>6125</v>
      </c>
    </row>
    <row r="1231" spans="1:30" ht="120.75" x14ac:dyDescent="0.25">
      <c r="A1231" s="6">
        <v>2248418</v>
      </c>
      <c r="B1231" s="7" t="s">
        <v>2677</v>
      </c>
      <c r="C1231" s="7" t="s">
        <v>2678</v>
      </c>
      <c r="D1231" s="7" t="s">
        <v>2679</v>
      </c>
      <c r="E1231" s="7" t="s">
        <v>2680</v>
      </c>
      <c r="F1231" s="7"/>
      <c r="G1231" s="7" t="s">
        <v>29</v>
      </c>
      <c r="H1231" s="7" t="s">
        <v>27</v>
      </c>
      <c r="I1231" s="7" t="s">
        <v>3981</v>
      </c>
      <c r="J1231" s="7" t="s">
        <v>28</v>
      </c>
      <c r="K1231" s="10">
        <v>5</v>
      </c>
      <c r="L1231" s="8"/>
      <c r="M1231" s="8"/>
      <c r="N1231" s="8">
        <v>2.96</v>
      </c>
      <c r="O1231" s="8">
        <v>0.05</v>
      </c>
      <c r="P1231" s="105">
        <v>0</v>
      </c>
      <c r="Q1231" s="8"/>
      <c r="R1231" s="8"/>
      <c r="S1231" s="8"/>
      <c r="T1231" s="7"/>
      <c r="U1231" s="4"/>
      <c r="V1231" s="5"/>
      <c r="W1231" s="5"/>
      <c r="X1231" s="5"/>
      <c r="Y1231" s="5"/>
      <c r="Z1231" s="4" t="s">
        <v>25</v>
      </c>
      <c r="AA1231" s="107">
        <v>42246</v>
      </c>
      <c r="AB1231" s="107">
        <v>42218</v>
      </c>
      <c r="AC1231" s="4" t="s">
        <v>26</v>
      </c>
      <c r="AD1231" s="4" t="s">
        <v>6126</v>
      </c>
    </row>
    <row r="1232" spans="1:30" ht="132.75" x14ac:dyDescent="0.25">
      <c r="A1232" s="3">
        <v>2199222</v>
      </c>
      <c r="B1232" s="4" t="s">
        <v>2677</v>
      </c>
      <c r="C1232" s="4" t="s">
        <v>2678</v>
      </c>
      <c r="D1232" s="4" t="s">
        <v>6127</v>
      </c>
      <c r="E1232" s="4" t="s">
        <v>6127</v>
      </c>
      <c r="F1232" s="4"/>
      <c r="G1232" s="4" t="s">
        <v>29</v>
      </c>
      <c r="H1232" s="4" t="s">
        <v>27</v>
      </c>
      <c r="I1232" s="4" t="s">
        <v>3981</v>
      </c>
      <c r="J1232" s="4" t="s">
        <v>28</v>
      </c>
      <c r="K1232" s="9">
        <v>12</v>
      </c>
      <c r="L1232" s="5"/>
      <c r="M1232" s="5"/>
      <c r="N1232" s="5">
        <v>0.5</v>
      </c>
      <c r="O1232" s="5">
        <v>0.02</v>
      </c>
      <c r="P1232" s="106">
        <v>0</v>
      </c>
      <c r="Q1232" s="5"/>
      <c r="R1232" s="5"/>
      <c r="S1232" s="5"/>
      <c r="T1232" s="4"/>
      <c r="U1232" s="4"/>
      <c r="V1232" s="5"/>
      <c r="W1232" s="5"/>
      <c r="X1232" s="5"/>
      <c r="Y1232" s="5"/>
      <c r="Z1232" s="4" t="s">
        <v>4222</v>
      </c>
      <c r="AA1232" s="107">
        <v>40269</v>
      </c>
      <c r="AB1232" s="107">
        <v>41632</v>
      </c>
      <c r="AC1232" s="4" t="s">
        <v>26</v>
      </c>
      <c r="AD1232" s="4" t="s">
        <v>6128</v>
      </c>
    </row>
    <row r="1233" spans="1:30" ht="120.75" x14ac:dyDescent="0.25">
      <c r="A1233" s="6">
        <v>2254151</v>
      </c>
      <c r="B1233" s="7" t="s">
        <v>2677</v>
      </c>
      <c r="C1233" s="7" t="s">
        <v>2678</v>
      </c>
      <c r="D1233" s="7" t="s">
        <v>2681</v>
      </c>
      <c r="E1233" s="7" t="s">
        <v>2682</v>
      </c>
      <c r="F1233" s="7"/>
      <c r="G1233" s="7" t="s">
        <v>29</v>
      </c>
      <c r="H1233" s="7" t="s">
        <v>27</v>
      </c>
      <c r="I1233" s="7" t="s">
        <v>3981</v>
      </c>
      <c r="J1233" s="7" t="s">
        <v>28</v>
      </c>
      <c r="K1233" s="10">
        <v>19</v>
      </c>
      <c r="L1233" s="8"/>
      <c r="M1233" s="8"/>
      <c r="N1233" s="8">
        <v>2.63</v>
      </c>
      <c r="O1233" s="8">
        <v>0.01</v>
      </c>
      <c r="P1233" s="105">
        <v>0</v>
      </c>
      <c r="Q1233" s="8"/>
      <c r="R1233" s="8"/>
      <c r="S1233" s="8"/>
      <c r="T1233" s="7"/>
      <c r="U1233" s="4"/>
      <c r="V1233" s="5"/>
      <c r="W1233" s="5"/>
      <c r="X1233" s="5"/>
      <c r="Y1233" s="5"/>
      <c r="Z1233" s="4" t="s">
        <v>25</v>
      </c>
      <c r="AA1233" s="107">
        <v>42368</v>
      </c>
      <c r="AB1233" s="107">
        <v>42340</v>
      </c>
      <c r="AC1233" s="4" t="s">
        <v>26</v>
      </c>
      <c r="AD1233" s="4" t="s">
        <v>6129</v>
      </c>
    </row>
    <row r="1234" spans="1:30" ht="132.75" x14ac:dyDescent="0.25">
      <c r="A1234" s="3">
        <v>2199219</v>
      </c>
      <c r="B1234" s="4" t="s">
        <v>2677</v>
      </c>
      <c r="C1234" s="4" t="s">
        <v>2678</v>
      </c>
      <c r="D1234" s="4" t="s">
        <v>6130</v>
      </c>
      <c r="E1234" s="4" t="s">
        <v>6130</v>
      </c>
      <c r="F1234" s="4"/>
      <c r="G1234" s="4" t="s">
        <v>29</v>
      </c>
      <c r="H1234" s="4" t="s">
        <v>27</v>
      </c>
      <c r="I1234" s="4" t="s">
        <v>3981</v>
      </c>
      <c r="J1234" s="4" t="s">
        <v>28</v>
      </c>
      <c r="K1234" s="9">
        <v>23</v>
      </c>
      <c r="L1234" s="5"/>
      <c r="M1234" s="5"/>
      <c r="N1234" s="5">
        <v>3.27</v>
      </c>
      <c r="O1234" s="5">
        <v>0.09</v>
      </c>
      <c r="P1234" s="106">
        <v>0</v>
      </c>
      <c r="Q1234" s="5"/>
      <c r="R1234" s="5"/>
      <c r="S1234" s="5"/>
      <c r="T1234" s="4"/>
      <c r="U1234" s="4"/>
      <c r="V1234" s="5"/>
      <c r="W1234" s="5"/>
      <c r="X1234" s="5"/>
      <c r="Y1234" s="5"/>
      <c r="Z1234" s="4" t="s">
        <v>31</v>
      </c>
      <c r="AA1234" s="107">
        <v>39387</v>
      </c>
      <c r="AB1234" s="107">
        <v>41632</v>
      </c>
      <c r="AC1234" s="4" t="s">
        <v>26</v>
      </c>
      <c r="AD1234" s="4" t="s">
        <v>6131</v>
      </c>
    </row>
    <row r="1235" spans="1:30" ht="132.75" x14ac:dyDescent="0.25">
      <c r="A1235" s="6">
        <v>2199220</v>
      </c>
      <c r="B1235" s="7" t="s">
        <v>2677</v>
      </c>
      <c r="C1235" s="7" t="s">
        <v>2678</v>
      </c>
      <c r="D1235" s="7" t="s">
        <v>6132</v>
      </c>
      <c r="E1235" s="7" t="s">
        <v>6132</v>
      </c>
      <c r="F1235" s="7"/>
      <c r="G1235" s="7" t="s">
        <v>29</v>
      </c>
      <c r="H1235" s="7" t="s">
        <v>27</v>
      </c>
      <c r="I1235" s="7" t="s">
        <v>3981</v>
      </c>
      <c r="J1235" s="7" t="s">
        <v>28</v>
      </c>
      <c r="K1235" s="10">
        <v>19</v>
      </c>
      <c r="L1235" s="8"/>
      <c r="M1235" s="8"/>
      <c r="N1235" s="8">
        <v>3.26</v>
      </c>
      <c r="O1235" s="8">
        <v>0.09</v>
      </c>
      <c r="P1235" s="105">
        <v>0</v>
      </c>
      <c r="Q1235" s="8"/>
      <c r="R1235" s="8"/>
      <c r="S1235" s="8"/>
      <c r="T1235" s="7"/>
      <c r="U1235" s="4"/>
      <c r="V1235" s="5"/>
      <c r="W1235" s="5"/>
      <c r="X1235" s="5"/>
      <c r="Y1235" s="5"/>
      <c r="Z1235" s="4" t="s">
        <v>31</v>
      </c>
      <c r="AA1235" s="107">
        <v>39142</v>
      </c>
      <c r="AB1235" s="107">
        <v>41632</v>
      </c>
      <c r="AC1235" s="4" t="s">
        <v>26</v>
      </c>
      <c r="AD1235" s="4" t="s">
        <v>6133</v>
      </c>
    </row>
    <row r="1236" spans="1:30" ht="120.75" x14ac:dyDescent="0.25">
      <c r="A1236" s="3">
        <v>2272341</v>
      </c>
      <c r="B1236" s="4" t="s">
        <v>2683</v>
      </c>
      <c r="C1236" s="4" t="s">
        <v>2684</v>
      </c>
      <c r="D1236" s="4" t="s">
        <v>2685</v>
      </c>
      <c r="E1236" s="4" t="s">
        <v>2685</v>
      </c>
      <c r="F1236" s="4"/>
      <c r="G1236" s="4" t="s">
        <v>29</v>
      </c>
      <c r="H1236" s="4" t="s">
        <v>27</v>
      </c>
      <c r="I1236" s="4" t="s">
        <v>3357</v>
      </c>
      <c r="J1236" s="4" t="s">
        <v>21</v>
      </c>
      <c r="K1236" s="9">
        <v>13</v>
      </c>
      <c r="L1236" s="5"/>
      <c r="M1236" s="5"/>
      <c r="N1236" s="5">
        <v>4.2300000000000004</v>
      </c>
      <c r="O1236" s="5">
        <v>0.37</v>
      </c>
      <c r="P1236" s="106">
        <v>5</v>
      </c>
      <c r="Q1236" s="5"/>
      <c r="R1236" s="5"/>
      <c r="S1236" s="5"/>
      <c r="T1236" s="4"/>
      <c r="U1236" s="4"/>
      <c r="V1236" s="5"/>
      <c r="W1236" s="5"/>
      <c r="X1236" s="5"/>
      <c r="Y1236" s="5"/>
      <c r="Z1236" s="4" t="s">
        <v>57</v>
      </c>
      <c r="AA1236" s="107">
        <v>42552</v>
      </c>
      <c r="AB1236" s="107">
        <v>42563</v>
      </c>
      <c r="AC1236" s="4" t="s">
        <v>26</v>
      </c>
      <c r="AD1236" s="4" t="s">
        <v>6134</v>
      </c>
    </row>
    <row r="1237" spans="1:30" ht="156.75" x14ac:dyDescent="0.25">
      <c r="A1237" s="6">
        <v>2200274</v>
      </c>
      <c r="B1237" s="7" t="s">
        <v>2683</v>
      </c>
      <c r="C1237" s="7" t="s">
        <v>2686</v>
      </c>
      <c r="D1237" s="7" t="s">
        <v>2687</v>
      </c>
      <c r="E1237" s="7" t="s">
        <v>2687</v>
      </c>
      <c r="F1237" s="7"/>
      <c r="G1237" s="7" t="s">
        <v>29</v>
      </c>
      <c r="H1237" s="7" t="s">
        <v>27</v>
      </c>
      <c r="I1237" s="7" t="s">
        <v>5679</v>
      </c>
      <c r="J1237" s="7" t="s">
        <v>28</v>
      </c>
      <c r="K1237" s="10">
        <v>12</v>
      </c>
      <c r="L1237" s="8"/>
      <c r="M1237" s="8"/>
      <c r="N1237" s="8">
        <v>4.2</v>
      </c>
      <c r="O1237" s="8">
        <v>0.26</v>
      </c>
      <c r="P1237" s="105">
        <v>14</v>
      </c>
      <c r="Q1237" s="8"/>
      <c r="R1237" s="8"/>
      <c r="S1237" s="8"/>
      <c r="T1237" s="7"/>
      <c r="U1237" s="4"/>
      <c r="V1237" s="5"/>
      <c r="W1237" s="5"/>
      <c r="X1237" s="5"/>
      <c r="Y1237" s="5"/>
      <c r="Z1237" s="4" t="s">
        <v>30</v>
      </c>
      <c r="AA1237" s="107">
        <v>41638</v>
      </c>
      <c r="AB1237" s="107">
        <v>41648</v>
      </c>
      <c r="AC1237" s="4" t="s">
        <v>707</v>
      </c>
      <c r="AD1237" s="4" t="s">
        <v>6135</v>
      </c>
    </row>
    <row r="1238" spans="1:30" ht="156.75" x14ac:dyDescent="0.25">
      <c r="A1238" s="3">
        <v>2200275</v>
      </c>
      <c r="B1238" s="4" t="s">
        <v>2683</v>
      </c>
      <c r="C1238" s="4" t="s">
        <v>2686</v>
      </c>
      <c r="D1238" s="4" t="s">
        <v>2688</v>
      </c>
      <c r="E1238" s="4" t="s">
        <v>2688</v>
      </c>
      <c r="F1238" s="4"/>
      <c r="G1238" s="4" t="s">
        <v>29</v>
      </c>
      <c r="H1238" s="4" t="s">
        <v>27</v>
      </c>
      <c r="I1238" s="4" t="s">
        <v>5679</v>
      </c>
      <c r="J1238" s="4" t="s">
        <v>28</v>
      </c>
      <c r="K1238" s="9">
        <v>12</v>
      </c>
      <c r="L1238" s="5"/>
      <c r="M1238" s="5"/>
      <c r="N1238" s="5">
        <v>4.2</v>
      </c>
      <c r="O1238" s="5">
        <v>0.26</v>
      </c>
      <c r="P1238" s="106">
        <v>14</v>
      </c>
      <c r="Q1238" s="5"/>
      <c r="R1238" s="5"/>
      <c r="S1238" s="5"/>
      <c r="T1238" s="4"/>
      <c r="U1238" s="4"/>
      <c r="V1238" s="5"/>
      <c r="W1238" s="5"/>
      <c r="X1238" s="5"/>
      <c r="Y1238" s="5"/>
      <c r="Z1238" s="4" t="s">
        <v>30</v>
      </c>
      <c r="AA1238" s="107">
        <v>41638</v>
      </c>
      <c r="AB1238" s="107">
        <v>41648</v>
      </c>
      <c r="AC1238" s="4" t="s">
        <v>707</v>
      </c>
      <c r="AD1238" s="4" t="s">
        <v>6136</v>
      </c>
    </row>
    <row r="1239" spans="1:30" ht="120.75" x14ac:dyDescent="0.25">
      <c r="A1239" s="6">
        <v>2272340</v>
      </c>
      <c r="B1239" s="7" t="s">
        <v>2683</v>
      </c>
      <c r="C1239" s="7" t="s">
        <v>2686</v>
      </c>
      <c r="D1239" s="7" t="s">
        <v>2689</v>
      </c>
      <c r="E1239" s="7" t="s">
        <v>2689</v>
      </c>
      <c r="F1239" s="7" t="s">
        <v>2690</v>
      </c>
      <c r="G1239" s="7" t="s">
        <v>29</v>
      </c>
      <c r="H1239" s="7" t="s">
        <v>27</v>
      </c>
      <c r="I1239" s="7" t="s">
        <v>3357</v>
      </c>
      <c r="J1239" s="7" t="s">
        <v>21</v>
      </c>
      <c r="K1239" s="10">
        <v>13</v>
      </c>
      <c r="L1239" s="8"/>
      <c r="M1239" s="8"/>
      <c r="N1239" s="8">
        <v>4.2300000000000004</v>
      </c>
      <c r="O1239" s="8">
        <v>0.37</v>
      </c>
      <c r="P1239" s="105">
        <v>5</v>
      </c>
      <c r="Q1239" s="8"/>
      <c r="R1239" s="8"/>
      <c r="S1239" s="8"/>
      <c r="T1239" s="7"/>
      <c r="U1239" s="4"/>
      <c r="V1239" s="5"/>
      <c r="W1239" s="5"/>
      <c r="X1239" s="5"/>
      <c r="Y1239" s="5"/>
      <c r="Z1239" s="4" t="s">
        <v>57</v>
      </c>
      <c r="AA1239" s="107">
        <v>42552</v>
      </c>
      <c r="AB1239" s="107">
        <v>42563</v>
      </c>
      <c r="AC1239" s="4" t="s">
        <v>26</v>
      </c>
      <c r="AD1239" s="4" t="s">
        <v>6137</v>
      </c>
    </row>
    <row r="1240" spans="1:30" ht="120.75" x14ac:dyDescent="0.25">
      <c r="A1240" s="3">
        <v>2272339</v>
      </c>
      <c r="B1240" s="4" t="s">
        <v>2683</v>
      </c>
      <c r="C1240" s="4" t="s">
        <v>2691</v>
      </c>
      <c r="D1240" s="4" t="s">
        <v>2692</v>
      </c>
      <c r="E1240" s="4" t="s">
        <v>2692</v>
      </c>
      <c r="F1240" s="5" t="s">
        <v>6138</v>
      </c>
      <c r="G1240" s="4" t="s">
        <v>29</v>
      </c>
      <c r="H1240" s="4" t="s">
        <v>27</v>
      </c>
      <c r="I1240" s="4" t="s">
        <v>3357</v>
      </c>
      <c r="J1240" s="4" t="s">
        <v>21</v>
      </c>
      <c r="K1240" s="9">
        <v>13</v>
      </c>
      <c r="L1240" s="5"/>
      <c r="M1240" s="5"/>
      <c r="N1240" s="5">
        <v>4.2300000000000004</v>
      </c>
      <c r="O1240" s="5">
        <v>0.37</v>
      </c>
      <c r="P1240" s="106">
        <v>5</v>
      </c>
      <c r="Q1240" s="5"/>
      <c r="R1240" s="5"/>
      <c r="S1240" s="5"/>
      <c r="T1240" s="4"/>
      <c r="U1240" s="4"/>
      <c r="V1240" s="5"/>
      <c r="W1240" s="5"/>
      <c r="X1240" s="5"/>
      <c r="Y1240" s="5"/>
      <c r="Z1240" s="4" t="s">
        <v>57</v>
      </c>
      <c r="AA1240" s="107">
        <v>42552</v>
      </c>
      <c r="AB1240" s="107">
        <v>42563</v>
      </c>
      <c r="AC1240" s="4" t="s">
        <v>26</v>
      </c>
      <c r="AD1240" s="4" t="s">
        <v>6139</v>
      </c>
    </row>
    <row r="1241" spans="1:30" ht="120.75" x14ac:dyDescent="0.25">
      <c r="A1241" s="6">
        <v>2307725</v>
      </c>
      <c r="B1241" s="7" t="s">
        <v>2683</v>
      </c>
      <c r="C1241" s="7" t="s">
        <v>2691</v>
      </c>
      <c r="D1241" s="7" t="s">
        <v>2693</v>
      </c>
      <c r="E1241" s="7" t="s">
        <v>2693</v>
      </c>
      <c r="F1241" s="7"/>
      <c r="G1241" s="7" t="s">
        <v>29</v>
      </c>
      <c r="H1241" s="7" t="s">
        <v>27</v>
      </c>
      <c r="I1241" s="7" t="s">
        <v>3357</v>
      </c>
      <c r="J1241" s="7" t="s">
        <v>21</v>
      </c>
      <c r="K1241" s="10">
        <v>13</v>
      </c>
      <c r="L1241" s="8"/>
      <c r="M1241" s="8"/>
      <c r="N1241" s="8">
        <v>4.16</v>
      </c>
      <c r="O1241" s="8">
        <v>0.11</v>
      </c>
      <c r="P1241" s="105">
        <v>3</v>
      </c>
      <c r="Q1241" s="8"/>
      <c r="R1241" s="8"/>
      <c r="S1241" s="8"/>
      <c r="T1241" s="7"/>
      <c r="U1241" s="4"/>
      <c r="V1241" s="5"/>
      <c r="W1241" s="5"/>
      <c r="X1241" s="5"/>
      <c r="Y1241" s="5"/>
      <c r="Z1241" s="4" t="s">
        <v>57</v>
      </c>
      <c r="AA1241" s="107">
        <v>43102</v>
      </c>
      <c r="AB1241" s="107">
        <v>43067</v>
      </c>
      <c r="AC1241" s="4" t="s">
        <v>26</v>
      </c>
      <c r="AD1241" s="4" t="s">
        <v>6140</v>
      </c>
    </row>
    <row r="1242" spans="1:30" ht="156.75" x14ac:dyDescent="0.25">
      <c r="A1242" s="3">
        <v>2200276</v>
      </c>
      <c r="B1242" s="4" t="s">
        <v>2683</v>
      </c>
      <c r="C1242" s="4" t="s">
        <v>2691</v>
      </c>
      <c r="D1242" s="4" t="s">
        <v>2694</v>
      </c>
      <c r="E1242" s="4" t="s">
        <v>2694</v>
      </c>
      <c r="F1242" s="4"/>
      <c r="G1242" s="4" t="s">
        <v>29</v>
      </c>
      <c r="H1242" s="4" t="s">
        <v>27</v>
      </c>
      <c r="I1242" s="4" t="s">
        <v>5679</v>
      </c>
      <c r="J1242" s="4" t="s">
        <v>28</v>
      </c>
      <c r="K1242" s="9">
        <v>12</v>
      </c>
      <c r="L1242" s="5"/>
      <c r="M1242" s="5"/>
      <c r="N1242" s="5">
        <v>4.2</v>
      </c>
      <c r="O1242" s="5">
        <v>0.26</v>
      </c>
      <c r="P1242" s="106">
        <v>14</v>
      </c>
      <c r="Q1242" s="5"/>
      <c r="R1242" s="5"/>
      <c r="S1242" s="5"/>
      <c r="T1242" s="4"/>
      <c r="U1242" s="4"/>
      <c r="V1242" s="5"/>
      <c r="W1242" s="5"/>
      <c r="X1242" s="5"/>
      <c r="Y1242" s="5"/>
      <c r="Z1242" s="4" t="s">
        <v>30</v>
      </c>
      <c r="AA1242" s="107">
        <v>41638</v>
      </c>
      <c r="AB1242" s="107">
        <v>41648</v>
      </c>
      <c r="AC1242" s="4" t="s">
        <v>707</v>
      </c>
      <c r="AD1242" s="4" t="s">
        <v>6141</v>
      </c>
    </row>
    <row r="1243" spans="1:30" ht="132.75" x14ac:dyDescent="0.25">
      <c r="A1243" s="6">
        <v>2310998</v>
      </c>
      <c r="B1243" s="7" t="s">
        <v>1242</v>
      </c>
      <c r="C1243" s="7" t="s">
        <v>1023</v>
      </c>
      <c r="D1243" s="7" t="s">
        <v>6142</v>
      </c>
      <c r="E1243" s="7" t="s">
        <v>6143</v>
      </c>
      <c r="F1243" s="7"/>
      <c r="G1243" s="7" t="s">
        <v>29</v>
      </c>
      <c r="H1243" s="7" t="s">
        <v>27</v>
      </c>
      <c r="I1243" s="7" t="s">
        <v>3981</v>
      </c>
      <c r="J1243" s="7" t="s">
        <v>28</v>
      </c>
      <c r="K1243" s="10">
        <v>960</v>
      </c>
      <c r="L1243" s="8"/>
      <c r="M1243" s="8"/>
      <c r="N1243" s="8">
        <v>0.51</v>
      </c>
      <c r="O1243" s="8">
        <v>0.05</v>
      </c>
      <c r="P1243" s="105">
        <v>0</v>
      </c>
      <c r="Q1243" s="8"/>
      <c r="R1243" s="8"/>
      <c r="S1243" s="8"/>
      <c r="T1243" s="7"/>
      <c r="U1243" s="4"/>
      <c r="V1243" s="5"/>
      <c r="W1243" s="5"/>
      <c r="X1243" s="5"/>
      <c r="Y1243" s="5"/>
      <c r="Z1243" s="4" t="s">
        <v>4862</v>
      </c>
      <c r="AA1243" s="107">
        <v>43227</v>
      </c>
      <c r="AB1243" s="107">
        <v>43151</v>
      </c>
      <c r="AC1243" s="4" t="s">
        <v>6144</v>
      </c>
      <c r="AD1243" s="4" t="s">
        <v>6145</v>
      </c>
    </row>
    <row r="1244" spans="1:30" ht="132.75" x14ac:dyDescent="0.25">
      <c r="A1244" s="3">
        <v>2310999</v>
      </c>
      <c r="B1244" s="4" t="s">
        <v>1242</v>
      </c>
      <c r="C1244" s="4" t="s">
        <v>1023</v>
      </c>
      <c r="D1244" s="4" t="s">
        <v>6146</v>
      </c>
      <c r="E1244" s="4" t="s">
        <v>6143</v>
      </c>
      <c r="F1244" s="4"/>
      <c r="G1244" s="4" t="s">
        <v>29</v>
      </c>
      <c r="H1244" s="4" t="s">
        <v>27</v>
      </c>
      <c r="I1244" s="4" t="s">
        <v>3981</v>
      </c>
      <c r="J1244" s="4" t="s">
        <v>28</v>
      </c>
      <c r="K1244" s="9">
        <v>960</v>
      </c>
      <c r="L1244" s="5"/>
      <c r="M1244" s="5"/>
      <c r="N1244" s="5">
        <v>0.51</v>
      </c>
      <c r="O1244" s="5">
        <v>0.05</v>
      </c>
      <c r="P1244" s="106">
        <v>0</v>
      </c>
      <c r="Q1244" s="5"/>
      <c r="R1244" s="5"/>
      <c r="S1244" s="5"/>
      <c r="T1244" s="4"/>
      <c r="U1244" s="4"/>
      <c r="V1244" s="5"/>
      <c r="W1244" s="5"/>
      <c r="X1244" s="5"/>
      <c r="Y1244" s="5"/>
      <c r="Z1244" s="4" t="s">
        <v>4862</v>
      </c>
      <c r="AA1244" s="107">
        <v>43227</v>
      </c>
      <c r="AB1244" s="107">
        <v>43151</v>
      </c>
      <c r="AC1244" s="4" t="s">
        <v>6144</v>
      </c>
      <c r="AD1244" s="4" t="s">
        <v>6147</v>
      </c>
    </row>
    <row r="1245" spans="1:30" ht="156.75" x14ac:dyDescent="0.25">
      <c r="A1245" s="6">
        <v>2199241</v>
      </c>
      <c r="B1245" s="7" t="s">
        <v>1242</v>
      </c>
      <c r="C1245" s="7" t="s">
        <v>1023</v>
      </c>
      <c r="D1245" s="7" t="s">
        <v>2695</v>
      </c>
      <c r="E1245" s="7" t="s">
        <v>6148</v>
      </c>
      <c r="F1245" s="7"/>
      <c r="G1245" s="7" t="s">
        <v>29</v>
      </c>
      <c r="H1245" s="7" t="s">
        <v>27</v>
      </c>
      <c r="I1245" s="7" t="s">
        <v>3981</v>
      </c>
      <c r="J1245" s="7" t="s">
        <v>28</v>
      </c>
      <c r="K1245" s="10">
        <v>33</v>
      </c>
      <c r="L1245" s="8"/>
      <c r="M1245" s="8"/>
      <c r="N1245" s="8">
        <v>3.36</v>
      </c>
      <c r="O1245" s="8">
        <v>0.02</v>
      </c>
      <c r="P1245" s="105">
        <v>15</v>
      </c>
      <c r="Q1245" s="8"/>
      <c r="R1245" s="8"/>
      <c r="S1245" s="8"/>
      <c r="T1245" s="7"/>
      <c r="U1245" s="4"/>
      <c r="V1245" s="5"/>
      <c r="W1245" s="5"/>
      <c r="X1245" s="5"/>
      <c r="Y1245" s="5"/>
      <c r="Z1245" s="4" t="s">
        <v>4862</v>
      </c>
      <c r="AA1245" s="107">
        <v>41275</v>
      </c>
      <c r="AB1245" s="107">
        <v>41632</v>
      </c>
      <c r="AC1245" s="4" t="s">
        <v>26</v>
      </c>
      <c r="AD1245" s="4" t="s">
        <v>6149</v>
      </c>
    </row>
    <row r="1246" spans="1:30" ht="156.75" x14ac:dyDescent="0.25">
      <c r="A1246" s="3">
        <v>2199240</v>
      </c>
      <c r="B1246" s="4" t="s">
        <v>1242</v>
      </c>
      <c r="C1246" s="4" t="s">
        <v>1023</v>
      </c>
      <c r="D1246" s="4" t="s">
        <v>2695</v>
      </c>
      <c r="E1246" s="4" t="s">
        <v>6150</v>
      </c>
      <c r="F1246" s="4"/>
      <c r="G1246" s="4" t="s">
        <v>29</v>
      </c>
      <c r="H1246" s="4" t="s">
        <v>27</v>
      </c>
      <c r="I1246" s="4" t="s">
        <v>3981</v>
      </c>
      <c r="J1246" s="4" t="s">
        <v>28</v>
      </c>
      <c r="K1246" s="9">
        <v>33</v>
      </c>
      <c r="L1246" s="5"/>
      <c r="M1246" s="5"/>
      <c r="N1246" s="5">
        <v>3.36</v>
      </c>
      <c r="O1246" s="5">
        <v>0.02</v>
      </c>
      <c r="P1246" s="106">
        <v>15</v>
      </c>
      <c r="Q1246" s="5"/>
      <c r="R1246" s="5"/>
      <c r="S1246" s="5"/>
      <c r="T1246" s="4"/>
      <c r="U1246" s="4"/>
      <c r="V1246" s="5"/>
      <c r="W1246" s="5"/>
      <c r="X1246" s="5"/>
      <c r="Y1246" s="5"/>
      <c r="Z1246" s="4" t="s">
        <v>4862</v>
      </c>
      <c r="AA1246" s="107">
        <v>41091</v>
      </c>
      <c r="AB1246" s="107">
        <v>41632</v>
      </c>
      <c r="AC1246" s="4" t="s">
        <v>26</v>
      </c>
      <c r="AD1246" s="4" t="s">
        <v>6151</v>
      </c>
    </row>
    <row r="1247" spans="1:30" ht="156.75" x14ac:dyDescent="0.25">
      <c r="A1247" s="6">
        <v>2199242</v>
      </c>
      <c r="B1247" s="7" t="s">
        <v>1242</v>
      </c>
      <c r="C1247" s="7" t="s">
        <v>1023</v>
      </c>
      <c r="D1247" s="7" t="s">
        <v>2695</v>
      </c>
      <c r="E1247" s="7" t="s">
        <v>6152</v>
      </c>
      <c r="F1247" s="7"/>
      <c r="G1247" s="7" t="s">
        <v>29</v>
      </c>
      <c r="H1247" s="7" t="s">
        <v>27</v>
      </c>
      <c r="I1247" s="7" t="s">
        <v>3357</v>
      </c>
      <c r="J1247" s="7" t="s">
        <v>28</v>
      </c>
      <c r="K1247" s="10">
        <v>41</v>
      </c>
      <c r="L1247" s="8"/>
      <c r="M1247" s="8"/>
      <c r="N1247" s="8">
        <v>3.36</v>
      </c>
      <c r="O1247" s="8">
        <v>0.02</v>
      </c>
      <c r="P1247" s="105">
        <v>15</v>
      </c>
      <c r="Q1247" s="8"/>
      <c r="R1247" s="8"/>
      <c r="S1247" s="8"/>
      <c r="T1247" s="7"/>
      <c r="U1247" s="4"/>
      <c r="V1247" s="5"/>
      <c r="W1247" s="5"/>
      <c r="X1247" s="5"/>
      <c r="Y1247" s="5"/>
      <c r="Z1247" s="4" t="s">
        <v>31</v>
      </c>
      <c r="AA1247" s="107">
        <v>40634</v>
      </c>
      <c r="AB1247" s="107">
        <v>41632</v>
      </c>
      <c r="AC1247" s="4" t="s">
        <v>26</v>
      </c>
      <c r="AD1247" s="4" t="s">
        <v>6153</v>
      </c>
    </row>
    <row r="1248" spans="1:30" ht="156.75" x14ac:dyDescent="0.25">
      <c r="A1248" s="3">
        <v>2199249</v>
      </c>
      <c r="B1248" s="4" t="s">
        <v>1242</v>
      </c>
      <c r="C1248" s="4" t="s">
        <v>1023</v>
      </c>
      <c r="D1248" s="4" t="s">
        <v>2695</v>
      </c>
      <c r="E1248" s="4" t="s">
        <v>6154</v>
      </c>
      <c r="F1248" s="4"/>
      <c r="G1248" s="4" t="s">
        <v>29</v>
      </c>
      <c r="H1248" s="4" t="s">
        <v>27</v>
      </c>
      <c r="I1248" s="4" t="s">
        <v>3357</v>
      </c>
      <c r="J1248" s="4" t="s">
        <v>28</v>
      </c>
      <c r="K1248" s="9">
        <v>41</v>
      </c>
      <c r="L1248" s="5"/>
      <c r="M1248" s="5"/>
      <c r="N1248" s="5">
        <v>3.36</v>
      </c>
      <c r="O1248" s="5">
        <v>0.02</v>
      </c>
      <c r="P1248" s="106">
        <v>15</v>
      </c>
      <c r="Q1248" s="5"/>
      <c r="R1248" s="5"/>
      <c r="S1248" s="5"/>
      <c r="T1248" s="4"/>
      <c r="U1248" s="4"/>
      <c r="V1248" s="5"/>
      <c r="W1248" s="5"/>
      <c r="X1248" s="5"/>
      <c r="Y1248" s="5"/>
      <c r="Z1248" s="4" t="s">
        <v>4862</v>
      </c>
      <c r="AA1248" s="107">
        <v>40634</v>
      </c>
      <c r="AB1248" s="107">
        <v>41632</v>
      </c>
      <c r="AC1248" s="4" t="s">
        <v>26</v>
      </c>
      <c r="AD1248" s="4" t="s">
        <v>6155</v>
      </c>
    </row>
    <row r="1249" spans="1:30" ht="156.75" x14ac:dyDescent="0.25">
      <c r="A1249" s="6">
        <v>2199250</v>
      </c>
      <c r="B1249" s="7" t="s">
        <v>1242</v>
      </c>
      <c r="C1249" s="7" t="s">
        <v>1023</v>
      </c>
      <c r="D1249" s="7" t="s">
        <v>2695</v>
      </c>
      <c r="E1249" s="7" t="s">
        <v>6156</v>
      </c>
      <c r="F1249" s="7"/>
      <c r="G1249" s="7" t="s">
        <v>29</v>
      </c>
      <c r="H1249" s="7" t="s">
        <v>27</v>
      </c>
      <c r="I1249" s="7" t="s">
        <v>3357</v>
      </c>
      <c r="J1249" s="7" t="s">
        <v>28</v>
      </c>
      <c r="K1249" s="10">
        <v>33</v>
      </c>
      <c r="L1249" s="8"/>
      <c r="M1249" s="8"/>
      <c r="N1249" s="8">
        <v>3.36</v>
      </c>
      <c r="O1249" s="8">
        <v>0.02</v>
      </c>
      <c r="P1249" s="105">
        <v>15</v>
      </c>
      <c r="Q1249" s="8"/>
      <c r="R1249" s="8"/>
      <c r="S1249" s="8"/>
      <c r="T1249" s="7"/>
      <c r="U1249" s="4"/>
      <c r="V1249" s="5"/>
      <c r="W1249" s="5"/>
      <c r="X1249" s="5"/>
      <c r="Y1249" s="5"/>
      <c r="Z1249" s="4" t="s">
        <v>4862</v>
      </c>
      <c r="AA1249" s="107">
        <v>40969</v>
      </c>
      <c r="AB1249" s="107">
        <v>41632</v>
      </c>
      <c r="AC1249" s="4" t="s">
        <v>26</v>
      </c>
      <c r="AD1249" s="4" t="s">
        <v>6157</v>
      </c>
    </row>
    <row r="1250" spans="1:30" ht="156.75" x14ac:dyDescent="0.25">
      <c r="A1250" s="3">
        <v>2199255</v>
      </c>
      <c r="B1250" s="4" t="s">
        <v>1242</v>
      </c>
      <c r="C1250" s="4" t="s">
        <v>1023</v>
      </c>
      <c r="D1250" s="4" t="s">
        <v>2695</v>
      </c>
      <c r="E1250" s="4" t="s">
        <v>6158</v>
      </c>
      <c r="F1250" s="4"/>
      <c r="G1250" s="4" t="s">
        <v>29</v>
      </c>
      <c r="H1250" s="4" t="s">
        <v>27</v>
      </c>
      <c r="I1250" s="4" t="s">
        <v>3357</v>
      </c>
      <c r="J1250" s="4" t="s">
        <v>28</v>
      </c>
      <c r="K1250" s="9">
        <v>17</v>
      </c>
      <c r="L1250" s="5"/>
      <c r="M1250" s="5"/>
      <c r="N1250" s="5">
        <v>3.36</v>
      </c>
      <c r="O1250" s="5">
        <v>0.02</v>
      </c>
      <c r="P1250" s="106">
        <v>15</v>
      </c>
      <c r="Q1250" s="5"/>
      <c r="R1250" s="5"/>
      <c r="S1250" s="5"/>
      <c r="T1250" s="4"/>
      <c r="U1250" s="4"/>
      <c r="V1250" s="5"/>
      <c r="W1250" s="5"/>
      <c r="X1250" s="5"/>
      <c r="Y1250" s="5"/>
      <c r="Z1250" s="4" t="s">
        <v>4862</v>
      </c>
      <c r="AA1250" s="107">
        <v>40969</v>
      </c>
      <c r="AB1250" s="107">
        <v>41632</v>
      </c>
      <c r="AC1250" s="4" t="s">
        <v>26</v>
      </c>
      <c r="AD1250" s="4" t="s">
        <v>6159</v>
      </c>
    </row>
    <row r="1251" spans="1:30" ht="156.75" x14ac:dyDescent="0.25">
      <c r="A1251" s="6">
        <v>2199259</v>
      </c>
      <c r="B1251" s="7" t="s">
        <v>1242</v>
      </c>
      <c r="C1251" s="7" t="s">
        <v>1023</v>
      </c>
      <c r="D1251" s="7" t="s">
        <v>2695</v>
      </c>
      <c r="E1251" s="7" t="s">
        <v>6160</v>
      </c>
      <c r="F1251" s="7"/>
      <c r="G1251" s="7" t="s">
        <v>29</v>
      </c>
      <c r="H1251" s="7" t="s">
        <v>27</v>
      </c>
      <c r="I1251" s="7" t="s">
        <v>3357</v>
      </c>
      <c r="J1251" s="7" t="s">
        <v>28</v>
      </c>
      <c r="K1251" s="10">
        <v>33</v>
      </c>
      <c r="L1251" s="8"/>
      <c r="M1251" s="8"/>
      <c r="N1251" s="8">
        <v>3.36</v>
      </c>
      <c r="O1251" s="8">
        <v>0.02</v>
      </c>
      <c r="P1251" s="105">
        <v>15</v>
      </c>
      <c r="Q1251" s="8"/>
      <c r="R1251" s="8"/>
      <c r="S1251" s="8"/>
      <c r="T1251" s="7"/>
      <c r="U1251" s="4"/>
      <c r="V1251" s="5"/>
      <c r="W1251" s="5"/>
      <c r="X1251" s="5"/>
      <c r="Y1251" s="5"/>
      <c r="Z1251" s="4" t="s">
        <v>4862</v>
      </c>
      <c r="AA1251" s="107">
        <v>41000</v>
      </c>
      <c r="AB1251" s="107">
        <v>41632</v>
      </c>
      <c r="AC1251" s="4" t="s">
        <v>26</v>
      </c>
      <c r="AD1251" s="4" t="s">
        <v>6161</v>
      </c>
    </row>
    <row r="1252" spans="1:30" ht="120.75" x14ac:dyDescent="0.25">
      <c r="A1252" s="3">
        <v>2272640</v>
      </c>
      <c r="B1252" s="4" t="s">
        <v>1242</v>
      </c>
      <c r="C1252" s="4" t="s">
        <v>1023</v>
      </c>
      <c r="D1252" s="4" t="s">
        <v>2695</v>
      </c>
      <c r="E1252" s="4" t="s">
        <v>2696</v>
      </c>
      <c r="F1252" s="4"/>
      <c r="G1252" s="4" t="s">
        <v>29</v>
      </c>
      <c r="H1252" s="4" t="s">
        <v>27</v>
      </c>
      <c r="I1252" s="4" t="s">
        <v>3357</v>
      </c>
      <c r="J1252" s="4" t="s">
        <v>28</v>
      </c>
      <c r="K1252" s="9">
        <v>48</v>
      </c>
      <c r="L1252" s="5"/>
      <c r="M1252" s="5"/>
      <c r="N1252" s="5">
        <v>2.99</v>
      </c>
      <c r="O1252" s="5">
        <v>0.02</v>
      </c>
      <c r="P1252" s="106">
        <v>15</v>
      </c>
      <c r="Q1252" s="5"/>
      <c r="R1252" s="5"/>
      <c r="S1252" s="5"/>
      <c r="T1252" s="4"/>
      <c r="U1252" s="4"/>
      <c r="V1252" s="5"/>
      <c r="W1252" s="5"/>
      <c r="X1252" s="5"/>
      <c r="Y1252" s="5"/>
      <c r="Z1252" s="4" t="s">
        <v>25</v>
      </c>
      <c r="AA1252" s="107">
        <v>42577</v>
      </c>
      <c r="AB1252" s="107">
        <v>42565</v>
      </c>
      <c r="AC1252" s="4" t="s">
        <v>26</v>
      </c>
      <c r="AD1252" s="4" t="s">
        <v>6162</v>
      </c>
    </row>
    <row r="1253" spans="1:30" ht="120.75" x14ac:dyDescent="0.25">
      <c r="A1253" s="6">
        <v>2272641</v>
      </c>
      <c r="B1253" s="7" t="s">
        <v>1242</v>
      </c>
      <c r="C1253" s="7" t="s">
        <v>1023</v>
      </c>
      <c r="D1253" s="7" t="s">
        <v>2695</v>
      </c>
      <c r="E1253" s="7" t="s">
        <v>2697</v>
      </c>
      <c r="F1253" s="7"/>
      <c r="G1253" s="7" t="s">
        <v>29</v>
      </c>
      <c r="H1253" s="7" t="s">
        <v>27</v>
      </c>
      <c r="I1253" s="7" t="s">
        <v>3357</v>
      </c>
      <c r="J1253" s="7" t="s">
        <v>28</v>
      </c>
      <c r="K1253" s="10">
        <v>48</v>
      </c>
      <c r="L1253" s="8"/>
      <c r="M1253" s="8"/>
      <c r="N1253" s="8">
        <v>2.99</v>
      </c>
      <c r="O1253" s="8">
        <v>0.02</v>
      </c>
      <c r="P1253" s="105">
        <v>15</v>
      </c>
      <c r="Q1253" s="8"/>
      <c r="R1253" s="8"/>
      <c r="S1253" s="8"/>
      <c r="T1253" s="7"/>
      <c r="U1253" s="4"/>
      <c r="V1253" s="5"/>
      <c r="W1253" s="5"/>
      <c r="X1253" s="5"/>
      <c r="Y1253" s="5"/>
      <c r="Z1253" s="4" t="s">
        <v>25</v>
      </c>
      <c r="AA1253" s="107">
        <v>42577</v>
      </c>
      <c r="AB1253" s="107">
        <v>42565</v>
      </c>
      <c r="AC1253" s="4" t="s">
        <v>26</v>
      </c>
      <c r="AD1253" s="4" t="s">
        <v>6163</v>
      </c>
    </row>
    <row r="1254" spans="1:30" ht="120.75" x14ac:dyDescent="0.25">
      <c r="A1254" s="3">
        <v>2272642</v>
      </c>
      <c r="B1254" s="4" t="s">
        <v>1242</v>
      </c>
      <c r="C1254" s="4" t="s">
        <v>1023</v>
      </c>
      <c r="D1254" s="4" t="s">
        <v>2695</v>
      </c>
      <c r="E1254" s="4" t="s">
        <v>2698</v>
      </c>
      <c r="F1254" s="4"/>
      <c r="G1254" s="4" t="s">
        <v>29</v>
      </c>
      <c r="H1254" s="4" t="s">
        <v>27</v>
      </c>
      <c r="I1254" s="4" t="s">
        <v>3357</v>
      </c>
      <c r="J1254" s="4" t="s">
        <v>28</v>
      </c>
      <c r="K1254" s="9">
        <v>48</v>
      </c>
      <c r="L1254" s="5"/>
      <c r="M1254" s="5"/>
      <c r="N1254" s="5">
        <v>2.99</v>
      </c>
      <c r="O1254" s="5">
        <v>0.02</v>
      </c>
      <c r="P1254" s="106">
        <v>15</v>
      </c>
      <c r="Q1254" s="5"/>
      <c r="R1254" s="5"/>
      <c r="S1254" s="5"/>
      <c r="T1254" s="4"/>
      <c r="U1254" s="4"/>
      <c r="V1254" s="5"/>
      <c r="W1254" s="5"/>
      <c r="X1254" s="5"/>
      <c r="Y1254" s="5"/>
      <c r="Z1254" s="4" t="s">
        <v>25</v>
      </c>
      <c r="AA1254" s="107">
        <v>42577</v>
      </c>
      <c r="AB1254" s="107">
        <v>42565</v>
      </c>
      <c r="AC1254" s="4" t="s">
        <v>26</v>
      </c>
      <c r="AD1254" s="4" t="s">
        <v>6164</v>
      </c>
    </row>
    <row r="1255" spans="1:30" ht="120.75" x14ac:dyDescent="0.25">
      <c r="A1255" s="6">
        <v>2272643</v>
      </c>
      <c r="B1255" s="7" t="s">
        <v>1242</v>
      </c>
      <c r="C1255" s="7" t="s">
        <v>1023</v>
      </c>
      <c r="D1255" s="7" t="s">
        <v>2695</v>
      </c>
      <c r="E1255" s="7" t="s">
        <v>2699</v>
      </c>
      <c r="F1255" s="7"/>
      <c r="G1255" s="7" t="s">
        <v>29</v>
      </c>
      <c r="H1255" s="7" t="s">
        <v>27</v>
      </c>
      <c r="I1255" s="7" t="s">
        <v>3357</v>
      </c>
      <c r="J1255" s="7" t="s">
        <v>28</v>
      </c>
      <c r="K1255" s="10">
        <v>48</v>
      </c>
      <c r="L1255" s="8"/>
      <c r="M1255" s="8"/>
      <c r="N1255" s="8">
        <v>2.99</v>
      </c>
      <c r="O1255" s="8">
        <v>0.02</v>
      </c>
      <c r="P1255" s="105">
        <v>15</v>
      </c>
      <c r="Q1255" s="8"/>
      <c r="R1255" s="8"/>
      <c r="S1255" s="8"/>
      <c r="T1255" s="7"/>
      <c r="U1255" s="4"/>
      <c r="V1255" s="5"/>
      <c r="W1255" s="5"/>
      <c r="X1255" s="5"/>
      <c r="Y1255" s="5"/>
      <c r="Z1255" s="4" t="s">
        <v>25</v>
      </c>
      <c r="AA1255" s="107">
        <v>42577</v>
      </c>
      <c r="AB1255" s="107">
        <v>42565</v>
      </c>
      <c r="AC1255" s="4" t="s">
        <v>26</v>
      </c>
      <c r="AD1255" s="4" t="s">
        <v>6165</v>
      </c>
    </row>
    <row r="1256" spans="1:30" ht="120.75" x14ac:dyDescent="0.25">
      <c r="A1256" s="3">
        <v>2231463</v>
      </c>
      <c r="B1256" s="4" t="s">
        <v>1242</v>
      </c>
      <c r="C1256" s="4" t="s">
        <v>1023</v>
      </c>
      <c r="D1256" s="4" t="s">
        <v>6166</v>
      </c>
      <c r="E1256" s="4" t="s">
        <v>6166</v>
      </c>
      <c r="F1256" s="4"/>
      <c r="G1256" s="4" t="s">
        <v>29</v>
      </c>
      <c r="H1256" s="4" t="s">
        <v>27</v>
      </c>
      <c r="I1256" s="4" t="s">
        <v>3981</v>
      </c>
      <c r="J1256" s="4" t="s">
        <v>28</v>
      </c>
      <c r="K1256" s="9">
        <v>152</v>
      </c>
      <c r="L1256" s="5"/>
      <c r="M1256" s="5"/>
      <c r="N1256" s="5"/>
      <c r="O1256" s="5">
        <v>0.44</v>
      </c>
      <c r="P1256" s="106">
        <v>0</v>
      </c>
      <c r="Q1256" s="5"/>
      <c r="R1256" s="5"/>
      <c r="S1256" s="5"/>
      <c r="T1256" s="4"/>
      <c r="U1256" s="4"/>
      <c r="V1256" s="5"/>
      <c r="W1256" s="5"/>
      <c r="X1256" s="5"/>
      <c r="Y1256" s="5"/>
      <c r="Z1256" s="4" t="s">
        <v>31</v>
      </c>
      <c r="AA1256" s="107">
        <v>42014</v>
      </c>
      <c r="AB1256" s="107">
        <v>42025</v>
      </c>
      <c r="AC1256" s="4" t="s">
        <v>26</v>
      </c>
      <c r="AD1256" s="4" t="s">
        <v>6167</v>
      </c>
    </row>
    <row r="1257" spans="1:30" ht="120.75" x14ac:dyDescent="0.25">
      <c r="A1257" s="6">
        <v>2255144</v>
      </c>
      <c r="B1257" s="7" t="s">
        <v>1242</v>
      </c>
      <c r="C1257" s="7" t="s">
        <v>1023</v>
      </c>
      <c r="D1257" s="7" t="s">
        <v>6168</v>
      </c>
      <c r="E1257" s="7" t="s">
        <v>6168</v>
      </c>
      <c r="F1257" s="7"/>
      <c r="G1257" s="7" t="s">
        <v>29</v>
      </c>
      <c r="H1257" s="7" t="s">
        <v>27</v>
      </c>
      <c r="I1257" s="7" t="s">
        <v>3981</v>
      </c>
      <c r="J1257" s="7" t="s">
        <v>28</v>
      </c>
      <c r="K1257" s="10">
        <v>60</v>
      </c>
      <c r="L1257" s="8"/>
      <c r="M1257" s="8"/>
      <c r="N1257" s="8"/>
      <c r="O1257" s="8"/>
      <c r="P1257" s="105">
        <v>0</v>
      </c>
      <c r="Q1257" s="8"/>
      <c r="R1257" s="8"/>
      <c r="S1257" s="8"/>
      <c r="T1257" s="7"/>
      <c r="U1257" s="4"/>
      <c r="V1257" s="5"/>
      <c r="W1257" s="5"/>
      <c r="X1257" s="5"/>
      <c r="Y1257" s="5"/>
      <c r="Z1257" s="4" t="s">
        <v>31</v>
      </c>
      <c r="AA1257" s="107">
        <v>42415</v>
      </c>
      <c r="AB1257" s="107">
        <v>42353</v>
      </c>
      <c r="AC1257" s="4" t="s">
        <v>26</v>
      </c>
      <c r="AD1257" s="4" t="s">
        <v>6169</v>
      </c>
    </row>
    <row r="1258" spans="1:30" ht="120.75" x14ac:dyDescent="0.25">
      <c r="A1258" s="3">
        <v>2231462</v>
      </c>
      <c r="B1258" s="4" t="s">
        <v>1242</v>
      </c>
      <c r="C1258" s="4" t="s">
        <v>1023</v>
      </c>
      <c r="D1258" s="4" t="s">
        <v>6170</v>
      </c>
      <c r="E1258" s="4" t="s">
        <v>6170</v>
      </c>
      <c r="F1258" s="4"/>
      <c r="G1258" s="4" t="s">
        <v>29</v>
      </c>
      <c r="H1258" s="4" t="s">
        <v>27</v>
      </c>
      <c r="I1258" s="4" t="s">
        <v>3981</v>
      </c>
      <c r="J1258" s="4" t="s">
        <v>28</v>
      </c>
      <c r="K1258" s="9">
        <v>152</v>
      </c>
      <c r="L1258" s="5"/>
      <c r="M1258" s="5"/>
      <c r="N1258" s="5"/>
      <c r="O1258" s="5">
        <v>0.44</v>
      </c>
      <c r="P1258" s="106">
        <v>0</v>
      </c>
      <c r="Q1258" s="5"/>
      <c r="R1258" s="5"/>
      <c r="S1258" s="5"/>
      <c r="T1258" s="4"/>
      <c r="U1258" s="4"/>
      <c r="V1258" s="5"/>
      <c r="W1258" s="5"/>
      <c r="X1258" s="5"/>
      <c r="Y1258" s="5"/>
      <c r="Z1258" s="4" t="s">
        <v>31</v>
      </c>
      <c r="AA1258" s="107">
        <v>42014</v>
      </c>
      <c r="AB1258" s="107">
        <v>42025</v>
      </c>
      <c r="AC1258" s="4" t="s">
        <v>26</v>
      </c>
      <c r="AD1258" s="4" t="s">
        <v>6171</v>
      </c>
    </row>
    <row r="1259" spans="1:30" ht="132.75" x14ac:dyDescent="0.25">
      <c r="A1259" s="6">
        <v>2216460</v>
      </c>
      <c r="B1259" s="7" t="s">
        <v>1242</v>
      </c>
      <c r="C1259" s="7" t="s">
        <v>1023</v>
      </c>
      <c r="D1259" s="7" t="s">
        <v>2700</v>
      </c>
      <c r="E1259" s="7" t="s">
        <v>2701</v>
      </c>
      <c r="F1259" s="7" t="s">
        <v>2702</v>
      </c>
      <c r="G1259" s="7" t="s">
        <v>29</v>
      </c>
      <c r="H1259" s="7" t="s">
        <v>27</v>
      </c>
      <c r="I1259" s="7" t="s">
        <v>3981</v>
      </c>
      <c r="J1259" s="7" t="s">
        <v>28</v>
      </c>
      <c r="K1259" s="10">
        <v>60</v>
      </c>
      <c r="L1259" s="8"/>
      <c r="M1259" s="8"/>
      <c r="N1259" s="8">
        <v>3.87</v>
      </c>
      <c r="O1259" s="8">
        <v>0.26</v>
      </c>
      <c r="P1259" s="105">
        <v>1</v>
      </c>
      <c r="Q1259" s="8"/>
      <c r="R1259" s="8"/>
      <c r="S1259" s="8"/>
      <c r="T1259" s="7"/>
      <c r="U1259" s="4"/>
      <c r="V1259" s="5"/>
      <c r="W1259" s="5"/>
      <c r="X1259" s="5"/>
      <c r="Y1259" s="5"/>
      <c r="Z1259" s="4" t="s">
        <v>4190</v>
      </c>
      <c r="AA1259" s="107">
        <v>41824</v>
      </c>
      <c r="AB1259" s="107">
        <v>41844</v>
      </c>
      <c r="AC1259" s="4" t="s">
        <v>26</v>
      </c>
      <c r="AD1259" s="4" t="s">
        <v>6172</v>
      </c>
    </row>
    <row r="1260" spans="1:30" ht="156.75" x14ac:dyDescent="0.25">
      <c r="A1260" s="3">
        <v>2216336</v>
      </c>
      <c r="B1260" s="4" t="s">
        <v>1242</v>
      </c>
      <c r="C1260" s="4" t="s">
        <v>1023</v>
      </c>
      <c r="D1260" s="4" t="s">
        <v>2700</v>
      </c>
      <c r="E1260" s="4" t="s">
        <v>2703</v>
      </c>
      <c r="F1260" s="4" t="s">
        <v>2704</v>
      </c>
      <c r="G1260" s="4" t="s">
        <v>29</v>
      </c>
      <c r="H1260" s="4" t="s">
        <v>27</v>
      </c>
      <c r="I1260" s="4" t="s">
        <v>3981</v>
      </c>
      <c r="J1260" s="4" t="s">
        <v>28</v>
      </c>
      <c r="K1260" s="9">
        <v>60</v>
      </c>
      <c r="L1260" s="5"/>
      <c r="M1260" s="5"/>
      <c r="N1260" s="5">
        <v>3.17</v>
      </c>
      <c r="O1260" s="5">
        <v>0.26</v>
      </c>
      <c r="P1260" s="106">
        <v>1</v>
      </c>
      <c r="Q1260" s="5"/>
      <c r="R1260" s="5"/>
      <c r="S1260" s="5"/>
      <c r="T1260" s="4"/>
      <c r="U1260" s="4"/>
      <c r="V1260" s="5"/>
      <c r="W1260" s="5"/>
      <c r="X1260" s="5"/>
      <c r="Y1260" s="5"/>
      <c r="Z1260" s="4" t="s">
        <v>30</v>
      </c>
      <c r="AA1260" s="107">
        <v>41824</v>
      </c>
      <c r="AB1260" s="107">
        <v>41844</v>
      </c>
      <c r="AC1260" s="4" t="s">
        <v>26</v>
      </c>
      <c r="AD1260" s="4" t="s">
        <v>6173</v>
      </c>
    </row>
    <row r="1261" spans="1:30" ht="156.75" x14ac:dyDescent="0.25">
      <c r="A1261" s="6">
        <v>2216488</v>
      </c>
      <c r="B1261" s="7" t="s">
        <v>1242</v>
      </c>
      <c r="C1261" s="7" t="s">
        <v>1023</v>
      </c>
      <c r="D1261" s="7" t="s">
        <v>2700</v>
      </c>
      <c r="E1261" s="7" t="s">
        <v>2705</v>
      </c>
      <c r="F1261" s="7" t="s">
        <v>2706</v>
      </c>
      <c r="G1261" s="7" t="s">
        <v>29</v>
      </c>
      <c r="H1261" s="7" t="s">
        <v>27</v>
      </c>
      <c r="I1261" s="7" t="s">
        <v>3981</v>
      </c>
      <c r="J1261" s="7" t="s">
        <v>28</v>
      </c>
      <c r="K1261" s="10">
        <v>60</v>
      </c>
      <c r="L1261" s="8"/>
      <c r="M1261" s="8"/>
      <c r="N1261" s="8">
        <v>3.33</v>
      </c>
      <c r="O1261" s="8">
        <v>0.23</v>
      </c>
      <c r="P1261" s="105">
        <v>1</v>
      </c>
      <c r="Q1261" s="8"/>
      <c r="R1261" s="8"/>
      <c r="S1261" s="8"/>
      <c r="T1261" s="7"/>
      <c r="U1261" s="4"/>
      <c r="V1261" s="5"/>
      <c r="W1261" s="5"/>
      <c r="X1261" s="5"/>
      <c r="Y1261" s="5"/>
      <c r="Z1261" s="4" t="s">
        <v>30</v>
      </c>
      <c r="AA1261" s="107">
        <v>41824</v>
      </c>
      <c r="AB1261" s="107">
        <v>41844</v>
      </c>
      <c r="AC1261" s="4" t="s">
        <v>26</v>
      </c>
      <c r="AD1261" s="4" t="s">
        <v>6174</v>
      </c>
    </row>
    <row r="1262" spans="1:30" ht="120.75" x14ac:dyDescent="0.25">
      <c r="A1262" s="3">
        <v>2255142</v>
      </c>
      <c r="B1262" s="4" t="s">
        <v>1242</v>
      </c>
      <c r="C1262" s="4" t="s">
        <v>1023</v>
      </c>
      <c r="D1262" s="4" t="s">
        <v>6175</v>
      </c>
      <c r="E1262" s="4" t="s">
        <v>6175</v>
      </c>
      <c r="F1262" s="4"/>
      <c r="G1262" s="4" t="s">
        <v>29</v>
      </c>
      <c r="H1262" s="4" t="s">
        <v>27</v>
      </c>
      <c r="I1262" s="4" t="s">
        <v>3981</v>
      </c>
      <c r="J1262" s="4" t="s">
        <v>28</v>
      </c>
      <c r="K1262" s="9">
        <v>60</v>
      </c>
      <c r="L1262" s="5"/>
      <c r="M1262" s="5"/>
      <c r="N1262" s="5"/>
      <c r="O1262" s="5"/>
      <c r="P1262" s="106">
        <v>0</v>
      </c>
      <c r="Q1262" s="5"/>
      <c r="R1262" s="5"/>
      <c r="S1262" s="5"/>
      <c r="T1262" s="4"/>
      <c r="U1262" s="4"/>
      <c r="V1262" s="5"/>
      <c r="W1262" s="5"/>
      <c r="X1262" s="5"/>
      <c r="Y1262" s="5"/>
      <c r="Z1262" s="4" t="s">
        <v>31</v>
      </c>
      <c r="AA1262" s="107">
        <v>42415</v>
      </c>
      <c r="AB1262" s="107">
        <v>42353</v>
      </c>
      <c r="AC1262" s="4" t="s">
        <v>26</v>
      </c>
      <c r="AD1262" s="4" t="s">
        <v>6176</v>
      </c>
    </row>
    <row r="1263" spans="1:30" ht="120.75" x14ac:dyDescent="0.25">
      <c r="A1263" s="6">
        <v>2255143</v>
      </c>
      <c r="B1263" s="7" t="s">
        <v>1242</v>
      </c>
      <c r="C1263" s="7" t="s">
        <v>1023</v>
      </c>
      <c r="D1263" s="7" t="s">
        <v>6177</v>
      </c>
      <c r="E1263" s="7" t="s">
        <v>6177</v>
      </c>
      <c r="F1263" s="7"/>
      <c r="G1263" s="7" t="s">
        <v>29</v>
      </c>
      <c r="H1263" s="7" t="s">
        <v>27</v>
      </c>
      <c r="I1263" s="7" t="s">
        <v>3981</v>
      </c>
      <c r="J1263" s="7" t="s">
        <v>28</v>
      </c>
      <c r="K1263" s="10">
        <v>60</v>
      </c>
      <c r="L1263" s="8"/>
      <c r="M1263" s="8"/>
      <c r="N1263" s="8"/>
      <c r="O1263" s="8"/>
      <c r="P1263" s="105">
        <v>0</v>
      </c>
      <c r="Q1263" s="8"/>
      <c r="R1263" s="8"/>
      <c r="S1263" s="8"/>
      <c r="T1263" s="7"/>
      <c r="U1263" s="4"/>
      <c r="V1263" s="5"/>
      <c r="W1263" s="5"/>
      <c r="X1263" s="5"/>
      <c r="Y1263" s="5"/>
      <c r="Z1263" s="4" t="s">
        <v>31</v>
      </c>
      <c r="AA1263" s="107">
        <v>42415</v>
      </c>
      <c r="AB1263" s="107">
        <v>42353</v>
      </c>
      <c r="AC1263" s="4" t="s">
        <v>26</v>
      </c>
      <c r="AD1263" s="4" t="s">
        <v>6178</v>
      </c>
    </row>
    <row r="1264" spans="1:30" ht="132.75" x14ac:dyDescent="0.25">
      <c r="A1264" s="6">
        <v>2282328</v>
      </c>
      <c r="B1264" s="7" t="s">
        <v>2707</v>
      </c>
      <c r="C1264" s="7" t="s">
        <v>2708</v>
      </c>
      <c r="D1264" s="7" t="s">
        <v>6179</v>
      </c>
      <c r="E1264" s="7" t="s">
        <v>6179</v>
      </c>
      <c r="F1264" s="7" t="s">
        <v>6180</v>
      </c>
      <c r="G1264" s="7" t="s">
        <v>29</v>
      </c>
      <c r="H1264" s="7" t="s">
        <v>27</v>
      </c>
      <c r="I1264" s="7" t="s">
        <v>3981</v>
      </c>
      <c r="J1264" s="7" t="s">
        <v>28</v>
      </c>
      <c r="K1264" s="10">
        <v>15</v>
      </c>
      <c r="L1264" s="8"/>
      <c r="M1264" s="8"/>
      <c r="N1264" s="8"/>
      <c r="O1264" s="8"/>
      <c r="P1264" s="105">
        <v>0</v>
      </c>
      <c r="Q1264" s="8"/>
      <c r="R1264" s="8"/>
      <c r="S1264" s="8"/>
      <c r="T1264" s="7"/>
      <c r="U1264" s="4"/>
      <c r="V1264" s="5"/>
      <c r="W1264" s="5"/>
      <c r="X1264" s="5"/>
      <c r="Y1264" s="5"/>
      <c r="Z1264" s="4" t="s">
        <v>33</v>
      </c>
      <c r="AA1264" s="107">
        <v>42705</v>
      </c>
      <c r="AB1264" s="107">
        <v>42655</v>
      </c>
      <c r="AC1264" s="4" t="s">
        <v>26</v>
      </c>
      <c r="AD1264" s="4" t="s">
        <v>6181</v>
      </c>
    </row>
    <row r="1265" spans="1:30" ht="120.75" x14ac:dyDescent="0.25">
      <c r="A1265" s="3">
        <v>2282478</v>
      </c>
      <c r="B1265" s="4" t="s">
        <v>2707</v>
      </c>
      <c r="C1265" s="4" t="s">
        <v>2708</v>
      </c>
      <c r="D1265" s="4" t="s">
        <v>6182</v>
      </c>
      <c r="E1265" s="4" t="s">
        <v>6182</v>
      </c>
      <c r="F1265" s="4" t="s">
        <v>6183</v>
      </c>
      <c r="G1265" s="4" t="s">
        <v>29</v>
      </c>
      <c r="H1265" s="4" t="s">
        <v>27</v>
      </c>
      <c r="I1265" s="4" t="s">
        <v>3981</v>
      </c>
      <c r="J1265" s="4" t="s">
        <v>28</v>
      </c>
      <c r="K1265" s="9">
        <v>15</v>
      </c>
      <c r="L1265" s="5"/>
      <c r="M1265" s="5"/>
      <c r="N1265" s="5"/>
      <c r="O1265" s="5"/>
      <c r="P1265" s="106">
        <v>0</v>
      </c>
      <c r="Q1265" s="5"/>
      <c r="R1265" s="5"/>
      <c r="S1265" s="5"/>
      <c r="T1265" s="4"/>
      <c r="U1265" s="4"/>
      <c r="V1265" s="5"/>
      <c r="W1265" s="5"/>
      <c r="X1265" s="5"/>
      <c r="Y1265" s="5"/>
      <c r="Z1265" s="4" t="s">
        <v>197</v>
      </c>
      <c r="AA1265" s="107">
        <v>42643</v>
      </c>
      <c r="AB1265" s="107">
        <v>42667</v>
      </c>
      <c r="AC1265" s="4" t="s">
        <v>26</v>
      </c>
      <c r="AD1265" s="4" t="s">
        <v>6184</v>
      </c>
    </row>
    <row r="1266" spans="1:30" ht="168.75" x14ac:dyDescent="0.25">
      <c r="A1266" s="6">
        <v>2237594</v>
      </c>
      <c r="B1266" s="7" t="s">
        <v>2707</v>
      </c>
      <c r="C1266" s="7" t="s">
        <v>2708</v>
      </c>
      <c r="D1266" s="7" t="s">
        <v>6185</v>
      </c>
      <c r="E1266" s="7" t="s">
        <v>6186</v>
      </c>
      <c r="F1266" s="7"/>
      <c r="G1266" s="7" t="s">
        <v>29</v>
      </c>
      <c r="H1266" s="7" t="s">
        <v>27</v>
      </c>
      <c r="I1266" s="7" t="s">
        <v>3981</v>
      </c>
      <c r="J1266" s="7" t="s">
        <v>28</v>
      </c>
      <c r="K1266" s="10">
        <v>4</v>
      </c>
      <c r="L1266" s="8"/>
      <c r="M1266" s="8"/>
      <c r="N1266" s="8"/>
      <c r="O1266" s="8">
        <v>0.35</v>
      </c>
      <c r="P1266" s="105">
        <v>0</v>
      </c>
      <c r="Q1266" s="8"/>
      <c r="R1266" s="8"/>
      <c r="S1266" s="8"/>
      <c r="T1266" s="7"/>
      <c r="U1266" s="4"/>
      <c r="V1266" s="5"/>
      <c r="W1266" s="5"/>
      <c r="X1266" s="5"/>
      <c r="Y1266" s="5"/>
      <c r="Z1266" s="4" t="s">
        <v>31</v>
      </c>
      <c r="AA1266" s="107">
        <v>40817</v>
      </c>
      <c r="AB1266" s="107">
        <v>42114</v>
      </c>
      <c r="AC1266" s="4" t="s">
        <v>26</v>
      </c>
      <c r="AD1266" s="4" t="s">
        <v>6187</v>
      </c>
    </row>
    <row r="1267" spans="1:30" ht="120.75" x14ac:dyDescent="0.25">
      <c r="A1267" s="3">
        <v>2252587</v>
      </c>
      <c r="B1267" s="4" t="s">
        <v>2707</v>
      </c>
      <c r="C1267" s="4" t="s">
        <v>2708</v>
      </c>
      <c r="D1267" s="4" t="s">
        <v>6188</v>
      </c>
      <c r="E1267" s="4" t="s">
        <v>6188</v>
      </c>
      <c r="F1267" s="4"/>
      <c r="G1267" s="4" t="s">
        <v>29</v>
      </c>
      <c r="H1267" s="4" t="s">
        <v>27</v>
      </c>
      <c r="I1267" s="4" t="s">
        <v>3981</v>
      </c>
      <c r="J1267" s="4" t="s">
        <v>28</v>
      </c>
      <c r="K1267" s="9">
        <v>6</v>
      </c>
      <c r="L1267" s="5"/>
      <c r="M1267" s="5"/>
      <c r="N1267" s="5"/>
      <c r="O1267" s="5"/>
      <c r="P1267" s="106">
        <v>0</v>
      </c>
      <c r="Q1267" s="5"/>
      <c r="R1267" s="5"/>
      <c r="S1267" s="5"/>
      <c r="T1267" s="4"/>
      <c r="U1267" s="4"/>
      <c r="V1267" s="5"/>
      <c r="W1267" s="5"/>
      <c r="X1267" s="5"/>
      <c r="Y1267" s="5"/>
      <c r="Z1267" s="4" t="s">
        <v>31</v>
      </c>
      <c r="AA1267" s="107">
        <v>42353</v>
      </c>
      <c r="AB1267" s="107">
        <v>42319</v>
      </c>
      <c r="AC1267" s="4" t="s">
        <v>26</v>
      </c>
      <c r="AD1267" s="4" t="s">
        <v>6189</v>
      </c>
    </row>
    <row r="1268" spans="1:30" ht="120.75" x14ac:dyDescent="0.25">
      <c r="A1268" s="6">
        <v>2252577</v>
      </c>
      <c r="B1268" s="7" t="s">
        <v>2707</v>
      </c>
      <c r="C1268" s="7" t="s">
        <v>2708</v>
      </c>
      <c r="D1268" s="7" t="s">
        <v>6190</v>
      </c>
      <c r="E1268" s="7" t="s">
        <v>6190</v>
      </c>
      <c r="F1268" s="7"/>
      <c r="G1268" s="7" t="s">
        <v>29</v>
      </c>
      <c r="H1268" s="7" t="s">
        <v>27</v>
      </c>
      <c r="I1268" s="7" t="s">
        <v>3981</v>
      </c>
      <c r="J1268" s="7" t="s">
        <v>28</v>
      </c>
      <c r="K1268" s="10">
        <v>6</v>
      </c>
      <c r="L1268" s="8"/>
      <c r="M1268" s="8"/>
      <c r="N1268" s="8"/>
      <c r="O1268" s="8"/>
      <c r="P1268" s="105">
        <v>0</v>
      </c>
      <c r="Q1268" s="8"/>
      <c r="R1268" s="8"/>
      <c r="S1268" s="8"/>
      <c r="T1268" s="7"/>
      <c r="U1268" s="4"/>
      <c r="V1268" s="5"/>
      <c r="W1268" s="5"/>
      <c r="X1268" s="5"/>
      <c r="Y1268" s="5"/>
      <c r="Z1268" s="4" t="s">
        <v>31</v>
      </c>
      <c r="AA1268" s="107">
        <v>42353</v>
      </c>
      <c r="AB1268" s="107">
        <v>42319</v>
      </c>
      <c r="AC1268" s="4" t="s">
        <v>26</v>
      </c>
      <c r="AD1268" s="4" t="s">
        <v>6191</v>
      </c>
    </row>
    <row r="1269" spans="1:30" ht="120.75" x14ac:dyDescent="0.25">
      <c r="A1269" s="3">
        <v>2252594</v>
      </c>
      <c r="B1269" s="4" t="s">
        <v>2707</v>
      </c>
      <c r="C1269" s="4" t="s">
        <v>2708</v>
      </c>
      <c r="D1269" s="4" t="s">
        <v>6192</v>
      </c>
      <c r="E1269" s="4" t="s">
        <v>6192</v>
      </c>
      <c r="F1269" s="4"/>
      <c r="G1269" s="4" t="s">
        <v>29</v>
      </c>
      <c r="H1269" s="4" t="s">
        <v>27</v>
      </c>
      <c r="I1269" s="4" t="s">
        <v>3981</v>
      </c>
      <c r="J1269" s="4" t="s">
        <v>28</v>
      </c>
      <c r="K1269" s="9">
        <v>6</v>
      </c>
      <c r="L1269" s="5"/>
      <c r="M1269" s="5"/>
      <c r="N1269" s="5"/>
      <c r="O1269" s="5"/>
      <c r="P1269" s="106">
        <v>0</v>
      </c>
      <c r="Q1269" s="5"/>
      <c r="R1269" s="5"/>
      <c r="S1269" s="5"/>
      <c r="T1269" s="4"/>
      <c r="U1269" s="4"/>
      <c r="V1269" s="5"/>
      <c r="W1269" s="5"/>
      <c r="X1269" s="5"/>
      <c r="Y1269" s="5"/>
      <c r="Z1269" s="4" t="s">
        <v>31</v>
      </c>
      <c r="AA1269" s="107">
        <v>42353</v>
      </c>
      <c r="AB1269" s="107">
        <v>42319</v>
      </c>
      <c r="AC1269" s="4" t="s">
        <v>26</v>
      </c>
      <c r="AD1269" s="4" t="s">
        <v>6193</v>
      </c>
    </row>
    <row r="1270" spans="1:30" ht="144.75" x14ac:dyDescent="0.25">
      <c r="A1270" s="6">
        <v>2237591</v>
      </c>
      <c r="B1270" s="7" t="s">
        <v>2707</v>
      </c>
      <c r="C1270" s="7" t="s">
        <v>2708</v>
      </c>
      <c r="D1270" s="7" t="s">
        <v>6194</v>
      </c>
      <c r="E1270" s="7" t="s">
        <v>6194</v>
      </c>
      <c r="F1270" s="7"/>
      <c r="G1270" s="7" t="s">
        <v>29</v>
      </c>
      <c r="H1270" s="7" t="s">
        <v>27</v>
      </c>
      <c r="I1270" s="7" t="s">
        <v>3981</v>
      </c>
      <c r="J1270" s="7" t="s">
        <v>28</v>
      </c>
      <c r="K1270" s="10">
        <v>4</v>
      </c>
      <c r="L1270" s="8"/>
      <c r="M1270" s="8"/>
      <c r="N1270" s="8"/>
      <c r="O1270" s="8">
        <v>0.35</v>
      </c>
      <c r="P1270" s="105">
        <v>0</v>
      </c>
      <c r="Q1270" s="8"/>
      <c r="R1270" s="8"/>
      <c r="S1270" s="8"/>
      <c r="T1270" s="7"/>
      <c r="U1270" s="4"/>
      <c r="V1270" s="5"/>
      <c r="W1270" s="5"/>
      <c r="X1270" s="5"/>
      <c r="Y1270" s="5"/>
      <c r="Z1270" s="4" t="s">
        <v>31</v>
      </c>
      <c r="AA1270" s="107">
        <v>40817</v>
      </c>
      <c r="AB1270" s="107">
        <v>42114</v>
      </c>
      <c r="AC1270" s="4" t="s">
        <v>26</v>
      </c>
      <c r="AD1270" s="4" t="s">
        <v>6195</v>
      </c>
    </row>
    <row r="1271" spans="1:30" ht="120.75" x14ac:dyDescent="0.25">
      <c r="A1271" s="3">
        <v>2252588</v>
      </c>
      <c r="B1271" s="4" t="s">
        <v>2707</v>
      </c>
      <c r="C1271" s="4" t="s">
        <v>2708</v>
      </c>
      <c r="D1271" s="4" t="s">
        <v>6196</v>
      </c>
      <c r="E1271" s="4" t="s">
        <v>6196</v>
      </c>
      <c r="F1271" s="4"/>
      <c r="G1271" s="4" t="s">
        <v>29</v>
      </c>
      <c r="H1271" s="4" t="s">
        <v>27</v>
      </c>
      <c r="I1271" s="4" t="s">
        <v>3981</v>
      </c>
      <c r="J1271" s="4" t="s">
        <v>28</v>
      </c>
      <c r="K1271" s="9">
        <v>6</v>
      </c>
      <c r="L1271" s="5"/>
      <c r="M1271" s="5"/>
      <c r="N1271" s="5"/>
      <c r="O1271" s="5"/>
      <c r="P1271" s="106">
        <v>0</v>
      </c>
      <c r="Q1271" s="5"/>
      <c r="R1271" s="5"/>
      <c r="S1271" s="5"/>
      <c r="T1271" s="4"/>
      <c r="U1271" s="4"/>
      <c r="V1271" s="5"/>
      <c r="W1271" s="5"/>
      <c r="X1271" s="5"/>
      <c r="Y1271" s="5"/>
      <c r="Z1271" s="4" t="s">
        <v>31</v>
      </c>
      <c r="AA1271" s="107">
        <v>42353</v>
      </c>
      <c r="AB1271" s="107">
        <v>42319</v>
      </c>
      <c r="AC1271" s="4" t="s">
        <v>26</v>
      </c>
      <c r="AD1271" s="4" t="s">
        <v>6197</v>
      </c>
    </row>
    <row r="1272" spans="1:30" ht="120.75" x14ac:dyDescent="0.25">
      <c r="A1272" s="6">
        <v>2252578</v>
      </c>
      <c r="B1272" s="7" t="s">
        <v>2707</v>
      </c>
      <c r="C1272" s="7" t="s">
        <v>2708</v>
      </c>
      <c r="D1272" s="7" t="s">
        <v>6198</v>
      </c>
      <c r="E1272" s="7" t="s">
        <v>6198</v>
      </c>
      <c r="F1272" s="7"/>
      <c r="G1272" s="7" t="s">
        <v>29</v>
      </c>
      <c r="H1272" s="7" t="s">
        <v>27</v>
      </c>
      <c r="I1272" s="7" t="s">
        <v>3981</v>
      </c>
      <c r="J1272" s="7" t="s">
        <v>28</v>
      </c>
      <c r="K1272" s="10">
        <v>6</v>
      </c>
      <c r="L1272" s="8"/>
      <c r="M1272" s="8"/>
      <c r="N1272" s="8"/>
      <c r="O1272" s="8"/>
      <c r="P1272" s="105">
        <v>0</v>
      </c>
      <c r="Q1272" s="8"/>
      <c r="R1272" s="8"/>
      <c r="S1272" s="8"/>
      <c r="T1272" s="7"/>
      <c r="U1272" s="4"/>
      <c r="V1272" s="5"/>
      <c r="W1272" s="5"/>
      <c r="X1272" s="5"/>
      <c r="Y1272" s="5"/>
      <c r="Z1272" s="4" t="s">
        <v>31</v>
      </c>
      <c r="AA1272" s="107">
        <v>42353</v>
      </c>
      <c r="AB1272" s="107">
        <v>42319</v>
      </c>
      <c r="AC1272" s="4" t="s">
        <v>26</v>
      </c>
      <c r="AD1272" s="4" t="s">
        <v>6199</v>
      </c>
    </row>
    <row r="1273" spans="1:30" ht="120.75" x14ac:dyDescent="0.25">
      <c r="A1273" s="3">
        <v>2252595</v>
      </c>
      <c r="B1273" s="4" t="s">
        <v>2707</v>
      </c>
      <c r="C1273" s="4" t="s">
        <v>2708</v>
      </c>
      <c r="D1273" s="4" t="s">
        <v>6200</v>
      </c>
      <c r="E1273" s="4" t="s">
        <v>6200</v>
      </c>
      <c r="F1273" s="4"/>
      <c r="G1273" s="4" t="s">
        <v>29</v>
      </c>
      <c r="H1273" s="4" t="s">
        <v>27</v>
      </c>
      <c r="I1273" s="4" t="s">
        <v>3981</v>
      </c>
      <c r="J1273" s="4" t="s">
        <v>28</v>
      </c>
      <c r="K1273" s="9">
        <v>6</v>
      </c>
      <c r="L1273" s="5"/>
      <c r="M1273" s="5"/>
      <c r="N1273" s="5"/>
      <c r="O1273" s="5"/>
      <c r="P1273" s="106">
        <v>0</v>
      </c>
      <c r="Q1273" s="5"/>
      <c r="R1273" s="5"/>
      <c r="S1273" s="5"/>
      <c r="T1273" s="4"/>
      <c r="U1273" s="4"/>
      <c r="V1273" s="5"/>
      <c r="W1273" s="5"/>
      <c r="X1273" s="5"/>
      <c r="Y1273" s="5"/>
      <c r="Z1273" s="4" t="s">
        <v>31</v>
      </c>
      <c r="AA1273" s="107">
        <v>42353</v>
      </c>
      <c r="AB1273" s="107">
        <v>42319</v>
      </c>
      <c r="AC1273" s="4" t="s">
        <v>26</v>
      </c>
      <c r="AD1273" s="4" t="s">
        <v>6201</v>
      </c>
    </row>
    <row r="1274" spans="1:30" ht="120.75" x14ac:dyDescent="0.25">
      <c r="A1274" s="6">
        <v>2233045</v>
      </c>
      <c r="B1274" s="7" t="s">
        <v>2707</v>
      </c>
      <c r="C1274" s="7" t="s">
        <v>2708</v>
      </c>
      <c r="D1274" s="7" t="s">
        <v>6202</v>
      </c>
      <c r="E1274" s="7" t="s">
        <v>6202</v>
      </c>
      <c r="F1274" s="7"/>
      <c r="G1274" s="7" t="s">
        <v>29</v>
      </c>
      <c r="H1274" s="7" t="s">
        <v>27</v>
      </c>
      <c r="I1274" s="7" t="s">
        <v>3981</v>
      </c>
      <c r="J1274" s="7" t="s">
        <v>28</v>
      </c>
      <c r="K1274" s="10">
        <v>5</v>
      </c>
      <c r="L1274" s="8"/>
      <c r="M1274" s="8"/>
      <c r="N1274" s="8"/>
      <c r="O1274" s="8">
        <v>0.15</v>
      </c>
      <c r="P1274" s="105">
        <v>0</v>
      </c>
      <c r="Q1274" s="8"/>
      <c r="R1274" s="8"/>
      <c r="S1274" s="8"/>
      <c r="T1274" s="7"/>
      <c r="U1274" s="4"/>
      <c r="V1274" s="5"/>
      <c r="W1274" s="5"/>
      <c r="X1274" s="5"/>
      <c r="Y1274" s="5"/>
      <c r="Z1274" s="4" t="s">
        <v>31</v>
      </c>
      <c r="AA1274" s="107">
        <v>42038</v>
      </c>
      <c r="AB1274" s="107">
        <v>42047</v>
      </c>
      <c r="AC1274" s="4" t="s">
        <v>26</v>
      </c>
      <c r="AD1274" s="4" t="s">
        <v>6203</v>
      </c>
    </row>
    <row r="1275" spans="1:30" ht="156.75" x14ac:dyDescent="0.25">
      <c r="A1275" s="3">
        <v>2237589</v>
      </c>
      <c r="B1275" s="4" t="s">
        <v>2707</v>
      </c>
      <c r="C1275" s="4" t="s">
        <v>2708</v>
      </c>
      <c r="D1275" s="4" t="s">
        <v>6204</v>
      </c>
      <c r="E1275" s="4" t="s">
        <v>6204</v>
      </c>
      <c r="F1275" s="4"/>
      <c r="G1275" s="4" t="s">
        <v>29</v>
      </c>
      <c r="H1275" s="4" t="s">
        <v>27</v>
      </c>
      <c r="I1275" s="4" t="s">
        <v>3981</v>
      </c>
      <c r="J1275" s="4" t="s">
        <v>28</v>
      </c>
      <c r="K1275" s="9">
        <v>4</v>
      </c>
      <c r="L1275" s="5"/>
      <c r="M1275" s="5"/>
      <c r="N1275" s="5"/>
      <c r="O1275" s="5">
        <v>0.35</v>
      </c>
      <c r="P1275" s="106">
        <v>0</v>
      </c>
      <c r="Q1275" s="5"/>
      <c r="R1275" s="5"/>
      <c r="S1275" s="5"/>
      <c r="T1275" s="4"/>
      <c r="U1275" s="4"/>
      <c r="V1275" s="5"/>
      <c r="W1275" s="5"/>
      <c r="X1275" s="5"/>
      <c r="Y1275" s="5"/>
      <c r="Z1275" s="4" t="s">
        <v>31</v>
      </c>
      <c r="AA1275" s="107">
        <v>40817</v>
      </c>
      <c r="AB1275" s="107">
        <v>42114</v>
      </c>
      <c r="AC1275" s="4" t="s">
        <v>26</v>
      </c>
      <c r="AD1275" s="4" t="s">
        <v>6205</v>
      </c>
    </row>
    <row r="1276" spans="1:30" ht="156.75" x14ac:dyDescent="0.25">
      <c r="A1276" s="6">
        <v>2237590</v>
      </c>
      <c r="B1276" s="7" t="s">
        <v>2707</v>
      </c>
      <c r="C1276" s="7" t="s">
        <v>2708</v>
      </c>
      <c r="D1276" s="7" t="s">
        <v>6206</v>
      </c>
      <c r="E1276" s="7" t="s">
        <v>6206</v>
      </c>
      <c r="F1276" s="7"/>
      <c r="G1276" s="7" t="s">
        <v>29</v>
      </c>
      <c r="H1276" s="7" t="s">
        <v>27</v>
      </c>
      <c r="I1276" s="7" t="s">
        <v>3981</v>
      </c>
      <c r="J1276" s="7" t="s">
        <v>28</v>
      </c>
      <c r="K1276" s="10">
        <v>4</v>
      </c>
      <c r="L1276" s="8"/>
      <c r="M1276" s="8"/>
      <c r="N1276" s="8"/>
      <c r="O1276" s="8">
        <v>0.35</v>
      </c>
      <c r="P1276" s="105">
        <v>0</v>
      </c>
      <c r="Q1276" s="8"/>
      <c r="R1276" s="8"/>
      <c r="S1276" s="8"/>
      <c r="T1276" s="7"/>
      <c r="U1276" s="4"/>
      <c r="V1276" s="5"/>
      <c r="W1276" s="5"/>
      <c r="X1276" s="5"/>
      <c r="Y1276" s="5"/>
      <c r="Z1276" s="4" t="s">
        <v>31</v>
      </c>
      <c r="AA1276" s="107">
        <v>40817</v>
      </c>
      <c r="AB1276" s="107">
        <v>42114</v>
      </c>
      <c r="AC1276" s="4" t="s">
        <v>26</v>
      </c>
      <c r="AD1276" s="4" t="s">
        <v>6207</v>
      </c>
    </row>
    <row r="1277" spans="1:30" ht="120.75" x14ac:dyDescent="0.25">
      <c r="A1277" s="3">
        <v>2252589</v>
      </c>
      <c r="B1277" s="4" t="s">
        <v>2707</v>
      </c>
      <c r="C1277" s="4" t="s">
        <v>2708</v>
      </c>
      <c r="D1277" s="4" t="s">
        <v>6208</v>
      </c>
      <c r="E1277" s="4" t="s">
        <v>6208</v>
      </c>
      <c r="F1277" s="4"/>
      <c r="G1277" s="4" t="s">
        <v>29</v>
      </c>
      <c r="H1277" s="4" t="s">
        <v>27</v>
      </c>
      <c r="I1277" s="4" t="s">
        <v>3981</v>
      </c>
      <c r="J1277" s="4" t="s">
        <v>28</v>
      </c>
      <c r="K1277" s="9">
        <v>6</v>
      </c>
      <c r="L1277" s="5"/>
      <c r="M1277" s="5"/>
      <c r="N1277" s="5"/>
      <c r="O1277" s="5"/>
      <c r="P1277" s="106">
        <v>0</v>
      </c>
      <c r="Q1277" s="5"/>
      <c r="R1277" s="5"/>
      <c r="S1277" s="5"/>
      <c r="T1277" s="4"/>
      <c r="U1277" s="4"/>
      <c r="V1277" s="5"/>
      <c r="W1277" s="5"/>
      <c r="X1277" s="5"/>
      <c r="Y1277" s="5"/>
      <c r="Z1277" s="4" t="s">
        <v>31</v>
      </c>
      <c r="AA1277" s="107">
        <v>42353</v>
      </c>
      <c r="AB1277" s="107">
        <v>42319</v>
      </c>
      <c r="AC1277" s="4" t="s">
        <v>26</v>
      </c>
      <c r="AD1277" s="4" t="s">
        <v>6209</v>
      </c>
    </row>
    <row r="1278" spans="1:30" ht="120.75" x14ac:dyDescent="0.25">
      <c r="A1278" s="6">
        <v>2252579</v>
      </c>
      <c r="B1278" s="7" t="s">
        <v>2707</v>
      </c>
      <c r="C1278" s="7" t="s">
        <v>2708</v>
      </c>
      <c r="D1278" s="7" t="s">
        <v>6210</v>
      </c>
      <c r="E1278" s="7" t="s">
        <v>6210</v>
      </c>
      <c r="F1278" s="7"/>
      <c r="G1278" s="7" t="s">
        <v>29</v>
      </c>
      <c r="H1278" s="7" t="s">
        <v>27</v>
      </c>
      <c r="I1278" s="7" t="s">
        <v>3981</v>
      </c>
      <c r="J1278" s="7" t="s">
        <v>28</v>
      </c>
      <c r="K1278" s="10">
        <v>6</v>
      </c>
      <c r="L1278" s="8"/>
      <c r="M1278" s="8"/>
      <c r="N1278" s="8"/>
      <c r="O1278" s="8"/>
      <c r="P1278" s="105">
        <v>0</v>
      </c>
      <c r="Q1278" s="8"/>
      <c r="R1278" s="8"/>
      <c r="S1278" s="8"/>
      <c r="T1278" s="7"/>
      <c r="U1278" s="4"/>
      <c r="V1278" s="5"/>
      <c r="W1278" s="5"/>
      <c r="X1278" s="5"/>
      <c r="Y1278" s="5"/>
      <c r="Z1278" s="4" t="s">
        <v>31</v>
      </c>
      <c r="AA1278" s="107">
        <v>42353</v>
      </c>
      <c r="AB1278" s="107">
        <v>42319</v>
      </c>
      <c r="AC1278" s="4" t="s">
        <v>26</v>
      </c>
      <c r="AD1278" s="4" t="s">
        <v>6211</v>
      </c>
    </row>
    <row r="1279" spans="1:30" ht="120.75" x14ac:dyDescent="0.25">
      <c r="A1279" s="3">
        <v>2252596</v>
      </c>
      <c r="B1279" s="4" t="s">
        <v>2707</v>
      </c>
      <c r="C1279" s="4" t="s">
        <v>2708</v>
      </c>
      <c r="D1279" s="4" t="s">
        <v>6212</v>
      </c>
      <c r="E1279" s="4" t="s">
        <v>6212</v>
      </c>
      <c r="F1279" s="4"/>
      <c r="G1279" s="4" t="s">
        <v>29</v>
      </c>
      <c r="H1279" s="4" t="s">
        <v>27</v>
      </c>
      <c r="I1279" s="4" t="s">
        <v>3981</v>
      </c>
      <c r="J1279" s="4" t="s">
        <v>28</v>
      </c>
      <c r="K1279" s="9">
        <v>6</v>
      </c>
      <c r="L1279" s="5"/>
      <c r="M1279" s="5"/>
      <c r="N1279" s="5"/>
      <c r="O1279" s="5"/>
      <c r="P1279" s="106">
        <v>0</v>
      </c>
      <c r="Q1279" s="5"/>
      <c r="R1279" s="5"/>
      <c r="S1279" s="5"/>
      <c r="T1279" s="4"/>
      <c r="U1279" s="4"/>
      <c r="V1279" s="5"/>
      <c r="W1279" s="5"/>
      <c r="X1279" s="5"/>
      <c r="Y1279" s="5"/>
      <c r="Z1279" s="4" t="s">
        <v>31</v>
      </c>
      <c r="AA1279" s="107">
        <v>42353</v>
      </c>
      <c r="AB1279" s="107">
        <v>42319</v>
      </c>
      <c r="AC1279" s="4" t="s">
        <v>26</v>
      </c>
      <c r="AD1279" s="4" t="s">
        <v>6213</v>
      </c>
    </row>
    <row r="1280" spans="1:30" ht="409.6" x14ac:dyDescent="0.25">
      <c r="A1280" s="6">
        <v>2288195</v>
      </c>
      <c r="B1280" s="7" t="s">
        <v>2707</v>
      </c>
      <c r="C1280" s="7" t="s">
        <v>2708</v>
      </c>
      <c r="D1280" s="7" t="s">
        <v>6214</v>
      </c>
      <c r="E1280" s="7" t="s">
        <v>6214</v>
      </c>
      <c r="F1280" s="8" t="s">
        <v>6215</v>
      </c>
      <c r="G1280" s="7" t="s">
        <v>29</v>
      </c>
      <c r="H1280" s="7" t="s">
        <v>27</v>
      </c>
      <c r="I1280" s="7" t="s">
        <v>3981</v>
      </c>
      <c r="J1280" s="7" t="s">
        <v>28</v>
      </c>
      <c r="K1280" s="10">
        <v>6</v>
      </c>
      <c r="L1280" s="8"/>
      <c r="M1280" s="8"/>
      <c r="N1280" s="8"/>
      <c r="O1280" s="8"/>
      <c r="P1280" s="105">
        <v>0</v>
      </c>
      <c r="Q1280" s="8"/>
      <c r="R1280" s="8"/>
      <c r="S1280" s="8"/>
      <c r="T1280" s="7"/>
      <c r="U1280" s="4"/>
      <c r="V1280" s="5"/>
      <c r="W1280" s="5"/>
      <c r="X1280" s="5"/>
      <c r="Y1280" s="5"/>
      <c r="Z1280" s="4" t="s">
        <v>197</v>
      </c>
      <c r="AA1280" s="107">
        <v>42712</v>
      </c>
      <c r="AB1280" s="107">
        <v>42745</v>
      </c>
      <c r="AC1280" s="4" t="s">
        <v>26</v>
      </c>
      <c r="AD1280" s="4" t="s">
        <v>6216</v>
      </c>
    </row>
    <row r="1281" spans="1:30" ht="336.75" x14ac:dyDescent="0.25">
      <c r="A1281" s="3">
        <v>2266299</v>
      </c>
      <c r="B1281" s="4" t="s">
        <v>2707</v>
      </c>
      <c r="C1281" s="4" t="s">
        <v>2708</v>
      </c>
      <c r="D1281" s="4" t="s">
        <v>2709</v>
      </c>
      <c r="E1281" s="4" t="s">
        <v>2710</v>
      </c>
      <c r="F1281" s="5" t="s">
        <v>2711</v>
      </c>
      <c r="G1281" s="4" t="s">
        <v>29</v>
      </c>
      <c r="H1281" s="4" t="s">
        <v>27</v>
      </c>
      <c r="I1281" s="4" t="s">
        <v>3981</v>
      </c>
      <c r="J1281" s="4" t="s">
        <v>28</v>
      </c>
      <c r="K1281" s="9">
        <v>45</v>
      </c>
      <c r="L1281" s="5"/>
      <c r="M1281" s="5"/>
      <c r="N1281" s="5">
        <v>4.59</v>
      </c>
      <c r="O1281" s="5">
        <v>0</v>
      </c>
      <c r="P1281" s="106">
        <v>60</v>
      </c>
      <c r="Q1281" s="5"/>
      <c r="R1281" s="5"/>
      <c r="S1281" s="5"/>
      <c r="T1281" s="4"/>
      <c r="U1281" s="4"/>
      <c r="V1281" s="5"/>
      <c r="W1281" s="5"/>
      <c r="X1281" s="5"/>
      <c r="Y1281" s="5"/>
      <c r="Z1281" s="4" t="s">
        <v>6217</v>
      </c>
      <c r="AA1281" s="107">
        <v>42491</v>
      </c>
      <c r="AB1281" s="107">
        <v>42451</v>
      </c>
      <c r="AC1281" s="4" t="s">
        <v>26</v>
      </c>
      <c r="AD1281" s="4" t="s">
        <v>6218</v>
      </c>
    </row>
    <row r="1282" spans="1:30" ht="156.75" x14ac:dyDescent="0.25">
      <c r="A1282" s="6">
        <v>2237593</v>
      </c>
      <c r="B1282" s="7" t="s">
        <v>2707</v>
      </c>
      <c r="C1282" s="7" t="s">
        <v>2708</v>
      </c>
      <c r="D1282" s="7" t="s">
        <v>6219</v>
      </c>
      <c r="E1282" s="7" t="s">
        <v>6219</v>
      </c>
      <c r="F1282" s="7"/>
      <c r="G1282" s="7" t="s">
        <v>29</v>
      </c>
      <c r="H1282" s="7" t="s">
        <v>27</v>
      </c>
      <c r="I1282" s="7" t="s">
        <v>3981</v>
      </c>
      <c r="J1282" s="7" t="s">
        <v>28</v>
      </c>
      <c r="K1282" s="10">
        <v>4</v>
      </c>
      <c r="L1282" s="8"/>
      <c r="M1282" s="8"/>
      <c r="N1282" s="8"/>
      <c r="O1282" s="8">
        <v>0.35</v>
      </c>
      <c r="P1282" s="105">
        <v>0</v>
      </c>
      <c r="Q1282" s="8"/>
      <c r="R1282" s="8"/>
      <c r="S1282" s="8"/>
      <c r="T1282" s="7"/>
      <c r="U1282" s="4"/>
      <c r="V1282" s="5"/>
      <c r="W1282" s="5"/>
      <c r="X1282" s="5"/>
      <c r="Y1282" s="5"/>
      <c r="Z1282" s="4" t="s">
        <v>31</v>
      </c>
      <c r="AA1282" s="107">
        <v>40817</v>
      </c>
      <c r="AB1282" s="107">
        <v>42114</v>
      </c>
      <c r="AC1282" s="4" t="s">
        <v>26</v>
      </c>
      <c r="AD1282" s="4" t="s">
        <v>6220</v>
      </c>
    </row>
    <row r="1283" spans="1:30" ht="168.75" x14ac:dyDescent="0.25">
      <c r="A1283" s="3">
        <v>2252982</v>
      </c>
      <c r="B1283" s="4" t="s">
        <v>2707</v>
      </c>
      <c r="C1283" s="4" t="s">
        <v>2708</v>
      </c>
      <c r="D1283" s="4" t="s">
        <v>6221</v>
      </c>
      <c r="E1283" s="4" t="s">
        <v>6221</v>
      </c>
      <c r="F1283" s="4"/>
      <c r="G1283" s="4" t="s">
        <v>29</v>
      </c>
      <c r="H1283" s="4" t="s">
        <v>27</v>
      </c>
      <c r="I1283" s="4" t="s">
        <v>3981</v>
      </c>
      <c r="J1283" s="4" t="s">
        <v>28</v>
      </c>
      <c r="K1283" s="9">
        <v>6</v>
      </c>
      <c r="L1283" s="5"/>
      <c r="M1283" s="5"/>
      <c r="N1283" s="5"/>
      <c r="O1283" s="5">
        <v>0.32</v>
      </c>
      <c r="P1283" s="106">
        <v>0</v>
      </c>
      <c r="Q1283" s="5"/>
      <c r="R1283" s="5"/>
      <c r="S1283" s="5"/>
      <c r="T1283" s="4"/>
      <c r="U1283" s="4"/>
      <c r="V1283" s="5"/>
      <c r="W1283" s="5"/>
      <c r="X1283" s="5"/>
      <c r="Y1283" s="5"/>
      <c r="Z1283" s="4" t="s">
        <v>6222</v>
      </c>
      <c r="AA1283" s="107">
        <v>42292</v>
      </c>
      <c r="AB1283" s="107">
        <v>42326</v>
      </c>
      <c r="AC1283" s="4" t="s">
        <v>26</v>
      </c>
      <c r="AD1283" s="4" t="s">
        <v>6223</v>
      </c>
    </row>
    <row r="1284" spans="1:30" ht="168.75" x14ac:dyDescent="0.25">
      <c r="A1284" s="6">
        <v>2252983</v>
      </c>
      <c r="B1284" s="7" t="s">
        <v>2707</v>
      </c>
      <c r="C1284" s="7" t="s">
        <v>2708</v>
      </c>
      <c r="D1284" s="7" t="s">
        <v>6224</v>
      </c>
      <c r="E1284" s="7" t="s">
        <v>6224</v>
      </c>
      <c r="F1284" s="7"/>
      <c r="G1284" s="7" t="s">
        <v>29</v>
      </c>
      <c r="H1284" s="7" t="s">
        <v>27</v>
      </c>
      <c r="I1284" s="7" t="s">
        <v>3981</v>
      </c>
      <c r="J1284" s="7" t="s">
        <v>28</v>
      </c>
      <c r="K1284" s="10">
        <v>6</v>
      </c>
      <c r="L1284" s="8"/>
      <c r="M1284" s="8"/>
      <c r="N1284" s="8"/>
      <c r="O1284" s="8">
        <v>0.32</v>
      </c>
      <c r="P1284" s="105">
        <v>0</v>
      </c>
      <c r="Q1284" s="8"/>
      <c r="R1284" s="8"/>
      <c r="S1284" s="8"/>
      <c r="T1284" s="7"/>
      <c r="U1284" s="4"/>
      <c r="V1284" s="5"/>
      <c r="W1284" s="5"/>
      <c r="X1284" s="5"/>
      <c r="Y1284" s="5"/>
      <c r="Z1284" s="4" t="s">
        <v>6222</v>
      </c>
      <c r="AA1284" s="107">
        <v>42292</v>
      </c>
      <c r="AB1284" s="107">
        <v>42326</v>
      </c>
      <c r="AC1284" s="4" t="s">
        <v>26</v>
      </c>
      <c r="AD1284" s="4" t="s">
        <v>6225</v>
      </c>
    </row>
    <row r="1285" spans="1:30" ht="120.75" x14ac:dyDescent="0.25">
      <c r="A1285" s="3">
        <v>2249688</v>
      </c>
      <c r="B1285" s="4" t="s">
        <v>2707</v>
      </c>
      <c r="C1285" s="4" t="s">
        <v>2708</v>
      </c>
      <c r="D1285" s="4" t="s">
        <v>6226</v>
      </c>
      <c r="E1285" s="4" t="s">
        <v>6226</v>
      </c>
      <c r="F1285" s="4"/>
      <c r="G1285" s="4" t="s">
        <v>29</v>
      </c>
      <c r="H1285" s="4" t="s">
        <v>27</v>
      </c>
      <c r="I1285" s="4" t="s">
        <v>3981</v>
      </c>
      <c r="J1285" s="4" t="s">
        <v>28</v>
      </c>
      <c r="K1285" s="9">
        <v>4</v>
      </c>
      <c r="L1285" s="5"/>
      <c r="M1285" s="5"/>
      <c r="N1285" s="5"/>
      <c r="O1285" s="5"/>
      <c r="P1285" s="106">
        <v>0</v>
      </c>
      <c r="Q1285" s="5"/>
      <c r="R1285" s="5"/>
      <c r="S1285" s="5"/>
      <c r="T1285" s="4"/>
      <c r="U1285" s="4"/>
      <c r="V1285" s="5"/>
      <c r="W1285" s="5"/>
      <c r="X1285" s="5"/>
      <c r="Y1285" s="5"/>
      <c r="Z1285" s="4" t="s">
        <v>31</v>
      </c>
      <c r="AA1285" s="107">
        <v>42292</v>
      </c>
      <c r="AB1285" s="107">
        <v>42284</v>
      </c>
      <c r="AC1285" s="4" t="s">
        <v>26</v>
      </c>
      <c r="AD1285" s="4" t="s">
        <v>6227</v>
      </c>
    </row>
    <row r="1286" spans="1:30" ht="180.75" x14ac:dyDescent="0.25">
      <c r="A1286" s="6">
        <v>2237588</v>
      </c>
      <c r="B1286" s="7" t="s">
        <v>2707</v>
      </c>
      <c r="C1286" s="7" t="s">
        <v>2708</v>
      </c>
      <c r="D1286" s="7" t="s">
        <v>6228</v>
      </c>
      <c r="E1286" s="7" t="s">
        <v>6228</v>
      </c>
      <c r="F1286" s="7"/>
      <c r="G1286" s="7" t="s">
        <v>29</v>
      </c>
      <c r="H1286" s="7" t="s">
        <v>27</v>
      </c>
      <c r="I1286" s="7" t="s">
        <v>3981</v>
      </c>
      <c r="J1286" s="7" t="s">
        <v>28</v>
      </c>
      <c r="K1286" s="10">
        <v>4</v>
      </c>
      <c r="L1286" s="8"/>
      <c r="M1286" s="8"/>
      <c r="N1286" s="8"/>
      <c r="O1286" s="8">
        <v>0.35</v>
      </c>
      <c r="P1286" s="105">
        <v>0</v>
      </c>
      <c r="Q1286" s="8"/>
      <c r="R1286" s="8"/>
      <c r="S1286" s="8"/>
      <c r="T1286" s="7"/>
      <c r="U1286" s="4"/>
      <c r="V1286" s="5"/>
      <c r="W1286" s="5"/>
      <c r="X1286" s="5"/>
      <c r="Y1286" s="5"/>
      <c r="Z1286" s="4" t="s">
        <v>31</v>
      </c>
      <c r="AA1286" s="107">
        <v>40817</v>
      </c>
      <c r="AB1286" s="107">
        <v>42114</v>
      </c>
      <c r="AC1286" s="4" t="s">
        <v>26</v>
      </c>
      <c r="AD1286" s="4" t="s">
        <v>6229</v>
      </c>
    </row>
    <row r="1287" spans="1:30" ht="168.75" x14ac:dyDescent="0.25">
      <c r="A1287" s="3">
        <v>2252980</v>
      </c>
      <c r="B1287" s="4" t="s">
        <v>2707</v>
      </c>
      <c r="C1287" s="4" t="s">
        <v>2708</v>
      </c>
      <c r="D1287" s="4" t="s">
        <v>6230</v>
      </c>
      <c r="E1287" s="4" t="s">
        <v>6230</v>
      </c>
      <c r="F1287" s="4"/>
      <c r="G1287" s="4" t="s">
        <v>29</v>
      </c>
      <c r="H1287" s="4" t="s">
        <v>27</v>
      </c>
      <c r="I1287" s="4" t="s">
        <v>3981</v>
      </c>
      <c r="J1287" s="4" t="s">
        <v>28</v>
      </c>
      <c r="K1287" s="9">
        <v>6</v>
      </c>
      <c r="L1287" s="5"/>
      <c r="M1287" s="5"/>
      <c r="N1287" s="5"/>
      <c r="O1287" s="5">
        <v>0.32</v>
      </c>
      <c r="P1287" s="106">
        <v>0</v>
      </c>
      <c r="Q1287" s="5"/>
      <c r="R1287" s="5"/>
      <c r="S1287" s="5"/>
      <c r="T1287" s="4"/>
      <c r="U1287" s="4"/>
      <c r="V1287" s="5"/>
      <c r="W1287" s="5"/>
      <c r="X1287" s="5"/>
      <c r="Y1287" s="5"/>
      <c r="Z1287" s="4" t="s">
        <v>6222</v>
      </c>
      <c r="AA1287" s="107">
        <v>42292</v>
      </c>
      <c r="AB1287" s="107">
        <v>42326</v>
      </c>
      <c r="AC1287" s="4" t="s">
        <v>26</v>
      </c>
      <c r="AD1287" s="4" t="s">
        <v>6231</v>
      </c>
    </row>
    <row r="1288" spans="1:30" ht="120.75" x14ac:dyDescent="0.25">
      <c r="A1288" s="6">
        <v>2249684</v>
      </c>
      <c r="B1288" s="7" t="s">
        <v>2707</v>
      </c>
      <c r="C1288" s="7" t="s">
        <v>2708</v>
      </c>
      <c r="D1288" s="7" t="s">
        <v>6232</v>
      </c>
      <c r="E1288" s="7" t="s">
        <v>6232</v>
      </c>
      <c r="F1288" s="7"/>
      <c r="G1288" s="7" t="s">
        <v>29</v>
      </c>
      <c r="H1288" s="7" t="s">
        <v>27</v>
      </c>
      <c r="I1288" s="7" t="s">
        <v>3981</v>
      </c>
      <c r="J1288" s="7" t="s">
        <v>28</v>
      </c>
      <c r="K1288" s="10">
        <v>6</v>
      </c>
      <c r="L1288" s="8"/>
      <c r="M1288" s="8"/>
      <c r="N1288" s="8"/>
      <c r="O1288" s="8"/>
      <c r="P1288" s="105">
        <v>0</v>
      </c>
      <c r="Q1288" s="8"/>
      <c r="R1288" s="8"/>
      <c r="S1288" s="8"/>
      <c r="T1288" s="7"/>
      <c r="U1288" s="4"/>
      <c r="V1288" s="5"/>
      <c r="W1288" s="5"/>
      <c r="X1288" s="5"/>
      <c r="Y1288" s="5"/>
      <c r="Z1288" s="4" t="s">
        <v>31</v>
      </c>
      <c r="AA1288" s="107">
        <v>42292</v>
      </c>
      <c r="AB1288" s="107">
        <v>42284</v>
      </c>
      <c r="AC1288" s="4" t="s">
        <v>26</v>
      </c>
      <c r="AD1288" s="4" t="s">
        <v>6233</v>
      </c>
    </row>
    <row r="1289" spans="1:30" ht="168.75" x14ac:dyDescent="0.25">
      <c r="A1289" s="3">
        <v>2252981</v>
      </c>
      <c r="B1289" s="4" t="s">
        <v>2707</v>
      </c>
      <c r="C1289" s="4" t="s">
        <v>2708</v>
      </c>
      <c r="D1289" s="4" t="s">
        <v>6234</v>
      </c>
      <c r="E1289" s="4" t="s">
        <v>6234</v>
      </c>
      <c r="F1289" s="4"/>
      <c r="G1289" s="4" t="s">
        <v>29</v>
      </c>
      <c r="H1289" s="4" t="s">
        <v>27</v>
      </c>
      <c r="I1289" s="4" t="s">
        <v>3981</v>
      </c>
      <c r="J1289" s="4" t="s">
        <v>28</v>
      </c>
      <c r="K1289" s="9">
        <v>6</v>
      </c>
      <c r="L1289" s="5"/>
      <c r="M1289" s="5"/>
      <c r="N1289" s="5"/>
      <c r="O1289" s="5">
        <v>0.32</v>
      </c>
      <c r="P1289" s="106">
        <v>0</v>
      </c>
      <c r="Q1289" s="5"/>
      <c r="R1289" s="5"/>
      <c r="S1289" s="5"/>
      <c r="T1289" s="4"/>
      <c r="U1289" s="4"/>
      <c r="V1289" s="5"/>
      <c r="W1289" s="5"/>
      <c r="X1289" s="5"/>
      <c r="Y1289" s="5"/>
      <c r="Z1289" s="4" t="s">
        <v>6222</v>
      </c>
      <c r="AA1289" s="107">
        <v>42292</v>
      </c>
      <c r="AB1289" s="107">
        <v>42326</v>
      </c>
      <c r="AC1289" s="4" t="s">
        <v>26</v>
      </c>
      <c r="AD1289" s="4" t="s">
        <v>6235</v>
      </c>
    </row>
    <row r="1290" spans="1:30" ht="120.75" x14ac:dyDescent="0.25">
      <c r="A1290" s="6">
        <v>2249687</v>
      </c>
      <c r="B1290" s="7" t="s">
        <v>2707</v>
      </c>
      <c r="C1290" s="7" t="s">
        <v>2708</v>
      </c>
      <c r="D1290" s="7" t="s">
        <v>6236</v>
      </c>
      <c r="E1290" s="7" t="s">
        <v>6236</v>
      </c>
      <c r="F1290" s="7"/>
      <c r="G1290" s="7" t="s">
        <v>29</v>
      </c>
      <c r="H1290" s="7" t="s">
        <v>27</v>
      </c>
      <c r="I1290" s="7" t="s">
        <v>3981</v>
      </c>
      <c r="J1290" s="7" t="s">
        <v>28</v>
      </c>
      <c r="K1290" s="10">
        <v>4</v>
      </c>
      <c r="L1290" s="8"/>
      <c r="M1290" s="8"/>
      <c r="N1290" s="8"/>
      <c r="O1290" s="8"/>
      <c r="P1290" s="105">
        <v>0</v>
      </c>
      <c r="Q1290" s="8"/>
      <c r="R1290" s="8"/>
      <c r="S1290" s="8"/>
      <c r="T1290" s="7"/>
      <c r="U1290" s="4"/>
      <c r="V1290" s="5"/>
      <c r="W1290" s="5"/>
      <c r="X1290" s="5"/>
      <c r="Y1290" s="5"/>
      <c r="Z1290" s="4" t="s">
        <v>31</v>
      </c>
      <c r="AA1290" s="107">
        <v>42292</v>
      </c>
      <c r="AB1290" s="107">
        <v>42284</v>
      </c>
      <c r="AC1290" s="4" t="s">
        <v>26</v>
      </c>
      <c r="AD1290" s="4" t="s">
        <v>6237</v>
      </c>
    </row>
    <row r="1291" spans="1:30" ht="156.75" x14ac:dyDescent="0.25">
      <c r="A1291" s="3">
        <v>2216831</v>
      </c>
      <c r="B1291" s="4" t="s">
        <v>2707</v>
      </c>
      <c r="C1291" s="4" t="s">
        <v>2708</v>
      </c>
      <c r="D1291" s="4" t="s">
        <v>6238</v>
      </c>
      <c r="E1291" s="4" t="s">
        <v>6238</v>
      </c>
      <c r="F1291" s="4"/>
      <c r="G1291" s="4" t="s">
        <v>29</v>
      </c>
      <c r="H1291" s="4" t="s">
        <v>27</v>
      </c>
      <c r="I1291" s="4" t="s">
        <v>3981</v>
      </c>
      <c r="J1291" s="4" t="s">
        <v>28</v>
      </c>
      <c r="K1291" s="9">
        <v>5</v>
      </c>
      <c r="L1291" s="5"/>
      <c r="M1291" s="5"/>
      <c r="N1291" s="5"/>
      <c r="O1291" s="5">
        <v>0.32</v>
      </c>
      <c r="P1291" s="106">
        <v>0</v>
      </c>
      <c r="Q1291" s="5"/>
      <c r="R1291" s="5"/>
      <c r="S1291" s="5"/>
      <c r="T1291" s="4"/>
      <c r="U1291" s="4"/>
      <c r="V1291" s="5"/>
      <c r="W1291" s="5"/>
      <c r="X1291" s="5"/>
      <c r="Y1291" s="5"/>
      <c r="Z1291" s="4" t="s">
        <v>30</v>
      </c>
      <c r="AA1291" s="107">
        <v>40087</v>
      </c>
      <c r="AB1291" s="107">
        <v>41851</v>
      </c>
      <c r="AC1291" s="4" t="s">
        <v>26</v>
      </c>
      <c r="AD1291" s="4" t="s">
        <v>6239</v>
      </c>
    </row>
    <row r="1292" spans="1:30" ht="168.75" x14ac:dyDescent="0.25">
      <c r="A1292" s="6">
        <v>2216832</v>
      </c>
      <c r="B1292" s="7" t="s">
        <v>2707</v>
      </c>
      <c r="C1292" s="7" t="s">
        <v>2708</v>
      </c>
      <c r="D1292" s="7" t="s">
        <v>6240</v>
      </c>
      <c r="E1292" s="7" t="s">
        <v>6240</v>
      </c>
      <c r="F1292" s="7"/>
      <c r="G1292" s="7" t="s">
        <v>29</v>
      </c>
      <c r="H1292" s="7" t="s">
        <v>27</v>
      </c>
      <c r="I1292" s="7" t="s">
        <v>3981</v>
      </c>
      <c r="J1292" s="7" t="s">
        <v>28</v>
      </c>
      <c r="K1292" s="10">
        <v>7</v>
      </c>
      <c r="L1292" s="8"/>
      <c r="M1292" s="8"/>
      <c r="N1292" s="8"/>
      <c r="O1292" s="8">
        <v>0.26</v>
      </c>
      <c r="P1292" s="105">
        <v>0</v>
      </c>
      <c r="Q1292" s="8"/>
      <c r="R1292" s="8"/>
      <c r="S1292" s="8"/>
      <c r="T1292" s="7"/>
      <c r="U1292" s="4"/>
      <c r="V1292" s="5"/>
      <c r="W1292" s="5"/>
      <c r="X1292" s="5"/>
      <c r="Y1292" s="5"/>
      <c r="Z1292" s="4" t="s">
        <v>6222</v>
      </c>
      <c r="AA1292" s="107">
        <v>40127</v>
      </c>
      <c r="AB1292" s="107">
        <v>41851</v>
      </c>
      <c r="AC1292" s="4" t="s">
        <v>26</v>
      </c>
      <c r="AD1292" s="4" t="s">
        <v>6241</v>
      </c>
    </row>
    <row r="1293" spans="1:30" ht="192.75" x14ac:dyDescent="0.25">
      <c r="A1293" s="3">
        <v>2293037</v>
      </c>
      <c r="B1293" s="4" t="s">
        <v>2707</v>
      </c>
      <c r="C1293" s="4" t="s">
        <v>2708</v>
      </c>
      <c r="D1293" s="5" t="s">
        <v>6242</v>
      </c>
      <c r="E1293" s="5" t="s">
        <v>6242</v>
      </c>
      <c r="F1293" s="4" t="s">
        <v>6243</v>
      </c>
      <c r="G1293" s="4" t="s">
        <v>29</v>
      </c>
      <c r="H1293" s="4" t="s">
        <v>27</v>
      </c>
      <c r="I1293" s="4" t="s">
        <v>3357</v>
      </c>
      <c r="J1293" s="4" t="s">
        <v>28</v>
      </c>
      <c r="K1293" s="9">
        <v>15</v>
      </c>
      <c r="L1293" s="5"/>
      <c r="M1293" s="5"/>
      <c r="N1293" s="5"/>
      <c r="O1293" s="5"/>
      <c r="P1293" s="106">
        <v>0</v>
      </c>
      <c r="Q1293" s="5"/>
      <c r="R1293" s="5"/>
      <c r="S1293" s="5"/>
      <c r="T1293" s="4"/>
      <c r="U1293" s="4"/>
      <c r="V1293" s="5"/>
      <c r="W1293" s="5"/>
      <c r="X1293" s="5"/>
      <c r="Y1293" s="5"/>
      <c r="Z1293" s="4" t="s">
        <v>197</v>
      </c>
      <c r="AA1293" s="107">
        <v>42840</v>
      </c>
      <c r="AB1293" s="107">
        <v>42816</v>
      </c>
      <c r="AC1293" s="4" t="s">
        <v>26</v>
      </c>
      <c r="AD1293" s="4" t="s">
        <v>6244</v>
      </c>
    </row>
    <row r="1294" spans="1:30" ht="156.75" x14ac:dyDescent="0.25">
      <c r="A1294" s="6">
        <v>2237592</v>
      </c>
      <c r="B1294" s="7" t="s">
        <v>2707</v>
      </c>
      <c r="C1294" s="7" t="s">
        <v>2708</v>
      </c>
      <c r="D1294" s="7" t="s">
        <v>6245</v>
      </c>
      <c r="E1294" s="7" t="s">
        <v>6245</v>
      </c>
      <c r="F1294" s="7"/>
      <c r="G1294" s="7" t="s">
        <v>29</v>
      </c>
      <c r="H1294" s="7" t="s">
        <v>27</v>
      </c>
      <c r="I1294" s="7" t="s">
        <v>3981</v>
      </c>
      <c r="J1294" s="7" t="s">
        <v>28</v>
      </c>
      <c r="K1294" s="10">
        <v>4</v>
      </c>
      <c r="L1294" s="8"/>
      <c r="M1294" s="8"/>
      <c r="N1294" s="8"/>
      <c r="O1294" s="8">
        <v>0.35</v>
      </c>
      <c r="P1294" s="105">
        <v>0</v>
      </c>
      <c r="Q1294" s="8"/>
      <c r="R1294" s="8"/>
      <c r="S1294" s="8"/>
      <c r="T1294" s="7"/>
      <c r="U1294" s="4"/>
      <c r="V1294" s="5"/>
      <c r="W1294" s="5"/>
      <c r="X1294" s="5"/>
      <c r="Y1294" s="5"/>
      <c r="Z1294" s="4" t="s">
        <v>31</v>
      </c>
      <c r="AA1294" s="107">
        <v>40817</v>
      </c>
      <c r="AB1294" s="107">
        <v>42114</v>
      </c>
      <c r="AC1294" s="4" t="s">
        <v>26</v>
      </c>
      <c r="AD1294" s="4" t="s">
        <v>6246</v>
      </c>
    </row>
    <row r="1295" spans="1:30" ht="120.75" x14ac:dyDescent="0.25">
      <c r="A1295" s="3">
        <v>2252590</v>
      </c>
      <c r="B1295" s="4" t="s">
        <v>2707</v>
      </c>
      <c r="C1295" s="4" t="s">
        <v>2708</v>
      </c>
      <c r="D1295" s="4" t="s">
        <v>6247</v>
      </c>
      <c r="E1295" s="4" t="s">
        <v>6247</v>
      </c>
      <c r="F1295" s="4"/>
      <c r="G1295" s="4" t="s">
        <v>29</v>
      </c>
      <c r="H1295" s="4" t="s">
        <v>27</v>
      </c>
      <c r="I1295" s="4" t="s">
        <v>3981</v>
      </c>
      <c r="J1295" s="4" t="s">
        <v>28</v>
      </c>
      <c r="K1295" s="9">
        <v>6</v>
      </c>
      <c r="L1295" s="5"/>
      <c r="M1295" s="5"/>
      <c r="N1295" s="5"/>
      <c r="O1295" s="5"/>
      <c r="P1295" s="106">
        <v>0</v>
      </c>
      <c r="Q1295" s="5"/>
      <c r="R1295" s="5"/>
      <c r="S1295" s="5"/>
      <c r="T1295" s="4"/>
      <c r="U1295" s="4"/>
      <c r="V1295" s="5"/>
      <c r="W1295" s="5"/>
      <c r="X1295" s="5"/>
      <c r="Y1295" s="5"/>
      <c r="Z1295" s="4" t="s">
        <v>31</v>
      </c>
      <c r="AA1295" s="107">
        <v>42353</v>
      </c>
      <c r="AB1295" s="107">
        <v>42319</v>
      </c>
      <c r="AC1295" s="4" t="s">
        <v>26</v>
      </c>
      <c r="AD1295" s="4" t="s">
        <v>6248</v>
      </c>
    </row>
    <row r="1296" spans="1:30" ht="120.75" x14ac:dyDescent="0.25">
      <c r="A1296" s="6">
        <v>2252592</v>
      </c>
      <c r="B1296" s="7" t="s">
        <v>2707</v>
      </c>
      <c r="C1296" s="7" t="s">
        <v>2708</v>
      </c>
      <c r="D1296" s="7" t="s">
        <v>6249</v>
      </c>
      <c r="E1296" s="7" t="s">
        <v>6249</v>
      </c>
      <c r="F1296" s="7"/>
      <c r="G1296" s="7" t="s">
        <v>29</v>
      </c>
      <c r="H1296" s="7" t="s">
        <v>27</v>
      </c>
      <c r="I1296" s="7" t="s">
        <v>3981</v>
      </c>
      <c r="J1296" s="7" t="s">
        <v>28</v>
      </c>
      <c r="K1296" s="10">
        <v>6</v>
      </c>
      <c r="L1296" s="8"/>
      <c r="M1296" s="8"/>
      <c r="N1296" s="8"/>
      <c r="O1296" s="8"/>
      <c r="P1296" s="105">
        <v>0</v>
      </c>
      <c r="Q1296" s="8"/>
      <c r="R1296" s="8"/>
      <c r="S1296" s="8"/>
      <c r="T1296" s="7"/>
      <c r="U1296" s="4"/>
      <c r="V1296" s="5"/>
      <c r="W1296" s="5"/>
      <c r="X1296" s="5"/>
      <c r="Y1296" s="5"/>
      <c r="Z1296" s="4" t="s">
        <v>31</v>
      </c>
      <c r="AA1296" s="107">
        <v>42353</v>
      </c>
      <c r="AB1296" s="107">
        <v>42319</v>
      </c>
      <c r="AC1296" s="4" t="s">
        <v>26</v>
      </c>
      <c r="AD1296" s="4" t="s">
        <v>6250</v>
      </c>
    </row>
    <row r="1297" spans="1:30" ht="120.75" x14ac:dyDescent="0.25">
      <c r="A1297" s="3">
        <v>2252585</v>
      </c>
      <c r="B1297" s="4" t="s">
        <v>2707</v>
      </c>
      <c r="C1297" s="4" t="s">
        <v>2708</v>
      </c>
      <c r="D1297" s="4" t="s">
        <v>6251</v>
      </c>
      <c r="E1297" s="4" t="s">
        <v>6251</v>
      </c>
      <c r="F1297" s="4"/>
      <c r="G1297" s="4" t="s">
        <v>29</v>
      </c>
      <c r="H1297" s="4" t="s">
        <v>27</v>
      </c>
      <c r="I1297" s="4" t="s">
        <v>3981</v>
      </c>
      <c r="J1297" s="4" t="s">
        <v>28</v>
      </c>
      <c r="K1297" s="9">
        <v>6</v>
      </c>
      <c r="L1297" s="5"/>
      <c r="M1297" s="5"/>
      <c r="N1297" s="5"/>
      <c r="O1297" s="5"/>
      <c r="P1297" s="106">
        <v>0</v>
      </c>
      <c r="Q1297" s="5"/>
      <c r="R1297" s="5"/>
      <c r="S1297" s="5"/>
      <c r="T1297" s="4"/>
      <c r="U1297" s="4"/>
      <c r="V1297" s="5"/>
      <c r="W1297" s="5"/>
      <c r="X1297" s="5"/>
      <c r="Y1297" s="5"/>
      <c r="Z1297" s="4" t="s">
        <v>31</v>
      </c>
      <c r="AA1297" s="107">
        <v>42353</v>
      </c>
      <c r="AB1297" s="107">
        <v>42319</v>
      </c>
      <c r="AC1297" s="4" t="s">
        <v>26</v>
      </c>
      <c r="AD1297" s="4" t="s">
        <v>6252</v>
      </c>
    </row>
    <row r="1298" spans="1:30" ht="120.75" x14ac:dyDescent="0.25">
      <c r="A1298" s="6">
        <v>2252580</v>
      </c>
      <c r="B1298" s="7" t="s">
        <v>2707</v>
      </c>
      <c r="C1298" s="7" t="s">
        <v>2708</v>
      </c>
      <c r="D1298" s="7" t="s">
        <v>6253</v>
      </c>
      <c r="E1298" s="7" t="s">
        <v>6253</v>
      </c>
      <c r="F1298" s="7"/>
      <c r="G1298" s="7" t="s">
        <v>29</v>
      </c>
      <c r="H1298" s="7" t="s">
        <v>27</v>
      </c>
      <c r="I1298" s="7" t="s">
        <v>3981</v>
      </c>
      <c r="J1298" s="7" t="s">
        <v>28</v>
      </c>
      <c r="K1298" s="10">
        <v>6</v>
      </c>
      <c r="L1298" s="8"/>
      <c r="M1298" s="8"/>
      <c r="N1298" s="8"/>
      <c r="O1298" s="8"/>
      <c r="P1298" s="105">
        <v>0</v>
      </c>
      <c r="Q1298" s="8"/>
      <c r="R1298" s="8"/>
      <c r="S1298" s="8"/>
      <c r="T1298" s="7"/>
      <c r="U1298" s="4"/>
      <c r="V1298" s="5"/>
      <c r="W1298" s="5"/>
      <c r="X1298" s="5"/>
      <c r="Y1298" s="5"/>
      <c r="Z1298" s="4" t="s">
        <v>31</v>
      </c>
      <c r="AA1298" s="107">
        <v>42353</v>
      </c>
      <c r="AB1298" s="107">
        <v>42319</v>
      </c>
      <c r="AC1298" s="4" t="s">
        <v>26</v>
      </c>
      <c r="AD1298" s="4" t="s">
        <v>6254</v>
      </c>
    </row>
    <row r="1299" spans="1:30" ht="120.75" x14ac:dyDescent="0.25">
      <c r="A1299" s="3">
        <v>2252582</v>
      </c>
      <c r="B1299" s="4" t="s">
        <v>2707</v>
      </c>
      <c r="C1299" s="4" t="s">
        <v>2708</v>
      </c>
      <c r="D1299" s="4" t="s">
        <v>6255</v>
      </c>
      <c r="E1299" s="4" t="s">
        <v>6255</v>
      </c>
      <c r="F1299" s="4"/>
      <c r="G1299" s="4" t="s">
        <v>29</v>
      </c>
      <c r="H1299" s="4" t="s">
        <v>27</v>
      </c>
      <c r="I1299" s="4" t="s">
        <v>3981</v>
      </c>
      <c r="J1299" s="4" t="s">
        <v>28</v>
      </c>
      <c r="K1299" s="9">
        <v>6</v>
      </c>
      <c r="L1299" s="5"/>
      <c r="M1299" s="5"/>
      <c r="N1299" s="5"/>
      <c r="O1299" s="5"/>
      <c r="P1299" s="106">
        <v>0</v>
      </c>
      <c r="Q1299" s="5"/>
      <c r="R1299" s="5"/>
      <c r="S1299" s="5"/>
      <c r="T1299" s="4"/>
      <c r="U1299" s="4"/>
      <c r="V1299" s="5"/>
      <c r="W1299" s="5"/>
      <c r="X1299" s="5"/>
      <c r="Y1299" s="5"/>
      <c r="Z1299" s="4" t="s">
        <v>31</v>
      </c>
      <c r="AA1299" s="107">
        <v>42353</v>
      </c>
      <c r="AB1299" s="107">
        <v>42319</v>
      </c>
      <c r="AC1299" s="4" t="s">
        <v>26</v>
      </c>
      <c r="AD1299" s="4" t="s">
        <v>6256</v>
      </c>
    </row>
    <row r="1300" spans="1:30" ht="120.75" x14ac:dyDescent="0.25">
      <c r="A1300" s="6">
        <v>2252576</v>
      </c>
      <c r="B1300" s="7" t="s">
        <v>2707</v>
      </c>
      <c r="C1300" s="7" t="s">
        <v>2708</v>
      </c>
      <c r="D1300" s="7" t="s">
        <v>6257</v>
      </c>
      <c r="E1300" s="7" t="s">
        <v>6257</v>
      </c>
      <c r="F1300" s="7"/>
      <c r="G1300" s="7" t="s">
        <v>29</v>
      </c>
      <c r="H1300" s="7" t="s">
        <v>27</v>
      </c>
      <c r="I1300" s="7" t="s">
        <v>3981</v>
      </c>
      <c r="J1300" s="7" t="s">
        <v>28</v>
      </c>
      <c r="K1300" s="10">
        <v>6</v>
      </c>
      <c r="L1300" s="8"/>
      <c r="M1300" s="8"/>
      <c r="N1300" s="8"/>
      <c r="O1300" s="8"/>
      <c r="P1300" s="105">
        <v>0</v>
      </c>
      <c r="Q1300" s="8"/>
      <c r="R1300" s="8"/>
      <c r="S1300" s="8"/>
      <c r="T1300" s="7"/>
      <c r="U1300" s="4"/>
      <c r="V1300" s="5"/>
      <c r="W1300" s="5"/>
      <c r="X1300" s="5"/>
      <c r="Y1300" s="5"/>
      <c r="Z1300" s="4" t="s">
        <v>31</v>
      </c>
      <c r="AA1300" s="107">
        <v>42353</v>
      </c>
      <c r="AB1300" s="107">
        <v>42319</v>
      </c>
      <c r="AC1300" s="4" t="s">
        <v>26</v>
      </c>
      <c r="AD1300" s="4" t="s">
        <v>6258</v>
      </c>
    </row>
    <row r="1301" spans="1:30" ht="120.75" x14ac:dyDescent="0.25">
      <c r="A1301" s="3">
        <v>2252597</v>
      </c>
      <c r="B1301" s="4" t="s">
        <v>2707</v>
      </c>
      <c r="C1301" s="4" t="s">
        <v>2708</v>
      </c>
      <c r="D1301" s="4" t="s">
        <v>6259</v>
      </c>
      <c r="E1301" s="4" t="s">
        <v>6259</v>
      </c>
      <c r="F1301" s="4"/>
      <c r="G1301" s="4" t="s">
        <v>29</v>
      </c>
      <c r="H1301" s="4" t="s">
        <v>27</v>
      </c>
      <c r="I1301" s="4" t="s">
        <v>3981</v>
      </c>
      <c r="J1301" s="4" t="s">
        <v>28</v>
      </c>
      <c r="K1301" s="9">
        <v>6</v>
      </c>
      <c r="L1301" s="5"/>
      <c r="M1301" s="5"/>
      <c r="N1301" s="5"/>
      <c r="O1301" s="5"/>
      <c r="P1301" s="106">
        <v>0</v>
      </c>
      <c r="Q1301" s="5"/>
      <c r="R1301" s="5"/>
      <c r="S1301" s="5"/>
      <c r="T1301" s="4"/>
      <c r="U1301" s="4"/>
      <c r="V1301" s="5"/>
      <c r="W1301" s="5"/>
      <c r="X1301" s="5"/>
      <c r="Y1301" s="5"/>
      <c r="Z1301" s="4" t="s">
        <v>31</v>
      </c>
      <c r="AA1301" s="107">
        <v>42353</v>
      </c>
      <c r="AB1301" s="107">
        <v>42319</v>
      </c>
      <c r="AC1301" s="4" t="s">
        <v>26</v>
      </c>
      <c r="AD1301" s="4" t="s">
        <v>6260</v>
      </c>
    </row>
    <row r="1302" spans="1:30" ht="168.75" x14ac:dyDescent="0.25">
      <c r="A1302" s="6">
        <v>2252984</v>
      </c>
      <c r="B1302" s="7" t="s">
        <v>2707</v>
      </c>
      <c r="C1302" s="7" t="s">
        <v>2708</v>
      </c>
      <c r="D1302" s="7" t="s">
        <v>6261</v>
      </c>
      <c r="E1302" s="7" t="s">
        <v>6261</v>
      </c>
      <c r="F1302" s="7"/>
      <c r="G1302" s="7" t="s">
        <v>29</v>
      </c>
      <c r="H1302" s="7" t="s">
        <v>27</v>
      </c>
      <c r="I1302" s="7" t="s">
        <v>3981</v>
      </c>
      <c r="J1302" s="7" t="s">
        <v>28</v>
      </c>
      <c r="K1302" s="10">
        <v>6</v>
      </c>
      <c r="L1302" s="8"/>
      <c r="M1302" s="8"/>
      <c r="N1302" s="8"/>
      <c r="O1302" s="8">
        <v>0.32</v>
      </c>
      <c r="P1302" s="105">
        <v>0</v>
      </c>
      <c r="Q1302" s="8"/>
      <c r="R1302" s="8"/>
      <c r="S1302" s="8"/>
      <c r="T1302" s="7"/>
      <c r="U1302" s="4"/>
      <c r="V1302" s="5"/>
      <c r="W1302" s="5"/>
      <c r="X1302" s="5"/>
      <c r="Y1302" s="5"/>
      <c r="Z1302" s="4" t="s">
        <v>6222</v>
      </c>
      <c r="AA1302" s="107">
        <v>42292</v>
      </c>
      <c r="AB1302" s="107">
        <v>42326</v>
      </c>
      <c r="AC1302" s="4" t="s">
        <v>26</v>
      </c>
      <c r="AD1302" s="4" t="s">
        <v>6262</v>
      </c>
    </row>
    <row r="1303" spans="1:30" ht="120.75" x14ac:dyDescent="0.25">
      <c r="A1303" s="3">
        <v>2249686</v>
      </c>
      <c r="B1303" s="4" t="s">
        <v>2707</v>
      </c>
      <c r="C1303" s="4" t="s">
        <v>2708</v>
      </c>
      <c r="D1303" s="4" t="s">
        <v>6263</v>
      </c>
      <c r="E1303" s="4" t="s">
        <v>6263</v>
      </c>
      <c r="F1303" s="4"/>
      <c r="G1303" s="4" t="s">
        <v>29</v>
      </c>
      <c r="H1303" s="4" t="s">
        <v>27</v>
      </c>
      <c r="I1303" s="4" t="s">
        <v>3981</v>
      </c>
      <c r="J1303" s="4" t="s">
        <v>28</v>
      </c>
      <c r="K1303" s="9">
        <v>6</v>
      </c>
      <c r="L1303" s="5"/>
      <c r="M1303" s="5"/>
      <c r="N1303" s="5"/>
      <c r="O1303" s="5"/>
      <c r="P1303" s="106">
        <v>0</v>
      </c>
      <c r="Q1303" s="5"/>
      <c r="R1303" s="5"/>
      <c r="S1303" s="5"/>
      <c r="T1303" s="4"/>
      <c r="U1303" s="4"/>
      <c r="V1303" s="5"/>
      <c r="W1303" s="5"/>
      <c r="X1303" s="5"/>
      <c r="Y1303" s="5"/>
      <c r="Z1303" s="4" t="s">
        <v>31</v>
      </c>
      <c r="AA1303" s="107">
        <v>42292</v>
      </c>
      <c r="AB1303" s="107">
        <v>42284</v>
      </c>
      <c r="AC1303" s="4" t="s">
        <v>26</v>
      </c>
      <c r="AD1303" s="4" t="s">
        <v>6264</v>
      </c>
    </row>
    <row r="1304" spans="1:30" ht="168.75" x14ac:dyDescent="0.25">
      <c r="A1304" s="6">
        <v>2252985</v>
      </c>
      <c r="B1304" s="7" t="s">
        <v>2707</v>
      </c>
      <c r="C1304" s="7" t="s">
        <v>2708</v>
      </c>
      <c r="D1304" s="7" t="s">
        <v>6265</v>
      </c>
      <c r="E1304" s="7" t="s">
        <v>6265</v>
      </c>
      <c r="F1304" s="7"/>
      <c r="G1304" s="7" t="s">
        <v>29</v>
      </c>
      <c r="H1304" s="7" t="s">
        <v>27</v>
      </c>
      <c r="I1304" s="7" t="s">
        <v>3981</v>
      </c>
      <c r="J1304" s="7" t="s">
        <v>28</v>
      </c>
      <c r="K1304" s="10">
        <v>6</v>
      </c>
      <c r="L1304" s="8"/>
      <c r="M1304" s="8"/>
      <c r="N1304" s="8"/>
      <c r="O1304" s="8">
        <v>0.32</v>
      </c>
      <c r="P1304" s="105">
        <v>0</v>
      </c>
      <c r="Q1304" s="8"/>
      <c r="R1304" s="8"/>
      <c r="S1304" s="8"/>
      <c r="T1304" s="7"/>
      <c r="U1304" s="4"/>
      <c r="V1304" s="5"/>
      <c r="W1304" s="5"/>
      <c r="X1304" s="5"/>
      <c r="Y1304" s="5"/>
      <c r="Z1304" s="4" t="s">
        <v>6222</v>
      </c>
      <c r="AA1304" s="107">
        <v>42292</v>
      </c>
      <c r="AB1304" s="107">
        <v>42326</v>
      </c>
      <c r="AC1304" s="4" t="s">
        <v>26</v>
      </c>
      <c r="AD1304" s="4" t="s">
        <v>6266</v>
      </c>
    </row>
    <row r="1305" spans="1:30" ht="120.75" x14ac:dyDescent="0.25">
      <c r="A1305" s="3">
        <v>2249689</v>
      </c>
      <c r="B1305" s="4" t="s">
        <v>2707</v>
      </c>
      <c r="C1305" s="4" t="s">
        <v>2708</v>
      </c>
      <c r="D1305" s="4" t="s">
        <v>6267</v>
      </c>
      <c r="E1305" s="4" t="s">
        <v>6267</v>
      </c>
      <c r="F1305" s="4"/>
      <c r="G1305" s="4" t="s">
        <v>29</v>
      </c>
      <c r="H1305" s="4" t="s">
        <v>27</v>
      </c>
      <c r="I1305" s="4" t="s">
        <v>3981</v>
      </c>
      <c r="J1305" s="4" t="s">
        <v>28</v>
      </c>
      <c r="K1305" s="9">
        <v>4</v>
      </c>
      <c r="L1305" s="5"/>
      <c r="M1305" s="5"/>
      <c r="N1305" s="5"/>
      <c r="O1305" s="5"/>
      <c r="P1305" s="106">
        <v>0</v>
      </c>
      <c r="Q1305" s="5"/>
      <c r="R1305" s="5"/>
      <c r="S1305" s="5"/>
      <c r="T1305" s="4"/>
      <c r="U1305" s="4"/>
      <c r="V1305" s="5"/>
      <c r="W1305" s="5"/>
      <c r="X1305" s="5"/>
      <c r="Y1305" s="5"/>
      <c r="Z1305" s="4" t="s">
        <v>31</v>
      </c>
      <c r="AA1305" s="107">
        <v>42292</v>
      </c>
      <c r="AB1305" s="107">
        <v>42284</v>
      </c>
      <c r="AC1305" s="4" t="s">
        <v>26</v>
      </c>
      <c r="AD1305" s="4" t="s">
        <v>6268</v>
      </c>
    </row>
    <row r="1306" spans="1:30" ht="216.75" x14ac:dyDescent="0.25">
      <c r="A1306" s="6">
        <v>2216835</v>
      </c>
      <c r="B1306" s="7" t="s">
        <v>2707</v>
      </c>
      <c r="C1306" s="7" t="s">
        <v>2708</v>
      </c>
      <c r="D1306" s="7" t="s">
        <v>6269</v>
      </c>
      <c r="E1306" s="7" t="s">
        <v>6269</v>
      </c>
      <c r="F1306" s="7"/>
      <c r="G1306" s="7" t="s">
        <v>29</v>
      </c>
      <c r="H1306" s="7" t="s">
        <v>27</v>
      </c>
      <c r="I1306" s="7" t="s">
        <v>3981</v>
      </c>
      <c r="J1306" s="7" t="s">
        <v>28</v>
      </c>
      <c r="K1306" s="10">
        <v>5</v>
      </c>
      <c r="L1306" s="8"/>
      <c r="M1306" s="8"/>
      <c r="N1306" s="8"/>
      <c r="O1306" s="8">
        <v>0.32</v>
      </c>
      <c r="P1306" s="105">
        <v>0</v>
      </c>
      <c r="Q1306" s="8"/>
      <c r="R1306" s="8"/>
      <c r="S1306" s="8"/>
      <c r="T1306" s="7"/>
      <c r="U1306" s="4"/>
      <c r="V1306" s="5"/>
      <c r="W1306" s="5"/>
      <c r="X1306" s="5"/>
      <c r="Y1306" s="5"/>
      <c r="Z1306" s="4" t="s">
        <v>30</v>
      </c>
      <c r="AA1306" s="107">
        <v>40433</v>
      </c>
      <c r="AB1306" s="107">
        <v>41851</v>
      </c>
      <c r="AC1306" s="4" t="s">
        <v>26</v>
      </c>
      <c r="AD1306" s="4" t="s">
        <v>6270</v>
      </c>
    </row>
    <row r="1307" spans="1:30" ht="204.75" x14ac:dyDescent="0.25">
      <c r="A1307" s="3">
        <v>2216834</v>
      </c>
      <c r="B1307" s="4" t="s">
        <v>2707</v>
      </c>
      <c r="C1307" s="4" t="s">
        <v>2708</v>
      </c>
      <c r="D1307" s="4" t="s">
        <v>6271</v>
      </c>
      <c r="E1307" s="4" t="s">
        <v>6271</v>
      </c>
      <c r="F1307" s="4"/>
      <c r="G1307" s="4" t="s">
        <v>29</v>
      </c>
      <c r="H1307" s="4" t="s">
        <v>27</v>
      </c>
      <c r="I1307" s="4" t="s">
        <v>3981</v>
      </c>
      <c r="J1307" s="4" t="s">
        <v>28</v>
      </c>
      <c r="K1307" s="9">
        <v>5</v>
      </c>
      <c r="L1307" s="5"/>
      <c r="M1307" s="5"/>
      <c r="N1307" s="5"/>
      <c r="O1307" s="5">
        <v>0.32</v>
      </c>
      <c r="P1307" s="106">
        <v>0</v>
      </c>
      <c r="Q1307" s="5"/>
      <c r="R1307" s="5"/>
      <c r="S1307" s="5"/>
      <c r="T1307" s="4"/>
      <c r="U1307" s="4"/>
      <c r="V1307" s="5"/>
      <c r="W1307" s="5"/>
      <c r="X1307" s="5"/>
      <c r="Y1307" s="5"/>
      <c r="Z1307" s="4" t="s">
        <v>30</v>
      </c>
      <c r="AA1307" s="107">
        <v>40433</v>
      </c>
      <c r="AB1307" s="107">
        <v>41851</v>
      </c>
      <c r="AC1307" s="4" t="s">
        <v>26</v>
      </c>
      <c r="AD1307" s="4" t="s">
        <v>6272</v>
      </c>
    </row>
    <row r="1308" spans="1:30" ht="168.75" x14ac:dyDescent="0.25">
      <c r="A1308" s="6">
        <v>2216833</v>
      </c>
      <c r="B1308" s="7" t="s">
        <v>2707</v>
      </c>
      <c r="C1308" s="7" t="s">
        <v>2708</v>
      </c>
      <c r="D1308" s="7" t="s">
        <v>6273</v>
      </c>
      <c r="E1308" s="7" t="s">
        <v>6273</v>
      </c>
      <c r="F1308" s="7"/>
      <c r="G1308" s="7" t="s">
        <v>29</v>
      </c>
      <c r="H1308" s="7" t="s">
        <v>27</v>
      </c>
      <c r="I1308" s="7" t="s">
        <v>3981</v>
      </c>
      <c r="J1308" s="7" t="s">
        <v>28</v>
      </c>
      <c r="K1308" s="10">
        <v>6</v>
      </c>
      <c r="L1308" s="8"/>
      <c r="M1308" s="8"/>
      <c r="N1308" s="8"/>
      <c r="O1308" s="8">
        <v>0.32</v>
      </c>
      <c r="P1308" s="105">
        <v>0</v>
      </c>
      <c r="Q1308" s="8"/>
      <c r="R1308" s="8"/>
      <c r="S1308" s="8"/>
      <c r="T1308" s="7"/>
      <c r="U1308" s="4"/>
      <c r="V1308" s="5"/>
      <c r="W1308" s="5"/>
      <c r="X1308" s="5"/>
      <c r="Y1308" s="5"/>
      <c r="Z1308" s="4" t="s">
        <v>6222</v>
      </c>
      <c r="AA1308" s="107">
        <v>40397</v>
      </c>
      <c r="AB1308" s="107">
        <v>42039</v>
      </c>
      <c r="AC1308" s="4" t="s">
        <v>26</v>
      </c>
      <c r="AD1308" s="4" t="s">
        <v>6274</v>
      </c>
    </row>
    <row r="1309" spans="1:30" ht="120.75" x14ac:dyDescent="0.25">
      <c r="A1309" s="3">
        <v>2252586</v>
      </c>
      <c r="B1309" s="4" t="s">
        <v>2707</v>
      </c>
      <c r="C1309" s="4" t="s">
        <v>2708</v>
      </c>
      <c r="D1309" s="4" t="s">
        <v>6275</v>
      </c>
      <c r="E1309" s="4" t="s">
        <v>6275</v>
      </c>
      <c r="F1309" s="4"/>
      <c r="G1309" s="4" t="s">
        <v>29</v>
      </c>
      <c r="H1309" s="4" t="s">
        <v>27</v>
      </c>
      <c r="I1309" s="4" t="s">
        <v>3981</v>
      </c>
      <c r="J1309" s="4" t="s">
        <v>28</v>
      </c>
      <c r="K1309" s="9">
        <v>6</v>
      </c>
      <c r="L1309" s="5"/>
      <c r="M1309" s="5"/>
      <c r="N1309" s="5"/>
      <c r="O1309" s="5"/>
      <c r="P1309" s="106">
        <v>0</v>
      </c>
      <c r="Q1309" s="5"/>
      <c r="R1309" s="5"/>
      <c r="S1309" s="5"/>
      <c r="T1309" s="4"/>
      <c r="U1309" s="4"/>
      <c r="V1309" s="5"/>
      <c r="W1309" s="5"/>
      <c r="X1309" s="5"/>
      <c r="Y1309" s="5"/>
      <c r="Z1309" s="4" t="s">
        <v>31</v>
      </c>
      <c r="AA1309" s="107">
        <v>42353</v>
      </c>
      <c r="AB1309" s="107">
        <v>42319</v>
      </c>
      <c r="AC1309" s="4" t="s">
        <v>26</v>
      </c>
      <c r="AD1309" s="4" t="s">
        <v>6276</v>
      </c>
    </row>
    <row r="1310" spans="1:30" ht="120.75" x14ac:dyDescent="0.25">
      <c r="A1310" s="6">
        <v>2252591</v>
      </c>
      <c r="B1310" s="7" t="s">
        <v>2707</v>
      </c>
      <c r="C1310" s="7" t="s">
        <v>2708</v>
      </c>
      <c r="D1310" s="7" t="s">
        <v>6277</v>
      </c>
      <c r="E1310" s="7" t="s">
        <v>6277</v>
      </c>
      <c r="F1310" s="7"/>
      <c r="G1310" s="7" t="s">
        <v>29</v>
      </c>
      <c r="H1310" s="7" t="s">
        <v>27</v>
      </c>
      <c r="I1310" s="7" t="s">
        <v>3981</v>
      </c>
      <c r="J1310" s="7" t="s">
        <v>28</v>
      </c>
      <c r="K1310" s="10">
        <v>6</v>
      </c>
      <c r="L1310" s="8"/>
      <c r="M1310" s="8"/>
      <c r="N1310" s="8"/>
      <c r="O1310" s="8"/>
      <c r="P1310" s="105">
        <v>0</v>
      </c>
      <c r="Q1310" s="8"/>
      <c r="R1310" s="8"/>
      <c r="S1310" s="8"/>
      <c r="T1310" s="7"/>
      <c r="U1310" s="4"/>
      <c r="V1310" s="5"/>
      <c r="W1310" s="5"/>
      <c r="X1310" s="5"/>
      <c r="Y1310" s="5"/>
      <c r="Z1310" s="4" t="s">
        <v>31</v>
      </c>
      <c r="AA1310" s="107">
        <v>42353</v>
      </c>
      <c r="AB1310" s="107">
        <v>42319</v>
      </c>
      <c r="AC1310" s="4" t="s">
        <v>26</v>
      </c>
      <c r="AD1310" s="4" t="s">
        <v>6278</v>
      </c>
    </row>
    <row r="1311" spans="1:30" ht="120.75" x14ac:dyDescent="0.25">
      <c r="A1311" s="3">
        <v>2252584</v>
      </c>
      <c r="B1311" s="4" t="s">
        <v>2707</v>
      </c>
      <c r="C1311" s="4" t="s">
        <v>2708</v>
      </c>
      <c r="D1311" s="4" t="s">
        <v>6279</v>
      </c>
      <c r="E1311" s="4" t="s">
        <v>6279</v>
      </c>
      <c r="F1311" s="4"/>
      <c r="G1311" s="4" t="s">
        <v>29</v>
      </c>
      <c r="H1311" s="4" t="s">
        <v>27</v>
      </c>
      <c r="I1311" s="4" t="s">
        <v>3981</v>
      </c>
      <c r="J1311" s="4" t="s">
        <v>28</v>
      </c>
      <c r="K1311" s="9">
        <v>6</v>
      </c>
      <c r="L1311" s="5"/>
      <c r="M1311" s="5"/>
      <c r="N1311" s="5"/>
      <c r="O1311" s="5"/>
      <c r="P1311" s="106">
        <v>0</v>
      </c>
      <c r="Q1311" s="5"/>
      <c r="R1311" s="5"/>
      <c r="S1311" s="5"/>
      <c r="T1311" s="4"/>
      <c r="U1311" s="4"/>
      <c r="V1311" s="5"/>
      <c r="W1311" s="5"/>
      <c r="X1311" s="5"/>
      <c r="Y1311" s="5"/>
      <c r="Z1311" s="4" t="s">
        <v>31</v>
      </c>
      <c r="AA1311" s="107">
        <v>42353</v>
      </c>
      <c r="AB1311" s="107">
        <v>42319</v>
      </c>
      <c r="AC1311" s="4" t="s">
        <v>26</v>
      </c>
      <c r="AD1311" s="4" t="s">
        <v>6280</v>
      </c>
    </row>
    <row r="1312" spans="1:30" ht="120.75" x14ac:dyDescent="0.25">
      <c r="A1312" s="6">
        <v>2252583</v>
      </c>
      <c r="B1312" s="7" t="s">
        <v>2707</v>
      </c>
      <c r="C1312" s="7" t="s">
        <v>2708</v>
      </c>
      <c r="D1312" s="7" t="s">
        <v>6281</v>
      </c>
      <c r="E1312" s="7" t="s">
        <v>6281</v>
      </c>
      <c r="F1312" s="7"/>
      <c r="G1312" s="7" t="s">
        <v>29</v>
      </c>
      <c r="H1312" s="7" t="s">
        <v>27</v>
      </c>
      <c r="I1312" s="7" t="s">
        <v>3981</v>
      </c>
      <c r="J1312" s="7" t="s">
        <v>28</v>
      </c>
      <c r="K1312" s="10">
        <v>6</v>
      </c>
      <c r="L1312" s="8"/>
      <c r="M1312" s="8"/>
      <c r="N1312" s="8"/>
      <c r="O1312" s="8"/>
      <c r="P1312" s="105">
        <v>0</v>
      </c>
      <c r="Q1312" s="8"/>
      <c r="R1312" s="8"/>
      <c r="S1312" s="8"/>
      <c r="T1312" s="7"/>
      <c r="U1312" s="4"/>
      <c r="V1312" s="5"/>
      <c r="W1312" s="5"/>
      <c r="X1312" s="5"/>
      <c r="Y1312" s="5"/>
      <c r="Z1312" s="4" t="s">
        <v>31</v>
      </c>
      <c r="AA1312" s="107">
        <v>42353</v>
      </c>
      <c r="AB1312" s="107">
        <v>42319</v>
      </c>
      <c r="AC1312" s="4" t="s">
        <v>26</v>
      </c>
      <c r="AD1312" s="4" t="s">
        <v>6282</v>
      </c>
    </row>
    <row r="1313" spans="1:30" ht="120.75" x14ac:dyDescent="0.25">
      <c r="A1313" s="3">
        <v>2252581</v>
      </c>
      <c r="B1313" s="4" t="s">
        <v>2707</v>
      </c>
      <c r="C1313" s="4" t="s">
        <v>2708</v>
      </c>
      <c r="D1313" s="4" t="s">
        <v>6283</v>
      </c>
      <c r="E1313" s="4" t="s">
        <v>6283</v>
      </c>
      <c r="F1313" s="4"/>
      <c r="G1313" s="4" t="s">
        <v>29</v>
      </c>
      <c r="H1313" s="4" t="s">
        <v>27</v>
      </c>
      <c r="I1313" s="4" t="s">
        <v>3981</v>
      </c>
      <c r="J1313" s="4" t="s">
        <v>28</v>
      </c>
      <c r="K1313" s="9">
        <v>6</v>
      </c>
      <c r="L1313" s="5"/>
      <c r="M1313" s="5"/>
      <c r="N1313" s="5"/>
      <c r="O1313" s="5"/>
      <c r="P1313" s="106">
        <v>0</v>
      </c>
      <c r="Q1313" s="5"/>
      <c r="R1313" s="5"/>
      <c r="S1313" s="5"/>
      <c r="T1313" s="4"/>
      <c r="U1313" s="4"/>
      <c r="V1313" s="5"/>
      <c r="W1313" s="5"/>
      <c r="X1313" s="5"/>
      <c r="Y1313" s="5"/>
      <c r="Z1313" s="4" t="s">
        <v>31</v>
      </c>
      <c r="AA1313" s="107">
        <v>42353</v>
      </c>
      <c r="AB1313" s="107">
        <v>42319</v>
      </c>
      <c r="AC1313" s="4" t="s">
        <v>26</v>
      </c>
      <c r="AD1313" s="4" t="s">
        <v>6284</v>
      </c>
    </row>
    <row r="1314" spans="1:30" ht="120.75" x14ac:dyDescent="0.25">
      <c r="A1314" s="6">
        <v>2252575</v>
      </c>
      <c r="B1314" s="7" t="s">
        <v>2707</v>
      </c>
      <c r="C1314" s="7" t="s">
        <v>2708</v>
      </c>
      <c r="D1314" s="7" t="s">
        <v>6285</v>
      </c>
      <c r="E1314" s="7" t="s">
        <v>6285</v>
      </c>
      <c r="F1314" s="7"/>
      <c r="G1314" s="7" t="s">
        <v>29</v>
      </c>
      <c r="H1314" s="7" t="s">
        <v>27</v>
      </c>
      <c r="I1314" s="7" t="s">
        <v>3981</v>
      </c>
      <c r="J1314" s="7" t="s">
        <v>28</v>
      </c>
      <c r="K1314" s="10">
        <v>6</v>
      </c>
      <c r="L1314" s="8"/>
      <c r="M1314" s="8"/>
      <c r="N1314" s="8"/>
      <c r="O1314" s="8"/>
      <c r="P1314" s="105">
        <v>0</v>
      </c>
      <c r="Q1314" s="8"/>
      <c r="R1314" s="8"/>
      <c r="S1314" s="8"/>
      <c r="T1314" s="7"/>
      <c r="U1314" s="4"/>
      <c r="V1314" s="5"/>
      <c r="W1314" s="5"/>
      <c r="X1314" s="5"/>
      <c r="Y1314" s="5"/>
      <c r="Z1314" s="4" t="s">
        <v>31</v>
      </c>
      <c r="AA1314" s="107">
        <v>42353</v>
      </c>
      <c r="AB1314" s="107">
        <v>42319</v>
      </c>
      <c r="AC1314" s="4" t="s">
        <v>26</v>
      </c>
      <c r="AD1314" s="4" t="s">
        <v>6286</v>
      </c>
    </row>
    <row r="1315" spans="1:30" ht="120.75" x14ac:dyDescent="0.25">
      <c r="A1315" s="3">
        <v>2252593</v>
      </c>
      <c r="B1315" s="4" t="s">
        <v>2707</v>
      </c>
      <c r="C1315" s="4" t="s">
        <v>2708</v>
      </c>
      <c r="D1315" s="4" t="s">
        <v>6287</v>
      </c>
      <c r="E1315" s="4" t="s">
        <v>6287</v>
      </c>
      <c r="F1315" s="4"/>
      <c r="G1315" s="4" t="s">
        <v>29</v>
      </c>
      <c r="H1315" s="4" t="s">
        <v>27</v>
      </c>
      <c r="I1315" s="4" t="s">
        <v>3981</v>
      </c>
      <c r="J1315" s="4" t="s">
        <v>28</v>
      </c>
      <c r="K1315" s="9">
        <v>6</v>
      </c>
      <c r="L1315" s="5"/>
      <c r="M1315" s="5"/>
      <c r="N1315" s="5"/>
      <c r="O1315" s="5"/>
      <c r="P1315" s="106">
        <v>0</v>
      </c>
      <c r="Q1315" s="5"/>
      <c r="R1315" s="5"/>
      <c r="S1315" s="5"/>
      <c r="T1315" s="4"/>
      <c r="U1315" s="4"/>
      <c r="V1315" s="5"/>
      <c r="W1315" s="5"/>
      <c r="X1315" s="5"/>
      <c r="Y1315" s="5"/>
      <c r="Z1315" s="4" t="s">
        <v>31</v>
      </c>
      <c r="AA1315" s="107">
        <v>42353</v>
      </c>
      <c r="AB1315" s="107">
        <v>42319</v>
      </c>
      <c r="AC1315" s="4" t="s">
        <v>26</v>
      </c>
      <c r="AD1315" s="4" t="s">
        <v>6288</v>
      </c>
    </row>
    <row r="1316" spans="1:30" ht="120.75" x14ac:dyDescent="0.25">
      <c r="A1316" s="6">
        <v>2199050</v>
      </c>
      <c r="B1316" s="7" t="s">
        <v>2712</v>
      </c>
      <c r="C1316" s="7" t="s">
        <v>1512</v>
      </c>
      <c r="D1316" s="7" t="s">
        <v>6289</v>
      </c>
      <c r="E1316" s="7" t="s">
        <v>6289</v>
      </c>
      <c r="F1316" s="7"/>
      <c r="G1316" s="7" t="s">
        <v>3954</v>
      </c>
      <c r="H1316" s="7" t="s">
        <v>22</v>
      </c>
      <c r="I1316" s="7" t="s">
        <v>32</v>
      </c>
      <c r="J1316" s="7"/>
      <c r="K1316" s="10">
        <v>8</v>
      </c>
      <c r="L1316" s="8"/>
      <c r="M1316" s="8"/>
      <c r="N1316" s="8">
        <v>0.89</v>
      </c>
      <c r="O1316" s="8">
        <v>0.4</v>
      </c>
      <c r="P1316" s="105">
        <v>0</v>
      </c>
      <c r="Q1316" s="8"/>
      <c r="R1316" s="8"/>
      <c r="S1316" s="8"/>
      <c r="T1316" s="7"/>
      <c r="U1316" s="4"/>
      <c r="V1316" s="5"/>
      <c r="W1316" s="5"/>
      <c r="X1316" s="5"/>
      <c r="Y1316" s="5"/>
      <c r="Z1316" s="4" t="s">
        <v>33</v>
      </c>
      <c r="AA1316" s="107">
        <v>40452</v>
      </c>
      <c r="AB1316" s="107">
        <v>41621</v>
      </c>
      <c r="AC1316" s="4" t="s">
        <v>26</v>
      </c>
      <c r="AD1316" s="4" t="s">
        <v>6290</v>
      </c>
    </row>
    <row r="1317" spans="1:30" ht="120.75" x14ac:dyDescent="0.25">
      <c r="A1317" s="3">
        <v>2199036</v>
      </c>
      <c r="B1317" s="4" t="s">
        <v>2712</v>
      </c>
      <c r="C1317" s="4" t="s">
        <v>1512</v>
      </c>
      <c r="D1317" s="4" t="s">
        <v>6291</v>
      </c>
      <c r="E1317" s="4" t="s">
        <v>6291</v>
      </c>
      <c r="F1317" s="4"/>
      <c r="G1317" s="4" t="s">
        <v>3954</v>
      </c>
      <c r="H1317" s="4" t="s">
        <v>22</v>
      </c>
      <c r="I1317" s="4" t="s">
        <v>32</v>
      </c>
      <c r="J1317" s="4"/>
      <c r="K1317" s="9">
        <v>8</v>
      </c>
      <c r="L1317" s="5"/>
      <c r="M1317" s="5"/>
      <c r="N1317" s="5">
        <v>0.89</v>
      </c>
      <c r="O1317" s="5">
        <v>0.4</v>
      </c>
      <c r="P1317" s="106">
        <v>0</v>
      </c>
      <c r="Q1317" s="5"/>
      <c r="R1317" s="5"/>
      <c r="S1317" s="5"/>
      <c r="T1317" s="4"/>
      <c r="U1317" s="4"/>
      <c r="V1317" s="5"/>
      <c r="W1317" s="5"/>
      <c r="X1317" s="5"/>
      <c r="Y1317" s="5"/>
      <c r="Z1317" s="4" t="s">
        <v>33</v>
      </c>
      <c r="AA1317" s="107">
        <v>40452</v>
      </c>
      <c r="AB1317" s="107">
        <v>41621</v>
      </c>
      <c r="AC1317" s="4" t="s">
        <v>26</v>
      </c>
      <c r="AD1317" s="4" t="s">
        <v>6292</v>
      </c>
    </row>
    <row r="1318" spans="1:30" ht="84.75" x14ac:dyDescent="0.25">
      <c r="A1318" s="6">
        <v>2254809</v>
      </c>
      <c r="B1318" s="7" t="s">
        <v>2712</v>
      </c>
      <c r="C1318" s="7" t="s">
        <v>2712</v>
      </c>
      <c r="D1318" s="7" t="s">
        <v>2713</v>
      </c>
      <c r="E1318" s="7" t="s">
        <v>2713</v>
      </c>
      <c r="F1318" s="7"/>
      <c r="G1318" s="7" t="s">
        <v>3954</v>
      </c>
      <c r="H1318" s="7" t="s">
        <v>22</v>
      </c>
      <c r="I1318" s="7" t="s">
        <v>3955</v>
      </c>
      <c r="J1318" s="7"/>
      <c r="K1318" s="10">
        <v>120</v>
      </c>
      <c r="L1318" s="8"/>
      <c r="M1318" s="8"/>
      <c r="N1318" s="8">
        <v>1.98</v>
      </c>
      <c r="O1318" s="8">
        <v>0.33</v>
      </c>
      <c r="P1318" s="105">
        <v>15</v>
      </c>
      <c r="Q1318" s="8"/>
      <c r="R1318" s="8"/>
      <c r="S1318" s="8"/>
      <c r="T1318" s="7"/>
      <c r="U1318" s="4"/>
      <c r="V1318" s="5"/>
      <c r="W1318" s="5"/>
      <c r="X1318" s="5"/>
      <c r="Y1318" s="5"/>
      <c r="Z1318" s="4" t="s">
        <v>33</v>
      </c>
      <c r="AA1318" s="107">
        <v>42354</v>
      </c>
      <c r="AB1318" s="107">
        <v>42347</v>
      </c>
      <c r="AC1318" s="4" t="s">
        <v>93</v>
      </c>
      <c r="AD1318" s="4" t="s">
        <v>6293</v>
      </c>
    </row>
    <row r="1319" spans="1:30" ht="84.75" x14ac:dyDescent="0.25">
      <c r="A1319" s="3">
        <v>2264326</v>
      </c>
      <c r="B1319" s="4" t="s">
        <v>2712</v>
      </c>
      <c r="C1319" s="4" t="s">
        <v>2712</v>
      </c>
      <c r="D1319" s="4" t="s">
        <v>2714</v>
      </c>
      <c r="E1319" s="4" t="s">
        <v>2714</v>
      </c>
      <c r="F1319" s="4" t="s">
        <v>2715</v>
      </c>
      <c r="G1319" s="4" t="s">
        <v>3954</v>
      </c>
      <c r="H1319" s="4" t="s">
        <v>22</v>
      </c>
      <c r="I1319" s="4" t="s">
        <v>3955</v>
      </c>
      <c r="J1319" s="4"/>
      <c r="K1319" s="9">
        <v>160</v>
      </c>
      <c r="L1319" s="5"/>
      <c r="M1319" s="5"/>
      <c r="N1319" s="5">
        <v>1.02</v>
      </c>
      <c r="O1319" s="5">
        <v>0.1</v>
      </c>
      <c r="P1319" s="106">
        <v>15</v>
      </c>
      <c r="Q1319" s="5"/>
      <c r="R1319" s="5"/>
      <c r="S1319" s="5"/>
      <c r="T1319" s="4"/>
      <c r="U1319" s="4"/>
      <c r="V1319" s="5"/>
      <c r="W1319" s="5"/>
      <c r="X1319" s="5"/>
      <c r="Y1319" s="5"/>
      <c r="Z1319" s="4" t="s">
        <v>4020</v>
      </c>
      <c r="AA1319" s="107">
        <v>42479</v>
      </c>
      <c r="AB1319" s="107">
        <v>42474</v>
      </c>
      <c r="AC1319" s="4" t="s">
        <v>707</v>
      </c>
      <c r="AD1319" s="4" t="s">
        <v>6294</v>
      </c>
    </row>
    <row r="1320" spans="1:30" ht="120.75" x14ac:dyDescent="0.25">
      <c r="A1320" s="6">
        <v>2286108</v>
      </c>
      <c r="B1320" s="7" t="s">
        <v>2712</v>
      </c>
      <c r="C1320" s="7" t="s">
        <v>2712</v>
      </c>
      <c r="D1320" s="7" t="s">
        <v>2716</v>
      </c>
      <c r="E1320" s="7" t="s">
        <v>2716</v>
      </c>
      <c r="F1320" s="7"/>
      <c r="G1320" s="7" t="s">
        <v>3954</v>
      </c>
      <c r="H1320" s="7" t="s">
        <v>22</v>
      </c>
      <c r="I1320" s="7" t="s">
        <v>3955</v>
      </c>
      <c r="J1320" s="7"/>
      <c r="K1320" s="10">
        <v>40</v>
      </c>
      <c r="L1320" s="8"/>
      <c r="M1320" s="8"/>
      <c r="N1320" s="8">
        <v>2.46</v>
      </c>
      <c r="O1320" s="8">
        <v>0.32</v>
      </c>
      <c r="P1320" s="105">
        <v>15</v>
      </c>
      <c r="Q1320" s="8"/>
      <c r="R1320" s="8"/>
      <c r="S1320" s="8"/>
      <c r="T1320" s="7"/>
      <c r="U1320" s="4"/>
      <c r="V1320" s="5"/>
      <c r="W1320" s="5"/>
      <c r="X1320" s="5"/>
      <c r="Y1320" s="5"/>
      <c r="Z1320" s="4" t="s">
        <v>33</v>
      </c>
      <c r="AA1320" s="107">
        <v>42724</v>
      </c>
      <c r="AB1320" s="107">
        <v>42717</v>
      </c>
      <c r="AC1320" s="4" t="s">
        <v>26</v>
      </c>
      <c r="AD1320" s="4" t="s">
        <v>6295</v>
      </c>
    </row>
    <row r="1321" spans="1:30" ht="84.75" x14ac:dyDescent="0.25">
      <c r="A1321" s="3">
        <v>2221050</v>
      </c>
      <c r="B1321" s="4" t="s">
        <v>2712</v>
      </c>
      <c r="C1321" s="4" t="s">
        <v>2712</v>
      </c>
      <c r="D1321" s="4" t="s">
        <v>2717</v>
      </c>
      <c r="E1321" s="4" t="s">
        <v>2717</v>
      </c>
      <c r="F1321" s="4"/>
      <c r="G1321" s="4" t="s">
        <v>3954</v>
      </c>
      <c r="H1321" s="4" t="s">
        <v>22</v>
      </c>
      <c r="I1321" s="4" t="s">
        <v>32</v>
      </c>
      <c r="J1321" s="4"/>
      <c r="K1321" s="9">
        <v>10</v>
      </c>
      <c r="L1321" s="5"/>
      <c r="M1321" s="5"/>
      <c r="N1321" s="5">
        <v>0.04</v>
      </c>
      <c r="O1321" s="5">
        <v>0.04</v>
      </c>
      <c r="P1321" s="106">
        <v>15</v>
      </c>
      <c r="Q1321" s="5"/>
      <c r="R1321" s="5"/>
      <c r="S1321" s="5"/>
      <c r="T1321" s="4"/>
      <c r="U1321" s="4"/>
      <c r="V1321" s="5"/>
      <c r="W1321" s="5"/>
      <c r="X1321" s="5"/>
      <c r="Y1321" s="5"/>
      <c r="Z1321" s="4" t="s">
        <v>33</v>
      </c>
      <c r="AA1321" s="107">
        <v>41993</v>
      </c>
      <c r="AB1321" s="107">
        <v>41914</v>
      </c>
      <c r="AC1321" s="4" t="s">
        <v>6296</v>
      </c>
      <c r="AD1321" s="4" t="s">
        <v>6297</v>
      </c>
    </row>
    <row r="1322" spans="1:30" ht="120.75" x14ac:dyDescent="0.25">
      <c r="A1322" s="6">
        <v>2268108</v>
      </c>
      <c r="B1322" s="7" t="s">
        <v>2712</v>
      </c>
      <c r="C1322" s="7" t="s">
        <v>2712</v>
      </c>
      <c r="D1322" s="7" t="s">
        <v>2718</v>
      </c>
      <c r="E1322" s="7" t="s">
        <v>2718</v>
      </c>
      <c r="F1322" s="7"/>
      <c r="G1322" s="7" t="s">
        <v>3954</v>
      </c>
      <c r="H1322" s="7" t="s">
        <v>22</v>
      </c>
      <c r="I1322" s="7" t="s">
        <v>3955</v>
      </c>
      <c r="J1322" s="7"/>
      <c r="K1322" s="10">
        <v>7</v>
      </c>
      <c r="L1322" s="8"/>
      <c r="M1322" s="8"/>
      <c r="N1322" s="8">
        <v>0.53</v>
      </c>
      <c r="O1322" s="8">
        <v>0.01</v>
      </c>
      <c r="P1322" s="105">
        <v>3</v>
      </c>
      <c r="Q1322" s="8"/>
      <c r="R1322" s="8"/>
      <c r="S1322" s="8"/>
      <c r="T1322" s="7"/>
      <c r="U1322" s="4"/>
      <c r="V1322" s="5"/>
      <c r="W1322" s="5"/>
      <c r="X1322" s="5"/>
      <c r="Y1322" s="5"/>
      <c r="Z1322" s="4" t="s">
        <v>33</v>
      </c>
      <c r="AA1322" s="107">
        <v>42506</v>
      </c>
      <c r="AB1322" s="107">
        <v>42515</v>
      </c>
      <c r="AC1322" s="4" t="s">
        <v>26</v>
      </c>
      <c r="AD1322" s="4" t="s">
        <v>6298</v>
      </c>
    </row>
    <row r="1323" spans="1:30" ht="120.75" x14ac:dyDescent="0.25">
      <c r="A1323" s="3">
        <v>2221263</v>
      </c>
      <c r="B1323" s="4" t="s">
        <v>2712</v>
      </c>
      <c r="C1323" s="4" t="s">
        <v>229</v>
      </c>
      <c r="D1323" s="4" t="s">
        <v>2719</v>
      </c>
      <c r="E1323" s="4" t="s">
        <v>2719</v>
      </c>
      <c r="F1323" s="4"/>
      <c r="G1323" s="4" t="s">
        <v>3954</v>
      </c>
      <c r="H1323" s="4" t="s">
        <v>22</v>
      </c>
      <c r="I1323" s="4" t="s">
        <v>32</v>
      </c>
      <c r="J1323" s="4"/>
      <c r="K1323" s="9">
        <v>50</v>
      </c>
      <c r="L1323" s="5"/>
      <c r="M1323" s="5"/>
      <c r="N1323" s="5">
        <v>2.35</v>
      </c>
      <c r="O1323" s="5">
        <v>0.33</v>
      </c>
      <c r="P1323" s="106">
        <v>15</v>
      </c>
      <c r="Q1323" s="5"/>
      <c r="R1323" s="5"/>
      <c r="S1323" s="5"/>
      <c r="T1323" s="4"/>
      <c r="U1323" s="4"/>
      <c r="V1323" s="5"/>
      <c r="W1323" s="5"/>
      <c r="X1323" s="5"/>
      <c r="Y1323" s="5"/>
      <c r="Z1323" s="4" t="s">
        <v>33</v>
      </c>
      <c r="AA1323" s="107">
        <v>42005</v>
      </c>
      <c r="AB1323" s="107">
        <v>41914</v>
      </c>
      <c r="AC1323" s="4" t="s">
        <v>26</v>
      </c>
      <c r="AD1323" s="4" t="s">
        <v>6299</v>
      </c>
    </row>
    <row r="1324" spans="1:30" ht="120.75" x14ac:dyDescent="0.25">
      <c r="A1324" s="6">
        <v>2199407</v>
      </c>
      <c r="B1324" s="7" t="s">
        <v>2712</v>
      </c>
      <c r="C1324" s="7" t="s">
        <v>229</v>
      </c>
      <c r="D1324" s="7" t="s">
        <v>6300</v>
      </c>
      <c r="E1324" s="7" t="s">
        <v>6300</v>
      </c>
      <c r="F1324" s="7"/>
      <c r="G1324" s="7" t="s">
        <v>3954</v>
      </c>
      <c r="H1324" s="7" t="s">
        <v>22</v>
      </c>
      <c r="I1324" s="7" t="s">
        <v>32</v>
      </c>
      <c r="J1324" s="7"/>
      <c r="K1324" s="10">
        <v>44</v>
      </c>
      <c r="L1324" s="8"/>
      <c r="M1324" s="8"/>
      <c r="N1324" s="8">
        <v>1.94</v>
      </c>
      <c r="O1324" s="8">
        <v>0.23</v>
      </c>
      <c r="P1324" s="105">
        <v>15</v>
      </c>
      <c r="Q1324" s="8"/>
      <c r="R1324" s="8"/>
      <c r="S1324" s="8"/>
      <c r="T1324" s="7"/>
      <c r="U1324" s="4"/>
      <c r="V1324" s="5"/>
      <c r="W1324" s="5"/>
      <c r="X1324" s="5"/>
      <c r="Y1324" s="5"/>
      <c r="Z1324" s="4" t="s">
        <v>33</v>
      </c>
      <c r="AA1324" s="107">
        <v>40801</v>
      </c>
      <c r="AB1324" s="107">
        <v>41632</v>
      </c>
      <c r="AC1324" s="4" t="s">
        <v>35</v>
      </c>
      <c r="AD1324" s="4" t="s">
        <v>6301</v>
      </c>
    </row>
    <row r="1325" spans="1:30" ht="120.75" x14ac:dyDescent="0.25">
      <c r="A1325" s="3">
        <v>2195522</v>
      </c>
      <c r="B1325" s="4" t="s">
        <v>2712</v>
      </c>
      <c r="C1325" s="4" t="s">
        <v>229</v>
      </c>
      <c r="D1325" s="4" t="s">
        <v>6302</v>
      </c>
      <c r="E1325" s="4" t="s">
        <v>6302</v>
      </c>
      <c r="F1325" s="4"/>
      <c r="G1325" s="4" t="s">
        <v>3954</v>
      </c>
      <c r="H1325" s="4" t="s">
        <v>22</v>
      </c>
      <c r="I1325" s="4" t="s">
        <v>32</v>
      </c>
      <c r="J1325" s="4"/>
      <c r="K1325" s="9">
        <v>44</v>
      </c>
      <c r="L1325" s="5"/>
      <c r="M1325" s="5"/>
      <c r="N1325" s="5">
        <v>1.94</v>
      </c>
      <c r="O1325" s="5">
        <v>0.23</v>
      </c>
      <c r="P1325" s="106">
        <v>15</v>
      </c>
      <c r="Q1325" s="5"/>
      <c r="R1325" s="5"/>
      <c r="S1325" s="5"/>
      <c r="T1325" s="4"/>
      <c r="U1325" s="4"/>
      <c r="V1325" s="5"/>
      <c r="W1325" s="5"/>
      <c r="X1325" s="5"/>
      <c r="Y1325" s="5"/>
      <c r="Z1325" s="4" t="s">
        <v>33</v>
      </c>
      <c r="AA1325" s="107">
        <v>40801</v>
      </c>
      <c r="AB1325" s="107">
        <v>41599</v>
      </c>
      <c r="AC1325" s="4" t="s">
        <v>35</v>
      </c>
      <c r="AD1325" s="4" t="s">
        <v>6303</v>
      </c>
    </row>
    <row r="1326" spans="1:30" ht="120.75" x14ac:dyDescent="0.25">
      <c r="A1326" s="6">
        <v>2195523</v>
      </c>
      <c r="B1326" s="7" t="s">
        <v>2712</v>
      </c>
      <c r="C1326" s="7" t="s">
        <v>229</v>
      </c>
      <c r="D1326" s="7" t="s">
        <v>6304</v>
      </c>
      <c r="E1326" s="7" t="s">
        <v>6304</v>
      </c>
      <c r="F1326" s="7"/>
      <c r="G1326" s="7" t="s">
        <v>3954</v>
      </c>
      <c r="H1326" s="7" t="s">
        <v>22</v>
      </c>
      <c r="I1326" s="7" t="s">
        <v>32</v>
      </c>
      <c r="J1326" s="7"/>
      <c r="K1326" s="10">
        <v>46</v>
      </c>
      <c r="L1326" s="8"/>
      <c r="M1326" s="8"/>
      <c r="N1326" s="8">
        <v>2.52</v>
      </c>
      <c r="O1326" s="8">
        <v>0.23</v>
      </c>
      <c r="P1326" s="105">
        <v>15</v>
      </c>
      <c r="Q1326" s="8"/>
      <c r="R1326" s="8"/>
      <c r="S1326" s="8"/>
      <c r="T1326" s="7"/>
      <c r="U1326" s="4"/>
      <c r="V1326" s="5"/>
      <c r="W1326" s="5"/>
      <c r="X1326" s="5"/>
      <c r="Y1326" s="5"/>
      <c r="Z1326" s="4" t="s">
        <v>33</v>
      </c>
      <c r="AA1326" s="107">
        <v>40923</v>
      </c>
      <c r="AB1326" s="107">
        <v>41599</v>
      </c>
      <c r="AC1326" s="4" t="s">
        <v>35</v>
      </c>
      <c r="AD1326" s="4" t="s">
        <v>6305</v>
      </c>
    </row>
    <row r="1327" spans="1:30" ht="120.75" x14ac:dyDescent="0.25">
      <c r="A1327" s="3">
        <v>2199408</v>
      </c>
      <c r="B1327" s="4" t="s">
        <v>2712</v>
      </c>
      <c r="C1327" s="4" t="s">
        <v>229</v>
      </c>
      <c r="D1327" s="4" t="s">
        <v>6306</v>
      </c>
      <c r="E1327" s="4" t="s">
        <v>6306</v>
      </c>
      <c r="F1327" s="4"/>
      <c r="G1327" s="4" t="s">
        <v>3954</v>
      </c>
      <c r="H1327" s="4" t="s">
        <v>22</v>
      </c>
      <c r="I1327" s="4" t="s">
        <v>32</v>
      </c>
      <c r="J1327" s="4"/>
      <c r="K1327" s="9">
        <v>80</v>
      </c>
      <c r="L1327" s="5"/>
      <c r="M1327" s="5"/>
      <c r="N1327" s="5">
        <v>2.66</v>
      </c>
      <c r="O1327" s="5">
        <v>0.12</v>
      </c>
      <c r="P1327" s="106">
        <v>15</v>
      </c>
      <c r="Q1327" s="5"/>
      <c r="R1327" s="5"/>
      <c r="S1327" s="5"/>
      <c r="T1327" s="4"/>
      <c r="U1327" s="4"/>
      <c r="V1327" s="5"/>
      <c r="W1327" s="5"/>
      <c r="X1327" s="5"/>
      <c r="Y1327" s="5"/>
      <c r="Z1327" s="4" t="s">
        <v>33</v>
      </c>
      <c r="AA1327" s="107">
        <v>41044</v>
      </c>
      <c r="AB1327" s="107">
        <v>41632</v>
      </c>
      <c r="AC1327" s="4" t="s">
        <v>35</v>
      </c>
      <c r="AD1327" s="4" t="s">
        <v>6307</v>
      </c>
    </row>
    <row r="1328" spans="1:30" ht="120.75" x14ac:dyDescent="0.25">
      <c r="A1328" s="6">
        <v>2199049</v>
      </c>
      <c r="B1328" s="7" t="s">
        <v>2712</v>
      </c>
      <c r="C1328" s="7" t="s">
        <v>229</v>
      </c>
      <c r="D1328" s="7" t="s">
        <v>6308</v>
      </c>
      <c r="E1328" s="7" t="s">
        <v>6308</v>
      </c>
      <c r="F1328" s="7"/>
      <c r="G1328" s="7" t="s">
        <v>3954</v>
      </c>
      <c r="H1328" s="7" t="s">
        <v>22</v>
      </c>
      <c r="I1328" s="7" t="s">
        <v>32</v>
      </c>
      <c r="J1328" s="7"/>
      <c r="K1328" s="10">
        <v>44</v>
      </c>
      <c r="L1328" s="8"/>
      <c r="M1328" s="8"/>
      <c r="N1328" s="8">
        <v>1.82</v>
      </c>
      <c r="O1328" s="8">
        <v>0.28000000000000003</v>
      </c>
      <c r="P1328" s="105">
        <v>15</v>
      </c>
      <c r="Q1328" s="8"/>
      <c r="R1328" s="8"/>
      <c r="S1328" s="8"/>
      <c r="T1328" s="7"/>
      <c r="U1328" s="4"/>
      <c r="V1328" s="5"/>
      <c r="W1328" s="5"/>
      <c r="X1328" s="5"/>
      <c r="Y1328" s="5"/>
      <c r="Z1328" s="4" t="s">
        <v>33</v>
      </c>
      <c r="AA1328" s="107">
        <v>41075</v>
      </c>
      <c r="AB1328" s="107">
        <v>41621</v>
      </c>
      <c r="AC1328" s="4" t="s">
        <v>35</v>
      </c>
      <c r="AD1328" s="4" t="s">
        <v>6309</v>
      </c>
    </row>
    <row r="1329" spans="1:30" ht="120.75" x14ac:dyDescent="0.25">
      <c r="A1329" s="3">
        <v>2198225</v>
      </c>
      <c r="B1329" s="4" t="s">
        <v>2712</v>
      </c>
      <c r="C1329" s="4" t="s">
        <v>229</v>
      </c>
      <c r="D1329" s="4" t="s">
        <v>6310</v>
      </c>
      <c r="E1329" s="4" t="s">
        <v>6310</v>
      </c>
      <c r="F1329" s="4"/>
      <c r="G1329" s="4" t="s">
        <v>3954</v>
      </c>
      <c r="H1329" s="4" t="s">
        <v>22</v>
      </c>
      <c r="I1329" s="4" t="s">
        <v>32</v>
      </c>
      <c r="J1329" s="4"/>
      <c r="K1329" s="9">
        <v>44</v>
      </c>
      <c r="L1329" s="5"/>
      <c r="M1329" s="5"/>
      <c r="N1329" s="5">
        <v>2.27</v>
      </c>
      <c r="O1329" s="5">
        <v>0.28000000000000003</v>
      </c>
      <c r="P1329" s="106">
        <v>15</v>
      </c>
      <c r="Q1329" s="5"/>
      <c r="R1329" s="5"/>
      <c r="S1329" s="5"/>
      <c r="T1329" s="4"/>
      <c r="U1329" s="4"/>
      <c r="V1329" s="5"/>
      <c r="W1329" s="5"/>
      <c r="X1329" s="5"/>
      <c r="Y1329" s="5"/>
      <c r="Z1329" s="4" t="s">
        <v>33</v>
      </c>
      <c r="AA1329" s="107">
        <v>40831</v>
      </c>
      <c r="AB1329" s="107">
        <v>41614</v>
      </c>
      <c r="AC1329" s="4" t="s">
        <v>35</v>
      </c>
      <c r="AD1329" s="4" t="s">
        <v>6311</v>
      </c>
    </row>
    <row r="1330" spans="1:30" ht="120.75" x14ac:dyDescent="0.25">
      <c r="A1330" s="6">
        <v>2194595</v>
      </c>
      <c r="B1330" s="7" t="s">
        <v>2712</v>
      </c>
      <c r="C1330" s="7" t="s">
        <v>229</v>
      </c>
      <c r="D1330" s="7" t="s">
        <v>2564</v>
      </c>
      <c r="E1330" s="7" t="s">
        <v>2720</v>
      </c>
      <c r="F1330" s="7"/>
      <c r="G1330" s="7" t="s">
        <v>3954</v>
      </c>
      <c r="H1330" s="7" t="s">
        <v>22</v>
      </c>
      <c r="I1330" s="7" t="s">
        <v>3955</v>
      </c>
      <c r="J1330" s="7" t="s">
        <v>21</v>
      </c>
      <c r="K1330" s="10">
        <v>70</v>
      </c>
      <c r="L1330" s="8"/>
      <c r="M1330" s="8"/>
      <c r="N1330" s="8">
        <v>1.1100000000000001</v>
      </c>
      <c r="O1330" s="8">
        <v>0.01</v>
      </c>
      <c r="P1330" s="105">
        <v>15</v>
      </c>
      <c r="Q1330" s="8"/>
      <c r="R1330" s="8"/>
      <c r="S1330" s="8"/>
      <c r="T1330" s="7"/>
      <c r="U1330" s="4"/>
      <c r="V1330" s="5"/>
      <c r="W1330" s="5"/>
      <c r="X1330" s="5"/>
      <c r="Y1330" s="5"/>
      <c r="Z1330" s="4" t="s">
        <v>33</v>
      </c>
      <c r="AA1330" s="107">
        <v>41548</v>
      </c>
      <c r="AB1330" s="107">
        <v>41592</v>
      </c>
      <c r="AC1330" s="4" t="s">
        <v>45</v>
      </c>
      <c r="AD1330" s="4" t="s">
        <v>6312</v>
      </c>
    </row>
    <row r="1331" spans="1:30" ht="120.75" x14ac:dyDescent="0.25">
      <c r="A1331" s="3">
        <v>2194597</v>
      </c>
      <c r="B1331" s="4" t="s">
        <v>2712</v>
      </c>
      <c r="C1331" s="4" t="s">
        <v>229</v>
      </c>
      <c r="D1331" s="4" t="s">
        <v>2564</v>
      </c>
      <c r="E1331" s="4" t="s">
        <v>2721</v>
      </c>
      <c r="F1331" s="4"/>
      <c r="G1331" s="4" t="s">
        <v>3954</v>
      </c>
      <c r="H1331" s="4" t="s">
        <v>22</v>
      </c>
      <c r="I1331" s="4" t="s">
        <v>3955</v>
      </c>
      <c r="J1331" s="4" t="s">
        <v>21</v>
      </c>
      <c r="K1331" s="9">
        <v>80</v>
      </c>
      <c r="L1331" s="5"/>
      <c r="M1331" s="5"/>
      <c r="N1331" s="5">
        <v>1.26</v>
      </c>
      <c r="O1331" s="5">
        <v>0.01</v>
      </c>
      <c r="P1331" s="106">
        <v>15</v>
      </c>
      <c r="Q1331" s="5"/>
      <c r="R1331" s="5"/>
      <c r="S1331" s="5"/>
      <c r="T1331" s="4"/>
      <c r="U1331" s="4"/>
      <c r="V1331" s="5"/>
      <c r="W1331" s="5"/>
      <c r="X1331" s="5"/>
      <c r="Y1331" s="5"/>
      <c r="Z1331" s="4" t="s">
        <v>33</v>
      </c>
      <c r="AA1331" s="107">
        <v>41548</v>
      </c>
      <c r="AB1331" s="107">
        <v>41592</v>
      </c>
      <c r="AC1331" s="4" t="s">
        <v>45</v>
      </c>
      <c r="AD1331" s="4" t="s">
        <v>6313</v>
      </c>
    </row>
    <row r="1332" spans="1:30" ht="120.75" x14ac:dyDescent="0.25">
      <c r="A1332" s="6">
        <v>2199409</v>
      </c>
      <c r="B1332" s="7" t="s">
        <v>2712</v>
      </c>
      <c r="C1332" s="7" t="s">
        <v>229</v>
      </c>
      <c r="D1332" s="7" t="s">
        <v>6314</v>
      </c>
      <c r="E1332" s="7" t="s">
        <v>6314</v>
      </c>
      <c r="F1332" s="7"/>
      <c r="G1332" s="7" t="s">
        <v>3954</v>
      </c>
      <c r="H1332" s="7" t="s">
        <v>22</v>
      </c>
      <c r="I1332" s="7" t="s">
        <v>32</v>
      </c>
      <c r="J1332" s="7"/>
      <c r="K1332" s="10">
        <v>120</v>
      </c>
      <c r="L1332" s="8"/>
      <c r="M1332" s="8"/>
      <c r="N1332" s="8">
        <v>2.17</v>
      </c>
      <c r="O1332" s="8">
        <v>0.28000000000000003</v>
      </c>
      <c r="P1332" s="105">
        <v>15</v>
      </c>
      <c r="Q1332" s="8"/>
      <c r="R1332" s="8"/>
      <c r="S1332" s="8"/>
      <c r="T1332" s="7"/>
      <c r="U1332" s="4"/>
      <c r="V1332" s="5"/>
      <c r="W1332" s="5"/>
      <c r="X1332" s="5"/>
      <c r="Y1332" s="5"/>
      <c r="Z1332" s="4" t="s">
        <v>33</v>
      </c>
      <c r="AA1332" s="107">
        <v>40923</v>
      </c>
      <c r="AB1332" s="107">
        <v>41632</v>
      </c>
      <c r="AC1332" s="4" t="s">
        <v>35</v>
      </c>
      <c r="AD1332" s="4" t="s">
        <v>6315</v>
      </c>
    </row>
    <row r="1333" spans="1:30" ht="120.75" x14ac:dyDescent="0.25">
      <c r="A1333" s="3">
        <v>2194596</v>
      </c>
      <c r="B1333" s="4" t="s">
        <v>2712</v>
      </c>
      <c r="C1333" s="4" t="s">
        <v>229</v>
      </c>
      <c r="D1333" s="4" t="s">
        <v>2564</v>
      </c>
      <c r="E1333" s="4" t="s">
        <v>2722</v>
      </c>
      <c r="F1333" s="4"/>
      <c r="G1333" s="4" t="s">
        <v>3954</v>
      </c>
      <c r="H1333" s="4" t="s">
        <v>22</v>
      </c>
      <c r="I1333" s="4" t="s">
        <v>3955</v>
      </c>
      <c r="J1333" s="4" t="s">
        <v>21</v>
      </c>
      <c r="K1333" s="9">
        <v>45</v>
      </c>
      <c r="L1333" s="5"/>
      <c r="M1333" s="5"/>
      <c r="N1333" s="5">
        <v>0.37</v>
      </c>
      <c r="O1333" s="5">
        <v>0.04</v>
      </c>
      <c r="P1333" s="106">
        <v>15</v>
      </c>
      <c r="Q1333" s="5"/>
      <c r="R1333" s="5"/>
      <c r="S1333" s="5"/>
      <c r="T1333" s="4"/>
      <c r="U1333" s="4"/>
      <c r="V1333" s="5"/>
      <c r="W1333" s="5"/>
      <c r="X1333" s="5"/>
      <c r="Y1333" s="5"/>
      <c r="Z1333" s="4" t="s">
        <v>33</v>
      </c>
      <c r="AA1333" s="107">
        <v>41548</v>
      </c>
      <c r="AB1333" s="107">
        <v>41592</v>
      </c>
      <c r="AC1333" s="4" t="s">
        <v>45</v>
      </c>
      <c r="AD1333" s="4" t="s">
        <v>6316</v>
      </c>
    </row>
    <row r="1334" spans="1:30" ht="120.75" x14ac:dyDescent="0.25">
      <c r="A1334" s="6">
        <v>2194593</v>
      </c>
      <c r="B1334" s="7" t="s">
        <v>2712</v>
      </c>
      <c r="C1334" s="7" t="s">
        <v>229</v>
      </c>
      <c r="D1334" s="7" t="s">
        <v>2564</v>
      </c>
      <c r="E1334" s="7" t="s">
        <v>2723</v>
      </c>
      <c r="F1334" s="7"/>
      <c r="G1334" s="7" t="s">
        <v>3954</v>
      </c>
      <c r="H1334" s="7" t="s">
        <v>22</v>
      </c>
      <c r="I1334" s="7" t="s">
        <v>3955</v>
      </c>
      <c r="J1334" s="7" t="s">
        <v>21</v>
      </c>
      <c r="K1334" s="10">
        <v>60</v>
      </c>
      <c r="L1334" s="8"/>
      <c r="M1334" s="8"/>
      <c r="N1334" s="8">
        <v>0.37</v>
      </c>
      <c r="O1334" s="8">
        <v>0.04</v>
      </c>
      <c r="P1334" s="105">
        <v>15</v>
      </c>
      <c r="Q1334" s="8"/>
      <c r="R1334" s="8"/>
      <c r="S1334" s="8"/>
      <c r="T1334" s="7"/>
      <c r="U1334" s="4"/>
      <c r="V1334" s="5"/>
      <c r="W1334" s="5"/>
      <c r="X1334" s="5"/>
      <c r="Y1334" s="5"/>
      <c r="Z1334" s="4" t="s">
        <v>33</v>
      </c>
      <c r="AA1334" s="107">
        <v>41548</v>
      </c>
      <c r="AB1334" s="107">
        <v>41592</v>
      </c>
      <c r="AC1334" s="4" t="s">
        <v>45</v>
      </c>
      <c r="AD1334" s="4" t="s">
        <v>6317</v>
      </c>
    </row>
    <row r="1335" spans="1:30" ht="120.75" x14ac:dyDescent="0.25">
      <c r="A1335" s="3">
        <v>2199410</v>
      </c>
      <c r="B1335" s="4" t="s">
        <v>2712</v>
      </c>
      <c r="C1335" s="4" t="s">
        <v>229</v>
      </c>
      <c r="D1335" s="4" t="s">
        <v>2724</v>
      </c>
      <c r="E1335" s="4" t="s">
        <v>2724</v>
      </c>
      <c r="F1335" s="4"/>
      <c r="G1335" s="4" t="s">
        <v>3954</v>
      </c>
      <c r="H1335" s="4" t="s">
        <v>22</v>
      </c>
      <c r="I1335" s="4" t="s">
        <v>32</v>
      </c>
      <c r="J1335" s="4"/>
      <c r="K1335" s="9">
        <v>40</v>
      </c>
      <c r="L1335" s="5"/>
      <c r="M1335" s="5"/>
      <c r="N1335" s="5">
        <v>2.16</v>
      </c>
      <c r="O1335" s="5">
        <v>0.12</v>
      </c>
      <c r="P1335" s="106">
        <v>15</v>
      </c>
      <c r="Q1335" s="5"/>
      <c r="R1335" s="5"/>
      <c r="S1335" s="5"/>
      <c r="T1335" s="4"/>
      <c r="U1335" s="4"/>
      <c r="V1335" s="5"/>
      <c r="W1335" s="5"/>
      <c r="X1335" s="5"/>
      <c r="Y1335" s="5"/>
      <c r="Z1335" s="4" t="s">
        <v>33</v>
      </c>
      <c r="AA1335" s="107">
        <v>41639</v>
      </c>
      <c r="AB1335" s="107">
        <v>41632</v>
      </c>
      <c r="AC1335" s="4" t="s">
        <v>35</v>
      </c>
      <c r="AD1335" s="4" t="s">
        <v>6318</v>
      </c>
    </row>
    <row r="1336" spans="1:30" ht="96.75" x14ac:dyDescent="0.25">
      <c r="A1336" s="6">
        <v>2305178</v>
      </c>
      <c r="B1336" s="7" t="s">
        <v>2712</v>
      </c>
      <c r="C1336" s="7" t="s">
        <v>229</v>
      </c>
      <c r="D1336" s="7" t="s">
        <v>2564</v>
      </c>
      <c r="E1336" s="7" t="s">
        <v>2725</v>
      </c>
      <c r="F1336" s="7"/>
      <c r="G1336" s="7" t="s">
        <v>3954</v>
      </c>
      <c r="H1336" s="7" t="s">
        <v>22</v>
      </c>
      <c r="I1336" s="7" t="s">
        <v>3955</v>
      </c>
      <c r="J1336" s="7" t="s">
        <v>21</v>
      </c>
      <c r="K1336" s="10">
        <v>120</v>
      </c>
      <c r="L1336" s="8"/>
      <c r="M1336" s="8"/>
      <c r="N1336" s="8">
        <v>1.02</v>
      </c>
      <c r="O1336" s="8">
        <v>0.03</v>
      </c>
      <c r="P1336" s="105">
        <v>15</v>
      </c>
      <c r="Q1336" s="8"/>
      <c r="R1336" s="8"/>
      <c r="S1336" s="8"/>
      <c r="T1336" s="7"/>
      <c r="U1336" s="4"/>
      <c r="V1336" s="5"/>
      <c r="W1336" s="5"/>
      <c r="X1336" s="5"/>
      <c r="Y1336" s="5"/>
      <c r="Z1336" s="4" t="s">
        <v>4020</v>
      </c>
      <c r="AA1336" s="107">
        <v>43069</v>
      </c>
      <c r="AB1336" s="107">
        <v>43026</v>
      </c>
      <c r="AC1336" s="4" t="s">
        <v>196</v>
      </c>
      <c r="AD1336" s="4" t="s">
        <v>6319</v>
      </c>
    </row>
    <row r="1337" spans="1:30" ht="96.75" x14ac:dyDescent="0.25">
      <c r="A1337" s="3">
        <v>2305179</v>
      </c>
      <c r="B1337" s="4" t="s">
        <v>2712</v>
      </c>
      <c r="C1337" s="4" t="s">
        <v>229</v>
      </c>
      <c r="D1337" s="4" t="s">
        <v>2564</v>
      </c>
      <c r="E1337" s="4" t="s">
        <v>2726</v>
      </c>
      <c r="F1337" s="4"/>
      <c r="G1337" s="4" t="s">
        <v>3954</v>
      </c>
      <c r="H1337" s="4" t="s">
        <v>22</v>
      </c>
      <c r="I1337" s="4" t="s">
        <v>3955</v>
      </c>
      <c r="J1337" s="4" t="s">
        <v>21</v>
      </c>
      <c r="K1337" s="9">
        <v>140</v>
      </c>
      <c r="L1337" s="5"/>
      <c r="M1337" s="5"/>
      <c r="N1337" s="5">
        <v>1.02</v>
      </c>
      <c r="O1337" s="5">
        <v>0.03</v>
      </c>
      <c r="P1337" s="106">
        <v>15</v>
      </c>
      <c r="Q1337" s="5"/>
      <c r="R1337" s="5"/>
      <c r="S1337" s="5"/>
      <c r="T1337" s="4"/>
      <c r="U1337" s="4"/>
      <c r="V1337" s="5"/>
      <c r="W1337" s="5"/>
      <c r="X1337" s="5"/>
      <c r="Y1337" s="5"/>
      <c r="Z1337" s="4" t="s">
        <v>4020</v>
      </c>
      <c r="AA1337" s="107">
        <v>43069</v>
      </c>
      <c r="AB1337" s="107">
        <v>43026</v>
      </c>
      <c r="AC1337" s="4" t="s">
        <v>196</v>
      </c>
      <c r="AD1337" s="4" t="s">
        <v>6320</v>
      </c>
    </row>
    <row r="1338" spans="1:30" ht="120.75" x14ac:dyDescent="0.25">
      <c r="A1338" s="6">
        <v>2254810</v>
      </c>
      <c r="B1338" s="7" t="s">
        <v>2712</v>
      </c>
      <c r="C1338" s="7" t="s">
        <v>229</v>
      </c>
      <c r="D1338" s="7" t="s">
        <v>2727</v>
      </c>
      <c r="E1338" s="7" t="s">
        <v>2727</v>
      </c>
      <c r="F1338" s="7"/>
      <c r="G1338" s="7" t="s">
        <v>3954</v>
      </c>
      <c r="H1338" s="7" t="s">
        <v>22</v>
      </c>
      <c r="I1338" s="7" t="s">
        <v>3955</v>
      </c>
      <c r="J1338" s="7"/>
      <c r="K1338" s="10">
        <v>10</v>
      </c>
      <c r="L1338" s="8"/>
      <c r="M1338" s="8"/>
      <c r="N1338" s="8">
        <v>0</v>
      </c>
      <c r="O1338" s="8">
        <v>0</v>
      </c>
      <c r="P1338" s="105">
        <v>15</v>
      </c>
      <c r="Q1338" s="8"/>
      <c r="R1338" s="8"/>
      <c r="S1338" s="8"/>
      <c r="T1338" s="7"/>
      <c r="U1338" s="4"/>
      <c r="V1338" s="5"/>
      <c r="W1338" s="5"/>
      <c r="X1338" s="5"/>
      <c r="Y1338" s="5"/>
      <c r="Z1338" s="4" t="s">
        <v>33</v>
      </c>
      <c r="AA1338" s="107">
        <v>42354</v>
      </c>
      <c r="AB1338" s="107">
        <v>42348</v>
      </c>
      <c r="AC1338" s="4" t="s">
        <v>26</v>
      </c>
      <c r="AD1338" s="4" t="s">
        <v>6321</v>
      </c>
    </row>
    <row r="1339" spans="1:30" ht="120.75" x14ac:dyDescent="0.25">
      <c r="A1339" s="3">
        <v>2199035</v>
      </c>
      <c r="B1339" s="4" t="s">
        <v>2712</v>
      </c>
      <c r="C1339" s="4" t="s">
        <v>229</v>
      </c>
      <c r="D1339" s="4" t="s">
        <v>6322</v>
      </c>
      <c r="E1339" s="4" t="s">
        <v>6322</v>
      </c>
      <c r="F1339" s="4"/>
      <c r="G1339" s="4" t="s">
        <v>3954</v>
      </c>
      <c r="H1339" s="4" t="s">
        <v>22</v>
      </c>
      <c r="I1339" s="4" t="s">
        <v>32</v>
      </c>
      <c r="J1339" s="4"/>
      <c r="K1339" s="9">
        <v>5</v>
      </c>
      <c r="L1339" s="5"/>
      <c r="M1339" s="5"/>
      <c r="N1339" s="5">
        <v>1.06</v>
      </c>
      <c r="O1339" s="5">
        <v>0.12</v>
      </c>
      <c r="P1339" s="106">
        <v>2</v>
      </c>
      <c r="Q1339" s="5"/>
      <c r="R1339" s="5"/>
      <c r="S1339" s="5"/>
      <c r="T1339" s="4"/>
      <c r="U1339" s="4"/>
      <c r="V1339" s="5"/>
      <c r="W1339" s="5"/>
      <c r="X1339" s="5"/>
      <c r="Y1339" s="5"/>
      <c r="Z1339" s="4" t="s">
        <v>33</v>
      </c>
      <c r="AA1339" s="107">
        <v>40754</v>
      </c>
      <c r="AB1339" s="107">
        <v>41621</v>
      </c>
      <c r="AC1339" s="4" t="s">
        <v>26</v>
      </c>
      <c r="AD1339" s="4" t="s">
        <v>6323</v>
      </c>
    </row>
    <row r="1340" spans="1:30" ht="120.75" x14ac:dyDescent="0.25">
      <c r="A1340" s="6">
        <v>2262338</v>
      </c>
      <c r="B1340" s="7" t="s">
        <v>2712</v>
      </c>
      <c r="C1340" s="7" t="s">
        <v>229</v>
      </c>
      <c r="D1340" s="7" t="s">
        <v>2728</v>
      </c>
      <c r="E1340" s="7" t="s">
        <v>2728</v>
      </c>
      <c r="F1340" s="7"/>
      <c r="G1340" s="7" t="s">
        <v>3954</v>
      </c>
      <c r="H1340" s="7" t="s">
        <v>22</v>
      </c>
      <c r="I1340" s="7" t="s">
        <v>3955</v>
      </c>
      <c r="J1340" s="7"/>
      <c r="K1340" s="10">
        <v>120</v>
      </c>
      <c r="L1340" s="8"/>
      <c r="M1340" s="8"/>
      <c r="N1340" s="8">
        <v>1.77</v>
      </c>
      <c r="O1340" s="8">
        <v>0.16</v>
      </c>
      <c r="P1340" s="105">
        <v>15</v>
      </c>
      <c r="Q1340" s="8"/>
      <c r="R1340" s="8"/>
      <c r="S1340" s="8"/>
      <c r="T1340" s="7"/>
      <c r="U1340" s="4"/>
      <c r="V1340" s="5"/>
      <c r="W1340" s="5"/>
      <c r="X1340" s="5"/>
      <c r="Y1340" s="5"/>
      <c r="Z1340" s="4" t="s">
        <v>33</v>
      </c>
      <c r="AA1340" s="107">
        <v>42445</v>
      </c>
      <c r="AB1340" s="107">
        <v>42443</v>
      </c>
      <c r="AC1340" s="4" t="s">
        <v>26</v>
      </c>
      <c r="AD1340" s="4" t="s">
        <v>6324</v>
      </c>
    </row>
    <row r="1341" spans="1:30" ht="120.75" x14ac:dyDescent="0.25">
      <c r="A1341" s="3">
        <v>2271904</v>
      </c>
      <c r="B1341" s="4" t="s">
        <v>2712</v>
      </c>
      <c r="C1341" s="4" t="s">
        <v>229</v>
      </c>
      <c r="D1341" s="4" t="s">
        <v>2729</v>
      </c>
      <c r="E1341" s="4" t="s">
        <v>2729</v>
      </c>
      <c r="F1341" s="4" t="s">
        <v>2730</v>
      </c>
      <c r="G1341" s="4" t="s">
        <v>3954</v>
      </c>
      <c r="H1341" s="4" t="s">
        <v>22</v>
      </c>
      <c r="I1341" s="4" t="s">
        <v>3955</v>
      </c>
      <c r="J1341" s="4"/>
      <c r="K1341" s="9">
        <v>160</v>
      </c>
      <c r="L1341" s="5"/>
      <c r="M1341" s="5"/>
      <c r="N1341" s="5">
        <v>0.97</v>
      </c>
      <c r="O1341" s="5">
        <v>0.11</v>
      </c>
      <c r="P1341" s="106">
        <v>15</v>
      </c>
      <c r="Q1341" s="5"/>
      <c r="R1341" s="5"/>
      <c r="S1341" s="5"/>
      <c r="T1341" s="4"/>
      <c r="U1341" s="4"/>
      <c r="V1341" s="5"/>
      <c r="W1341" s="5"/>
      <c r="X1341" s="5"/>
      <c r="Y1341" s="5"/>
      <c r="Z1341" s="4" t="s">
        <v>4020</v>
      </c>
      <c r="AA1341" s="107">
        <v>42566</v>
      </c>
      <c r="AB1341" s="107">
        <v>42558</v>
      </c>
      <c r="AC1341" s="4" t="s">
        <v>26</v>
      </c>
      <c r="AD1341" s="4" t="s">
        <v>6325</v>
      </c>
    </row>
    <row r="1342" spans="1:30" ht="120.75" x14ac:dyDescent="0.25">
      <c r="A1342" s="6">
        <v>2286107</v>
      </c>
      <c r="B1342" s="7" t="s">
        <v>2712</v>
      </c>
      <c r="C1342" s="7" t="s">
        <v>229</v>
      </c>
      <c r="D1342" s="7" t="s">
        <v>2731</v>
      </c>
      <c r="E1342" s="7" t="s">
        <v>2731</v>
      </c>
      <c r="F1342" s="7"/>
      <c r="G1342" s="7" t="s">
        <v>3954</v>
      </c>
      <c r="H1342" s="7" t="s">
        <v>22</v>
      </c>
      <c r="I1342" s="7" t="s">
        <v>3955</v>
      </c>
      <c r="J1342" s="7"/>
      <c r="K1342" s="10">
        <v>40</v>
      </c>
      <c r="L1342" s="8"/>
      <c r="M1342" s="8"/>
      <c r="N1342" s="8">
        <v>2.38</v>
      </c>
      <c r="O1342" s="8">
        <v>0.32</v>
      </c>
      <c r="P1342" s="105">
        <v>15</v>
      </c>
      <c r="Q1342" s="8"/>
      <c r="R1342" s="8"/>
      <c r="S1342" s="8"/>
      <c r="T1342" s="7"/>
      <c r="U1342" s="4"/>
      <c r="V1342" s="5"/>
      <c r="W1342" s="5"/>
      <c r="X1342" s="5"/>
      <c r="Y1342" s="5"/>
      <c r="Z1342" s="4" t="s">
        <v>33</v>
      </c>
      <c r="AA1342" s="107">
        <v>42724</v>
      </c>
      <c r="AB1342" s="107">
        <v>42717</v>
      </c>
      <c r="AC1342" s="4" t="s">
        <v>26</v>
      </c>
      <c r="AD1342" s="4" t="s">
        <v>6326</v>
      </c>
    </row>
    <row r="1343" spans="1:30" ht="120.75" x14ac:dyDescent="0.25">
      <c r="A1343" s="3">
        <v>2303263</v>
      </c>
      <c r="B1343" s="4" t="s">
        <v>2712</v>
      </c>
      <c r="C1343" s="4" t="s">
        <v>229</v>
      </c>
      <c r="D1343" s="4" t="s">
        <v>2732</v>
      </c>
      <c r="E1343" s="4" t="s">
        <v>2732</v>
      </c>
      <c r="F1343" s="4"/>
      <c r="G1343" s="4" t="s">
        <v>3954</v>
      </c>
      <c r="H1343" s="4" t="s">
        <v>22</v>
      </c>
      <c r="I1343" s="4" t="s">
        <v>3955</v>
      </c>
      <c r="J1343" s="4"/>
      <c r="K1343" s="9">
        <v>20</v>
      </c>
      <c r="L1343" s="5"/>
      <c r="M1343" s="5"/>
      <c r="N1343" s="5">
        <v>2.58</v>
      </c>
      <c r="O1343" s="5">
        <v>0.19</v>
      </c>
      <c r="P1343" s="106">
        <v>15</v>
      </c>
      <c r="Q1343" s="5"/>
      <c r="R1343" s="5"/>
      <c r="S1343" s="5"/>
      <c r="T1343" s="4"/>
      <c r="U1343" s="4"/>
      <c r="V1343" s="5"/>
      <c r="W1343" s="5"/>
      <c r="X1343" s="5"/>
      <c r="Y1343" s="5"/>
      <c r="Z1343" s="4" t="s">
        <v>33</v>
      </c>
      <c r="AA1343" s="107">
        <v>42790</v>
      </c>
      <c r="AB1343" s="107">
        <v>42985</v>
      </c>
      <c r="AC1343" s="4" t="s">
        <v>26</v>
      </c>
      <c r="AD1343" s="4" t="s">
        <v>6327</v>
      </c>
    </row>
    <row r="1344" spans="1:30" ht="60.75" x14ac:dyDescent="0.25">
      <c r="A1344" s="6">
        <v>2217113</v>
      </c>
      <c r="B1344" s="7" t="s">
        <v>1319</v>
      </c>
      <c r="C1344" s="7" t="s">
        <v>229</v>
      </c>
      <c r="D1344" s="7" t="s">
        <v>2231</v>
      </c>
      <c r="E1344" s="7" t="s">
        <v>6328</v>
      </c>
      <c r="F1344" s="7"/>
      <c r="G1344" s="7" t="s">
        <v>3954</v>
      </c>
      <c r="H1344" s="7" t="s">
        <v>3426</v>
      </c>
      <c r="I1344" s="7" t="s">
        <v>3955</v>
      </c>
      <c r="J1344" s="7"/>
      <c r="K1344" s="10">
        <v>5</v>
      </c>
      <c r="L1344" s="8"/>
      <c r="M1344" s="8"/>
      <c r="N1344" s="8">
        <v>1.35</v>
      </c>
      <c r="O1344" s="8">
        <v>0.16</v>
      </c>
      <c r="P1344" s="105">
        <v>15</v>
      </c>
      <c r="Q1344" s="8"/>
      <c r="R1344" s="8"/>
      <c r="S1344" s="8"/>
      <c r="T1344" s="7"/>
      <c r="U1344" s="4"/>
      <c r="V1344" s="5"/>
      <c r="W1344" s="5"/>
      <c r="X1344" s="5"/>
      <c r="Y1344" s="5"/>
      <c r="Z1344" s="4" t="s">
        <v>4020</v>
      </c>
      <c r="AA1344" s="107">
        <v>41974</v>
      </c>
      <c r="AB1344" s="107">
        <v>41857</v>
      </c>
      <c r="AC1344" s="4" t="s">
        <v>40</v>
      </c>
      <c r="AD1344" s="4" t="s">
        <v>6329</v>
      </c>
    </row>
    <row r="1345" spans="1:30" ht="180.75" x14ac:dyDescent="0.25">
      <c r="A1345" s="6">
        <v>2320312</v>
      </c>
      <c r="B1345" s="7" t="s">
        <v>1319</v>
      </c>
      <c r="C1345" s="7" t="s">
        <v>229</v>
      </c>
      <c r="D1345" s="7" t="s">
        <v>3285</v>
      </c>
      <c r="E1345" s="7" t="s">
        <v>3285</v>
      </c>
      <c r="F1345" s="7"/>
      <c r="G1345" s="7" t="s">
        <v>29</v>
      </c>
      <c r="H1345" s="7" t="s">
        <v>3426</v>
      </c>
      <c r="I1345" s="7" t="s">
        <v>32</v>
      </c>
      <c r="J1345" s="7" t="s">
        <v>28</v>
      </c>
      <c r="K1345" s="10">
        <v>157</v>
      </c>
      <c r="L1345" s="8">
        <v>45.651000000000003</v>
      </c>
      <c r="M1345" s="8">
        <v>2373.8519999999999</v>
      </c>
      <c r="N1345" s="8"/>
      <c r="O1345" s="8"/>
      <c r="P1345" s="105">
        <v>12</v>
      </c>
      <c r="Q1345" s="8">
        <v>21</v>
      </c>
      <c r="R1345" s="8">
        <v>318</v>
      </c>
      <c r="S1345" s="8">
        <v>55.2</v>
      </c>
      <c r="T1345" s="7"/>
      <c r="U1345" s="4"/>
      <c r="V1345" s="5">
        <v>6.3</v>
      </c>
      <c r="W1345" s="5">
        <v>327.60000000000002</v>
      </c>
      <c r="X1345" s="5">
        <v>37.4</v>
      </c>
      <c r="Y1345" s="5"/>
      <c r="Z1345" s="4" t="s">
        <v>6330</v>
      </c>
      <c r="AA1345" s="107">
        <v>42736</v>
      </c>
      <c r="AB1345" s="107">
        <v>43242</v>
      </c>
      <c r="AC1345" s="4" t="s">
        <v>195</v>
      </c>
      <c r="AD1345" s="4" t="s">
        <v>6331</v>
      </c>
    </row>
    <row r="1346" spans="1:30" ht="120.75" x14ac:dyDescent="0.25">
      <c r="A1346" s="6">
        <v>2193962</v>
      </c>
      <c r="B1346" s="7" t="s">
        <v>2733</v>
      </c>
      <c r="C1346" s="7" t="s">
        <v>2734</v>
      </c>
      <c r="D1346" s="7" t="s">
        <v>6332</v>
      </c>
      <c r="E1346" s="7" t="s">
        <v>6333</v>
      </c>
      <c r="F1346" s="7" t="s">
        <v>6334</v>
      </c>
      <c r="G1346" s="7" t="s">
        <v>29</v>
      </c>
      <c r="H1346" s="7" t="s">
        <v>27</v>
      </c>
      <c r="I1346" s="7" t="s">
        <v>3357</v>
      </c>
      <c r="J1346" s="7" t="s">
        <v>28</v>
      </c>
      <c r="K1346" s="10">
        <v>40</v>
      </c>
      <c r="L1346" s="8"/>
      <c r="M1346" s="8"/>
      <c r="N1346" s="8">
        <v>3.66</v>
      </c>
      <c r="O1346" s="8">
        <v>0.2</v>
      </c>
      <c r="P1346" s="105">
        <v>0</v>
      </c>
      <c r="Q1346" s="8"/>
      <c r="R1346" s="8"/>
      <c r="S1346" s="8"/>
      <c r="T1346" s="7"/>
      <c r="U1346" s="4"/>
      <c r="V1346" s="5"/>
      <c r="W1346" s="5"/>
      <c r="X1346" s="5"/>
      <c r="Y1346" s="5"/>
      <c r="Z1346" s="4" t="s">
        <v>4610</v>
      </c>
      <c r="AA1346" s="107">
        <v>41275</v>
      </c>
      <c r="AB1346" s="107">
        <v>41571</v>
      </c>
      <c r="AC1346" s="4" t="s">
        <v>26</v>
      </c>
      <c r="AD1346" s="4" t="s">
        <v>6335</v>
      </c>
    </row>
    <row r="1347" spans="1:30" ht="156.75" x14ac:dyDescent="0.25">
      <c r="A1347" s="3">
        <v>2200118</v>
      </c>
      <c r="B1347" s="4" t="s">
        <v>2733</v>
      </c>
      <c r="C1347" s="4" t="s">
        <v>2734</v>
      </c>
      <c r="D1347" s="4" t="s">
        <v>2735</v>
      </c>
      <c r="E1347" s="4" t="s">
        <v>2736</v>
      </c>
      <c r="F1347" s="4" t="s">
        <v>2737</v>
      </c>
      <c r="G1347" s="4" t="s">
        <v>29</v>
      </c>
      <c r="H1347" s="4" t="s">
        <v>27</v>
      </c>
      <c r="I1347" s="4" t="s">
        <v>3981</v>
      </c>
      <c r="J1347" s="4" t="s">
        <v>28</v>
      </c>
      <c r="K1347" s="9">
        <v>50</v>
      </c>
      <c r="L1347" s="5"/>
      <c r="M1347" s="5"/>
      <c r="N1347" s="5">
        <v>3.19</v>
      </c>
      <c r="O1347" s="5">
        <v>0.21</v>
      </c>
      <c r="P1347" s="106">
        <v>0</v>
      </c>
      <c r="Q1347" s="5"/>
      <c r="R1347" s="5"/>
      <c r="S1347" s="5"/>
      <c r="T1347" s="4"/>
      <c r="U1347" s="4"/>
      <c r="V1347" s="5"/>
      <c r="W1347" s="5"/>
      <c r="X1347" s="5"/>
      <c r="Y1347" s="5"/>
      <c r="Z1347" s="4" t="s">
        <v>30</v>
      </c>
      <c r="AA1347" s="107">
        <v>43038</v>
      </c>
      <c r="AB1347" s="107">
        <v>43040</v>
      </c>
      <c r="AC1347" s="4" t="s">
        <v>26</v>
      </c>
      <c r="AD1347" s="4" t="s">
        <v>6336</v>
      </c>
    </row>
    <row r="1348" spans="1:30" ht="132.75" x14ac:dyDescent="0.25">
      <c r="A1348" s="6">
        <v>2200120</v>
      </c>
      <c r="B1348" s="7" t="s">
        <v>2733</v>
      </c>
      <c r="C1348" s="7" t="s">
        <v>2734</v>
      </c>
      <c r="D1348" s="7" t="s">
        <v>6337</v>
      </c>
      <c r="E1348" s="7" t="s">
        <v>6338</v>
      </c>
      <c r="F1348" s="7"/>
      <c r="G1348" s="7" t="s">
        <v>29</v>
      </c>
      <c r="H1348" s="7" t="s">
        <v>27</v>
      </c>
      <c r="I1348" s="7" t="s">
        <v>3357</v>
      </c>
      <c r="J1348" s="7" t="s">
        <v>28</v>
      </c>
      <c r="K1348" s="10">
        <v>50</v>
      </c>
      <c r="L1348" s="8"/>
      <c r="M1348" s="8"/>
      <c r="N1348" s="8">
        <v>3.12</v>
      </c>
      <c r="O1348" s="8">
        <v>0.22</v>
      </c>
      <c r="P1348" s="105">
        <v>0</v>
      </c>
      <c r="Q1348" s="8"/>
      <c r="R1348" s="8"/>
      <c r="S1348" s="8"/>
      <c r="T1348" s="7"/>
      <c r="U1348" s="4"/>
      <c r="V1348" s="5"/>
      <c r="W1348" s="5"/>
      <c r="X1348" s="5"/>
      <c r="Y1348" s="5"/>
      <c r="Z1348" s="4" t="s">
        <v>4862</v>
      </c>
      <c r="AA1348" s="107">
        <v>41275</v>
      </c>
      <c r="AB1348" s="107">
        <v>41604</v>
      </c>
      <c r="AC1348" s="4" t="s">
        <v>26</v>
      </c>
      <c r="AD1348" s="4" t="s">
        <v>6339</v>
      </c>
    </row>
    <row r="1349" spans="1:30" ht="120.75" x14ac:dyDescent="0.25">
      <c r="A1349" s="3">
        <v>2198092</v>
      </c>
      <c r="B1349" s="4" t="s">
        <v>2733</v>
      </c>
      <c r="C1349" s="4" t="s">
        <v>2734</v>
      </c>
      <c r="D1349" s="4" t="s">
        <v>6340</v>
      </c>
      <c r="E1349" s="4" t="s">
        <v>6341</v>
      </c>
      <c r="F1349" s="4"/>
      <c r="G1349" s="4" t="s">
        <v>29</v>
      </c>
      <c r="H1349" s="4" t="s">
        <v>27</v>
      </c>
      <c r="I1349" s="4" t="s">
        <v>3357</v>
      </c>
      <c r="J1349" s="4" t="s">
        <v>28</v>
      </c>
      <c r="K1349" s="9">
        <v>60</v>
      </c>
      <c r="L1349" s="5"/>
      <c r="M1349" s="5"/>
      <c r="N1349" s="5">
        <v>5.53</v>
      </c>
      <c r="O1349" s="5">
        <v>0.37</v>
      </c>
      <c r="P1349" s="106">
        <v>0</v>
      </c>
      <c r="Q1349" s="5"/>
      <c r="R1349" s="5"/>
      <c r="S1349" s="5"/>
      <c r="T1349" s="4"/>
      <c r="U1349" s="4"/>
      <c r="V1349" s="5"/>
      <c r="W1349" s="5"/>
      <c r="X1349" s="5"/>
      <c r="Y1349" s="5"/>
      <c r="Z1349" s="4" t="s">
        <v>4331</v>
      </c>
      <c r="AA1349" s="107">
        <v>41275</v>
      </c>
      <c r="AB1349" s="107">
        <v>41611</v>
      </c>
      <c r="AC1349" s="4" t="s">
        <v>26</v>
      </c>
      <c r="AD1349" s="4" t="s">
        <v>6342</v>
      </c>
    </row>
    <row r="1350" spans="1:30" ht="120.75" x14ac:dyDescent="0.25">
      <c r="A1350" s="6">
        <v>2194018</v>
      </c>
      <c r="B1350" s="7" t="s">
        <v>2733</v>
      </c>
      <c r="C1350" s="7" t="s">
        <v>2734</v>
      </c>
      <c r="D1350" s="7" t="s">
        <v>6343</v>
      </c>
      <c r="E1350" s="7" t="s">
        <v>6344</v>
      </c>
      <c r="F1350" s="7"/>
      <c r="G1350" s="7" t="s">
        <v>29</v>
      </c>
      <c r="H1350" s="7" t="s">
        <v>27</v>
      </c>
      <c r="I1350" s="7" t="s">
        <v>3981</v>
      </c>
      <c r="J1350" s="7" t="s">
        <v>28</v>
      </c>
      <c r="K1350" s="10">
        <v>40</v>
      </c>
      <c r="L1350" s="8"/>
      <c r="M1350" s="8"/>
      <c r="N1350" s="8">
        <v>5.39</v>
      </c>
      <c r="O1350" s="8">
        <v>0.35</v>
      </c>
      <c r="P1350" s="105">
        <v>0</v>
      </c>
      <c r="Q1350" s="8"/>
      <c r="R1350" s="8"/>
      <c r="S1350" s="8"/>
      <c r="T1350" s="7"/>
      <c r="U1350" s="4"/>
      <c r="V1350" s="5"/>
      <c r="W1350" s="5"/>
      <c r="X1350" s="5"/>
      <c r="Y1350" s="5"/>
      <c r="Z1350" s="4" t="s">
        <v>3982</v>
      </c>
      <c r="AA1350" s="107">
        <v>40041</v>
      </c>
      <c r="AB1350" s="107">
        <v>41571</v>
      </c>
      <c r="AC1350" s="4" t="s">
        <v>26</v>
      </c>
      <c r="AD1350" s="4" t="s">
        <v>6345</v>
      </c>
    </row>
    <row r="1351" spans="1:30" ht="132.75" x14ac:dyDescent="0.25">
      <c r="A1351" s="3">
        <v>2194019</v>
      </c>
      <c r="B1351" s="4" t="s">
        <v>2733</v>
      </c>
      <c r="C1351" s="4" t="s">
        <v>2734</v>
      </c>
      <c r="D1351" s="4" t="s">
        <v>6346</v>
      </c>
      <c r="E1351" s="4" t="s">
        <v>6347</v>
      </c>
      <c r="F1351" s="4" t="s">
        <v>6348</v>
      </c>
      <c r="G1351" s="4" t="s">
        <v>29</v>
      </c>
      <c r="H1351" s="4" t="s">
        <v>27</v>
      </c>
      <c r="I1351" s="4" t="s">
        <v>3981</v>
      </c>
      <c r="J1351" s="4" t="s">
        <v>28</v>
      </c>
      <c r="K1351" s="9">
        <v>60</v>
      </c>
      <c r="L1351" s="5"/>
      <c r="M1351" s="5"/>
      <c r="N1351" s="5">
        <v>3.4</v>
      </c>
      <c r="O1351" s="5">
        <v>0.36</v>
      </c>
      <c r="P1351" s="106">
        <v>0</v>
      </c>
      <c r="Q1351" s="5"/>
      <c r="R1351" s="5"/>
      <c r="S1351" s="5"/>
      <c r="T1351" s="4"/>
      <c r="U1351" s="4"/>
      <c r="V1351" s="5"/>
      <c r="W1351" s="5"/>
      <c r="X1351" s="5"/>
      <c r="Y1351" s="5"/>
      <c r="Z1351" s="4" t="s">
        <v>4862</v>
      </c>
      <c r="AA1351" s="107">
        <v>41249</v>
      </c>
      <c r="AB1351" s="107">
        <v>41571</v>
      </c>
      <c r="AC1351" s="4" t="s">
        <v>26</v>
      </c>
      <c r="AD1351" s="4" t="s">
        <v>6349</v>
      </c>
    </row>
    <row r="1352" spans="1:30" ht="132.75" x14ac:dyDescent="0.25">
      <c r="A1352" s="6">
        <v>2194017</v>
      </c>
      <c r="B1352" s="7" t="s">
        <v>2733</v>
      </c>
      <c r="C1352" s="7" t="s">
        <v>2734</v>
      </c>
      <c r="D1352" s="7" t="s">
        <v>6350</v>
      </c>
      <c r="E1352" s="7" t="s">
        <v>6351</v>
      </c>
      <c r="F1352" s="7" t="s">
        <v>6352</v>
      </c>
      <c r="G1352" s="7" t="s">
        <v>29</v>
      </c>
      <c r="H1352" s="7" t="s">
        <v>27</v>
      </c>
      <c r="I1352" s="7" t="s">
        <v>3981</v>
      </c>
      <c r="J1352" s="7" t="s">
        <v>28</v>
      </c>
      <c r="K1352" s="10">
        <v>40</v>
      </c>
      <c r="L1352" s="8"/>
      <c r="M1352" s="8"/>
      <c r="N1352" s="8">
        <v>4.43</v>
      </c>
      <c r="O1352" s="8">
        <v>0.18</v>
      </c>
      <c r="P1352" s="105">
        <v>0</v>
      </c>
      <c r="Q1352" s="8"/>
      <c r="R1352" s="8"/>
      <c r="S1352" s="8"/>
      <c r="T1352" s="7"/>
      <c r="U1352" s="4"/>
      <c r="V1352" s="5"/>
      <c r="W1352" s="5"/>
      <c r="X1352" s="5"/>
      <c r="Y1352" s="5"/>
      <c r="Z1352" s="4" t="s">
        <v>4862</v>
      </c>
      <c r="AA1352" s="107">
        <v>40886</v>
      </c>
      <c r="AB1352" s="107">
        <v>41571</v>
      </c>
      <c r="AC1352" s="4" t="s">
        <v>26</v>
      </c>
      <c r="AD1352" s="4" t="s">
        <v>6353</v>
      </c>
    </row>
    <row r="1353" spans="1:30" ht="120.75" x14ac:dyDescent="0.25">
      <c r="A1353" s="3">
        <v>2252601</v>
      </c>
      <c r="B1353" s="4" t="s">
        <v>2733</v>
      </c>
      <c r="C1353" s="4" t="s">
        <v>2734</v>
      </c>
      <c r="D1353" s="4" t="s">
        <v>2738</v>
      </c>
      <c r="E1353" s="4" t="s">
        <v>2738</v>
      </c>
      <c r="F1353" s="4" t="s">
        <v>2739</v>
      </c>
      <c r="G1353" s="4" t="s">
        <v>29</v>
      </c>
      <c r="H1353" s="4" t="s">
        <v>27</v>
      </c>
      <c r="I1353" s="4" t="s">
        <v>3357</v>
      </c>
      <c r="J1353" s="4" t="s">
        <v>28</v>
      </c>
      <c r="K1353" s="9">
        <v>60</v>
      </c>
      <c r="L1353" s="5"/>
      <c r="M1353" s="5"/>
      <c r="N1353" s="5">
        <v>3.67</v>
      </c>
      <c r="O1353" s="5">
        <v>0.18</v>
      </c>
      <c r="P1353" s="106">
        <v>9</v>
      </c>
      <c r="Q1353" s="5"/>
      <c r="R1353" s="5"/>
      <c r="S1353" s="5"/>
      <c r="T1353" s="4"/>
      <c r="U1353" s="4"/>
      <c r="V1353" s="5"/>
      <c r="W1353" s="5"/>
      <c r="X1353" s="5"/>
      <c r="Y1353" s="5"/>
      <c r="Z1353" s="4" t="s">
        <v>3982</v>
      </c>
      <c r="AA1353" s="107">
        <v>42965</v>
      </c>
      <c r="AB1353" s="107">
        <v>42956</v>
      </c>
      <c r="AC1353" s="4" t="s">
        <v>26</v>
      </c>
      <c r="AD1353" s="4" t="s">
        <v>6354</v>
      </c>
    </row>
    <row r="1354" spans="1:30" ht="120.75" x14ac:dyDescent="0.25">
      <c r="A1354" s="6">
        <v>2194021</v>
      </c>
      <c r="B1354" s="7" t="s">
        <v>2733</v>
      </c>
      <c r="C1354" s="7" t="s">
        <v>2734</v>
      </c>
      <c r="D1354" s="7" t="s">
        <v>2740</v>
      </c>
      <c r="E1354" s="7" t="s">
        <v>2741</v>
      </c>
      <c r="F1354" s="7" t="s">
        <v>2742</v>
      </c>
      <c r="G1354" s="7" t="s">
        <v>29</v>
      </c>
      <c r="H1354" s="7" t="s">
        <v>27</v>
      </c>
      <c r="I1354" s="7" t="s">
        <v>3357</v>
      </c>
      <c r="J1354" s="7" t="s">
        <v>28</v>
      </c>
      <c r="K1354" s="10">
        <v>60</v>
      </c>
      <c r="L1354" s="8"/>
      <c r="M1354" s="8"/>
      <c r="N1354" s="8">
        <v>7.13</v>
      </c>
      <c r="O1354" s="8">
        <v>0.34</v>
      </c>
      <c r="P1354" s="105">
        <v>0</v>
      </c>
      <c r="Q1354" s="8"/>
      <c r="R1354" s="8"/>
      <c r="S1354" s="8"/>
      <c r="T1354" s="7"/>
      <c r="U1354" s="4"/>
      <c r="V1354" s="5"/>
      <c r="W1354" s="5"/>
      <c r="X1354" s="5"/>
      <c r="Y1354" s="5"/>
      <c r="Z1354" s="4" t="s">
        <v>6355</v>
      </c>
      <c r="AA1354" s="107">
        <v>41518</v>
      </c>
      <c r="AB1354" s="107">
        <v>41571</v>
      </c>
      <c r="AC1354" s="4" t="s">
        <v>26</v>
      </c>
      <c r="AD1354" s="4" t="s">
        <v>6356</v>
      </c>
    </row>
    <row r="1355" spans="1:30" ht="132.75" x14ac:dyDescent="0.25">
      <c r="A1355" s="3">
        <v>2192765</v>
      </c>
      <c r="B1355" s="4" t="s">
        <v>2733</v>
      </c>
      <c r="C1355" s="4" t="s">
        <v>2734</v>
      </c>
      <c r="D1355" s="4" t="s">
        <v>6357</v>
      </c>
      <c r="E1355" s="4" t="s">
        <v>6358</v>
      </c>
      <c r="F1355" s="4" t="s">
        <v>6359</v>
      </c>
      <c r="G1355" s="4" t="s">
        <v>29</v>
      </c>
      <c r="H1355" s="4" t="s">
        <v>27</v>
      </c>
      <c r="I1355" s="4" t="s">
        <v>3981</v>
      </c>
      <c r="J1355" s="4" t="s">
        <v>28</v>
      </c>
      <c r="K1355" s="9">
        <v>50</v>
      </c>
      <c r="L1355" s="5"/>
      <c r="M1355" s="5"/>
      <c r="N1355" s="5">
        <v>3.24</v>
      </c>
      <c r="O1355" s="5">
        <v>0.35</v>
      </c>
      <c r="P1355" s="106">
        <v>0</v>
      </c>
      <c r="Q1355" s="5"/>
      <c r="R1355" s="5"/>
      <c r="S1355" s="5"/>
      <c r="T1355" s="4"/>
      <c r="U1355" s="4"/>
      <c r="V1355" s="5"/>
      <c r="W1355" s="5"/>
      <c r="X1355" s="5"/>
      <c r="Y1355" s="5"/>
      <c r="Z1355" s="4" t="s">
        <v>4862</v>
      </c>
      <c r="AA1355" s="107">
        <v>40544</v>
      </c>
      <c r="AB1355" s="107">
        <v>41563</v>
      </c>
      <c r="AC1355" s="4" t="s">
        <v>26</v>
      </c>
      <c r="AD1355" s="4" t="s">
        <v>6360</v>
      </c>
    </row>
    <row r="1356" spans="1:30" ht="120.75" x14ac:dyDescent="0.25">
      <c r="A1356" s="6">
        <v>2192762</v>
      </c>
      <c r="B1356" s="7" t="s">
        <v>2733</v>
      </c>
      <c r="C1356" s="7" t="s">
        <v>2734</v>
      </c>
      <c r="D1356" s="7" t="s">
        <v>6361</v>
      </c>
      <c r="E1356" s="7" t="s">
        <v>6362</v>
      </c>
      <c r="F1356" s="7" t="s">
        <v>6363</v>
      </c>
      <c r="G1356" s="7" t="s">
        <v>29</v>
      </c>
      <c r="H1356" s="7" t="s">
        <v>27</v>
      </c>
      <c r="I1356" s="7" t="s">
        <v>3357</v>
      </c>
      <c r="J1356" s="7" t="s">
        <v>28</v>
      </c>
      <c r="K1356" s="10">
        <v>60</v>
      </c>
      <c r="L1356" s="8"/>
      <c r="M1356" s="8"/>
      <c r="N1356" s="8">
        <v>5.95</v>
      </c>
      <c r="O1356" s="8">
        <v>0.35</v>
      </c>
      <c r="P1356" s="105">
        <v>0</v>
      </c>
      <c r="Q1356" s="8"/>
      <c r="R1356" s="8"/>
      <c r="S1356" s="8"/>
      <c r="T1356" s="7"/>
      <c r="U1356" s="4"/>
      <c r="V1356" s="5"/>
      <c r="W1356" s="5"/>
      <c r="X1356" s="5"/>
      <c r="Y1356" s="5"/>
      <c r="Z1356" s="4" t="s">
        <v>3982</v>
      </c>
      <c r="AA1356" s="107">
        <v>40969</v>
      </c>
      <c r="AB1356" s="107">
        <v>41563</v>
      </c>
      <c r="AC1356" s="4" t="s">
        <v>26</v>
      </c>
      <c r="AD1356" s="4" t="s">
        <v>6364</v>
      </c>
    </row>
    <row r="1357" spans="1:30" ht="120.75" x14ac:dyDescent="0.25">
      <c r="A1357" s="3">
        <v>2209349</v>
      </c>
      <c r="B1357" s="4" t="s">
        <v>2733</v>
      </c>
      <c r="C1357" s="4" t="s">
        <v>2734</v>
      </c>
      <c r="D1357" s="4" t="s">
        <v>2743</v>
      </c>
      <c r="E1357" s="4" t="s">
        <v>2744</v>
      </c>
      <c r="F1357" s="4"/>
      <c r="G1357" s="4" t="s">
        <v>29</v>
      </c>
      <c r="H1357" s="4" t="s">
        <v>27</v>
      </c>
      <c r="I1357" s="4" t="s">
        <v>3357</v>
      </c>
      <c r="J1357" s="4" t="s">
        <v>28</v>
      </c>
      <c r="K1357" s="9">
        <v>140</v>
      </c>
      <c r="L1357" s="5"/>
      <c r="M1357" s="5"/>
      <c r="N1357" s="5">
        <v>6.85</v>
      </c>
      <c r="O1357" s="5">
        <v>0</v>
      </c>
      <c r="P1357" s="106">
        <v>0</v>
      </c>
      <c r="Q1357" s="5"/>
      <c r="R1357" s="5"/>
      <c r="S1357" s="5"/>
      <c r="T1357" s="4"/>
      <c r="U1357" s="4"/>
      <c r="V1357" s="5"/>
      <c r="W1357" s="5"/>
      <c r="X1357" s="5"/>
      <c r="Y1357" s="5"/>
      <c r="Z1357" s="4" t="s">
        <v>6355</v>
      </c>
      <c r="AA1357" s="107">
        <v>41732</v>
      </c>
      <c r="AB1357" s="107">
        <v>41750</v>
      </c>
      <c r="AC1357" s="4" t="s">
        <v>26</v>
      </c>
      <c r="AD1357" s="4" t="s">
        <v>6365</v>
      </c>
    </row>
    <row r="1358" spans="1:30" ht="120.75" x14ac:dyDescent="0.25">
      <c r="A1358" s="6">
        <v>2295636</v>
      </c>
      <c r="B1358" s="7" t="s">
        <v>2733</v>
      </c>
      <c r="C1358" s="7" t="s">
        <v>2734</v>
      </c>
      <c r="D1358" s="7" t="s">
        <v>2745</v>
      </c>
      <c r="E1358" s="7" t="s">
        <v>2745</v>
      </c>
      <c r="F1358" s="7" t="s">
        <v>2746</v>
      </c>
      <c r="G1358" s="7" t="s">
        <v>29</v>
      </c>
      <c r="H1358" s="7" t="s">
        <v>27</v>
      </c>
      <c r="I1358" s="7" t="s">
        <v>3357</v>
      </c>
      <c r="J1358" s="7" t="s">
        <v>28</v>
      </c>
      <c r="K1358" s="10">
        <v>60</v>
      </c>
      <c r="L1358" s="8"/>
      <c r="M1358" s="8"/>
      <c r="N1358" s="8">
        <v>4.66</v>
      </c>
      <c r="O1358" s="8">
        <v>0.05</v>
      </c>
      <c r="P1358" s="105">
        <v>15</v>
      </c>
      <c r="Q1358" s="8"/>
      <c r="R1358" s="8"/>
      <c r="S1358" s="8"/>
      <c r="T1358" s="7"/>
      <c r="U1358" s="109"/>
      <c r="V1358" s="124"/>
      <c r="W1358" s="124"/>
      <c r="X1358" s="124"/>
      <c r="Y1358" s="124"/>
      <c r="Z1358" s="109" t="s">
        <v>6355</v>
      </c>
      <c r="AA1358" s="110">
        <v>42887</v>
      </c>
      <c r="AB1358" s="110">
        <v>42863</v>
      </c>
      <c r="AC1358" s="109" t="s">
        <v>26</v>
      </c>
      <c r="AD1358" s="109" t="s">
        <v>6366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3F274-9E4D-425A-8775-9155B8DA99DD}">
  <dimension ref="B2:L63"/>
  <sheetViews>
    <sheetView topLeftCell="A27" workbookViewId="0">
      <selection activeCell="B35" sqref="B35"/>
    </sheetView>
  </sheetViews>
  <sheetFormatPr defaultRowHeight="12.75" x14ac:dyDescent="0.2"/>
  <cols>
    <col min="2" max="2" width="13.7109375" customWidth="1"/>
    <col min="3" max="3" width="10.42578125" customWidth="1"/>
    <col min="6" max="6" width="8.7109375" bestFit="1" customWidth="1"/>
    <col min="7" max="7" width="9.7109375" customWidth="1"/>
    <col min="8" max="8" width="9.140625" customWidth="1"/>
  </cols>
  <sheetData>
    <row r="2" spans="12:12" x14ac:dyDescent="0.2">
      <c r="L2" s="68"/>
    </row>
    <row r="34" spans="2:10" x14ac:dyDescent="0.2">
      <c r="B34" s="70" t="s">
        <v>6387</v>
      </c>
    </row>
    <row r="35" spans="2:10" x14ac:dyDescent="0.2">
      <c r="B35" s="182" t="s">
        <v>6384</v>
      </c>
      <c r="C35" s="183"/>
    </row>
    <row r="36" spans="2:10" x14ac:dyDescent="0.2">
      <c r="B36" s="184">
        <v>0.3</v>
      </c>
      <c r="C36" s="11" t="s">
        <v>6385</v>
      </c>
    </row>
    <row r="37" spans="2:10" x14ac:dyDescent="0.2">
      <c r="B37" s="12">
        <f>B36*52</f>
        <v>15.6</v>
      </c>
      <c r="C37" s="13" t="s">
        <v>6386</v>
      </c>
    </row>
    <row r="40" spans="2:10" ht="51" x14ac:dyDescent="0.2">
      <c r="B40" s="55" t="s">
        <v>6</v>
      </c>
      <c r="C40" s="55" t="s">
        <v>1406</v>
      </c>
      <c r="D40" s="52" t="s">
        <v>1402</v>
      </c>
      <c r="E40" s="52" t="s">
        <v>1403</v>
      </c>
      <c r="F40" s="51"/>
      <c r="G40" s="53"/>
      <c r="H40" s="51" t="s">
        <v>1490</v>
      </c>
      <c r="I40" s="53" t="s">
        <v>1491</v>
      </c>
    </row>
    <row r="41" spans="2:10" x14ac:dyDescent="0.2">
      <c r="B41" s="14" t="s">
        <v>28</v>
      </c>
      <c r="C41" s="15" t="s">
        <v>865</v>
      </c>
      <c r="D41" s="185">
        <v>0</v>
      </c>
      <c r="E41" s="15">
        <v>5</v>
      </c>
      <c r="F41" s="186"/>
      <c r="G41" s="186"/>
      <c r="H41" s="187">
        <v>0</v>
      </c>
      <c r="I41" s="188">
        <v>0.3</v>
      </c>
    </row>
    <row r="42" spans="2:10" x14ac:dyDescent="0.2">
      <c r="B42" s="16" t="s">
        <v>28</v>
      </c>
      <c r="C42" s="17" t="s">
        <v>865</v>
      </c>
      <c r="D42" s="189">
        <f t="shared" ref="D42:D47" si="0">E41+1</f>
        <v>6</v>
      </c>
      <c r="E42" s="17">
        <v>20</v>
      </c>
      <c r="F42" s="190"/>
      <c r="G42" s="190"/>
      <c r="H42" s="191">
        <v>0.04</v>
      </c>
      <c r="I42" s="192">
        <v>1</v>
      </c>
    </row>
    <row r="43" spans="2:10" x14ac:dyDescent="0.2">
      <c r="B43" s="16" t="s">
        <v>28</v>
      </c>
      <c r="C43" s="17" t="s">
        <v>865</v>
      </c>
      <c r="D43" s="189">
        <f t="shared" si="0"/>
        <v>21</v>
      </c>
      <c r="E43" s="17">
        <v>30</v>
      </c>
      <c r="F43" s="190"/>
      <c r="G43" s="190"/>
      <c r="H43" s="191">
        <v>0.06</v>
      </c>
      <c r="I43" s="192">
        <v>-0.3</v>
      </c>
    </row>
    <row r="44" spans="2:10" x14ac:dyDescent="0.2">
      <c r="B44" s="16" t="s">
        <v>28</v>
      </c>
      <c r="C44" s="17" t="s">
        <v>865</v>
      </c>
      <c r="D44" s="189">
        <f t="shared" si="0"/>
        <v>31</v>
      </c>
      <c r="E44" s="17">
        <v>40</v>
      </c>
      <c r="F44" s="190"/>
      <c r="G44" s="190"/>
      <c r="H44" s="191">
        <v>0.11</v>
      </c>
      <c r="I44" s="192">
        <v>-1.8</v>
      </c>
    </row>
    <row r="45" spans="2:10" x14ac:dyDescent="0.2">
      <c r="B45" s="16" t="s">
        <v>28</v>
      </c>
      <c r="C45" s="17" t="s">
        <v>865</v>
      </c>
      <c r="D45" s="189">
        <f t="shared" si="0"/>
        <v>41</v>
      </c>
      <c r="E45" s="17">
        <v>65</v>
      </c>
      <c r="F45" s="190"/>
      <c r="G45" s="190"/>
      <c r="H45" s="191">
        <v>0.16</v>
      </c>
      <c r="I45" s="192">
        <v>-3.8</v>
      </c>
    </row>
    <row r="46" spans="2:10" x14ac:dyDescent="0.2">
      <c r="B46" s="16" t="s">
        <v>28</v>
      </c>
      <c r="C46" s="17" t="s">
        <v>865</v>
      </c>
      <c r="D46" s="189">
        <f t="shared" si="0"/>
        <v>66</v>
      </c>
      <c r="E46" s="17">
        <v>90</v>
      </c>
      <c r="F46" s="190"/>
      <c r="G46" s="190"/>
      <c r="H46" s="191">
        <v>0.2</v>
      </c>
      <c r="I46" s="192">
        <v>-6.4</v>
      </c>
      <c r="J46" s="190"/>
    </row>
    <row r="47" spans="2:10" x14ac:dyDescent="0.2">
      <c r="B47" s="16" t="s">
        <v>28</v>
      </c>
      <c r="C47" s="17" t="s">
        <v>865</v>
      </c>
      <c r="D47" s="189">
        <f t="shared" si="0"/>
        <v>91</v>
      </c>
      <c r="E47" s="17">
        <v>1000</v>
      </c>
      <c r="F47" s="190"/>
      <c r="G47" s="190"/>
      <c r="H47" s="191">
        <v>0.55000000000000004</v>
      </c>
      <c r="I47" s="192">
        <v>-37.9</v>
      </c>
    </row>
    <row r="48" spans="2:10" x14ac:dyDescent="0.2">
      <c r="B48" s="14" t="s">
        <v>28</v>
      </c>
      <c r="C48" s="15" t="s">
        <v>1344</v>
      </c>
      <c r="D48" s="15">
        <v>0</v>
      </c>
      <c r="E48" s="15">
        <v>5</v>
      </c>
      <c r="F48" s="193"/>
      <c r="G48" s="193"/>
      <c r="H48" s="187">
        <v>0</v>
      </c>
      <c r="I48" s="188">
        <v>0.4</v>
      </c>
    </row>
    <row r="49" spans="2:9" x14ac:dyDescent="0.2">
      <c r="B49" s="16" t="s">
        <v>28</v>
      </c>
      <c r="C49" s="17" t="s">
        <v>1344</v>
      </c>
      <c r="D49" s="17">
        <f>E48+1</f>
        <v>6</v>
      </c>
      <c r="E49" s="17">
        <v>30</v>
      </c>
      <c r="F49" s="190"/>
      <c r="G49" s="190"/>
      <c r="H49" s="191">
        <v>7.0000000000000007E-2</v>
      </c>
      <c r="I49" s="194">
        <v>0.05</v>
      </c>
    </row>
    <row r="50" spans="2:9" x14ac:dyDescent="0.2">
      <c r="B50" s="16" t="s">
        <v>28</v>
      </c>
      <c r="C50" s="17" t="s">
        <v>1344</v>
      </c>
      <c r="D50" s="17">
        <f>E49+1</f>
        <v>31</v>
      </c>
      <c r="E50" s="17">
        <v>50</v>
      </c>
      <c r="F50" s="190"/>
      <c r="G50" s="190"/>
      <c r="H50" s="191">
        <v>0.11</v>
      </c>
      <c r="I50" s="194">
        <v>-1.1499999999999999</v>
      </c>
    </row>
    <row r="51" spans="2:9" x14ac:dyDescent="0.2">
      <c r="B51" s="16" t="s">
        <v>28</v>
      </c>
      <c r="C51" s="17" t="s">
        <v>1344</v>
      </c>
      <c r="D51" s="17">
        <f>E50+1</f>
        <v>51</v>
      </c>
      <c r="E51" s="17">
        <v>80</v>
      </c>
      <c r="F51" s="190"/>
      <c r="G51" s="190"/>
      <c r="H51" s="191">
        <v>0.25</v>
      </c>
      <c r="I51" s="194">
        <v>-8.15</v>
      </c>
    </row>
    <row r="52" spans="2:9" x14ac:dyDescent="0.2">
      <c r="B52" s="16" t="s">
        <v>28</v>
      </c>
      <c r="C52" s="17" t="s">
        <v>1344</v>
      </c>
      <c r="D52" s="17">
        <f>E51+1</f>
        <v>81</v>
      </c>
      <c r="E52" s="17">
        <v>1000</v>
      </c>
      <c r="F52" s="190"/>
      <c r="G52" s="190"/>
      <c r="H52" s="191">
        <v>0.6</v>
      </c>
      <c r="I52" s="194">
        <v>-36.15</v>
      </c>
    </row>
    <row r="53" spans="2:9" x14ac:dyDescent="0.2">
      <c r="B53" s="14" t="s">
        <v>21</v>
      </c>
      <c r="C53" s="15" t="s">
        <v>865</v>
      </c>
      <c r="D53" s="15">
        <v>0</v>
      </c>
      <c r="E53" s="15">
        <v>10</v>
      </c>
      <c r="F53" s="193"/>
      <c r="G53" s="193"/>
      <c r="H53" s="187">
        <v>0</v>
      </c>
      <c r="I53" s="188">
        <v>1.3</v>
      </c>
    </row>
    <row r="54" spans="2:9" x14ac:dyDescent="0.2">
      <c r="B54" s="16" t="s">
        <v>21</v>
      </c>
      <c r="C54" s="17" t="s">
        <v>865</v>
      </c>
      <c r="D54" s="17">
        <f>E53+1</f>
        <v>11</v>
      </c>
      <c r="E54" s="17">
        <v>15</v>
      </c>
      <c r="F54" s="190"/>
      <c r="G54" s="190"/>
      <c r="H54" s="191">
        <v>0.06</v>
      </c>
      <c r="I54" s="192">
        <v>0.7</v>
      </c>
    </row>
    <row r="55" spans="2:9" x14ac:dyDescent="0.2">
      <c r="B55" s="16" t="s">
        <v>21</v>
      </c>
      <c r="C55" s="17" t="s">
        <v>865</v>
      </c>
      <c r="D55" s="17">
        <f>E54+1</f>
        <v>16</v>
      </c>
      <c r="E55" s="17">
        <v>30</v>
      </c>
      <c r="F55" s="190"/>
      <c r="G55" s="190"/>
      <c r="H55" s="191">
        <v>0.15</v>
      </c>
      <c r="I55" s="192">
        <v>-0.65</v>
      </c>
    </row>
    <row r="56" spans="2:9" x14ac:dyDescent="0.2">
      <c r="B56" s="16" t="s">
        <v>21</v>
      </c>
      <c r="C56" s="17" t="s">
        <v>865</v>
      </c>
      <c r="D56" s="17">
        <f>E55+1</f>
        <v>31</v>
      </c>
      <c r="E56" s="17">
        <v>75</v>
      </c>
      <c r="F56" s="190"/>
      <c r="G56" s="190"/>
      <c r="H56" s="191">
        <v>0.2</v>
      </c>
      <c r="I56" s="192">
        <v>-2.15</v>
      </c>
    </row>
    <row r="57" spans="2:9" x14ac:dyDescent="0.2">
      <c r="B57" s="16" t="s">
        <v>21</v>
      </c>
      <c r="C57" s="17" t="s">
        <v>865</v>
      </c>
      <c r="D57" s="17">
        <f>E56+1</f>
        <v>76</v>
      </c>
      <c r="E57" s="17">
        <v>1000</v>
      </c>
      <c r="F57" s="190"/>
      <c r="G57" s="190"/>
      <c r="H57" s="191">
        <v>0.7</v>
      </c>
      <c r="I57" s="192">
        <v>-39.65</v>
      </c>
    </row>
    <row r="58" spans="2:9" x14ac:dyDescent="0.2">
      <c r="B58" s="14" t="s">
        <v>21</v>
      </c>
      <c r="C58" s="15" t="s">
        <v>1344</v>
      </c>
      <c r="D58" s="15">
        <v>0</v>
      </c>
      <c r="E58" s="15">
        <v>10</v>
      </c>
      <c r="F58" s="193"/>
      <c r="G58" s="193"/>
      <c r="H58" s="187">
        <v>0</v>
      </c>
      <c r="I58" s="188">
        <v>1.5</v>
      </c>
    </row>
    <row r="59" spans="2:9" x14ac:dyDescent="0.2">
      <c r="B59" s="16" t="s">
        <v>21</v>
      </c>
      <c r="C59" s="17" t="s">
        <v>1344</v>
      </c>
      <c r="D59" s="17">
        <f t="shared" ref="D59:D63" si="1">E58+1</f>
        <v>11</v>
      </c>
      <c r="E59" s="17">
        <v>15</v>
      </c>
      <c r="F59" s="190"/>
      <c r="G59" s="190"/>
      <c r="H59" s="191">
        <v>0.1</v>
      </c>
      <c r="I59" s="192">
        <v>0.5</v>
      </c>
    </row>
    <row r="60" spans="2:9" x14ac:dyDescent="0.2">
      <c r="B60" s="16" t="s">
        <v>21</v>
      </c>
      <c r="C60" s="17" t="s">
        <v>1344</v>
      </c>
      <c r="D60" s="17">
        <f t="shared" si="1"/>
        <v>16</v>
      </c>
      <c r="E60" s="17">
        <v>30</v>
      </c>
      <c r="F60" s="190"/>
      <c r="G60" s="190"/>
      <c r="H60" s="191">
        <v>0.13</v>
      </c>
      <c r="I60" s="192">
        <v>0.05</v>
      </c>
    </row>
    <row r="61" spans="2:9" x14ac:dyDescent="0.2">
      <c r="B61" s="16" t="s">
        <v>21</v>
      </c>
      <c r="C61" s="17" t="s">
        <v>1344</v>
      </c>
      <c r="D61" s="17">
        <f t="shared" si="1"/>
        <v>31</v>
      </c>
      <c r="E61" s="17">
        <v>70</v>
      </c>
      <c r="F61" s="190"/>
      <c r="G61" s="190"/>
      <c r="H61" s="191">
        <v>0.2</v>
      </c>
      <c r="I61" s="192">
        <v>-2.0499999999999998</v>
      </c>
    </row>
    <row r="62" spans="2:9" x14ac:dyDescent="0.2">
      <c r="B62" s="16" t="s">
        <v>21</v>
      </c>
      <c r="C62" s="17" t="s">
        <v>1344</v>
      </c>
      <c r="D62" s="17">
        <f t="shared" si="1"/>
        <v>71</v>
      </c>
      <c r="E62" s="17">
        <v>80</v>
      </c>
      <c r="F62" s="190"/>
      <c r="G62" s="190"/>
      <c r="H62" s="191">
        <v>0.7</v>
      </c>
      <c r="I62" s="192">
        <v>-37.049999999999997</v>
      </c>
    </row>
    <row r="63" spans="2:9" x14ac:dyDescent="0.2">
      <c r="B63" s="12" t="s">
        <v>21</v>
      </c>
      <c r="C63" s="18" t="s">
        <v>1344</v>
      </c>
      <c r="D63" s="18">
        <f t="shared" si="1"/>
        <v>81</v>
      </c>
      <c r="E63" s="18">
        <v>1000</v>
      </c>
      <c r="F63" s="195"/>
      <c r="G63" s="195"/>
      <c r="H63" s="196">
        <v>0.75</v>
      </c>
      <c r="I63" s="197">
        <v>-41.05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Version_x0020_Draft xmlns="b618c5a5-5ae3-4103-ae92-5fdea16e9065">Test Data</Version_x0020_Draft>
    <Spec_x0020_Version xmlns="b618c5a5-5ae3-4103-ae92-5fdea16e9065">3</Spec_x0020_Vers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DEB458D8B9DF44AF832298254F7582" ma:contentTypeVersion="24" ma:contentTypeDescription="Create a new document." ma:contentTypeScope="" ma:versionID="047cb0bb3edc8bf546b74e67b3c7381f">
  <xsd:schema xmlns:xsd="http://www.w3.org/2001/XMLSchema" xmlns:xs="http://www.w3.org/2001/XMLSchema" xmlns:p="http://schemas.microsoft.com/office/2006/metadata/properties" xmlns:ns2="b618c5a5-5ae3-4103-ae92-5fdea16e9065" targetNamespace="http://schemas.microsoft.com/office/2006/metadata/properties" ma:root="true" ma:fieldsID="e98d92f80491188b8323bbea8f667c29" ns2:_="">
    <xsd:import namespace="b618c5a5-5ae3-4103-ae92-5fdea16e9065"/>
    <xsd:element name="properties">
      <xsd:complexType>
        <xsd:sequence>
          <xsd:element name="documentManagement">
            <xsd:complexType>
              <xsd:all>
                <xsd:element ref="ns2:Spec_x0020_Version"/>
                <xsd:element ref="ns2:Version_x0020_Draft"/>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18c5a5-5ae3-4103-ae92-5fdea16e9065" elementFormDefault="qualified">
    <xsd:import namespace="http://schemas.microsoft.com/office/2006/documentManagement/types"/>
    <xsd:import namespace="http://schemas.microsoft.com/office/infopath/2007/PartnerControls"/>
    <xsd:element name="Spec_x0020_Version" ma:index="4" ma:displayName="Spec Version" ma:decimals="1" ma:description="Please indicate the version of the specification with which this item is associated." ma:internalName="Spec_x0020_Version" ma:readOnly="false" ma:percentage="FALSE">
      <xsd:simpleType>
        <xsd:restriction base="dms:Number">
          <xsd:minInclusive value="1"/>
        </xsd:restriction>
      </xsd:simpleType>
    </xsd:element>
    <xsd:element name="Version_x0020_Draft" ma:index="5" ma:displayName="Document Type" ma:default="[Select]" ma:description="Please indicate the type of document with which this item is associated." ma:format="Dropdown" ma:internalName="Version_x0020_Draft" ma:readOnly="false">
      <xsd:simpleType>
        <xsd:union memberTypes="dms:Text">
          <xsd:simpleType>
            <xsd:restriction base="dms:Choice">
              <xsd:enumeration value="[Select]"/>
              <xsd:enumeration value="Discussion Guide"/>
              <xsd:enumeration value="Preliminary Draft"/>
              <xsd:enumeration value="Draft 1"/>
              <xsd:enumeration value="Draft 2"/>
              <xsd:enumeration value="Draft 3"/>
              <xsd:enumeration value="Draft 4"/>
              <xsd:enumeration value="Draft 5"/>
              <xsd:enumeration value="Final Draft"/>
              <xsd:enumeration value="Final"/>
              <xsd:enumeration value="Cover Letter"/>
              <xsd:enumeration value="Memo"/>
              <xsd:enumeration value="Presentation"/>
              <xsd:enumeration value="Scoping Report"/>
              <xsd:enumeration value="Stakeholder Comments"/>
              <xsd:enumeration value="Test Data"/>
              <xsd:enumeration value="Test Procedure"/>
              <xsd:enumeration value="Other"/>
              <xsd:enumeration value="NA"/>
            </xsd:restriction>
          </xsd:simpleType>
        </xsd:un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CD52C9-5090-45D4-9DD3-F1EA8777B9FB}">
  <ds:schemaRefs>
    <ds:schemaRef ds:uri="http://www.w3.org/XML/1998/namespace"/>
    <ds:schemaRef ds:uri="http://schemas.microsoft.com/office/2006/metadata/properties"/>
    <ds:schemaRef ds:uri="http://purl.org/dc/terms/"/>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b618c5a5-5ae3-4103-ae92-5fdea16e9065"/>
  </ds:schemaRefs>
</ds:datastoreItem>
</file>

<file path=customXml/itemProps2.xml><?xml version="1.0" encoding="utf-8"?>
<ds:datastoreItem xmlns:ds="http://schemas.openxmlformats.org/officeDocument/2006/customXml" ds:itemID="{39B4C526-35EF-42FC-86D6-D5761E1F3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18c5a5-5ae3-4103-ae92-5fdea16e9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B511A4-67E3-4EC7-AEEF-E1835A0EA6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31</vt:i4>
      </vt:variant>
    </vt:vector>
  </HeadingPairs>
  <TitlesOfParts>
    <vt:vector size="40" baseType="lpstr">
      <vt:lpstr>Table of Contents</vt:lpstr>
      <vt:lpstr>1. TEC ENERGY STAR Dataset</vt:lpstr>
      <vt:lpstr>2. TEC Mono MFD</vt:lpstr>
      <vt:lpstr>3. TEC Color MFD</vt:lpstr>
      <vt:lpstr>4. TEC Mono Printer</vt:lpstr>
      <vt:lpstr>5. TEC Color Printer</vt:lpstr>
      <vt:lpstr>TEC Savings</vt:lpstr>
      <vt:lpstr>6. OM ENERGY STAR Dataset</vt:lpstr>
      <vt:lpstr>V2.0 Requirements</vt:lpstr>
      <vt:lpstr>A3_Weekly</vt:lpstr>
      <vt:lpstr>Base_Adder_kWh</vt:lpstr>
      <vt:lpstr>Base_Bin.Name</vt:lpstr>
      <vt:lpstr>CarEmissionsFactor</vt:lpstr>
      <vt:lpstr>ColorCapability</vt:lpstr>
      <vt:lpstr>ColorCapabilityReq</vt:lpstr>
      <vt:lpstr>CommElecRate</vt:lpstr>
      <vt:lpstr>CommElecRate2022</vt:lpstr>
      <vt:lpstr>kWh2lbsCO2</vt:lpstr>
      <vt:lpstr>kWh2TWh</vt:lpstr>
      <vt:lpstr>lbs2MMT</vt:lpstr>
      <vt:lpstr>MarkingTech</vt:lpstr>
      <vt:lpstr>MFDorPrinter</vt:lpstr>
      <vt:lpstr>ScanCapabilityReq</vt:lpstr>
      <vt:lpstr>SegmentMax</vt:lpstr>
      <vt:lpstr>SegmentMin</vt:lpstr>
      <vt:lpstr>SizeFormat</vt:lpstr>
      <vt:lpstr>Sleep_Power_kWh</vt:lpstr>
      <vt:lpstr>TEC_Req</vt:lpstr>
      <vt:lpstr>TEC_Req_V2.0_PrintVolumeAdjusted</vt:lpstr>
      <vt:lpstr>Type</vt:lpstr>
      <vt:lpstr>V2_A3_Weekly</vt:lpstr>
      <vt:lpstr>V2ColorCapabilityReq</vt:lpstr>
      <vt:lpstr>V2Intercept</vt:lpstr>
      <vt:lpstr>V2ScanCapabilityReq</vt:lpstr>
      <vt:lpstr>V2SegmentMax</vt:lpstr>
      <vt:lpstr>V2SegmentMin</vt:lpstr>
      <vt:lpstr>V2Slope</vt:lpstr>
      <vt:lpstr>V3.0Intercept</vt:lpstr>
      <vt:lpstr>V3.0Slope</vt:lpstr>
      <vt:lpstr>WiFi_Weekly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STAR Draft 1 Version 3.0 Imaging Equipment Data and Analysis Package</dc:title>
  <dc:subject>EPA ENERGY STAR</dc:subject>
  <dc:creator>ENERGY STAR EPA</dc:creator>
  <cp:keywords>energy; star; draft; 1; version; 3.0; imaging; equipment; data; and; analysis; package</cp:keywords>
  <dcterms:created xsi:type="dcterms:W3CDTF">2018-02-15T02:45:38Z</dcterms:created>
  <dcterms:modified xsi:type="dcterms:W3CDTF">2018-07-20T20:51:12Z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0x010100EEDEB458D8B9DF44AF832298254F7582</vt:lpwstr>
  </property>
  <property fmtid="{D5CDD505-2E9C-101B-9397-08002B2CF9AE}" pid="3" name="URL">
    <vt:lpwstr/>
  </property>
  <property fmtid="{D5CDD505-2E9C-101B-9397-08002B2CF9AE}" pid="4" name="DocumentSetDescription">
    <vt:lpwstr/>
  </property>
</Properties>
</file>